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7.xml" ContentType="application/vnd.openxmlformats-officedocument.spreadsheetml.pivotTable+xml"/>
  <Override PartName="/xl/worksheets/sheet1.xml" ContentType="application/vnd.openxmlformats-officedocument.spreadsheetml.worksheet+xml"/>
  <Override PartName="/xl/pivotTables/pivotTable6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theme/theme1.xml" ContentType="application/vnd.openxmlformats-officedocument.theme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Tables/pivotTable5.xml" ContentType="application/vnd.openxmlformats-officedocument.spreadsheetml.pivotTable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G:\MACHADO\7. Projects\2017 Depreciation Study\"/>
    </mc:Choice>
  </mc:AlternateContent>
  <bookViews>
    <workbookView xWindow="480" yWindow="15" windowWidth="15120" windowHeight="9285"/>
  </bookViews>
  <sheets>
    <sheet name="Summary" sheetId="14" r:id="rId1"/>
    <sheet name="FERC 391000" sheetId="15" r:id="rId2"/>
    <sheet name="FERC 391100" sheetId="8" r:id="rId3"/>
    <sheet name="FERC 391101" sheetId="9" r:id="rId4"/>
    <sheet name="FERC 393000" sheetId="7" r:id="rId5"/>
    <sheet name="FERC 394000" sheetId="10" r:id="rId6"/>
    <sheet name="FERC 395000" sheetId="13" r:id="rId7"/>
    <sheet name="FERC 397000" sheetId="2" r:id="rId8"/>
    <sheet name="FERC 397200" sheetId="11" r:id="rId9"/>
    <sheet name="FERC 398000" sheetId="12" r:id="rId10"/>
    <sheet name="Page1" sheetId="1" r:id="rId11"/>
    <sheet name="Allocation_Factors" sheetId="4" r:id="rId12"/>
  </sheets>
  <definedNames>
    <definedName name="_xlnm._FilterDatabase" localSheetId="10" hidden="1">Page1!$A$2:$J$3846</definedName>
    <definedName name="_xlnm.Print_Titles" localSheetId="0">Summary!$1:$1</definedName>
  </definedNames>
  <calcPr calcId="152511"/>
  <pivotCaches>
    <pivotCache cacheId="0" r:id="rId13"/>
  </pivotCaches>
  <webPublishing codePage="1252"/>
</workbook>
</file>

<file path=xl/calcChain.xml><?xml version="1.0" encoding="utf-8"?>
<calcChain xmlns="http://schemas.openxmlformats.org/spreadsheetml/2006/main">
  <c r="P10" i="2" l="1"/>
  <c r="O10" i="2"/>
  <c r="O7" i="2"/>
  <c r="O32" i="2"/>
  <c r="O31" i="2"/>
  <c r="O30" i="2"/>
  <c r="O29" i="2"/>
  <c r="O28" i="2"/>
  <c r="O27" i="2"/>
  <c r="O26" i="2"/>
  <c r="O25" i="2"/>
  <c r="O24" i="2"/>
  <c r="O23" i="2"/>
  <c r="O22" i="2"/>
  <c r="O21" i="2"/>
  <c r="G48" i="14" l="1"/>
  <c r="AA34" i="14"/>
  <c r="AB34" i="14"/>
  <c r="AA26" i="14"/>
  <c r="Z26" i="14"/>
  <c r="Y26" i="14"/>
  <c r="Z18" i="14"/>
  <c r="Y18" i="14"/>
  <c r="G4" i="14"/>
  <c r="S7" i="15" l="1"/>
  <c r="Q11" i="15"/>
  <c r="Q4" i="15"/>
  <c r="G13" i="4" l="1"/>
  <c r="G12" i="4"/>
  <c r="G11" i="4"/>
  <c r="G10" i="4"/>
  <c r="E10" i="4"/>
  <c r="E9" i="4"/>
  <c r="D9" i="4"/>
  <c r="G9" i="4" s="1"/>
  <c r="G8" i="4"/>
  <c r="G7" i="4"/>
  <c r="C6" i="4"/>
  <c r="G6" i="4" s="1"/>
  <c r="E5" i="4"/>
  <c r="G5" i="4" s="1"/>
  <c r="D4" i="4"/>
  <c r="G4" i="4" s="1"/>
  <c r="E3" i="4"/>
  <c r="D3" i="4"/>
  <c r="C3" i="4"/>
  <c r="B3" i="4"/>
  <c r="E2" i="4"/>
  <c r="D2" i="4"/>
  <c r="C2" i="4"/>
  <c r="B2" i="4"/>
  <c r="G2" i="4" l="1"/>
  <c r="G3" i="4"/>
  <c r="Q14" i="11" l="1"/>
  <c r="Q13" i="11"/>
  <c r="Q12" i="11"/>
  <c r="Q11" i="11"/>
  <c r="Q9" i="11"/>
  <c r="Q8" i="11"/>
  <c r="Q7" i="11"/>
  <c r="Q6" i="11"/>
  <c r="Q5" i="11"/>
  <c r="Q4" i="11"/>
  <c r="I44" i="14" s="1"/>
  <c r="Q10" i="11"/>
  <c r="J44" i="14"/>
  <c r="Q14" i="12"/>
  <c r="Q13" i="12"/>
  <c r="Q12" i="12"/>
  <c r="Q11" i="12"/>
  <c r="L45" i="14"/>
  <c r="K45" i="14"/>
  <c r="J45" i="14"/>
  <c r="I45" i="14"/>
  <c r="T33" i="14"/>
  <c r="O9" i="14"/>
  <c r="N9" i="14"/>
  <c r="M9" i="14"/>
  <c r="K43" i="14"/>
  <c r="I43" i="14"/>
  <c r="T32" i="14"/>
  <c r="P25" i="14"/>
  <c r="U25" i="14" s="1"/>
  <c r="S17" i="14"/>
  <c r="R17" i="14"/>
  <c r="U17" i="14" s="1"/>
  <c r="Q17" i="14"/>
  <c r="O8" i="14"/>
  <c r="M8" i="14"/>
  <c r="L42" i="14"/>
  <c r="K42" i="14"/>
  <c r="J42" i="14"/>
  <c r="I42" i="14"/>
  <c r="T31" i="14"/>
  <c r="P24" i="14"/>
  <c r="S16" i="14"/>
  <c r="R16" i="14"/>
  <c r="U16" i="14" s="1"/>
  <c r="Q16" i="14"/>
  <c r="O7" i="14"/>
  <c r="N7" i="14"/>
  <c r="M7" i="14"/>
  <c r="L41" i="14"/>
  <c r="K41" i="14"/>
  <c r="J41" i="14"/>
  <c r="I41" i="14"/>
  <c r="U41" i="14" s="1"/>
  <c r="T30" i="14"/>
  <c r="P23" i="14"/>
  <c r="U23" i="14" s="1"/>
  <c r="S15" i="14"/>
  <c r="R15" i="14"/>
  <c r="U15" i="14" s="1"/>
  <c r="Q15" i="14"/>
  <c r="O6" i="14"/>
  <c r="N6" i="14"/>
  <c r="M6" i="14"/>
  <c r="I37" i="14"/>
  <c r="P21" i="14"/>
  <c r="Q14" i="15"/>
  <c r="Q13" i="15"/>
  <c r="Q12" i="15"/>
  <c r="Q10" i="15"/>
  <c r="Q9" i="15"/>
  <c r="Q8" i="15"/>
  <c r="Q7" i="15"/>
  <c r="Q6" i="15"/>
  <c r="Q5" i="15"/>
  <c r="P15" i="15"/>
  <c r="O15" i="15"/>
  <c r="P14" i="15"/>
  <c r="O14" i="15"/>
  <c r="P13" i="15"/>
  <c r="O13" i="15"/>
  <c r="P12" i="15"/>
  <c r="O12" i="15"/>
  <c r="P11" i="15"/>
  <c r="O11" i="15"/>
  <c r="P10" i="15"/>
  <c r="O10" i="15"/>
  <c r="P9" i="15"/>
  <c r="O9" i="15"/>
  <c r="P8" i="15"/>
  <c r="O8" i="15"/>
  <c r="P7" i="15"/>
  <c r="O7" i="15"/>
  <c r="P6" i="15"/>
  <c r="O6" i="15"/>
  <c r="P5" i="15"/>
  <c r="O5" i="15"/>
  <c r="P4" i="15"/>
  <c r="O4" i="15"/>
  <c r="F60" i="15"/>
  <c r="G60" i="15" s="1"/>
  <c r="E60" i="15"/>
  <c r="F59" i="15"/>
  <c r="G59" i="15" s="1"/>
  <c r="E59" i="15"/>
  <c r="G58" i="15"/>
  <c r="F58" i="15"/>
  <c r="E58" i="15"/>
  <c r="F57" i="15"/>
  <c r="G57" i="15" s="1"/>
  <c r="E57" i="15"/>
  <c r="F56" i="15"/>
  <c r="G56" i="15" s="1"/>
  <c r="E56" i="15"/>
  <c r="F55" i="15"/>
  <c r="G55" i="15" s="1"/>
  <c r="E55" i="15"/>
  <c r="F54" i="15"/>
  <c r="G54" i="15" s="1"/>
  <c r="E54" i="15"/>
  <c r="F53" i="15"/>
  <c r="G53" i="15" s="1"/>
  <c r="H53" i="15" s="1"/>
  <c r="I53" i="15" s="1"/>
  <c r="E53" i="15"/>
  <c r="F52" i="15"/>
  <c r="G52" i="15" s="1"/>
  <c r="E52" i="15"/>
  <c r="F51" i="15"/>
  <c r="G51" i="15" s="1"/>
  <c r="E51" i="15"/>
  <c r="F50" i="15"/>
  <c r="G50" i="15" s="1"/>
  <c r="H50" i="15" s="1"/>
  <c r="I50" i="15" s="1"/>
  <c r="E50" i="15"/>
  <c r="F49" i="15"/>
  <c r="G49" i="15" s="1"/>
  <c r="H49" i="15" s="1"/>
  <c r="I49" i="15" s="1"/>
  <c r="E49" i="15"/>
  <c r="F48" i="15"/>
  <c r="G48" i="15" s="1"/>
  <c r="H48" i="15" s="1"/>
  <c r="E48" i="15"/>
  <c r="F47" i="15"/>
  <c r="G47" i="15" s="1"/>
  <c r="E47" i="15"/>
  <c r="F46" i="15"/>
  <c r="G46" i="15" s="1"/>
  <c r="H46" i="15" s="1"/>
  <c r="E46" i="15"/>
  <c r="F45" i="15"/>
  <c r="G45" i="15" s="1"/>
  <c r="E45" i="15"/>
  <c r="F44" i="15"/>
  <c r="G44" i="15" s="1"/>
  <c r="E44" i="15"/>
  <c r="F43" i="15"/>
  <c r="G43" i="15" s="1"/>
  <c r="E43" i="15"/>
  <c r="F42" i="15"/>
  <c r="G42" i="15" s="1"/>
  <c r="E42" i="15"/>
  <c r="F41" i="15"/>
  <c r="G41" i="15" s="1"/>
  <c r="E41" i="15"/>
  <c r="F40" i="15"/>
  <c r="G40" i="15" s="1"/>
  <c r="E40" i="15"/>
  <c r="F39" i="15"/>
  <c r="G39" i="15" s="1"/>
  <c r="E39" i="15"/>
  <c r="G38" i="15"/>
  <c r="F38" i="15"/>
  <c r="E38" i="15"/>
  <c r="F37" i="15"/>
  <c r="G37" i="15" s="1"/>
  <c r="H37" i="15" s="1"/>
  <c r="I37" i="15" s="1"/>
  <c r="E37" i="15"/>
  <c r="F36" i="15"/>
  <c r="G36" i="15" s="1"/>
  <c r="E36" i="15"/>
  <c r="G35" i="15"/>
  <c r="F35" i="15"/>
  <c r="E35" i="15"/>
  <c r="G34" i="15"/>
  <c r="H34" i="15" s="1"/>
  <c r="I34" i="15" s="1"/>
  <c r="F34" i="15"/>
  <c r="E34" i="15"/>
  <c r="F33" i="15"/>
  <c r="G33" i="15" s="1"/>
  <c r="H33" i="15" s="1"/>
  <c r="I33" i="15" s="1"/>
  <c r="E33" i="15"/>
  <c r="F32" i="15"/>
  <c r="G32" i="15" s="1"/>
  <c r="H32" i="15" s="1"/>
  <c r="E32" i="15"/>
  <c r="F31" i="15"/>
  <c r="G31" i="15" s="1"/>
  <c r="E31" i="15"/>
  <c r="G30" i="15"/>
  <c r="F30" i="15"/>
  <c r="E30" i="15"/>
  <c r="F29" i="15"/>
  <c r="G29" i="15" s="1"/>
  <c r="E29" i="15"/>
  <c r="F28" i="15"/>
  <c r="G28" i="15" s="1"/>
  <c r="E28" i="15"/>
  <c r="F27" i="15"/>
  <c r="G27" i="15" s="1"/>
  <c r="E27" i="15"/>
  <c r="G26" i="15"/>
  <c r="F26" i="15"/>
  <c r="E26" i="15"/>
  <c r="F25" i="15"/>
  <c r="G25" i="15" s="1"/>
  <c r="E25" i="15"/>
  <c r="F24" i="15"/>
  <c r="G24" i="15" s="1"/>
  <c r="E24" i="15"/>
  <c r="F23" i="15"/>
  <c r="G23" i="15" s="1"/>
  <c r="E23" i="15"/>
  <c r="F22" i="15"/>
  <c r="G22" i="15" s="1"/>
  <c r="E22" i="15"/>
  <c r="F21" i="15"/>
  <c r="G21" i="15" s="1"/>
  <c r="H21" i="15" s="1"/>
  <c r="I21" i="15" s="1"/>
  <c r="E21" i="15"/>
  <c r="F20" i="15"/>
  <c r="G20" i="15" s="1"/>
  <c r="E20" i="15"/>
  <c r="F19" i="15"/>
  <c r="G19" i="15" s="1"/>
  <c r="E19" i="15"/>
  <c r="F18" i="15"/>
  <c r="G18" i="15" s="1"/>
  <c r="H18" i="15" s="1"/>
  <c r="I18" i="15" s="1"/>
  <c r="E18" i="15"/>
  <c r="F17" i="15"/>
  <c r="G17" i="15" s="1"/>
  <c r="H17" i="15" s="1"/>
  <c r="I17" i="15" s="1"/>
  <c r="E17" i="15"/>
  <c r="F16" i="15"/>
  <c r="G16" i="15" s="1"/>
  <c r="H16" i="15" s="1"/>
  <c r="E16" i="15"/>
  <c r="F15" i="15"/>
  <c r="G15" i="15" s="1"/>
  <c r="E15" i="15"/>
  <c r="F14" i="15"/>
  <c r="G14" i="15" s="1"/>
  <c r="H14" i="15" s="1"/>
  <c r="E14" i="15"/>
  <c r="F13" i="15"/>
  <c r="G13" i="15" s="1"/>
  <c r="E13" i="15"/>
  <c r="F12" i="15"/>
  <c r="G12" i="15" s="1"/>
  <c r="E12" i="15"/>
  <c r="F11" i="15"/>
  <c r="G11" i="15" s="1"/>
  <c r="E11" i="15"/>
  <c r="F10" i="15"/>
  <c r="G10" i="15" s="1"/>
  <c r="H10" i="15" s="1"/>
  <c r="E10" i="15"/>
  <c r="G9" i="15"/>
  <c r="F9" i="15"/>
  <c r="E9" i="15"/>
  <c r="F8" i="15"/>
  <c r="G8" i="15" s="1"/>
  <c r="H8" i="15" s="1"/>
  <c r="E8" i="15"/>
  <c r="F7" i="15"/>
  <c r="G7" i="15" s="1"/>
  <c r="H7" i="15" s="1"/>
  <c r="E7" i="15"/>
  <c r="F6" i="15"/>
  <c r="G6" i="15" s="1"/>
  <c r="E6" i="15"/>
  <c r="F5" i="15"/>
  <c r="G5" i="15" s="1"/>
  <c r="E5" i="15"/>
  <c r="F4" i="15"/>
  <c r="G4" i="15" s="1"/>
  <c r="H4" i="15" s="1"/>
  <c r="E4" i="15"/>
  <c r="S14" i="14"/>
  <c r="R14" i="14"/>
  <c r="Q14" i="14"/>
  <c r="T29" i="14"/>
  <c r="O5" i="14"/>
  <c r="N5" i="14"/>
  <c r="U5" i="14" s="1"/>
  <c r="M5" i="14"/>
  <c r="L40" i="14"/>
  <c r="K40" i="14"/>
  <c r="J40" i="14"/>
  <c r="U40" i="14" s="1"/>
  <c r="I40" i="14"/>
  <c r="P15" i="7"/>
  <c r="P14" i="7"/>
  <c r="P13" i="7"/>
  <c r="P12" i="7"/>
  <c r="P11" i="7"/>
  <c r="P4" i="7"/>
  <c r="N15" i="7"/>
  <c r="N14" i="7"/>
  <c r="N13" i="7"/>
  <c r="N12" i="7"/>
  <c r="N11" i="7"/>
  <c r="N10" i="7"/>
  <c r="N9" i="7"/>
  <c r="N8" i="7"/>
  <c r="N7" i="7"/>
  <c r="N6" i="7"/>
  <c r="N5" i="7"/>
  <c r="N4" i="7"/>
  <c r="N16" i="7" s="1"/>
  <c r="O15" i="7"/>
  <c r="O14" i="7"/>
  <c r="O13" i="7"/>
  <c r="O12" i="7"/>
  <c r="O11" i="7"/>
  <c r="O10" i="7"/>
  <c r="O9" i="7"/>
  <c r="O8" i="7"/>
  <c r="O7" i="7"/>
  <c r="O6" i="7"/>
  <c r="O5" i="7"/>
  <c r="O4" i="7"/>
  <c r="I39" i="14"/>
  <c r="Q9" i="9"/>
  <c r="Q8" i="9"/>
  <c r="Q7" i="9"/>
  <c r="Q6" i="9"/>
  <c r="Q5" i="9"/>
  <c r="Q4" i="9"/>
  <c r="Q10" i="9"/>
  <c r="Q14" i="9"/>
  <c r="Q13" i="9"/>
  <c r="Q12" i="9"/>
  <c r="Q11" i="9"/>
  <c r="Q15" i="12"/>
  <c r="Q15" i="11"/>
  <c r="Q15" i="2"/>
  <c r="Q14" i="2"/>
  <c r="Q13" i="2"/>
  <c r="Q12" i="2"/>
  <c r="Q11" i="2"/>
  <c r="Q15" i="13"/>
  <c r="Q14" i="13"/>
  <c r="Q13" i="13"/>
  <c r="Q12" i="13"/>
  <c r="Q11" i="13"/>
  <c r="Q15" i="10"/>
  <c r="Q14" i="10"/>
  <c r="Q13" i="10"/>
  <c r="Q12" i="10"/>
  <c r="Q11" i="10"/>
  <c r="Q15" i="9"/>
  <c r="O4" i="14"/>
  <c r="L38" i="14"/>
  <c r="K38" i="14"/>
  <c r="J38" i="14"/>
  <c r="I38" i="14"/>
  <c r="P22" i="14"/>
  <c r="S13" i="14"/>
  <c r="U13" i="14" s="1"/>
  <c r="R13" i="14"/>
  <c r="Q13" i="14"/>
  <c r="U37" i="14"/>
  <c r="U32" i="14"/>
  <c r="U31" i="14"/>
  <c r="U30" i="14"/>
  <c r="U29" i="14"/>
  <c r="U24" i="14"/>
  <c r="U21" i="14"/>
  <c r="Q15" i="8"/>
  <c r="Q14" i="8"/>
  <c r="Q13" i="8"/>
  <c r="Q12" i="8"/>
  <c r="Q11" i="8"/>
  <c r="N4" i="14"/>
  <c r="M4" i="14"/>
  <c r="U4" i="14" s="1"/>
  <c r="G43" i="14"/>
  <c r="G42" i="14"/>
  <c r="G41" i="14"/>
  <c r="G40" i="14"/>
  <c r="E46" i="14"/>
  <c r="G45" i="14"/>
  <c r="G44" i="14"/>
  <c r="G39" i="14"/>
  <c r="G38" i="14"/>
  <c r="G37" i="14"/>
  <c r="E34" i="14"/>
  <c r="G33" i="14"/>
  <c r="G32" i="14"/>
  <c r="G31" i="14"/>
  <c r="G30" i="14"/>
  <c r="G29" i="14"/>
  <c r="E26" i="14"/>
  <c r="G21" i="14"/>
  <c r="G25" i="14"/>
  <c r="G24" i="14"/>
  <c r="G23" i="14"/>
  <c r="G22" i="14"/>
  <c r="E18" i="14"/>
  <c r="G17" i="14"/>
  <c r="G16" i="14"/>
  <c r="G15" i="14"/>
  <c r="G14" i="14"/>
  <c r="G13" i="14"/>
  <c r="G9" i="14"/>
  <c r="G8" i="14"/>
  <c r="G7" i="14"/>
  <c r="G6" i="14"/>
  <c r="G5" i="14"/>
  <c r="E10" i="14"/>
  <c r="P15" i="12"/>
  <c r="O15" i="12"/>
  <c r="P14" i="12"/>
  <c r="O14" i="12"/>
  <c r="P13" i="12"/>
  <c r="O13" i="12"/>
  <c r="P12" i="12"/>
  <c r="O12" i="12"/>
  <c r="P11" i="12"/>
  <c r="O11" i="12"/>
  <c r="P10" i="12"/>
  <c r="O10" i="12"/>
  <c r="P9" i="12"/>
  <c r="Q9" i="12" s="1"/>
  <c r="O9" i="12"/>
  <c r="P8" i="12"/>
  <c r="O8" i="12"/>
  <c r="P7" i="12"/>
  <c r="O7" i="12"/>
  <c r="P6" i="12"/>
  <c r="O6" i="12"/>
  <c r="P5" i="12"/>
  <c r="O5" i="12"/>
  <c r="P4" i="12"/>
  <c r="O4" i="12"/>
  <c r="G142" i="12"/>
  <c r="F142" i="12"/>
  <c r="E142" i="12"/>
  <c r="F141" i="12"/>
  <c r="G141" i="12" s="1"/>
  <c r="E141" i="12"/>
  <c r="G140" i="12"/>
  <c r="H140" i="12" s="1"/>
  <c r="I140" i="12" s="1"/>
  <c r="F140" i="12"/>
  <c r="E140" i="12"/>
  <c r="F139" i="12"/>
  <c r="G139" i="12" s="1"/>
  <c r="E139" i="12"/>
  <c r="G138" i="12"/>
  <c r="F138" i="12"/>
  <c r="E138" i="12"/>
  <c r="F137" i="12"/>
  <c r="G137" i="12" s="1"/>
  <c r="E137" i="12"/>
  <c r="G136" i="12"/>
  <c r="H136" i="12" s="1"/>
  <c r="I136" i="12" s="1"/>
  <c r="F136" i="12"/>
  <c r="E136" i="12"/>
  <c r="F135" i="12"/>
  <c r="G135" i="12" s="1"/>
  <c r="E135" i="12"/>
  <c r="G134" i="12"/>
  <c r="F134" i="12"/>
  <c r="E134" i="12"/>
  <c r="F133" i="12"/>
  <c r="G133" i="12" s="1"/>
  <c r="E133" i="12"/>
  <c r="G132" i="12"/>
  <c r="H132" i="12" s="1"/>
  <c r="I132" i="12" s="1"/>
  <c r="F132" i="12"/>
  <c r="E132" i="12"/>
  <c r="F131" i="12"/>
  <c r="G131" i="12" s="1"/>
  <c r="E131" i="12"/>
  <c r="G130" i="12"/>
  <c r="F130" i="12"/>
  <c r="E130" i="12"/>
  <c r="F129" i="12"/>
  <c r="G129" i="12" s="1"/>
  <c r="E129" i="12"/>
  <c r="G128" i="12"/>
  <c r="H128" i="12" s="1"/>
  <c r="I128" i="12" s="1"/>
  <c r="F128" i="12"/>
  <c r="E128" i="12"/>
  <c r="F127" i="12"/>
  <c r="G127" i="12" s="1"/>
  <c r="E127" i="12"/>
  <c r="G126" i="12"/>
  <c r="F126" i="12"/>
  <c r="E126" i="12"/>
  <c r="F125" i="12"/>
  <c r="G125" i="12" s="1"/>
  <c r="E125" i="12"/>
  <c r="G124" i="12"/>
  <c r="H124" i="12" s="1"/>
  <c r="I124" i="12" s="1"/>
  <c r="F124" i="12"/>
  <c r="E124" i="12"/>
  <c r="F123" i="12"/>
  <c r="G123" i="12" s="1"/>
  <c r="E123" i="12"/>
  <c r="G122" i="12"/>
  <c r="F122" i="12"/>
  <c r="E122" i="12"/>
  <c r="F121" i="12"/>
  <c r="G121" i="12" s="1"/>
  <c r="E121" i="12"/>
  <c r="G120" i="12"/>
  <c r="H120" i="12" s="1"/>
  <c r="I120" i="12" s="1"/>
  <c r="F120" i="12"/>
  <c r="E120" i="12"/>
  <c r="F119" i="12"/>
  <c r="G119" i="12" s="1"/>
  <c r="E119" i="12"/>
  <c r="G118" i="12"/>
  <c r="F118" i="12"/>
  <c r="E118" i="12"/>
  <c r="F117" i="12"/>
  <c r="G117" i="12" s="1"/>
  <c r="E117" i="12"/>
  <c r="G116" i="12"/>
  <c r="H116" i="12" s="1"/>
  <c r="I116" i="12" s="1"/>
  <c r="F116" i="12"/>
  <c r="E116" i="12"/>
  <c r="F115" i="12"/>
  <c r="G115" i="12" s="1"/>
  <c r="E115" i="12"/>
  <c r="G114" i="12"/>
  <c r="F114" i="12"/>
  <c r="E114" i="12"/>
  <c r="F113" i="12"/>
  <c r="G113" i="12" s="1"/>
  <c r="E113" i="12"/>
  <c r="G112" i="12"/>
  <c r="H112" i="12" s="1"/>
  <c r="I112" i="12" s="1"/>
  <c r="F112" i="12"/>
  <c r="E112" i="12"/>
  <c r="F111" i="12"/>
  <c r="G111" i="12" s="1"/>
  <c r="E111" i="12"/>
  <c r="G110" i="12"/>
  <c r="F110" i="12"/>
  <c r="E110" i="12"/>
  <c r="F109" i="12"/>
  <c r="G109" i="12" s="1"/>
  <c r="E109" i="12"/>
  <c r="G108" i="12"/>
  <c r="H108" i="12" s="1"/>
  <c r="I108" i="12" s="1"/>
  <c r="F108" i="12"/>
  <c r="E108" i="12"/>
  <c r="F107" i="12"/>
  <c r="G107" i="12" s="1"/>
  <c r="E107" i="12"/>
  <c r="G106" i="12"/>
  <c r="F106" i="12"/>
  <c r="E106" i="12"/>
  <c r="F105" i="12"/>
  <c r="G105" i="12" s="1"/>
  <c r="E105" i="12"/>
  <c r="G104" i="12"/>
  <c r="H104" i="12" s="1"/>
  <c r="I104" i="12" s="1"/>
  <c r="F104" i="12"/>
  <c r="E104" i="12"/>
  <c r="F103" i="12"/>
  <c r="G103" i="12" s="1"/>
  <c r="E103" i="12"/>
  <c r="G102" i="12"/>
  <c r="F102" i="12"/>
  <c r="E102" i="12"/>
  <c r="F101" i="12"/>
  <c r="G101" i="12" s="1"/>
  <c r="E101" i="12"/>
  <c r="G100" i="12"/>
  <c r="H100" i="12" s="1"/>
  <c r="I100" i="12" s="1"/>
  <c r="F100" i="12"/>
  <c r="E100" i="12"/>
  <c r="F99" i="12"/>
  <c r="G99" i="12" s="1"/>
  <c r="E99" i="12"/>
  <c r="G98" i="12"/>
  <c r="F98" i="12"/>
  <c r="E98" i="12"/>
  <c r="F97" i="12"/>
  <c r="G97" i="12" s="1"/>
  <c r="E97" i="12"/>
  <c r="G96" i="12"/>
  <c r="H96" i="12" s="1"/>
  <c r="I96" i="12" s="1"/>
  <c r="F96" i="12"/>
  <c r="E96" i="12"/>
  <c r="F95" i="12"/>
  <c r="G95" i="12" s="1"/>
  <c r="E95" i="12"/>
  <c r="G94" i="12"/>
  <c r="F94" i="12"/>
  <c r="E94" i="12"/>
  <c r="H93" i="12"/>
  <c r="F93" i="12"/>
  <c r="G93" i="12" s="1"/>
  <c r="E93" i="12"/>
  <c r="I92" i="12"/>
  <c r="G92" i="12"/>
  <c r="H92" i="12" s="1"/>
  <c r="F92" i="12"/>
  <c r="E92" i="12"/>
  <c r="F91" i="12"/>
  <c r="G91" i="12" s="1"/>
  <c r="E91" i="12"/>
  <c r="G90" i="12"/>
  <c r="F90" i="12"/>
  <c r="E90" i="12"/>
  <c r="H89" i="12"/>
  <c r="F89" i="12"/>
  <c r="G89" i="12" s="1"/>
  <c r="E89" i="12"/>
  <c r="I88" i="12"/>
  <c r="G88" i="12"/>
  <c r="H88" i="12" s="1"/>
  <c r="F88" i="12"/>
  <c r="E88" i="12"/>
  <c r="F87" i="12"/>
  <c r="G87" i="12" s="1"/>
  <c r="E87" i="12"/>
  <c r="G86" i="12"/>
  <c r="F86" i="12"/>
  <c r="E86" i="12"/>
  <c r="H85" i="12"/>
  <c r="F85" i="12"/>
  <c r="G85" i="12" s="1"/>
  <c r="E85" i="12"/>
  <c r="I84" i="12"/>
  <c r="G84" i="12"/>
  <c r="H84" i="12" s="1"/>
  <c r="F84" i="12"/>
  <c r="E84" i="12"/>
  <c r="F83" i="12"/>
  <c r="G83" i="12" s="1"/>
  <c r="E83" i="12"/>
  <c r="G82" i="12"/>
  <c r="F82" i="12"/>
  <c r="E82" i="12"/>
  <c r="H81" i="12"/>
  <c r="F81" i="12"/>
  <c r="G81" i="12" s="1"/>
  <c r="E81" i="12"/>
  <c r="I80" i="12"/>
  <c r="G80" i="12"/>
  <c r="H80" i="12" s="1"/>
  <c r="F80" i="12"/>
  <c r="E80" i="12"/>
  <c r="F79" i="12"/>
  <c r="G79" i="12" s="1"/>
  <c r="E79" i="12"/>
  <c r="G78" i="12"/>
  <c r="F78" i="12"/>
  <c r="E78" i="12"/>
  <c r="F77" i="12"/>
  <c r="G77" i="12" s="1"/>
  <c r="H77" i="12" s="1"/>
  <c r="E77" i="12"/>
  <c r="I76" i="12"/>
  <c r="G76" i="12"/>
  <c r="H76" i="12" s="1"/>
  <c r="F76" i="12"/>
  <c r="E76" i="12"/>
  <c r="F75" i="12"/>
  <c r="G75" i="12" s="1"/>
  <c r="E75" i="12"/>
  <c r="G74" i="12"/>
  <c r="F74" i="12"/>
  <c r="E74" i="12"/>
  <c r="F73" i="12"/>
  <c r="G73" i="12" s="1"/>
  <c r="H73" i="12" s="1"/>
  <c r="E73" i="12"/>
  <c r="I72" i="12"/>
  <c r="G72" i="12"/>
  <c r="H72" i="12" s="1"/>
  <c r="F72" i="12"/>
  <c r="E72" i="12"/>
  <c r="F71" i="12"/>
  <c r="G71" i="12" s="1"/>
  <c r="E71" i="12"/>
  <c r="G70" i="12"/>
  <c r="F70" i="12"/>
  <c r="E70" i="12"/>
  <c r="F69" i="12"/>
  <c r="G69" i="12" s="1"/>
  <c r="H69" i="12" s="1"/>
  <c r="E69" i="12"/>
  <c r="I68" i="12"/>
  <c r="G68" i="12"/>
  <c r="H68" i="12" s="1"/>
  <c r="F68" i="12"/>
  <c r="E68" i="12"/>
  <c r="F67" i="12"/>
  <c r="G67" i="12" s="1"/>
  <c r="E67" i="12"/>
  <c r="G66" i="12"/>
  <c r="F66" i="12"/>
  <c r="E66" i="12"/>
  <c r="F65" i="12"/>
  <c r="G65" i="12" s="1"/>
  <c r="H65" i="12" s="1"/>
  <c r="E65" i="12"/>
  <c r="I64" i="12"/>
  <c r="G64" i="12"/>
  <c r="H64" i="12" s="1"/>
  <c r="F64" i="12"/>
  <c r="E64" i="12"/>
  <c r="F63" i="12"/>
  <c r="G63" i="12" s="1"/>
  <c r="E63" i="12"/>
  <c r="G62" i="12"/>
  <c r="F62" i="12"/>
  <c r="E62" i="12"/>
  <c r="F61" i="12"/>
  <c r="G61" i="12" s="1"/>
  <c r="H61" i="12" s="1"/>
  <c r="E61" i="12"/>
  <c r="I60" i="12"/>
  <c r="G60" i="12"/>
  <c r="H60" i="12" s="1"/>
  <c r="F60" i="12"/>
  <c r="E60" i="12"/>
  <c r="F59" i="12"/>
  <c r="G59" i="12" s="1"/>
  <c r="E59" i="12"/>
  <c r="G58" i="12"/>
  <c r="F58" i="12"/>
  <c r="E58" i="12"/>
  <c r="F57" i="12"/>
  <c r="G57" i="12" s="1"/>
  <c r="H57" i="12" s="1"/>
  <c r="E57" i="12"/>
  <c r="I56" i="12"/>
  <c r="G56" i="12"/>
  <c r="H56" i="12" s="1"/>
  <c r="F56" i="12"/>
  <c r="E56" i="12"/>
  <c r="F55" i="12"/>
  <c r="G55" i="12" s="1"/>
  <c r="E55" i="12"/>
  <c r="G54" i="12"/>
  <c r="F54" i="12"/>
  <c r="E54" i="12"/>
  <c r="F53" i="12"/>
  <c r="G53" i="12" s="1"/>
  <c r="H53" i="12" s="1"/>
  <c r="E53" i="12"/>
  <c r="I52" i="12"/>
  <c r="G52" i="12"/>
  <c r="H52" i="12" s="1"/>
  <c r="F52" i="12"/>
  <c r="E52" i="12"/>
  <c r="F51" i="12"/>
  <c r="G51" i="12" s="1"/>
  <c r="E51" i="12"/>
  <c r="G50" i="12"/>
  <c r="F50" i="12"/>
  <c r="E50" i="12"/>
  <c r="F49" i="12"/>
  <c r="G49" i="12" s="1"/>
  <c r="H49" i="12" s="1"/>
  <c r="E49" i="12"/>
  <c r="I48" i="12"/>
  <c r="G48" i="12"/>
  <c r="H48" i="12" s="1"/>
  <c r="F48" i="12"/>
  <c r="E48" i="12"/>
  <c r="F47" i="12"/>
  <c r="G47" i="12" s="1"/>
  <c r="E47" i="12"/>
  <c r="G46" i="12"/>
  <c r="F46" i="12"/>
  <c r="E46" i="12"/>
  <c r="P15" i="13"/>
  <c r="O15" i="13"/>
  <c r="P14" i="13"/>
  <c r="O14" i="13"/>
  <c r="P13" i="13"/>
  <c r="O13" i="13"/>
  <c r="P12" i="13"/>
  <c r="O12" i="13"/>
  <c r="P11" i="13"/>
  <c r="O11" i="13"/>
  <c r="P10" i="13"/>
  <c r="O10" i="13"/>
  <c r="P9" i="13"/>
  <c r="O9" i="13"/>
  <c r="P8" i="13"/>
  <c r="O8" i="13"/>
  <c r="P7" i="13"/>
  <c r="O7" i="13"/>
  <c r="P6" i="13"/>
  <c r="O6" i="13"/>
  <c r="P5" i="13"/>
  <c r="O5" i="13"/>
  <c r="P4" i="13"/>
  <c r="O4" i="13"/>
  <c r="G294" i="13"/>
  <c r="H294" i="13" s="1"/>
  <c r="F294" i="13"/>
  <c r="E294" i="13"/>
  <c r="F293" i="13"/>
  <c r="G293" i="13" s="1"/>
  <c r="E293" i="13"/>
  <c r="G292" i="13"/>
  <c r="H292" i="13" s="1"/>
  <c r="F292" i="13"/>
  <c r="E292" i="13"/>
  <c r="F291" i="13"/>
  <c r="G291" i="13" s="1"/>
  <c r="H291" i="13" s="1"/>
  <c r="E291" i="13"/>
  <c r="G290" i="13"/>
  <c r="F290" i="13"/>
  <c r="E290" i="13"/>
  <c r="F289" i="13"/>
  <c r="G289" i="13" s="1"/>
  <c r="E289" i="13"/>
  <c r="G288" i="13"/>
  <c r="H288" i="13" s="1"/>
  <c r="F288" i="13"/>
  <c r="E288" i="13"/>
  <c r="F287" i="13"/>
  <c r="G287" i="13" s="1"/>
  <c r="H287" i="13" s="1"/>
  <c r="E287" i="13"/>
  <c r="G286" i="13"/>
  <c r="H286" i="13" s="1"/>
  <c r="F286" i="13"/>
  <c r="E286" i="13"/>
  <c r="F285" i="13"/>
  <c r="G285" i="13" s="1"/>
  <c r="E285" i="13"/>
  <c r="G284" i="13"/>
  <c r="H284" i="13" s="1"/>
  <c r="F284" i="13"/>
  <c r="E284" i="13"/>
  <c r="F283" i="13"/>
  <c r="G283" i="13" s="1"/>
  <c r="H283" i="13" s="1"/>
  <c r="E283" i="13"/>
  <c r="G282" i="13"/>
  <c r="F282" i="13"/>
  <c r="E282" i="13"/>
  <c r="F281" i="13"/>
  <c r="G281" i="13" s="1"/>
  <c r="E281" i="13"/>
  <c r="G280" i="13"/>
  <c r="H280" i="13" s="1"/>
  <c r="F280" i="13"/>
  <c r="E280" i="13"/>
  <c r="F279" i="13"/>
  <c r="G279" i="13" s="1"/>
  <c r="H279" i="13" s="1"/>
  <c r="E279" i="13"/>
  <c r="G278" i="13"/>
  <c r="H278" i="13" s="1"/>
  <c r="F278" i="13"/>
  <c r="E278" i="13"/>
  <c r="F277" i="13"/>
  <c r="G277" i="13" s="1"/>
  <c r="E277" i="13"/>
  <c r="G276" i="13"/>
  <c r="H276" i="13" s="1"/>
  <c r="F276" i="13"/>
  <c r="E276" i="13"/>
  <c r="F275" i="13"/>
  <c r="G275" i="13" s="1"/>
  <c r="H275" i="13" s="1"/>
  <c r="E275" i="13"/>
  <c r="G274" i="13"/>
  <c r="F274" i="13"/>
  <c r="E274" i="13"/>
  <c r="F273" i="13"/>
  <c r="G273" i="13" s="1"/>
  <c r="E273" i="13"/>
  <c r="G272" i="13"/>
  <c r="H272" i="13" s="1"/>
  <c r="F272" i="13"/>
  <c r="E272" i="13"/>
  <c r="F271" i="13"/>
  <c r="G271" i="13" s="1"/>
  <c r="H271" i="13" s="1"/>
  <c r="E271" i="13"/>
  <c r="G270" i="13"/>
  <c r="H270" i="13" s="1"/>
  <c r="F270" i="13"/>
  <c r="E270" i="13"/>
  <c r="F269" i="13"/>
  <c r="G269" i="13" s="1"/>
  <c r="E269" i="13"/>
  <c r="G268" i="13"/>
  <c r="H268" i="13" s="1"/>
  <c r="F268" i="13"/>
  <c r="E268" i="13"/>
  <c r="F267" i="13"/>
  <c r="G267" i="13" s="1"/>
  <c r="H267" i="13" s="1"/>
  <c r="E267" i="13"/>
  <c r="G266" i="13"/>
  <c r="F266" i="13"/>
  <c r="E266" i="13"/>
  <c r="F265" i="13"/>
  <c r="G265" i="13" s="1"/>
  <c r="E265" i="13"/>
  <c r="G264" i="13"/>
  <c r="H264" i="13" s="1"/>
  <c r="F264" i="13"/>
  <c r="E264" i="13"/>
  <c r="F263" i="13"/>
  <c r="G263" i="13" s="1"/>
  <c r="H263" i="13" s="1"/>
  <c r="E263" i="13"/>
  <c r="G262" i="13"/>
  <c r="H262" i="13" s="1"/>
  <c r="F262" i="13"/>
  <c r="E262" i="13"/>
  <c r="F261" i="13"/>
  <c r="G261" i="13" s="1"/>
  <c r="E261" i="13"/>
  <c r="G260" i="13"/>
  <c r="H260" i="13" s="1"/>
  <c r="F260" i="13"/>
  <c r="E260" i="13"/>
  <c r="F259" i="13"/>
  <c r="G259" i="13" s="1"/>
  <c r="H259" i="13" s="1"/>
  <c r="E259" i="13"/>
  <c r="G258" i="13"/>
  <c r="F258" i="13"/>
  <c r="E258" i="13"/>
  <c r="F257" i="13"/>
  <c r="G257" i="13" s="1"/>
  <c r="E257" i="13"/>
  <c r="G256" i="13"/>
  <c r="H256" i="13" s="1"/>
  <c r="F256" i="13"/>
  <c r="E256" i="13"/>
  <c r="F255" i="13"/>
  <c r="G255" i="13" s="1"/>
  <c r="H255" i="13" s="1"/>
  <c r="E255" i="13"/>
  <c r="G254" i="13"/>
  <c r="H254" i="13" s="1"/>
  <c r="F254" i="13"/>
  <c r="E254" i="13"/>
  <c r="F253" i="13"/>
  <c r="G253" i="13" s="1"/>
  <c r="E253" i="13"/>
  <c r="G252" i="13"/>
  <c r="H252" i="13" s="1"/>
  <c r="F252" i="13"/>
  <c r="E252" i="13"/>
  <c r="F251" i="13"/>
  <c r="G251" i="13" s="1"/>
  <c r="H251" i="13" s="1"/>
  <c r="E251" i="13"/>
  <c r="G250" i="13"/>
  <c r="F250" i="13"/>
  <c r="E250" i="13"/>
  <c r="F249" i="13"/>
  <c r="G249" i="13" s="1"/>
  <c r="E249" i="13"/>
  <c r="G248" i="13"/>
  <c r="H248" i="13" s="1"/>
  <c r="F248" i="13"/>
  <c r="E248" i="13"/>
  <c r="F247" i="13"/>
  <c r="G247" i="13" s="1"/>
  <c r="H247" i="13" s="1"/>
  <c r="E247" i="13"/>
  <c r="G246" i="13"/>
  <c r="H246" i="13" s="1"/>
  <c r="F246" i="13"/>
  <c r="E246" i="13"/>
  <c r="F245" i="13"/>
  <c r="G245" i="13" s="1"/>
  <c r="E245" i="13"/>
  <c r="G244" i="13"/>
  <c r="H244" i="13" s="1"/>
  <c r="F244" i="13"/>
  <c r="E244" i="13"/>
  <c r="F243" i="13"/>
  <c r="G243" i="13" s="1"/>
  <c r="H243" i="13" s="1"/>
  <c r="E243" i="13"/>
  <c r="G242" i="13"/>
  <c r="F242" i="13"/>
  <c r="E242" i="13"/>
  <c r="F241" i="13"/>
  <c r="G241" i="13" s="1"/>
  <c r="E241" i="13"/>
  <c r="G240" i="13"/>
  <c r="H240" i="13" s="1"/>
  <c r="F240" i="13"/>
  <c r="E240" i="13"/>
  <c r="F239" i="13"/>
  <c r="G239" i="13" s="1"/>
  <c r="H239" i="13" s="1"/>
  <c r="E239" i="13"/>
  <c r="G238" i="13"/>
  <c r="H238" i="13" s="1"/>
  <c r="F238" i="13"/>
  <c r="E238" i="13"/>
  <c r="F237" i="13"/>
  <c r="G237" i="13" s="1"/>
  <c r="E237" i="13"/>
  <c r="G236" i="13"/>
  <c r="H236" i="13" s="1"/>
  <c r="F236" i="13"/>
  <c r="E236" i="13"/>
  <c r="F235" i="13"/>
  <c r="G235" i="13" s="1"/>
  <c r="H235" i="13" s="1"/>
  <c r="E235" i="13"/>
  <c r="G234" i="13"/>
  <c r="F234" i="13"/>
  <c r="E234" i="13"/>
  <c r="F233" i="13"/>
  <c r="G233" i="13" s="1"/>
  <c r="E233" i="13"/>
  <c r="G232" i="13"/>
  <c r="H232" i="13" s="1"/>
  <c r="F232" i="13"/>
  <c r="E232" i="13"/>
  <c r="F231" i="13"/>
  <c r="G231" i="13" s="1"/>
  <c r="H231" i="13" s="1"/>
  <c r="E231" i="13"/>
  <c r="G230" i="13"/>
  <c r="H230" i="13" s="1"/>
  <c r="F230" i="13"/>
  <c r="E230" i="13"/>
  <c r="F229" i="13"/>
  <c r="G229" i="13" s="1"/>
  <c r="E229" i="13"/>
  <c r="G228" i="13"/>
  <c r="H228" i="13" s="1"/>
  <c r="F228" i="13"/>
  <c r="E228" i="13"/>
  <c r="F227" i="13"/>
  <c r="G227" i="13" s="1"/>
  <c r="H227" i="13" s="1"/>
  <c r="E227" i="13"/>
  <c r="G226" i="13"/>
  <c r="F226" i="13"/>
  <c r="E226" i="13"/>
  <c r="F225" i="13"/>
  <c r="G225" i="13" s="1"/>
  <c r="E225" i="13"/>
  <c r="G224" i="13"/>
  <c r="H224" i="13" s="1"/>
  <c r="F224" i="13"/>
  <c r="E224" i="13"/>
  <c r="F223" i="13"/>
  <c r="G223" i="13" s="1"/>
  <c r="H223" i="13" s="1"/>
  <c r="E223" i="13"/>
  <c r="G222" i="13"/>
  <c r="H222" i="13" s="1"/>
  <c r="F222" i="13"/>
  <c r="E222" i="13"/>
  <c r="F221" i="13"/>
  <c r="G221" i="13" s="1"/>
  <c r="E221" i="13"/>
  <c r="G220" i="13"/>
  <c r="H220" i="13" s="1"/>
  <c r="F220" i="13"/>
  <c r="E220" i="13"/>
  <c r="F219" i="13"/>
  <c r="G219" i="13" s="1"/>
  <c r="H219" i="13" s="1"/>
  <c r="E219" i="13"/>
  <c r="G218" i="13"/>
  <c r="F218" i="13"/>
  <c r="E218" i="13"/>
  <c r="F217" i="13"/>
  <c r="G217" i="13" s="1"/>
  <c r="E217" i="13"/>
  <c r="G216" i="13"/>
  <c r="H216" i="13" s="1"/>
  <c r="F216" i="13"/>
  <c r="E216" i="13"/>
  <c r="F215" i="13"/>
  <c r="G215" i="13" s="1"/>
  <c r="H215" i="13" s="1"/>
  <c r="E215" i="13"/>
  <c r="G214" i="13"/>
  <c r="H214" i="13" s="1"/>
  <c r="F214" i="13"/>
  <c r="E214" i="13"/>
  <c r="F213" i="13"/>
  <c r="G213" i="13" s="1"/>
  <c r="E213" i="13"/>
  <c r="G212" i="13"/>
  <c r="H212" i="13" s="1"/>
  <c r="F212" i="13"/>
  <c r="E212" i="13"/>
  <c r="F211" i="13"/>
  <c r="G211" i="13" s="1"/>
  <c r="H211" i="13" s="1"/>
  <c r="E211" i="13"/>
  <c r="G210" i="13"/>
  <c r="F210" i="13"/>
  <c r="E210" i="13"/>
  <c r="F209" i="13"/>
  <c r="G209" i="13" s="1"/>
  <c r="E209" i="13"/>
  <c r="G208" i="13"/>
  <c r="H208" i="13" s="1"/>
  <c r="F208" i="13"/>
  <c r="E208" i="13"/>
  <c r="F207" i="13"/>
  <c r="G207" i="13" s="1"/>
  <c r="H207" i="13" s="1"/>
  <c r="E207" i="13"/>
  <c r="G206" i="13"/>
  <c r="H206" i="13" s="1"/>
  <c r="F206" i="13"/>
  <c r="E206" i="13"/>
  <c r="F205" i="13"/>
  <c r="G205" i="13" s="1"/>
  <c r="E205" i="13"/>
  <c r="G204" i="13"/>
  <c r="H204" i="13" s="1"/>
  <c r="F204" i="13"/>
  <c r="E204" i="13"/>
  <c r="F203" i="13"/>
  <c r="G203" i="13" s="1"/>
  <c r="H203" i="13" s="1"/>
  <c r="E203" i="13"/>
  <c r="G202" i="13"/>
  <c r="F202" i="13"/>
  <c r="E202" i="13"/>
  <c r="F201" i="13"/>
  <c r="G201" i="13" s="1"/>
  <c r="E201" i="13"/>
  <c r="G200" i="13"/>
  <c r="H200" i="13" s="1"/>
  <c r="F200" i="13"/>
  <c r="E200" i="13"/>
  <c r="F199" i="13"/>
  <c r="G199" i="13" s="1"/>
  <c r="H199" i="13" s="1"/>
  <c r="E199" i="13"/>
  <c r="G198" i="13"/>
  <c r="H198" i="13" s="1"/>
  <c r="F198" i="13"/>
  <c r="E198" i="13"/>
  <c r="F197" i="13"/>
  <c r="G197" i="13" s="1"/>
  <c r="E197" i="13"/>
  <c r="G196" i="13"/>
  <c r="H196" i="13" s="1"/>
  <c r="F196" i="13"/>
  <c r="E196" i="13"/>
  <c r="F195" i="13"/>
  <c r="G195" i="13" s="1"/>
  <c r="H195" i="13" s="1"/>
  <c r="E195" i="13"/>
  <c r="G194" i="13"/>
  <c r="F194" i="13"/>
  <c r="E194" i="13"/>
  <c r="F193" i="13"/>
  <c r="G193" i="13" s="1"/>
  <c r="E193" i="13"/>
  <c r="G192" i="13"/>
  <c r="H192" i="13" s="1"/>
  <c r="F192" i="13"/>
  <c r="E192" i="13"/>
  <c r="F191" i="13"/>
  <c r="G191" i="13" s="1"/>
  <c r="H191" i="13" s="1"/>
  <c r="E191" i="13"/>
  <c r="G190" i="13"/>
  <c r="H190" i="13" s="1"/>
  <c r="F190" i="13"/>
  <c r="E190" i="13"/>
  <c r="F189" i="13"/>
  <c r="G189" i="13" s="1"/>
  <c r="E189" i="13"/>
  <c r="G188" i="13"/>
  <c r="H188" i="13" s="1"/>
  <c r="F188" i="13"/>
  <c r="E188" i="13"/>
  <c r="F187" i="13"/>
  <c r="G187" i="13" s="1"/>
  <c r="H187" i="13" s="1"/>
  <c r="E187" i="13"/>
  <c r="G186" i="13"/>
  <c r="F186" i="13"/>
  <c r="E186" i="13"/>
  <c r="F185" i="13"/>
  <c r="G185" i="13" s="1"/>
  <c r="E185" i="13"/>
  <c r="G184" i="13"/>
  <c r="H184" i="13" s="1"/>
  <c r="F184" i="13"/>
  <c r="E184" i="13"/>
  <c r="F183" i="13"/>
  <c r="G183" i="13" s="1"/>
  <c r="H183" i="13" s="1"/>
  <c r="E183" i="13"/>
  <c r="G182" i="13"/>
  <c r="H182" i="13" s="1"/>
  <c r="F182" i="13"/>
  <c r="E182" i="13"/>
  <c r="F181" i="13"/>
  <c r="G181" i="13" s="1"/>
  <c r="E181" i="13"/>
  <c r="G180" i="13"/>
  <c r="H180" i="13" s="1"/>
  <c r="F180" i="13"/>
  <c r="E180" i="13"/>
  <c r="F179" i="13"/>
  <c r="G179" i="13" s="1"/>
  <c r="H179" i="13" s="1"/>
  <c r="E179" i="13"/>
  <c r="G178" i="13"/>
  <c r="F178" i="13"/>
  <c r="E178" i="13"/>
  <c r="F177" i="13"/>
  <c r="G177" i="13" s="1"/>
  <c r="E177" i="13"/>
  <c r="G176" i="13"/>
  <c r="H176" i="13" s="1"/>
  <c r="F176" i="13"/>
  <c r="E176" i="13"/>
  <c r="F175" i="13"/>
  <c r="G175" i="13" s="1"/>
  <c r="H175" i="13" s="1"/>
  <c r="E175" i="13"/>
  <c r="G174" i="13"/>
  <c r="H174" i="13" s="1"/>
  <c r="F174" i="13"/>
  <c r="E174" i="13"/>
  <c r="F173" i="13"/>
  <c r="G173" i="13" s="1"/>
  <c r="E173" i="13"/>
  <c r="G172" i="13"/>
  <c r="H172" i="13" s="1"/>
  <c r="F172" i="13"/>
  <c r="E172" i="13"/>
  <c r="F171" i="13"/>
  <c r="G171" i="13" s="1"/>
  <c r="H171" i="13" s="1"/>
  <c r="E171" i="13"/>
  <c r="G170" i="13"/>
  <c r="F170" i="13"/>
  <c r="E170" i="13"/>
  <c r="F169" i="13"/>
  <c r="G169" i="13" s="1"/>
  <c r="E169" i="13"/>
  <c r="G168" i="13"/>
  <c r="H168" i="13" s="1"/>
  <c r="F168" i="13"/>
  <c r="E168" i="13"/>
  <c r="F167" i="13"/>
  <c r="G167" i="13" s="1"/>
  <c r="H167" i="13" s="1"/>
  <c r="E167" i="13"/>
  <c r="G166" i="13"/>
  <c r="H166" i="13" s="1"/>
  <c r="F166" i="13"/>
  <c r="E166" i="13"/>
  <c r="F165" i="13"/>
  <c r="G165" i="13" s="1"/>
  <c r="E165" i="13"/>
  <c r="G164" i="13"/>
  <c r="H164" i="13" s="1"/>
  <c r="F164" i="13"/>
  <c r="E164" i="13"/>
  <c r="F163" i="13"/>
  <c r="G163" i="13" s="1"/>
  <c r="H163" i="13" s="1"/>
  <c r="E163" i="13"/>
  <c r="G162" i="13"/>
  <c r="F162" i="13"/>
  <c r="E162" i="13"/>
  <c r="F161" i="13"/>
  <c r="G161" i="13" s="1"/>
  <c r="E161" i="13"/>
  <c r="G160" i="13"/>
  <c r="H160" i="13" s="1"/>
  <c r="F160" i="13"/>
  <c r="E160" i="13"/>
  <c r="F159" i="13"/>
  <c r="G159" i="13" s="1"/>
  <c r="H159" i="13" s="1"/>
  <c r="E159" i="13"/>
  <c r="G158" i="13"/>
  <c r="H158" i="13" s="1"/>
  <c r="F158" i="13"/>
  <c r="E158" i="13"/>
  <c r="F157" i="13"/>
  <c r="G157" i="13" s="1"/>
  <c r="E157" i="13"/>
  <c r="G156" i="13"/>
  <c r="H156" i="13" s="1"/>
  <c r="F156" i="13"/>
  <c r="E156" i="13"/>
  <c r="F155" i="13"/>
  <c r="G155" i="13" s="1"/>
  <c r="H155" i="13" s="1"/>
  <c r="E155" i="13"/>
  <c r="G154" i="13"/>
  <c r="F154" i="13"/>
  <c r="E154" i="13"/>
  <c r="F153" i="13"/>
  <c r="G153" i="13" s="1"/>
  <c r="E153" i="13"/>
  <c r="G152" i="13"/>
  <c r="H152" i="13" s="1"/>
  <c r="F152" i="13"/>
  <c r="E152" i="13"/>
  <c r="F151" i="13"/>
  <c r="G151" i="13" s="1"/>
  <c r="E151" i="13"/>
  <c r="F150" i="13"/>
  <c r="G150" i="13" s="1"/>
  <c r="E150" i="13"/>
  <c r="F149" i="13"/>
  <c r="G149" i="13" s="1"/>
  <c r="E149" i="13"/>
  <c r="F148" i="13"/>
  <c r="G148" i="13" s="1"/>
  <c r="E148" i="13"/>
  <c r="H147" i="13"/>
  <c r="I147" i="13" s="1"/>
  <c r="F147" i="13"/>
  <c r="G147" i="13" s="1"/>
  <c r="E147" i="13"/>
  <c r="F146" i="13"/>
  <c r="G146" i="13" s="1"/>
  <c r="E146" i="13"/>
  <c r="G145" i="13"/>
  <c r="F145" i="13"/>
  <c r="E145" i="13"/>
  <c r="G144" i="13"/>
  <c r="H144" i="13" s="1"/>
  <c r="I144" i="13" s="1"/>
  <c r="F144" i="13"/>
  <c r="E144" i="13"/>
  <c r="F143" i="13"/>
  <c r="G143" i="13" s="1"/>
  <c r="H143" i="13" s="1"/>
  <c r="E143" i="13"/>
  <c r="F142" i="13"/>
  <c r="G142" i="13" s="1"/>
  <c r="H142" i="13" s="1"/>
  <c r="E142" i="13"/>
  <c r="H141" i="13"/>
  <c r="F141" i="13"/>
  <c r="G141" i="13" s="1"/>
  <c r="E141" i="13"/>
  <c r="F140" i="13"/>
  <c r="G140" i="13" s="1"/>
  <c r="H140" i="13" s="1"/>
  <c r="I140" i="13" s="1"/>
  <c r="E140" i="13"/>
  <c r="H139" i="13"/>
  <c r="F139" i="13"/>
  <c r="G139" i="13" s="1"/>
  <c r="E139" i="13"/>
  <c r="F138" i="13"/>
  <c r="G138" i="13" s="1"/>
  <c r="H138" i="13" s="1"/>
  <c r="E138" i="13"/>
  <c r="G137" i="13"/>
  <c r="F137" i="13"/>
  <c r="E137" i="13"/>
  <c r="G136" i="13"/>
  <c r="F136" i="13"/>
  <c r="E136" i="13"/>
  <c r="F135" i="13"/>
  <c r="G135" i="13" s="1"/>
  <c r="E135" i="13"/>
  <c r="F134" i="13"/>
  <c r="G134" i="13" s="1"/>
  <c r="E134" i="13"/>
  <c r="F133" i="13"/>
  <c r="G133" i="13" s="1"/>
  <c r="E133" i="13"/>
  <c r="F132" i="13"/>
  <c r="G132" i="13" s="1"/>
  <c r="E132" i="13"/>
  <c r="H131" i="13"/>
  <c r="I131" i="13" s="1"/>
  <c r="F131" i="13"/>
  <c r="G131" i="13" s="1"/>
  <c r="E131" i="13"/>
  <c r="F130" i="13"/>
  <c r="G130" i="13" s="1"/>
  <c r="E130" i="13"/>
  <c r="G129" i="13"/>
  <c r="F129" i="13"/>
  <c r="E129" i="13"/>
  <c r="G128" i="13"/>
  <c r="H128" i="13" s="1"/>
  <c r="I128" i="13" s="1"/>
  <c r="F128" i="13"/>
  <c r="E128" i="13"/>
  <c r="F127" i="13"/>
  <c r="G127" i="13" s="1"/>
  <c r="H127" i="13" s="1"/>
  <c r="E127" i="13"/>
  <c r="F126" i="13"/>
  <c r="G126" i="13" s="1"/>
  <c r="H126" i="13" s="1"/>
  <c r="E126" i="13"/>
  <c r="H125" i="13"/>
  <c r="F125" i="13"/>
  <c r="G125" i="13" s="1"/>
  <c r="E125" i="13"/>
  <c r="F124" i="13"/>
  <c r="G124" i="13" s="1"/>
  <c r="H124" i="13" s="1"/>
  <c r="I124" i="13" s="1"/>
  <c r="E124" i="13"/>
  <c r="H123" i="13"/>
  <c r="F123" i="13"/>
  <c r="G123" i="13" s="1"/>
  <c r="E123" i="13"/>
  <c r="F122" i="13"/>
  <c r="G122" i="13" s="1"/>
  <c r="H122" i="13" s="1"/>
  <c r="E122" i="13"/>
  <c r="G121" i="13"/>
  <c r="F121" i="13"/>
  <c r="E121" i="13"/>
  <c r="G120" i="13"/>
  <c r="F120" i="13"/>
  <c r="E120" i="13"/>
  <c r="F119" i="13"/>
  <c r="G119" i="13" s="1"/>
  <c r="E119" i="13"/>
  <c r="F118" i="13"/>
  <c r="G118" i="13" s="1"/>
  <c r="E118" i="13"/>
  <c r="F117" i="13"/>
  <c r="G117" i="13" s="1"/>
  <c r="E117" i="13"/>
  <c r="F116" i="13"/>
  <c r="G116" i="13" s="1"/>
  <c r="E116" i="13"/>
  <c r="H115" i="13"/>
  <c r="I115" i="13" s="1"/>
  <c r="F115" i="13"/>
  <c r="G115" i="13" s="1"/>
  <c r="E115" i="13"/>
  <c r="F114" i="13"/>
  <c r="G114" i="13" s="1"/>
  <c r="E114" i="13"/>
  <c r="G113" i="13"/>
  <c r="F113" i="13"/>
  <c r="E113" i="13"/>
  <c r="G112" i="13"/>
  <c r="H112" i="13" s="1"/>
  <c r="I112" i="13" s="1"/>
  <c r="F112" i="13"/>
  <c r="E112" i="13"/>
  <c r="F111" i="13"/>
  <c r="G111" i="13" s="1"/>
  <c r="H111" i="13" s="1"/>
  <c r="E111" i="13"/>
  <c r="F110" i="13"/>
  <c r="G110" i="13" s="1"/>
  <c r="H110" i="13" s="1"/>
  <c r="E110" i="13"/>
  <c r="H109" i="13"/>
  <c r="F109" i="13"/>
  <c r="G109" i="13" s="1"/>
  <c r="E109" i="13"/>
  <c r="F108" i="13"/>
  <c r="G108" i="13" s="1"/>
  <c r="H108" i="13" s="1"/>
  <c r="I108" i="13" s="1"/>
  <c r="E108" i="13"/>
  <c r="H107" i="13"/>
  <c r="F107" i="13"/>
  <c r="G107" i="13" s="1"/>
  <c r="E107" i="13"/>
  <c r="F106" i="13"/>
  <c r="G106" i="13" s="1"/>
  <c r="H106" i="13" s="1"/>
  <c r="E106" i="13"/>
  <c r="G105" i="13"/>
  <c r="F105" i="13"/>
  <c r="E105" i="13"/>
  <c r="G104" i="13"/>
  <c r="F104" i="13"/>
  <c r="E104" i="13"/>
  <c r="F103" i="13"/>
  <c r="G103" i="13" s="1"/>
  <c r="E103" i="13"/>
  <c r="F102" i="13"/>
  <c r="G102" i="13" s="1"/>
  <c r="E102" i="13"/>
  <c r="F101" i="13"/>
  <c r="G101" i="13" s="1"/>
  <c r="E101" i="13"/>
  <c r="F100" i="13"/>
  <c r="G100" i="13" s="1"/>
  <c r="E100" i="13"/>
  <c r="H99" i="13"/>
  <c r="I99" i="13" s="1"/>
  <c r="F99" i="13"/>
  <c r="G99" i="13" s="1"/>
  <c r="E99" i="13"/>
  <c r="F98" i="13"/>
  <c r="G98" i="13" s="1"/>
  <c r="E98" i="13"/>
  <c r="G97" i="13"/>
  <c r="F97" i="13"/>
  <c r="E97" i="13"/>
  <c r="G96" i="13"/>
  <c r="H96" i="13" s="1"/>
  <c r="I96" i="13" s="1"/>
  <c r="F96" i="13"/>
  <c r="E96" i="13"/>
  <c r="F95" i="13"/>
  <c r="G95" i="13" s="1"/>
  <c r="H95" i="13" s="1"/>
  <c r="E95" i="13"/>
  <c r="F94" i="13"/>
  <c r="G94" i="13" s="1"/>
  <c r="H94" i="13" s="1"/>
  <c r="E94" i="13"/>
  <c r="H93" i="13"/>
  <c r="F93" i="13"/>
  <c r="G93" i="13" s="1"/>
  <c r="E93" i="13"/>
  <c r="F92" i="13"/>
  <c r="G92" i="13" s="1"/>
  <c r="H92" i="13" s="1"/>
  <c r="I92" i="13" s="1"/>
  <c r="E92" i="13"/>
  <c r="H91" i="13"/>
  <c r="F91" i="13"/>
  <c r="G91" i="13" s="1"/>
  <c r="E91" i="13"/>
  <c r="F90" i="13"/>
  <c r="G90" i="13" s="1"/>
  <c r="H90" i="13" s="1"/>
  <c r="E90" i="13"/>
  <c r="G89" i="13"/>
  <c r="F89" i="13"/>
  <c r="E89" i="13"/>
  <c r="G88" i="13"/>
  <c r="F88" i="13"/>
  <c r="E88" i="13"/>
  <c r="F87" i="13"/>
  <c r="G87" i="13" s="1"/>
  <c r="E87" i="13"/>
  <c r="F86" i="13"/>
  <c r="G86" i="13" s="1"/>
  <c r="E86" i="13"/>
  <c r="F85" i="13"/>
  <c r="G85" i="13" s="1"/>
  <c r="E85" i="13"/>
  <c r="F84" i="13"/>
  <c r="G84" i="13" s="1"/>
  <c r="E84" i="13"/>
  <c r="H83" i="13"/>
  <c r="I83" i="13" s="1"/>
  <c r="F83" i="13"/>
  <c r="G83" i="13" s="1"/>
  <c r="E83" i="13"/>
  <c r="F82" i="13"/>
  <c r="G82" i="13" s="1"/>
  <c r="E82" i="13"/>
  <c r="G81" i="13"/>
  <c r="F81" i="13"/>
  <c r="E81" i="13"/>
  <c r="G80" i="13"/>
  <c r="H80" i="13" s="1"/>
  <c r="I80" i="13" s="1"/>
  <c r="F80" i="13"/>
  <c r="E80" i="13"/>
  <c r="F79" i="13"/>
  <c r="G79" i="13" s="1"/>
  <c r="H79" i="13" s="1"/>
  <c r="E79" i="13"/>
  <c r="F78" i="13"/>
  <c r="G78" i="13" s="1"/>
  <c r="H78" i="13" s="1"/>
  <c r="E78" i="13"/>
  <c r="H77" i="13"/>
  <c r="F77" i="13"/>
  <c r="G77" i="13" s="1"/>
  <c r="E77" i="13"/>
  <c r="F76" i="13"/>
  <c r="G76" i="13" s="1"/>
  <c r="H76" i="13" s="1"/>
  <c r="I76" i="13" s="1"/>
  <c r="E76" i="13"/>
  <c r="H75" i="13"/>
  <c r="F75" i="13"/>
  <c r="G75" i="13" s="1"/>
  <c r="E75" i="13"/>
  <c r="F74" i="13"/>
  <c r="G74" i="13" s="1"/>
  <c r="H74" i="13" s="1"/>
  <c r="E74" i="13"/>
  <c r="G73" i="13"/>
  <c r="F73" i="13"/>
  <c r="E73" i="13"/>
  <c r="G72" i="13"/>
  <c r="F72" i="13"/>
  <c r="E72" i="13"/>
  <c r="F71" i="13"/>
  <c r="G71" i="13" s="1"/>
  <c r="E71" i="13"/>
  <c r="F70" i="13"/>
  <c r="G70" i="13" s="1"/>
  <c r="E70" i="13"/>
  <c r="F69" i="13"/>
  <c r="G69" i="13" s="1"/>
  <c r="E69" i="13"/>
  <c r="F68" i="13"/>
  <c r="G68" i="13" s="1"/>
  <c r="E68" i="13"/>
  <c r="H67" i="13"/>
  <c r="I67" i="13" s="1"/>
  <c r="F67" i="13"/>
  <c r="G67" i="13" s="1"/>
  <c r="E67" i="13"/>
  <c r="F66" i="13"/>
  <c r="G66" i="13" s="1"/>
  <c r="E66" i="13"/>
  <c r="G65" i="13"/>
  <c r="F65" i="13"/>
  <c r="E65" i="13"/>
  <c r="G64" i="13"/>
  <c r="H64" i="13" s="1"/>
  <c r="I64" i="13" s="1"/>
  <c r="F64" i="13"/>
  <c r="E64" i="13"/>
  <c r="F63" i="13"/>
  <c r="G63" i="13" s="1"/>
  <c r="H63" i="13" s="1"/>
  <c r="E63" i="13"/>
  <c r="F62" i="13"/>
  <c r="G62" i="13" s="1"/>
  <c r="H62" i="13" s="1"/>
  <c r="E62" i="13"/>
  <c r="H61" i="13"/>
  <c r="F61" i="13"/>
  <c r="G61" i="13" s="1"/>
  <c r="E61" i="13"/>
  <c r="F60" i="13"/>
  <c r="G60" i="13" s="1"/>
  <c r="H60" i="13" s="1"/>
  <c r="I60" i="13" s="1"/>
  <c r="E60" i="13"/>
  <c r="H59" i="13"/>
  <c r="F59" i="13"/>
  <c r="G59" i="13" s="1"/>
  <c r="E59" i="13"/>
  <c r="F58" i="13"/>
  <c r="G58" i="13" s="1"/>
  <c r="H58" i="13" s="1"/>
  <c r="E58" i="13"/>
  <c r="G57" i="13"/>
  <c r="F57" i="13"/>
  <c r="E57" i="13"/>
  <c r="G56" i="13"/>
  <c r="F56" i="13"/>
  <c r="E56" i="13"/>
  <c r="F55" i="13"/>
  <c r="G55" i="13" s="1"/>
  <c r="E55" i="13"/>
  <c r="F54" i="13"/>
  <c r="G54" i="13" s="1"/>
  <c r="E54" i="13"/>
  <c r="F53" i="13"/>
  <c r="G53" i="13" s="1"/>
  <c r="E53" i="13"/>
  <c r="F52" i="13"/>
  <c r="G52" i="13" s="1"/>
  <c r="E52" i="13"/>
  <c r="H51" i="13"/>
  <c r="I51" i="13" s="1"/>
  <c r="F51" i="13"/>
  <c r="G51" i="13" s="1"/>
  <c r="E51" i="13"/>
  <c r="F50" i="13"/>
  <c r="G50" i="13" s="1"/>
  <c r="H50" i="13" s="1"/>
  <c r="E50" i="13"/>
  <c r="G49" i="13"/>
  <c r="H49" i="13" s="1"/>
  <c r="I49" i="13" s="1"/>
  <c r="F49" i="13"/>
  <c r="E49" i="13"/>
  <c r="F48" i="13"/>
  <c r="G48" i="13" s="1"/>
  <c r="E48" i="13"/>
  <c r="F47" i="13"/>
  <c r="G47" i="13" s="1"/>
  <c r="E47" i="13"/>
  <c r="H46" i="13"/>
  <c r="F46" i="13"/>
  <c r="G46" i="13" s="1"/>
  <c r="E46" i="13"/>
  <c r="F45" i="13"/>
  <c r="G45" i="13" s="1"/>
  <c r="H45" i="13" s="1"/>
  <c r="I45" i="13" s="1"/>
  <c r="E45" i="13"/>
  <c r="F44" i="13"/>
  <c r="G44" i="13" s="1"/>
  <c r="E44" i="13"/>
  <c r="G43" i="13"/>
  <c r="F43" i="13"/>
  <c r="E43" i="13"/>
  <c r="F42" i="13"/>
  <c r="G42" i="13" s="1"/>
  <c r="H42" i="13" s="1"/>
  <c r="E42" i="13"/>
  <c r="G41" i="13"/>
  <c r="H41" i="13" s="1"/>
  <c r="I41" i="13" s="1"/>
  <c r="F41" i="13"/>
  <c r="E41" i="13"/>
  <c r="F40" i="13"/>
  <c r="G40" i="13" s="1"/>
  <c r="E40" i="13"/>
  <c r="F39" i="13"/>
  <c r="G39" i="13" s="1"/>
  <c r="E39" i="13"/>
  <c r="H38" i="13"/>
  <c r="F38" i="13"/>
  <c r="G38" i="13" s="1"/>
  <c r="E38" i="13"/>
  <c r="F37" i="13"/>
  <c r="G37" i="13" s="1"/>
  <c r="H37" i="13" s="1"/>
  <c r="I37" i="13" s="1"/>
  <c r="E37" i="13"/>
  <c r="F36" i="13"/>
  <c r="G36" i="13" s="1"/>
  <c r="E36" i="13"/>
  <c r="G35" i="13"/>
  <c r="F35" i="13"/>
  <c r="E35" i="13"/>
  <c r="F34" i="13"/>
  <c r="G34" i="13" s="1"/>
  <c r="H34" i="13" s="1"/>
  <c r="E34" i="13"/>
  <c r="G33" i="13"/>
  <c r="H33" i="13" s="1"/>
  <c r="I33" i="13" s="1"/>
  <c r="F33" i="13"/>
  <c r="E33" i="13"/>
  <c r="F32" i="13"/>
  <c r="G32" i="13" s="1"/>
  <c r="E32" i="13"/>
  <c r="F31" i="13"/>
  <c r="G31" i="13" s="1"/>
  <c r="E31" i="13"/>
  <c r="H30" i="13"/>
  <c r="F30" i="13"/>
  <c r="G30" i="13" s="1"/>
  <c r="E30" i="13"/>
  <c r="F29" i="13"/>
  <c r="G29" i="13" s="1"/>
  <c r="H29" i="13" s="1"/>
  <c r="I29" i="13" s="1"/>
  <c r="E29" i="13"/>
  <c r="F28" i="13"/>
  <c r="G28" i="13" s="1"/>
  <c r="E28" i="13"/>
  <c r="G27" i="13"/>
  <c r="F27" i="13"/>
  <c r="E27" i="13"/>
  <c r="F26" i="13"/>
  <c r="G26" i="13" s="1"/>
  <c r="H26" i="13" s="1"/>
  <c r="E26" i="13"/>
  <c r="G25" i="13"/>
  <c r="H25" i="13" s="1"/>
  <c r="I25" i="13" s="1"/>
  <c r="F25" i="13"/>
  <c r="E25" i="13"/>
  <c r="F24" i="13"/>
  <c r="G24" i="13" s="1"/>
  <c r="E24" i="13"/>
  <c r="F23" i="13"/>
  <c r="G23" i="13" s="1"/>
  <c r="E23" i="13"/>
  <c r="H22" i="13"/>
  <c r="F22" i="13"/>
  <c r="G22" i="13" s="1"/>
  <c r="E22" i="13"/>
  <c r="F21" i="13"/>
  <c r="G21" i="13" s="1"/>
  <c r="H21" i="13" s="1"/>
  <c r="I21" i="13" s="1"/>
  <c r="E21" i="13"/>
  <c r="F20" i="13"/>
  <c r="G20" i="13" s="1"/>
  <c r="E20" i="13"/>
  <c r="G19" i="13"/>
  <c r="F19" i="13"/>
  <c r="E19" i="13"/>
  <c r="F18" i="13"/>
  <c r="G18" i="13" s="1"/>
  <c r="H18" i="13" s="1"/>
  <c r="E18" i="13"/>
  <c r="G17" i="13"/>
  <c r="H17" i="13" s="1"/>
  <c r="I17" i="13" s="1"/>
  <c r="F17" i="13"/>
  <c r="E17" i="13"/>
  <c r="F16" i="13"/>
  <c r="G16" i="13" s="1"/>
  <c r="E16" i="13"/>
  <c r="F15" i="13"/>
  <c r="G15" i="13" s="1"/>
  <c r="E15" i="13"/>
  <c r="F14" i="13"/>
  <c r="G14" i="13" s="1"/>
  <c r="E14" i="13"/>
  <c r="F13" i="13"/>
  <c r="G13" i="13" s="1"/>
  <c r="E13" i="13"/>
  <c r="F12" i="13"/>
  <c r="G12" i="13" s="1"/>
  <c r="E12" i="13"/>
  <c r="F11" i="13"/>
  <c r="G11" i="13" s="1"/>
  <c r="E11" i="13"/>
  <c r="F10" i="13"/>
  <c r="G10" i="13" s="1"/>
  <c r="E10" i="13"/>
  <c r="F9" i="13"/>
  <c r="G9" i="13" s="1"/>
  <c r="E9" i="13"/>
  <c r="F8" i="13"/>
  <c r="G8" i="13" s="1"/>
  <c r="E8" i="13"/>
  <c r="F7" i="13"/>
  <c r="G7" i="13" s="1"/>
  <c r="E7" i="13"/>
  <c r="F6" i="13"/>
  <c r="G6" i="13" s="1"/>
  <c r="E6" i="13"/>
  <c r="F5" i="13"/>
  <c r="G5" i="13" s="1"/>
  <c r="E5" i="13"/>
  <c r="F4" i="13"/>
  <c r="G4" i="13" s="1"/>
  <c r="E4" i="13"/>
  <c r="F45" i="12"/>
  <c r="G45" i="12" s="1"/>
  <c r="E45" i="12"/>
  <c r="F44" i="12"/>
  <c r="G44" i="12" s="1"/>
  <c r="H44" i="12" s="1"/>
  <c r="E44" i="12"/>
  <c r="F43" i="12"/>
  <c r="G43" i="12" s="1"/>
  <c r="E43" i="12"/>
  <c r="F42" i="12"/>
  <c r="G42" i="12" s="1"/>
  <c r="E42" i="12"/>
  <c r="H41" i="12"/>
  <c r="I41" i="12" s="1"/>
  <c r="F41" i="12"/>
  <c r="G41" i="12" s="1"/>
  <c r="E41" i="12"/>
  <c r="F40" i="12"/>
  <c r="G40" i="12" s="1"/>
  <c r="H40" i="12" s="1"/>
  <c r="E40" i="12"/>
  <c r="F39" i="12"/>
  <c r="G39" i="12" s="1"/>
  <c r="E39" i="12"/>
  <c r="G38" i="12"/>
  <c r="F38" i="12"/>
  <c r="E38" i="12"/>
  <c r="F37" i="12"/>
  <c r="G37" i="12" s="1"/>
  <c r="H37" i="12" s="1"/>
  <c r="I37" i="12" s="1"/>
  <c r="E37" i="12"/>
  <c r="F36" i="12"/>
  <c r="G36" i="12" s="1"/>
  <c r="H36" i="12" s="1"/>
  <c r="E36" i="12"/>
  <c r="F35" i="12"/>
  <c r="G35" i="12" s="1"/>
  <c r="E35" i="12"/>
  <c r="F34" i="12"/>
  <c r="G34" i="12" s="1"/>
  <c r="E34" i="12"/>
  <c r="F33" i="12"/>
  <c r="G33" i="12" s="1"/>
  <c r="H33" i="12" s="1"/>
  <c r="E33" i="12"/>
  <c r="F32" i="12"/>
  <c r="G32" i="12" s="1"/>
  <c r="H32" i="12" s="1"/>
  <c r="E32" i="12"/>
  <c r="F31" i="12"/>
  <c r="G31" i="12" s="1"/>
  <c r="E31" i="12"/>
  <c r="F30" i="12"/>
  <c r="G30" i="12" s="1"/>
  <c r="E30" i="12"/>
  <c r="H29" i="12"/>
  <c r="I29" i="12" s="1"/>
  <c r="F29" i="12"/>
  <c r="G29" i="12" s="1"/>
  <c r="E29" i="12"/>
  <c r="F28" i="12"/>
  <c r="G28" i="12" s="1"/>
  <c r="H28" i="12" s="1"/>
  <c r="E28" i="12"/>
  <c r="F27" i="12"/>
  <c r="G27" i="12" s="1"/>
  <c r="E27" i="12"/>
  <c r="G26" i="12"/>
  <c r="F26" i="12"/>
  <c r="E26" i="12"/>
  <c r="H25" i="12"/>
  <c r="F25" i="12"/>
  <c r="G25" i="12" s="1"/>
  <c r="E25" i="12"/>
  <c r="F24" i="12"/>
  <c r="G24" i="12" s="1"/>
  <c r="H24" i="12" s="1"/>
  <c r="E24" i="12"/>
  <c r="G23" i="12"/>
  <c r="F23" i="12"/>
  <c r="E23" i="12"/>
  <c r="G22" i="12"/>
  <c r="F22" i="12"/>
  <c r="E22" i="12"/>
  <c r="F21" i="12"/>
  <c r="G21" i="12" s="1"/>
  <c r="H21" i="12" s="1"/>
  <c r="I21" i="12" s="1"/>
  <c r="E21" i="12"/>
  <c r="F20" i="12"/>
  <c r="G20" i="12" s="1"/>
  <c r="H20" i="12" s="1"/>
  <c r="E20" i="12"/>
  <c r="G19" i="12"/>
  <c r="F19" i="12"/>
  <c r="E19" i="12"/>
  <c r="F18" i="12"/>
  <c r="G18" i="12" s="1"/>
  <c r="E18" i="12"/>
  <c r="F17" i="12"/>
  <c r="G17" i="12" s="1"/>
  <c r="H17" i="12" s="1"/>
  <c r="E17" i="12"/>
  <c r="F16" i="12"/>
  <c r="G16" i="12" s="1"/>
  <c r="H16" i="12" s="1"/>
  <c r="E16" i="12"/>
  <c r="F15" i="12"/>
  <c r="G15" i="12" s="1"/>
  <c r="H15" i="12" s="1"/>
  <c r="E15" i="12"/>
  <c r="F14" i="12"/>
  <c r="G14" i="12" s="1"/>
  <c r="H14" i="12" s="1"/>
  <c r="E14" i="12"/>
  <c r="F13" i="12"/>
  <c r="G13" i="12" s="1"/>
  <c r="H13" i="12" s="1"/>
  <c r="E13" i="12"/>
  <c r="F12" i="12"/>
  <c r="G12" i="12" s="1"/>
  <c r="H12" i="12" s="1"/>
  <c r="E12" i="12"/>
  <c r="I11" i="12"/>
  <c r="F11" i="12"/>
  <c r="G11" i="12" s="1"/>
  <c r="H11" i="12" s="1"/>
  <c r="E11" i="12"/>
  <c r="F10" i="12"/>
  <c r="G10" i="12" s="1"/>
  <c r="H10" i="12" s="1"/>
  <c r="E10" i="12"/>
  <c r="F9" i="12"/>
  <c r="G9" i="12" s="1"/>
  <c r="H9" i="12" s="1"/>
  <c r="E9" i="12"/>
  <c r="F8" i="12"/>
  <c r="G8" i="12" s="1"/>
  <c r="H8" i="12" s="1"/>
  <c r="E8" i="12"/>
  <c r="F7" i="12"/>
  <c r="G7" i="12" s="1"/>
  <c r="H7" i="12" s="1"/>
  <c r="E7" i="12"/>
  <c r="F6" i="12"/>
  <c r="G6" i="12" s="1"/>
  <c r="H6" i="12" s="1"/>
  <c r="E6" i="12"/>
  <c r="F5" i="12"/>
  <c r="G5" i="12" s="1"/>
  <c r="H5" i="12" s="1"/>
  <c r="E5" i="12"/>
  <c r="F4" i="12"/>
  <c r="G4" i="12" s="1"/>
  <c r="E4" i="12"/>
  <c r="P14" i="11"/>
  <c r="O14" i="11"/>
  <c r="P13" i="11"/>
  <c r="O13" i="11"/>
  <c r="P11" i="11"/>
  <c r="O11" i="11"/>
  <c r="P10" i="11"/>
  <c r="O10" i="11"/>
  <c r="P9" i="11"/>
  <c r="O9" i="11"/>
  <c r="P8" i="11"/>
  <c r="O8" i="11"/>
  <c r="F45" i="11"/>
  <c r="G45" i="11" s="1"/>
  <c r="E45" i="11"/>
  <c r="F44" i="11"/>
  <c r="G44" i="11" s="1"/>
  <c r="H44" i="11" s="1"/>
  <c r="I44" i="11" s="1"/>
  <c r="E44" i="11"/>
  <c r="F43" i="11"/>
  <c r="G43" i="11" s="1"/>
  <c r="H43" i="11" s="1"/>
  <c r="E43" i="11"/>
  <c r="F42" i="11"/>
  <c r="G42" i="11" s="1"/>
  <c r="E42" i="11"/>
  <c r="F41" i="11"/>
  <c r="G41" i="11" s="1"/>
  <c r="E41" i="11"/>
  <c r="F40" i="11"/>
  <c r="G40" i="11" s="1"/>
  <c r="H40" i="11" s="1"/>
  <c r="I40" i="11" s="1"/>
  <c r="P12" i="11" s="1"/>
  <c r="E40" i="11"/>
  <c r="F39" i="11"/>
  <c r="G39" i="11" s="1"/>
  <c r="H39" i="11" s="1"/>
  <c r="O6" i="11" s="1"/>
  <c r="E39" i="11"/>
  <c r="F38" i="11"/>
  <c r="G38" i="11" s="1"/>
  <c r="E38" i="11"/>
  <c r="G37" i="11"/>
  <c r="F37" i="11"/>
  <c r="E37" i="11"/>
  <c r="F36" i="11"/>
  <c r="G36" i="11" s="1"/>
  <c r="H36" i="11" s="1"/>
  <c r="E36" i="11"/>
  <c r="F35" i="11"/>
  <c r="G35" i="11" s="1"/>
  <c r="H35" i="11" s="1"/>
  <c r="E35" i="11"/>
  <c r="F34" i="11"/>
  <c r="G34" i="11" s="1"/>
  <c r="E34" i="11"/>
  <c r="G33" i="11"/>
  <c r="F33" i="11"/>
  <c r="E33" i="11"/>
  <c r="F32" i="11"/>
  <c r="G32" i="11" s="1"/>
  <c r="H32" i="11" s="1"/>
  <c r="I32" i="11" s="1"/>
  <c r="E32" i="11"/>
  <c r="F31" i="11"/>
  <c r="G31" i="11" s="1"/>
  <c r="H31" i="11" s="1"/>
  <c r="E31" i="11"/>
  <c r="F30" i="11"/>
  <c r="G30" i="11" s="1"/>
  <c r="E30" i="11"/>
  <c r="F29" i="11"/>
  <c r="G29" i="11" s="1"/>
  <c r="E29" i="11"/>
  <c r="F28" i="11"/>
  <c r="G28" i="11" s="1"/>
  <c r="H28" i="11" s="1"/>
  <c r="I28" i="11" s="1"/>
  <c r="E28" i="11"/>
  <c r="F27" i="11"/>
  <c r="G27" i="11" s="1"/>
  <c r="H27" i="11" s="1"/>
  <c r="E27" i="11"/>
  <c r="F26" i="11"/>
  <c r="G26" i="11" s="1"/>
  <c r="E26" i="11"/>
  <c r="F25" i="11"/>
  <c r="G25" i="11" s="1"/>
  <c r="E25" i="11"/>
  <c r="F24" i="11"/>
  <c r="G24" i="11" s="1"/>
  <c r="H24" i="11" s="1"/>
  <c r="I24" i="11" s="1"/>
  <c r="E24" i="11"/>
  <c r="F23" i="11"/>
  <c r="G23" i="11" s="1"/>
  <c r="H23" i="11" s="1"/>
  <c r="E23" i="11"/>
  <c r="F22" i="11"/>
  <c r="G22" i="11" s="1"/>
  <c r="E22" i="11"/>
  <c r="G21" i="11"/>
  <c r="F21" i="11"/>
  <c r="E21" i="11"/>
  <c r="F20" i="11"/>
  <c r="G20" i="11" s="1"/>
  <c r="H20" i="11" s="1"/>
  <c r="I20" i="11" s="1"/>
  <c r="E20" i="11"/>
  <c r="F19" i="11"/>
  <c r="G19" i="11" s="1"/>
  <c r="H19" i="11" s="1"/>
  <c r="E19" i="11"/>
  <c r="F18" i="11"/>
  <c r="G18" i="11" s="1"/>
  <c r="E18" i="11"/>
  <c r="F17" i="11"/>
  <c r="G17" i="11" s="1"/>
  <c r="E17" i="11"/>
  <c r="F16" i="11"/>
  <c r="G16" i="11" s="1"/>
  <c r="H16" i="11" s="1"/>
  <c r="I16" i="11" s="1"/>
  <c r="E16" i="11"/>
  <c r="G15" i="11"/>
  <c r="F15" i="11"/>
  <c r="E15" i="11"/>
  <c r="F14" i="11"/>
  <c r="G14" i="11" s="1"/>
  <c r="H14" i="11" s="1"/>
  <c r="E14" i="11"/>
  <c r="F13" i="11"/>
  <c r="G13" i="11" s="1"/>
  <c r="E13" i="11"/>
  <c r="G12" i="11"/>
  <c r="F12" i="11"/>
  <c r="E12" i="11"/>
  <c r="F11" i="11"/>
  <c r="G11" i="11" s="1"/>
  <c r="E11" i="11"/>
  <c r="F10" i="11"/>
  <c r="G10" i="11" s="1"/>
  <c r="E10" i="11"/>
  <c r="F9" i="11"/>
  <c r="G9" i="11" s="1"/>
  <c r="E9" i="11"/>
  <c r="F8" i="11"/>
  <c r="G8" i="11" s="1"/>
  <c r="E8" i="11"/>
  <c r="F7" i="11"/>
  <c r="G7" i="11" s="1"/>
  <c r="E7" i="11"/>
  <c r="G6" i="11"/>
  <c r="F6" i="11"/>
  <c r="E6" i="11"/>
  <c r="F5" i="11"/>
  <c r="G5" i="11" s="1"/>
  <c r="E5" i="11"/>
  <c r="F4" i="11"/>
  <c r="G4" i="11" s="1"/>
  <c r="E4" i="11"/>
  <c r="P15" i="9"/>
  <c r="O15" i="9"/>
  <c r="P14" i="9"/>
  <c r="O14" i="9"/>
  <c r="P13" i="9"/>
  <c r="O13" i="9"/>
  <c r="P12" i="9"/>
  <c r="O12" i="9"/>
  <c r="P11" i="9"/>
  <c r="O11" i="9"/>
  <c r="P10" i="9"/>
  <c r="O10" i="9"/>
  <c r="P9" i="9"/>
  <c r="O9" i="9"/>
  <c r="P8" i="9"/>
  <c r="O8" i="9"/>
  <c r="P7" i="9"/>
  <c r="O7" i="9"/>
  <c r="P6" i="9"/>
  <c r="O6" i="9"/>
  <c r="P5" i="9"/>
  <c r="O5" i="9"/>
  <c r="P4" i="9"/>
  <c r="F356" i="10"/>
  <c r="G356" i="10" s="1"/>
  <c r="H356" i="10" s="1"/>
  <c r="E356" i="10"/>
  <c r="F355" i="10"/>
  <c r="G355" i="10" s="1"/>
  <c r="E355" i="10"/>
  <c r="F354" i="10"/>
  <c r="G354" i="10" s="1"/>
  <c r="E354" i="10"/>
  <c r="H353" i="10"/>
  <c r="F353" i="10"/>
  <c r="G353" i="10" s="1"/>
  <c r="E353" i="10"/>
  <c r="F352" i="10"/>
  <c r="G352" i="10" s="1"/>
  <c r="H352" i="10" s="1"/>
  <c r="E352" i="10"/>
  <c r="F351" i="10"/>
  <c r="G351" i="10" s="1"/>
  <c r="E351" i="10"/>
  <c r="F350" i="10"/>
  <c r="G350" i="10" s="1"/>
  <c r="E350" i="10"/>
  <c r="F349" i="10"/>
  <c r="G349" i="10" s="1"/>
  <c r="H349" i="10" s="1"/>
  <c r="E349" i="10"/>
  <c r="F348" i="10"/>
  <c r="G348" i="10" s="1"/>
  <c r="H348" i="10" s="1"/>
  <c r="E348" i="10"/>
  <c r="F347" i="10"/>
  <c r="G347" i="10" s="1"/>
  <c r="E347" i="10"/>
  <c r="F346" i="10"/>
  <c r="G346" i="10" s="1"/>
  <c r="E346" i="10"/>
  <c r="F345" i="10"/>
  <c r="G345" i="10" s="1"/>
  <c r="H345" i="10" s="1"/>
  <c r="E345" i="10"/>
  <c r="F344" i="10"/>
  <c r="G344" i="10" s="1"/>
  <c r="H344" i="10" s="1"/>
  <c r="E344" i="10"/>
  <c r="F343" i="10"/>
  <c r="G343" i="10" s="1"/>
  <c r="E343" i="10"/>
  <c r="F342" i="10"/>
  <c r="G342" i="10" s="1"/>
  <c r="E342" i="10"/>
  <c r="F341" i="10"/>
  <c r="G341" i="10" s="1"/>
  <c r="H341" i="10" s="1"/>
  <c r="E341" i="10"/>
  <c r="F340" i="10"/>
  <c r="G340" i="10" s="1"/>
  <c r="H340" i="10" s="1"/>
  <c r="E340" i="10"/>
  <c r="F339" i="10"/>
  <c r="G339" i="10" s="1"/>
  <c r="E339" i="10"/>
  <c r="F338" i="10"/>
  <c r="G338" i="10" s="1"/>
  <c r="E338" i="10"/>
  <c r="H337" i="10"/>
  <c r="F337" i="10"/>
  <c r="G337" i="10" s="1"/>
  <c r="E337" i="10"/>
  <c r="F336" i="10"/>
  <c r="G336" i="10" s="1"/>
  <c r="H336" i="10" s="1"/>
  <c r="E336" i="10"/>
  <c r="F335" i="10"/>
  <c r="G335" i="10" s="1"/>
  <c r="E335" i="10"/>
  <c r="F334" i="10"/>
  <c r="G334" i="10" s="1"/>
  <c r="E334" i="10"/>
  <c r="F333" i="10"/>
  <c r="G333" i="10" s="1"/>
  <c r="H333" i="10" s="1"/>
  <c r="E333" i="10"/>
  <c r="F332" i="10"/>
  <c r="G332" i="10" s="1"/>
  <c r="H332" i="10" s="1"/>
  <c r="E332" i="10"/>
  <c r="F331" i="10"/>
  <c r="G331" i="10" s="1"/>
  <c r="E331" i="10"/>
  <c r="F330" i="10"/>
  <c r="G330" i="10" s="1"/>
  <c r="E330" i="10"/>
  <c r="F329" i="10"/>
  <c r="G329" i="10" s="1"/>
  <c r="H329" i="10" s="1"/>
  <c r="E329" i="10"/>
  <c r="F328" i="10"/>
  <c r="G328" i="10" s="1"/>
  <c r="H328" i="10" s="1"/>
  <c r="E328" i="10"/>
  <c r="F327" i="10"/>
  <c r="G327" i="10" s="1"/>
  <c r="E327" i="10"/>
  <c r="F326" i="10"/>
  <c r="G326" i="10" s="1"/>
  <c r="E326" i="10"/>
  <c r="F325" i="10"/>
  <c r="G325" i="10" s="1"/>
  <c r="H325" i="10" s="1"/>
  <c r="E325" i="10"/>
  <c r="F324" i="10"/>
  <c r="G324" i="10" s="1"/>
  <c r="H324" i="10" s="1"/>
  <c r="E324" i="10"/>
  <c r="F323" i="10"/>
  <c r="G323" i="10" s="1"/>
  <c r="E323" i="10"/>
  <c r="F322" i="10"/>
  <c r="G322" i="10" s="1"/>
  <c r="E322" i="10"/>
  <c r="H321" i="10"/>
  <c r="F321" i="10"/>
  <c r="G321" i="10" s="1"/>
  <c r="E321" i="10"/>
  <c r="F320" i="10"/>
  <c r="G320" i="10" s="1"/>
  <c r="H320" i="10" s="1"/>
  <c r="E320" i="10"/>
  <c r="F319" i="10"/>
  <c r="G319" i="10" s="1"/>
  <c r="E319" i="10"/>
  <c r="F318" i="10"/>
  <c r="G318" i="10" s="1"/>
  <c r="E318" i="10"/>
  <c r="F317" i="10"/>
  <c r="G317" i="10" s="1"/>
  <c r="H317" i="10" s="1"/>
  <c r="E317" i="10"/>
  <c r="F316" i="10"/>
  <c r="G316" i="10" s="1"/>
  <c r="H316" i="10" s="1"/>
  <c r="E316" i="10"/>
  <c r="F315" i="10"/>
  <c r="G315" i="10" s="1"/>
  <c r="E315" i="10"/>
  <c r="F314" i="10"/>
  <c r="G314" i="10" s="1"/>
  <c r="E314" i="10"/>
  <c r="F313" i="10"/>
  <c r="G313" i="10" s="1"/>
  <c r="H313" i="10" s="1"/>
  <c r="E313" i="10"/>
  <c r="F312" i="10"/>
  <c r="G312" i="10" s="1"/>
  <c r="H312" i="10" s="1"/>
  <c r="E312" i="10"/>
  <c r="F311" i="10"/>
  <c r="G311" i="10" s="1"/>
  <c r="E311" i="10"/>
  <c r="F310" i="10"/>
  <c r="G310" i="10" s="1"/>
  <c r="E310" i="10"/>
  <c r="F309" i="10"/>
  <c r="G309" i="10" s="1"/>
  <c r="H309" i="10" s="1"/>
  <c r="E309" i="10"/>
  <c r="F308" i="10"/>
  <c r="G308" i="10" s="1"/>
  <c r="H308" i="10" s="1"/>
  <c r="E308" i="10"/>
  <c r="F307" i="10"/>
  <c r="G307" i="10" s="1"/>
  <c r="E307" i="10"/>
  <c r="F306" i="10"/>
  <c r="G306" i="10" s="1"/>
  <c r="E306" i="10"/>
  <c r="H305" i="10"/>
  <c r="F305" i="10"/>
  <c r="G305" i="10" s="1"/>
  <c r="E305" i="10"/>
  <c r="F304" i="10"/>
  <c r="G304" i="10" s="1"/>
  <c r="H304" i="10" s="1"/>
  <c r="E304" i="10"/>
  <c r="F303" i="10"/>
  <c r="G303" i="10" s="1"/>
  <c r="E303" i="10"/>
  <c r="F302" i="10"/>
  <c r="G302" i="10" s="1"/>
  <c r="E302" i="10"/>
  <c r="F301" i="10"/>
  <c r="G301" i="10" s="1"/>
  <c r="H301" i="10" s="1"/>
  <c r="E301" i="10"/>
  <c r="F300" i="10"/>
  <c r="G300" i="10" s="1"/>
  <c r="H300" i="10" s="1"/>
  <c r="E300" i="10"/>
  <c r="F299" i="10"/>
  <c r="G299" i="10" s="1"/>
  <c r="E299" i="10"/>
  <c r="F298" i="10"/>
  <c r="G298" i="10" s="1"/>
  <c r="E298" i="10"/>
  <c r="F297" i="10"/>
  <c r="G297" i="10" s="1"/>
  <c r="H297" i="10" s="1"/>
  <c r="E297" i="10"/>
  <c r="F296" i="10"/>
  <c r="G296" i="10" s="1"/>
  <c r="H296" i="10" s="1"/>
  <c r="E296" i="10"/>
  <c r="F295" i="10"/>
  <c r="G295" i="10" s="1"/>
  <c r="E295" i="10"/>
  <c r="F294" i="10"/>
  <c r="G294" i="10" s="1"/>
  <c r="E294" i="10"/>
  <c r="F293" i="10"/>
  <c r="G293" i="10" s="1"/>
  <c r="H293" i="10" s="1"/>
  <c r="E293" i="10"/>
  <c r="F292" i="10"/>
  <c r="G292" i="10" s="1"/>
  <c r="H292" i="10" s="1"/>
  <c r="E292" i="10"/>
  <c r="F291" i="10"/>
  <c r="G291" i="10" s="1"/>
  <c r="E291" i="10"/>
  <c r="F290" i="10"/>
  <c r="G290" i="10" s="1"/>
  <c r="E290" i="10"/>
  <c r="H289" i="10"/>
  <c r="F289" i="10"/>
  <c r="G289" i="10" s="1"/>
  <c r="E289" i="10"/>
  <c r="F288" i="10"/>
  <c r="G288" i="10" s="1"/>
  <c r="H288" i="10" s="1"/>
  <c r="E288" i="10"/>
  <c r="F287" i="10"/>
  <c r="G287" i="10" s="1"/>
  <c r="E287" i="10"/>
  <c r="F286" i="10"/>
  <c r="G286" i="10" s="1"/>
  <c r="E286" i="10"/>
  <c r="F285" i="10"/>
  <c r="G285" i="10" s="1"/>
  <c r="H285" i="10" s="1"/>
  <c r="E285" i="10"/>
  <c r="F284" i="10"/>
  <c r="G284" i="10" s="1"/>
  <c r="H284" i="10" s="1"/>
  <c r="E284" i="10"/>
  <c r="F283" i="10"/>
  <c r="G283" i="10" s="1"/>
  <c r="E283" i="10"/>
  <c r="F282" i="10"/>
  <c r="G282" i="10" s="1"/>
  <c r="E282" i="10"/>
  <c r="F281" i="10"/>
  <c r="G281" i="10" s="1"/>
  <c r="H281" i="10" s="1"/>
  <c r="E281" i="10"/>
  <c r="F280" i="10"/>
  <c r="G280" i="10" s="1"/>
  <c r="H280" i="10" s="1"/>
  <c r="E280" i="10"/>
  <c r="F279" i="10"/>
  <c r="G279" i="10" s="1"/>
  <c r="E279" i="10"/>
  <c r="F278" i="10"/>
  <c r="G278" i="10" s="1"/>
  <c r="E278" i="10"/>
  <c r="F277" i="10"/>
  <c r="G277" i="10" s="1"/>
  <c r="H277" i="10" s="1"/>
  <c r="E277" i="10"/>
  <c r="F276" i="10"/>
  <c r="G276" i="10" s="1"/>
  <c r="H276" i="10" s="1"/>
  <c r="E276" i="10"/>
  <c r="F275" i="10"/>
  <c r="G275" i="10" s="1"/>
  <c r="E275" i="10"/>
  <c r="F274" i="10"/>
  <c r="G274" i="10" s="1"/>
  <c r="E274" i="10"/>
  <c r="H273" i="10"/>
  <c r="F273" i="10"/>
  <c r="G273" i="10" s="1"/>
  <c r="E273" i="10"/>
  <c r="F272" i="10"/>
  <c r="G272" i="10" s="1"/>
  <c r="H272" i="10" s="1"/>
  <c r="E272" i="10"/>
  <c r="F271" i="10"/>
  <c r="G271" i="10" s="1"/>
  <c r="E271" i="10"/>
  <c r="F270" i="10"/>
  <c r="G270" i="10" s="1"/>
  <c r="E270" i="10"/>
  <c r="F269" i="10"/>
  <c r="G269" i="10" s="1"/>
  <c r="H269" i="10" s="1"/>
  <c r="E269" i="10"/>
  <c r="F268" i="10"/>
  <c r="G268" i="10" s="1"/>
  <c r="H268" i="10" s="1"/>
  <c r="E268" i="10"/>
  <c r="F267" i="10"/>
  <c r="G267" i="10" s="1"/>
  <c r="E267" i="10"/>
  <c r="F266" i="10"/>
  <c r="G266" i="10" s="1"/>
  <c r="E266" i="10"/>
  <c r="F265" i="10"/>
  <c r="G265" i="10" s="1"/>
  <c r="H265" i="10" s="1"/>
  <c r="E265" i="10"/>
  <c r="F264" i="10"/>
  <c r="G264" i="10" s="1"/>
  <c r="H264" i="10" s="1"/>
  <c r="E264" i="10"/>
  <c r="F263" i="10"/>
  <c r="G263" i="10" s="1"/>
  <c r="E263" i="10"/>
  <c r="F262" i="10"/>
  <c r="G262" i="10" s="1"/>
  <c r="E262" i="10"/>
  <c r="F261" i="10"/>
  <c r="G261" i="10" s="1"/>
  <c r="H261" i="10" s="1"/>
  <c r="E261" i="10"/>
  <c r="F260" i="10"/>
  <c r="G260" i="10" s="1"/>
  <c r="H260" i="10" s="1"/>
  <c r="E260" i="10"/>
  <c r="F259" i="10"/>
  <c r="G259" i="10" s="1"/>
  <c r="E259" i="10"/>
  <c r="F258" i="10"/>
  <c r="G258" i="10" s="1"/>
  <c r="E258" i="10"/>
  <c r="H257" i="10"/>
  <c r="F257" i="10"/>
  <c r="G257" i="10" s="1"/>
  <c r="E257" i="10"/>
  <c r="F256" i="10"/>
  <c r="G256" i="10" s="1"/>
  <c r="H256" i="10" s="1"/>
  <c r="E256" i="10"/>
  <c r="F255" i="10"/>
  <c r="G255" i="10" s="1"/>
  <c r="E255" i="10"/>
  <c r="F254" i="10"/>
  <c r="G254" i="10" s="1"/>
  <c r="E254" i="10"/>
  <c r="F253" i="10"/>
  <c r="G253" i="10" s="1"/>
  <c r="H253" i="10" s="1"/>
  <c r="E253" i="10"/>
  <c r="F252" i="10"/>
  <c r="G252" i="10" s="1"/>
  <c r="H252" i="10" s="1"/>
  <c r="E252" i="10"/>
  <c r="F251" i="10"/>
  <c r="G251" i="10" s="1"/>
  <c r="E251" i="10"/>
  <c r="F250" i="10"/>
  <c r="G250" i="10" s="1"/>
  <c r="E250" i="10"/>
  <c r="F249" i="10"/>
  <c r="G249" i="10" s="1"/>
  <c r="H249" i="10" s="1"/>
  <c r="E249" i="10"/>
  <c r="F248" i="10"/>
  <c r="G248" i="10" s="1"/>
  <c r="H248" i="10" s="1"/>
  <c r="E248" i="10"/>
  <c r="F247" i="10"/>
  <c r="G247" i="10" s="1"/>
  <c r="E247" i="10"/>
  <c r="F246" i="10"/>
  <c r="G246" i="10" s="1"/>
  <c r="H246" i="10" s="1"/>
  <c r="E246" i="10"/>
  <c r="F245" i="10"/>
  <c r="G245" i="10" s="1"/>
  <c r="H245" i="10" s="1"/>
  <c r="E245" i="10"/>
  <c r="F244" i="10"/>
  <c r="G244" i="10" s="1"/>
  <c r="H244" i="10" s="1"/>
  <c r="E244" i="10"/>
  <c r="F243" i="10"/>
  <c r="G243" i="10" s="1"/>
  <c r="E243" i="10"/>
  <c r="F242" i="10"/>
  <c r="G242" i="10" s="1"/>
  <c r="H242" i="10" s="1"/>
  <c r="E242" i="10"/>
  <c r="H241" i="10"/>
  <c r="F241" i="10"/>
  <c r="G241" i="10" s="1"/>
  <c r="E241" i="10"/>
  <c r="F240" i="10"/>
  <c r="G240" i="10" s="1"/>
  <c r="H240" i="10" s="1"/>
  <c r="E240" i="10"/>
  <c r="F239" i="10"/>
  <c r="G239" i="10" s="1"/>
  <c r="E239" i="10"/>
  <c r="F238" i="10"/>
  <c r="G238" i="10" s="1"/>
  <c r="H238" i="10" s="1"/>
  <c r="E238" i="10"/>
  <c r="F237" i="10"/>
  <c r="G237" i="10" s="1"/>
  <c r="H237" i="10" s="1"/>
  <c r="E237" i="10"/>
  <c r="F236" i="10"/>
  <c r="G236" i="10" s="1"/>
  <c r="H236" i="10" s="1"/>
  <c r="E236" i="10"/>
  <c r="F235" i="10"/>
  <c r="G235" i="10" s="1"/>
  <c r="E235" i="10"/>
  <c r="F234" i="10"/>
  <c r="G234" i="10" s="1"/>
  <c r="H234" i="10" s="1"/>
  <c r="E234" i="10"/>
  <c r="F233" i="10"/>
  <c r="G233" i="10" s="1"/>
  <c r="H233" i="10" s="1"/>
  <c r="E233" i="10"/>
  <c r="F232" i="10"/>
  <c r="G232" i="10" s="1"/>
  <c r="H232" i="10" s="1"/>
  <c r="E232" i="10"/>
  <c r="F231" i="10"/>
  <c r="G231" i="10" s="1"/>
  <c r="E231" i="10"/>
  <c r="F230" i="10"/>
  <c r="G230" i="10" s="1"/>
  <c r="H230" i="10" s="1"/>
  <c r="E230" i="10"/>
  <c r="F229" i="10"/>
  <c r="G229" i="10" s="1"/>
  <c r="H229" i="10" s="1"/>
  <c r="E229" i="10"/>
  <c r="F228" i="10"/>
  <c r="G228" i="10" s="1"/>
  <c r="H228" i="10" s="1"/>
  <c r="E228" i="10"/>
  <c r="F227" i="10"/>
  <c r="G227" i="10" s="1"/>
  <c r="E227" i="10"/>
  <c r="F226" i="10"/>
  <c r="G226" i="10" s="1"/>
  <c r="H226" i="10" s="1"/>
  <c r="E226" i="10"/>
  <c r="H225" i="10"/>
  <c r="F225" i="10"/>
  <c r="G225" i="10" s="1"/>
  <c r="E225" i="10"/>
  <c r="F224" i="10"/>
  <c r="G224" i="10" s="1"/>
  <c r="H224" i="10" s="1"/>
  <c r="E224" i="10"/>
  <c r="F223" i="10"/>
  <c r="G223" i="10" s="1"/>
  <c r="E223" i="10"/>
  <c r="F222" i="10"/>
  <c r="G222" i="10" s="1"/>
  <c r="H222" i="10" s="1"/>
  <c r="E222" i="10"/>
  <c r="F221" i="10"/>
  <c r="G221" i="10" s="1"/>
  <c r="H221" i="10" s="1"/>
  <c r="E221" i="10"/>
  <c r="F220" i="10"/>
  <c r="G220" i="10" s="1"/>
  <c r="H220" i="10" s="1"/>
  <c r="E220" i="10"/>
  <c r="F219" i="10"/>
  <c r="G219" i="10" s="1"/>
  <c r="E219" i="10"/>
  <c r="F218" i="10"/>
  <c r="G218" i="10" s="1"/>
  <c r="H218" i="10" s="1"/>
  <c r="E218" i="10"/>
  <c r="F217" i="10"/>
  <c r="G217" i="10" s="1"/>
  <c r="H217" i="10" s="1"/>
  <c r="E217" i="10"/>
  <c r="F216" i="10"/>
  <c r="G216" i="10" s="1"/>
  <c r="H216" i="10" s="1"/>
  <c r="E216" i="10"/>
  <c r="F215" i="10"/>
  <c r="G215" i="10" s="1"/>
  <c r="E215" i="10"/>
  <c r="F214" i="10"/>
  <c r="G214" i="10" s="1"/>
  <c r="H214" i="10" s="1"/>
  <c r="E214" i="10"/>
  <c r="F213" i="10"/>
  <c r="G213" i="10" s="1"/>
  <c r="H213" i="10" s="1"/>
  <c r="E213" i="10"/>
  <c r="F212" i="10"/>
  <c r="G212" i="10" s="1"/>
  <c r="H212" i="10" s="1"/>
  <c r="E212" i="10"/>
  <c r="F211" i="10"/>
  <c r="G211" i="10" s="1"/>
  <c r="E211" i="10"/>
  <c r="F210" i="10"/>
  <c r="G210" i="10" s="1"/>
  <c r="H210" i="10" s="1"/>
  <c r="E210" i="10"/>
  <c r="H209" i="10"/>
  <c r="F209" i="10"/>
  <c r="G209" i="10" s="1"/>
  <c r="E209" i="10"/>
  <c r="F208" i="10"/>
  <c r="G208" i="10" s="1"/>
  <c r="H208" i="10" s="1"/>
  <c r="E208" i="10"/>
  <c r="F207" i="10"/>
  <c r="G207" i="10" s="1"/>
  <c r="E207" i="10"/>
  <c r="F206" i="10"/>
  <c r="G206" i="10" s="1"/>
  <c r="H206" i="10" s="1"/>
  <c r="E206" i="10"/>
  <c r="F205" i="10"/>
  <c r="G205" i="10" s="1"/>
  <c r="H205" i="10" s="1"/>
  <c r="E205" i="10"/>
  <c r="F204" i="10"/>
  <c r="G204" i="10" s="1"/>
  <c r="H204" i="10" s="1"/>
  <c r="E204" i="10"/>
  <c r="F203" i="10"/>
  <c r="G203" i="10" s="1"/>
  <c r="E203" i="10"/>
  <c r="F202" i="10"/>
  <c r="G202" i="10" s="1"/>
  <c r="H202" i="10" s="1"/>
  <c r="E202" i="10"/>
  <c r="F201" i="10"/>
  <c r="G201" i="10" s="1"/>
  <c r="H201" i="10" s="1"/>
  <c r="E201" i="10"/>
  <c r="F200" i="10"/>
  <c r="G200" i="10" s="1"/>
  <c r="H200" i="10" s="1"/>
  <c r="E200" i="10"/>
  <c r="F199" i="10"/>
  <c r="G199" i="10" s="1"/>
  <c r="E199" i="10"/>
  <c r="F198" i="10"/>
  <c r="G198" i="10" s="1"/>
  <c r="H198" i="10" s="1"/>
  <c r="E198" i="10"/>
  <c r="F197" i="10"/>
  <c r="G197" i="10" s="1"/>
  <c r="H197" i="10" s="1"/>
  <c r="E197" i="10"/>
  <c r="F196" i="10"/>
  <c r="G196" i="10" s="1"/>
  <c r="H196" i="10" s="1"/>
  <c r="E196" i="10"/>
  <c r="F195" i="10"/>
  <c r="G195" i="10" s="1"/>
  <c r="E195" i="10"/>
  <c r="F194" i="10"/>
  <c r="G194" i="10" s="1"/>
  <c r="H194" i="10" s="1"/>
  <c r="E194" i="10"/>
  <c r="H193" i="10"/>
  <c r="F193" i="10"/>
  <c r="G193" i="10" s="1"/>
  <c r="E193" i="10"/>
  <c r="F192" i="10"/>
  <c r="G192" i="10" s="1"/>
  <c r="H192" i="10" s="1"/>
  <c r="E192" i="10"/>
  <c r="F191" i="10"/>
  <c r="G191" i="10" s="1"/>
  <c r="E191" i="10"/>
  <c r="F190" i="10"/>
  <c r="G190" i="10" s="1"/>
  <c r="H190" i="10" s="1"/>
  <c r="E190" i="10"/>
  <c r="F189" i="10"/>
  <c r="G189" i="10" s="1"/>
  <c r="H189" i="10" s="1"/>
  <c r="E189" i="10"/>
  <c r="F188" i="10"/>
  <c r="G188" i="10" s="1"/>
  <c r="H188" i="10" s="1"/>
  <c r="E188" i="10"/>
  <c r="F187" i="10"/>
  <c r="G187" i="10" s="1"/>
  <c r="E187" i="10"/>
  <c r="F186" i="10"/>
  <c r="G186" i="10" s="1"/>
  <c r="H186" i="10" s="1"/>
  <c r="E186" i="10"/>
  <c r="F185" i="10"/>
  <c r="G185" i="10" s="1"/>
  <c r="H185" i="10" s="1"/>
  <c r="E185" i="10"/>
  <c r="F184" i="10"/>
  <c r="G184" i="10" s="1"/>
  <c r="H184" i="10" s="1"/>
  <c r="E184" i="10"/>
  <c r="F183" i="10"/>
  <c r="G183" i="10" s="1"/>
  <c r="E183" i="10"/>
  <c r="F182" i="10"/>
  <c r="G182" i="10" s="1"/>
  <c r="H182" i="10" s="1"/>
  <c r="E182" i="10"/>
  <c r="F181" i="10"/>
  <c r="G181" i="10" s="1"/>
  <c r="H181" i="10" s="1"/>
  <c r="E181" i="10"/>
  <c r="F180" i="10"/>
  <c r="G180" i="10" s="1"/>
  <c r="H180" i="10" s="1"/>
  <c r="E180" i="10"/>
  <c r="F179" i="10"/>
  <c r="G179" i="10" s="1"/>
  <c r="E179" i="10"/>
  <c r="F178" i="10"/>
  <c r="G178" i="10" s="1"/>
  <c r="H178" i="10" s="1"/>
  <c r="E178" i="10"/>
  <c r="H177" i="10"/>
  <c r="F177" i="10"/>
  <c r="G177" i="10" s="1"/>
  <c r="E177" i="10"/>
  <c r="F176" i="10"/>
  <c r="G176" i="10" s="1"/>
  <c r="H176" i="10" s="1"/>
  <c r="E176" i="10"/>
  <c r="F175" i="10"/>
  <c r="G175" i="10" s="1"/>
  <c r="E175" i="10"/>
  <c r="F174" i="10"/>
  <c r="G174" i="10" s="1"/>
  <c r="H174" i="10" s="1"/>
  <c r="E174" i="10"/>
  <c r="F173" i="10"/>
  <c r="G173" i="10" s="1"/>
  <c r="H173" i="10" s="1"/>
  <c r="E173" i="10"/>
  <c r="F172" i="10"/>
  <c r="G172" i="10" s="1"/>
  <c r="H172" i="10" s="1"/>
  <c r="E172" i="10"/>
  <c r="F171" i="10"/>
  <c r="G171" i="10" s="1"/>
  <c r="E171" i="10"/>
  <c r="F170" i="10"/>
  <c r="G170" i="10" s="1"/>
  <c r="H170" i="10" s="1"/>
  <c r="E170" i="10"/>
  <c r="F169" i="10"/>
  <c r="G169" i="10" s="1"/>
  <c r="H169" i="10" s="1"/>
  <c r="E169" i="10"/>
  <c r="F168" i="10"/>
  <c r="G168" i="10" s="1"/>
  <c r="H168" i="10" s="1"/>
  <c r="E168" i="10"/>
  <c r="F167" i="10"/>
  <c r="G167" i="10" s="1"/>
  <c r="E167" i="10"/>
  <c r="F166" i="10"/>
  <c r="G166" i="10" s="1"/>
  <c r="H166" i="10" s="1"/>
  <c r="E166" i="10"/>
  <c r="F165" i="10"/>
  <c r="G165" i="10" s="1"/>
  <c r="H165" i="10" s="1"/>
  <c r="E165" i="10"/>
  <c r="F164" i="10"/>
  <c r="G164" i="10" s="1"/>
  <c r="H164" i="10" s="1"/>
  <c r="E164" i="10"/>
  <c r="F163" i="10"/>
  <c r="G163" i="10" s="1"/>
  <c r="E163" i="10"/>
  <c r="F162" i="10"/>
  <c r="G162" i="10" s="1"/>
  <c r="E162" i="10"/>
  <c r="F161" i="10"/>
  <c r="G161" i="10" s="1"/>
  <c r="E161" i="10"/>
  <c r="G160" i="10"/>
  <c r="H160" i="10" s="1"/>
  <c r="I160" i="10" s="1"/>
  <c r="F160" i="10"/>
  <c r="E160" i="10"/>
  <c r="F159" i="10"/>
  <c r="G159" i="10" s="1"/>
  <c r="E159" i="10"/>
  <c r="F158" i="10"/>
  <c r="G158" i="10" s="1"/>
  <c r="E158" i="10"/>
  <c r="F157" i="10"/>
  <c r="G157" i="10" s="1"/>
  <c r="E157" i="10"/>
  <c r="G156" i="10"/>
  <c r="H156" i="10" s="1"/>
  <c r="I156" i="10" s="1"/>
  <c r="F156" i="10"/>
  <c r="E156" i="10"/>
  <c r="F155" i="10"/>
  <c r="G155" i="10" s="1"/>
  <c r="E155" i="10"/>
  <c r="F154" i="10"/>
  <c r="G154" i="10" s="1"/>
  <c r="E154" i="10"/>
  <c r="F153" i="10"/>
  <c r="G153" i="10" s="1"/>
  <c r="E153" i="10"/>
  <c r="G152" i="10"/>
  <c r="H152" i="10" s="1"/>
  <c r="I152" i="10" s="1"/>
  <c r="F152" i="10"/>
  <c r="E152" i="10"/>
  <c r="F151" i="10"/>
  <c r="G151" i="10" s="1"/>
  <c r="E151" i="10"/>
  <c r="F150" i="10"/>
  <c r="G150" i="10" s="1"/>
  <c r="E150" i="10"/>
  <c r="F149" i="10"/>
  <c r="G149" i="10" s="1"/>
  <c r="E149" i="10"/>
  <c r="G148" i="10"/>
  <c r="H148" i="10" s="1"/>
  <c r="I148" i="10" s="1"/>
  <c r="F148" i="10"/>
  <c r="E148" i="10"/>
  <c r="F147" i="10"/>
  <c r="G147" i="10" s="1"/>
  <c r="E147" i="10"/>
  <c r="F146" i="10"/>
  <c r="G146" i="10" s="1"/>
  <c r="E146" i="10"/>
  <c r="F145" i="10"/>
  <c r="G145" i="10" s="1"/>
  <c r="E145" i="10"/>
  <c r="G144" i="10"/>
  <c r="H144" i="10" s="1"/>
  <c r="I144" i="10" s="1"/>
  <c r="F144" i="10"/>
  <c r="E144" i="10"/>
  <c r="F143" i="10"/>
  <c r="G143" i="10" s="1"/>
  <c r="E143" i="10"/>
  <c r="F142" i="10"/>
  <c r="G142" i="10" s="1"/>
  <c r="E142" i="10"/>
  <c r="F141" i="10"/>
  <c r="G141" i="10" s="1"/>
  <c r="E141" i="10"/>
  <c r="F140" i="10"/>
  <c r="G140" i="10" s="1"/>
  <c r="H140" i="10" s="1"/>
  <c r="E140" i="10"/>
  <c r="F139" i="10"/>
  <c r="G139" i="10" s="1"/>
  <c r="E139" i="10"/>
  <c r="G138" i="10"/>
  <c r="F138" i="10"/>
  <c r="E138" i="10"/>
  <c r="F137" i="10"/>
  <c r="G137" i="10" s="1"/>
  <c r="E137" i="10"/>
  <c r="G136" i="10"/>
  <c r="F136" i="10"/>
  <c r="E136" i="10"/>
  <c r="F135" i="10"/>
  <c r="G135" i="10" s="1"/>
  <c r="E135" i="10"/>
  <c r="F134" i="10"/>
  <c r="G134" i="10" s="1"/>
  <c r="E134" i="10"/>
  <c r="F133" i="10"/>
  <c r="G133" i="10" s="1"/>
  <c r="E133" i="10"/>
  <c r="F132" i="10"/>
  <c r="G132" i="10" s="1"/>
  <c r="H132" i="10" s="1"/>
  <c r="E132" i="10"/>
  <c r="F131" i="10"/>
  <c r="G131" i="10" s="1"/>
  <c r="E131" i="10"/>
  <c r="G130" i="10"/>
  <c r="F130" i="10"/>
  <c r="E130" i="10"/>
  <c r="F129" i="10"/>
  <c r="G129" i="10" s="1"/>
  <c r="E129" i="10"/>
  <c r="G128" i="10"/>
  <c r="F128" i="10"/>
  <c r="E128" i="10"/>
  <c r="F127" i="10"/>
  <c r="G127" i="10" s="1"/>
  <c r="E127" i="10"/>
  <c r="F126" i="10"/>
  <c r="G126" i="10" s="1"/>
  <c r="E126" i="10"/>
  <c r="F125" i="10"/>
  <c r="G125" i="10" s="1"/>
  <c r="E125" i="10"/>
  <c r="F124" i="10"/>
  <c r="G124" i="10" s="1"/>
  <c r="H124" i="10" s="1"/>
  <c r="I124" i="10" s="1"/>
  <c r="E124" i="10"/>
  <c r="F123" i="10"/>
  <c r="G123" i="10" s="1"/>
  <c r="E123" i="10"/>
  <c r="G122" i="10"/>
  <c r="F122" i="10"/>
  <c r="E122" i="10"/>
  <c r="F121" i="10"/>
  <c r="G121" i="10" s="1"/>
  <c r="E121" i="10"/>
  <c r="G120" i="10"/>
  <c r="F120" i="10"/>
  <c r="E120" i="10"/>
  <c r="F119" i="10"/>
  <c r="G119" i="10" s="1"/>
  <c r="E119" i="10"/>
  <c r="F118" i="10"/>
  <c r="G118" i="10" s="1"/>
  <c r="E118" i="10"/>
  <c r="F117" i="10"/>
  <c r="G117" i="10" s="1"/>
  <c r="E117" i="10"/>
  <c r="F116" i="10"/>
  <c r="G116" i="10" s="1"/>
  <c r="H116" i="10" s="1"/>
  <c r="E116" i="10"/>
  <c r="F115" i="10"/>
  <c r="G115" i="10" s="1"/>
  <c r="E115" i="10"/>
  <c r="G114" i="10"/>
  <c r="F114" i="10"/>
  <c r="E114" i="10"/>
  <c r="F113" i="10"/>
  <c r="G113" i="10" s="1"/>
  <c r="E113" i="10"/>
  <c r="G112" i="10"/>
  <c r="F112" i="10"/>
  <c r="E112" i="10"/>
  <c r="F111" i="10"/>
  <c r="G111" i="10" s="1"/>
  <c r="E111" i="10"/>
  <c r="F110" i="10"/>
  <c r="G110" i="10" s="1"/>
  <c r="E110" i="10"/>
  <c r="F109" i="10"/>
  <c r="G109" i="10" s="1"/>
  <c r="E109" i="10"/>
  <c r="F108" i="10"/>
  <c r="G108" i="10" s="1"/>
  <c r="H108" i="10" s="1"/>
  <c r="E108" i="10"/>
  <c r="F107" i="10"/>
  <c r="G107" i="10" s="1"/>
  <c r="E107" i="10"/>
  <c r="G106" i="10"/>
  <c r="F106" i="10"/>
  <c r="E106" i="10"/>
  <c r="F105" i="10"/>
  <c r="G105" i="10" s="1"/>
  <c r="E105" i="10"/>
  <c r="G104" i="10"/>
  <c r="F104" i="10"/>
  <c r="E104" i="10"/>
  <c r="F103" i="10"/>
  <c r="G103" i="10" s="1"/>
  <c r="E103" i="10"/>
  <c r="F102" i="10"/>
  <c r="G102" i="10" s="1"/>
  <c r="E102" i="10"/>
  <c r="F101" i="10"/>
  <c r="G101" i="10" s="1"/>
  <c r="E101" i="10"/>
  <c r="F100" i="10"/>
  <c r="G100" i="10" s="1"/>
  <c r="H100" i="10" s="1"/>
  <c r="E100" i="10"/>
  <c r="F99" i="10"/>
  <c r="G99" i="10" s="1"/>
  <c r="E99" i="10"/>
  <c r="G98" i="10"/>
  <c r="F98" i="10"/>
  <c r="E98" i="10"/>
  <c r="F97" i="10"/>
  <c r="G97" i="10" s="1"/>
  <c r="E97" i="10"/>
  <c r="G96" i="10"/>
  <c r="F96" i="10"/>
  <c r="E96" i="10"/>
  <c r="F95" i="10"/>
  <c r="G95" i="10" s="1"/>
  <c r="E95" i="10"/>
  <c r="F94" i="10"/>
  <c r="G94" i="10" s="1"/>
  <c r="E94" i="10"/>
  <c r="F93" i="10"/>
  <c r="G93" i="10" s="1"/>
  <c r="E93" i="10"/>
  <c r="F92" i="10"/>
  <c r="G92" i="10" s="1"/>
  <c r="H92" i="10" s="1"/>
  <c r="E92" i="10"/>
  <c r="F91" i="10"/>
  <c r="G91" i="10" s="1"/>
  <c r="E91" i="10"/>
  <c r="G90" i="10"/>
  <c r="F90" i="10"/>
  <c r="E90" i="10"/>
  <c r="F89" i="10"/>
  <c r="G89" i="10" s="1"/>
  <c r="E89" i="10"/>
  <c r="G88" i="10"/>
  <c r="F88" i="10"/>
  <c r="E88" i="10"/>
  <c r="F87" i="10"/>
  <c r="G87" i="10" s="1"/>
  <c r="E87" i="10"/>
  <c r="F86" i="10"/>
  <c r="G86" i="10" s="1"/>
  <c r="E86" i="10"/>
  <c r="F85" i="10"/>
  <c r="G85" i="10" s="1"/>
  <c r="E85" i="10"/>
  <c r="F84" i="10"/>
  <c r="G84" i="10" s="1"/>
  <c r="H84" i="10" s="1"/>
  <c r="E84" i="10"/>
  <c r="F83" i="10"/>
  <c r="G83" i="10" s="1"/>
  <c r="E83" i="10"/>
  <c r="G82" i="10"/>
  <c r="F82" i="10"/>
  <c r="E82" i="10"/>
  <c r="F81" i="10"/>
  <c r="G81" i="10" s="1"/>
  <c r="E81" i="10"/>
  <c r="G80" i="10"/>
  <c r="F80" i="10"/>
  <c r="E80" i="10"/>
  <c r="F79" i="10"/>
  <c r="G79" i="10" s="1"/>
  <c r="E79" i="10"/>
  <c r="F78" i="10"/>
  <c r="G78" i="10" s="1"/>
  <c r="E78" i="10"/>
  <c r="F77" i="10"/>
  <c r="G77" i="10" s="1"/>
  <c r="E77" i="10"/>
  <c r="F76" i="10"/>
  <c r="G76" i="10" s="1"/>
  <c r="H76" i="10" s="1"/>
  <c r="E76" i="10"/>
  <c r="F75" i="10"/>
  <c r="G75" i="10" s="1"/>
  <c r="E75" i="10"/>
  <c r="G74" i="10"/>
  <c r="F74" i="10"/>
  <c r="E74" i="10"/>
  <c r="F73" i="10"/>
  <c r="G73" i="10" s="1"/>
  <c r="E73" i="10"/>
  <c r="G72" i="10"/>
  <c r="F72" i="10"/>
  <c r="E72" i="10"/>
  <c r="F71" i="10"/>
  <c r="G71" i="10" s="1"/>
  <c r="E71" i="10"/>
  <c r="F70" i="10"/>
  <c r="G70" i="10" s="1"/>
  <c r="E70" i="10"/>
  <c r="F69" i="10"/>
  <c r="G69" i="10" s="1"/>
  <c r="E69" i="10"/>
  <c r="F68" i="10"/>
  <c r="G68" i="10" s="1"/>
  <c r="H68" i="10" s="1"/>
  <c r="E68" i="10"/>
  <c r="F67" i="10"/>
  <c r="G67" i="10" s="1"/>
  <c r="E67" i="10"/>
  <c r="G66" i="10"/>
  <c r="F66" i="10"/>
  <c r="E66" i="10"/>
  <c r="F65" i="10"/>
  <c r="G65" i="10" s="1"/>
  <c r="E65" i="10"/>
  <c r="G64" i="10"/>
  <c r="F64" i="10"/>
  <c r="E64" i="10"/>
  <c r="F63" i="10"/>
  <c r="G63" i="10" s="1"/>
  <c r="E63" i="10"/>
  <c r="F62" i="10"/>
  <c r="G62" i="10" s="1"/>
  <c r="E62" i="10"/>
  <c r="F61" i="10"/>
  <c r="G61" i="10" s="1"/>
  <c r="E61" i="10"/>
  <c r="I60" i="10"/>
  <c r="F60" i="10"/>
  <c r="G60" i="10" s="1"/>
  <c r="H60" i="10" s="1"/>
  <c r="E60" i="10"/>
  <c r="F59" i="10"/>
  <c r="G59" i="10" s="1"/>
  <c r="E59" i="10"/>
  <c r="G58" i="10"/>
  <c r="F58" i="10"/>
  <c r="E58" i="10"/>
  <c r="F57" i="10"/>
  <c r="G57" i="10" s="1"/>
  <c r="E57" i="10"/>
  <c r="G56" i="10"/>
  <c r="F56" i="10"/>
  <c r="E56" i="10"/>
  <c r="F55" i="10"/>
  <c r="G55" i="10" s="1"/>
  <c r="E55" i="10"/>
  <c r="F54" i="10"/>
  <c r="G54" i="10" s="1"/>
  <c r="E54" i="10"/>
  <c r="F53" i="10"/>
  <c r="G53" i="10" s="1"/>
  <c r="E53" i="10"/>
  <c r="F52" i="10"/>
  <c r="G52" i="10" s="1"/>
  <c r="H52" i="10" s="1"/>
  <c r="E52" i="10"/>
  <c r="F51" i="10"/>
  <c r="G51" i="10" s="1"/>
  <c r="E51" i="10"/>
  <c r="G50" i="10"/>
  <c r="F50" i="10"/>
  <c r="E50" i="10"/>
  <c r="F49" i="10"/>
  <c r="G49" i="10" s="1"/>
  <c r="E49" i="10"/>
  <c r="G48" i="10"/>
  <c r="F48" i="10"/>
  <c r="E48" i="10"/>
  <c r="F47" i="10"/>
  <c r="G47" i="10" s="1"/>
  <c r="E47" i="10"/>
  <c r="F46" i="10"/>
  <c r="G46" i="10" s="1"/>
  <c r="E46" i="10"/>
  <c r="F45" i="10"/>
  <c r="G45" i="10" s="1"/>
  <c r="E45" i="10"/>
  <c r="F44" i="10"/>
  <c r="G44" i="10" s="1"/>
  <c r="H44" i="10" s="1"/>
  <c r="E44" i="10"/>
  <c r="F43" i="10"/>
  <c r="G43" i="10" s="1"/>
  <c r="E43" i="10"/>
  <c r="G42" i="10"/>
  <c r="F42" i="10"/>
  <c r="E42" i="10"/>
  <c r="F41" i="10"/>
  <c r="G41" i="10" s="1"/>
  <c r="E41" i="10"/>
  <c r="G40" i="10"/>
  <c r="F40" i="10"/>
  <c r="E40" i="10"/>
  <c r="F39" i="10"/>
  <c r="G39" i="10" s="1"/>
  <c r="E39" i="10"/>
  <c r="F38" i="10"/>
  <c r="G38" i="10" s="1"/>
  <c r="E38" i="10"/>
  <c r="F37" i="10"/>
  <c r="G37" i="10" s="1"/>
  <c r="E37" i="10"/>
  <c r="F36" i="10"/>
  <c r="G36" i="10" s="1"/>
  <c r="H36" i="10" s="1"/>
  <c r="E36" i="10"/>
  <c r="F35" i="10"/>
  <c r="G35" i="10" s="1"/>
  <c r="E35" i="10"/>
  <c r="G34" i="10"/>
  <c r="F34" i="10"/>
  <c r="E34" i="10"/>
  <c r="F33" i="10"/>
  <c r="G33" i="10" s="1"/>
  <c r="E33" i="10"/>
  <c r="G32" i="10"/>
  <c r="F32" i="10"/>
  <c r="E32" i="10"/>
  <c r="F31" i="10"/>
  <c r="G31" i="10" s="1"/>
  <c r="E31" i="10"/>
  <c r="F30" i="10"/>
  <c r="G30" i="10" s="1"/>
  <c r="E30" i="10"/>
  <c r="F29" i="10"/>
  <c r="G29" i="10" s="1"/>
  <c r="E29" i="10"/>
  <c r="F28" i="10"/>
  <c r="G28" i="10" s="1"/>
  <c r="H28" i="10" s="1"/>
  <c r="E28" i="10"/>
  <c r="F27" i="10"/>
  <c r="G27" i="10" s="1"/>
  <c r="E27" i="10"/>
  <c r="G26" i="10"/>
  <c r="F26" i="10"/>
  <c r="E26" i="10"/>
  <c r="F25" i="10"/>
  <c r="G25" i="10" s="1"/>
  <c r="E25" i="10"/>
  <c r="G24" i="10"/>
  <c r="F24" i="10"/>
  <c r="E24" i="10"/>
  <c r="F23" i="10"/>
  <c r="G23" i="10" s="1"/>
  <c r="E23" i="10"/>
  <c r="F22" i="10"/>
  <c r="G22" i="10" s="1"/>
  <c r="E22" i="10"/>
  <c r="F21" i="10"/>
  <c r="G21" i="10" s="1"/>
  <c r="E21" i="10"/>
  <c r="F20" i="10"/>
  <c r="G20" i="10" s="1"/>
  <c r="H20" i="10" s="1"/>
  <c r="E20" i="10"/>
  <c r="F19" i="10"/>
  <c r="G19" i="10" s="1"/>
  <c r="E19" i="10"/>
  <c r="G18" i="10"/>
  <c r="F18" i="10"/>
  <c r="E18" i="10"/>
  <c r="F17" i="10"/>
  <c r="G17" i="10" s="1"/>
  <c r="E17" i="10"/>
  <c r="G16" i="10"/>
  <c r="F16" i="10"/>
  <c r="E16" i="10"/>
  <c r="G15" i="10"/>
  <c r="F15" i="10"/>
  <c r="E15" i="10"/>
  <c r="G14" i="10"/>
  <c r="F14" i="10"/>
  <c r="E14" i="10"/>
  <c r="G13" i="10"/>
  <c r="F13" i="10"/>
  <c r="E13" i="10"/>
  <c r="G12" i="10"/>
  <c r="F12" i="10"/>
  <c r="E12" i="10"/>
  <c r="G11" i="10"/>
  <c r="F11" i="10"/>
  <c r="E11" i="10"/>
  <c r="F10" i="10"/>
  <c r="G10" i="10" s="1"/>
  <c r="H10" i="10" s="1"/>
  <c r="E10" i="10"/>
  <c r="F9" i="10"/>
  <c r="G9" i="10" s="1"/>
  <c r="H9" i="10" s="1"/>
  <c r="E9" i="10"/>
  <c r="G8" i="10"/>
  <c r="H8" i="10" s="1"/>
  <c r="F8" i="10"/>
  <c r="E8" i="10"/>
  <c r="G7" i="10"/>
  <c r="F7" i="10"/>
  <c r="E7" i="10"/>
  <c r="F6" i="10"/>
  <c r="G6" i="10" s="1"/>
  <c r="H6" i="10" s="1"/>
  <c r="E6" i="10"/>
  <c r="F5" i="10"/>
  <c r="G5" i="10" s="1"/>
  <c r="H5" i="10" s="1"/>
  <c r="E5" i="10"/>
  <c r="G4" i="10"/>
  <c r="H4" i="10" s="1"/>
  <c r="F4" i="10"/>
  <c r="E4" i="10"/>
  <c r="O4" i="9"/>
  <c r="F43" i="9"/>
  <c r="G43" i="9" s="1"/>
  <c r="E43" i="9"/>
  <c r="F42" i="9"/>
  <c r="G42" i="9" s="1"/>
  <c r="H42" i="9" s="1"/>
  <c r="E42" i="9"/>
  <c r="I41" i="9"/>
  <c r="F41" i="9"/>
  <c r="G41" i="9" s="1"/>
  <c r="H41" i="9" s="1"/>
  <c r="E41" i="9"/>
  <c r="F40" i="9"/>
  <c r="G40" i="9" s="1"/>
  <c r="H40" i="9" s="1"/>
  <c r="E40" i="9"/>
  <c r="F39" i="9"/>
  <c r="G39" i="9" s="1"/>
  <c r="H39" i="9" s="1"/>
  <c r="E39" i="9"/>
  <c r="G38" i="9"/>
  <c r="H38" i="9" s="1"/>
  <c r="F38" i="9"/>
  <c r="E38" i="9"/>
  <c r="H37" i="9"/>
  <c r="I37" i="9" s="1"/>
  <c r="F37" i="9"/>
  <c r="G37" i="9" s="1"/>
  <c r="E37" i="9"/>
  <c r="F36" i="9"/>
  <c r="G36" i="9" s="1"/>
  <c r="E36" i="9"/>
  <c r="F35" i="9"/>
  <c r="G35" i="9" s="1"/>
  <c r="E35" i="9"/>
  <c r="F34" i="9"/>
  <c r="G34" i="9" s="1"/>
  <c r="H34" i="9" s="1"/>
  <c r="I34" i="9" s="1"/>
  <c r="E34" i="9"/>
  <c r="I33" i="9"/>
  <c r="F33" i="9"/>
  <c r="G33" i="9" s="1"/>
  <c r="H33" i="9" s="1"/>
  <c r="E33" i="9"/>
  <c r="F32" i="9"/>
  <c r="G32" i="9" s="1"/>
  <c r="H32" i="9" s="1"/>
  <c r="E32" i="9"/>
  <c r="F31" i="9"/>
  <c r="G31" i="9" s="1"/>
  <c r="H31" i="9" s="1"/>
  <c r="E31" i="9"/>
  <c r="G30" i="9"/>
  <c r="H30" i="9" s="1"/>
  <c r="F30" i="9"/>
  <c r="E30" i="9"/>
  <c r="H29" i="9"/>
  <c r="F29" i="9"/>
  <c r="G29" i="9" s="1"/>
  <c r="E29" i="9"/>
  <c r="F28" i="9"/>
  <c r="G28" i="9" s="1"/>
  <c r="E28" i="9"/>
  <c r="F27" i="9"/>
  <c r="G27" i="9" s="1"/>
  <c r="E27" i="9"/>
  <c r="F26" i="9"/>
  <c r="G26" i="9" s="1"/>
  <c r="H26" i="9" s="1"/>
  <c r="E26" i="9"/>
  <c r="I25" i="9"/>
  <c r="F25" i="9"/>
  <c r="G25" i="9" s="1"/>
  <c r="H25" i="9" s="1"/>
  <c r="E25" i="9"/>
  <c r="F24" i="9"/>
  <c r="G24" i="9" s="1"/>
  <c r="H24" i="9" s="1"/>
  <c r="E24" i="9"/>
  <c r="F23" i="9"/>
  <c r="G23" i="9" s="1"/>
  <c r="H23" i="9" s="1"/>
  <c r="E23" i="9"/>
  <c r="G22" i="9"/>
  <c r="H22" i="9" s="1"/>
  <c r="F22" i="9"/>
  <c r="E22" i="9"/>
  <c r="H21" i="9"/>
  <c r="I21" i="9" s="1"/>
  <c r="F21" i="9"/>
  <c r="G21" i="9" s="1"/>
  <c r="E21" i="9"/>
  <c r="F20" i="9"/>
  <c r="G20" i="9" s="1"/>
  <c r="E20" i="9"/>
  <c r="F19" i="9"/>
  <c r="G19" i="9" s="1"/>
  <c r="E19" i="9"/>
  <c r="F18" i="9"/>
  <c r="G18" i="9" s="1"/>
  <c r="H18" i="9" s="1"/>
  <c r="I18" i="9" s="1"/>
  <c r="E18" i="9"/>
  <c r="I17" i="9"/>
  <c r="F17" i="9"/>
  <c r="G17" i="9" s="1"/>
  <c r="H17" i="9" s="1"/>
  <c r="E17" i="9"/>
  <c r="F16" i="9"/>
  <c r="G16" i="9" s="1"/>
  <c r="H16" i="9" s="1"/>
  <c r="E16" i="9"/>
  <c r="F15" i="9"/>
  <c r="G15" i="9" s="1"/>
  <c r="H15" i="9" s="1"/>
  <c r="E15" i="9"/>
  <c r="F14" i="9"/>
  <c r="G14" i="9" s="1"/>
  <c r="H14" i="9" s="1"/>
  <c r="E14" i="9"/>
  <c r="F13" i="9"/>
  <c r="G13" i="9" s="1"/>
  <c r="E13" i="9"/>
  <c r="I12" i="9"/>
  <c r="F12" i="9"/>
  <c r="G12" i="9" s="1"/>
  <c r="H12" i="9" s="1"/>
  <c r="E12" i="9"/>
  <c r="F11" i="9"/>
  <c r="G11" i="9" s="1"/>
  <c r="E11" i="9"/>
  <c r="F10" i="9"/>
  <c r="G10" i="9" s="1"/>
  <c r="H10" i="9" s="1"/>
  <c r="E10" i="9"/>
  <c r="F9" i="9"/>
  <c r="G9" i="9" s="1"/>
  <c r="E9" i="9"/>
  <c r="I8" i="9"/>
  <c r="F8" i="9"/>
  <c r="G8" i="9" s="1"/>
  <c r="H8" i="9" s="1"/>
  <c r="E8" i="9"/>
  <c r="F7" i="9"/>
  <c r="G7" i="9" s="1"/>
  <c r="E7" i="9"/>
  <c r="F6" i="9"/>
  <c r="G6" i="9" s="1"/>
  <c r="E6" i="9"/>
  <c r="G5" i="9"/>
  <c r="F5" i="9"/>
  <c r="E5" i="9"/>
  <c r="F4" i="9"/>
  <c r="G4" i="9" s="1"/>
  <c r="E4" i="9"/>
  <c r="F5" i="8"/>
  <c r="F6" i="8"/>
  <c r="F7" i="8"/>
  <c r="F8" i="8"/>
  <c r="G8" i="8" s="1"/>
  <c r="F9" i="8"/>
  <c r="F10" i="8"/>
  <c r="F11" i="8"/>
  <c r="F12" i="8"/>
  <c r="G12" i="8" s="1"/>
  <c r="F13" i="8"/>
  <c r="F14" i="8"/>
  <c r="F15" i="8"/>
  <c r="F16" i="8"/>
  <c r="G16" i="8" s="1"/>
  <c r="F17" i="8"/>
  <c r="F18" i="8"/>
  <c r="F19" i="8"/>
  <c r="F20" i="8"/>
  <c r="G20" i="8" s="1"/>
  <c r="H20" i="8" s="1"/>
  <c r="I20" i="8" s="1"/>
  <c r="F21" i="8"/>
  <c r="F22" i="8"/>
  <c r="F23" i="8"/>
  <c r="F24" i="8"/>
  <c r="F25" i="8"/>
  <c r="F26" i="8"/>
  <c r="F27" i="8"/>
  <c r="F28" i="8"/>
  <c r="F29" i="8"/>
  <c r="F30" i="8"/>
  <c r="F31" i="8"/>
  <c r="F32" i="8"/>
  <c r="G32" i="8" s="1"/>
  <c r="F33" i="8"/>
  <c r="F34" i="8"/>
  <c r="F35" i="8"/>
  <c r="F36" i="8"/>
  <c r="G36" i="8" s="1"/>
  <c r="F37" i="8"/>
  <c r="F38" i="8"/>
  <c r="F39" i="8"/>
  <c r="F40" i="8"/>
  <c r="G40" i="8" s="1"/>
  <c r="F41" i="8"/>
  <c r="F42" i="8"/>
  <c r="F43" i="8"/>
  <c r="F44" i="8"/>
  <c r="G44" i="8" s="1"/>
  <c r="F45" i="8"/>
  <c r="F46" i="8"/>
  <c r="F47" i="8"/>
  <c r="F48" i="8"/>
  <c r="F49" i="8"/>
  <c r="F50" i="8"/>
  <c r="F51" i="8"/>
  <c r="F52" i="8"/>
  <c r="G52" i="8" s="1"/>
  <c r="F53" i="8"/>
  <c r="F54" i="8"/>
  <c r="F55" i="8"/>
  <c r="F56" i="8"/>
  <c r="F57" i="8"/>
  <c r="F58" i="8"/>
  <c r="F59" i="8"/>
  <c r="F60" i="8"/>
  <c r="G60" i="8" s="1"/>
  <c r="F61" i="8"/>
  <c r="F62" i="8"/>
  <c r="F63" i="8"/>
  <c r="F64" i="8"/>
  <c r="G64" i="8" s="1"/>
  <c r="F65" i="8"/>
  <c r="F66" i="8"/>
  <c r="F67" i="8"/>
  <c r="F68" i="8"/>
  <c r="G68" i="8" s="1"/>
  <c r="F69" i="8"/>
  <c r="F70" i="8"/>
  <c r="F71" i="8"/>
  <c r="F72" i="8"/>
  <c r="F73" i="8"/>
  <c r="F74" i="8"/>
  <c r="F75" i="8"/>
  <c r="F76" i="8"/>
  <c r="G76" i="8" s="1"/>
  <c r="F77" i="8"/>
  <c r="F78" i="8"/>
  <c r="F79" i="8"/>
  <c r="F80" i="8"/>
  <c r="F81" i="8"/>
  <c r="F82" i="8"/>
  <c r="F83" i="8"/>
  <c r="F84" i="8"/>
  <c r="G84" i="8" s="1"/>
  <c r="F85" i="8"/>
  <c r="F86" i="8"/>
  <c r="F87" i="8"/>
  <c r="F88" i="8"/>
  <c r="G88" i="8" s="1"/>
  <c r="F89" i="8"/>
  <c r="F90" i="8"/>
  <c r="F91" i="8"/>
  <c r="F92" i="8"/>
  <c r="G92" i="8" s="1"/>
  <c r="F93" i="8"/>
  <c r="F94" i="8"/>
  <c r="F95" i="8"/>
  <c r="F96" i="8"/>
  <c r="G96" i="8" s="1"/>
  <c r="F97" i="8"/>
  <c r="F98" i="8"/>
  <c r="F99" i="8"/>
  <c r="F100" i="8"/>
  <c r="G100" i="8" s="1"/>
  <c r="F101" i="8"/>
  <c r="F102" i="8"/>
  <c r="F103" i="8"/>
  <c r="F104" i="8"/>
  <c r="G104" i="8" s="1"/>
  <c r="F105" i="8"/>
  <c r="F106" i="8"/>
  <c r="F107" i="8"/>
  <c r="F108" i="8"/>
  <c r="G108" i="8" s="1"/>
  <c r="F109" i="8"/>
  <c r="F110" i="8"/>
  <c r="F111" i="8"/>
  <c r="F112" i="8"/>
  <c r="G112" i="8" s="1"/>
  <c r="F113" i="8"/>
  <c r="F114" i="8"/>
  <c r="F115" i="8"/>
  <c r="F116" i="8"/>
  <c r="F117" i="8"/>
  <c r="F118" i="8"/>
  <c r="F119" i="8"/>
  <c r="F120" i="8"/>
  <c r="F121" i="8"/>
  <c r="F122" i="8"/>
  <c r="F123" i="8"/>
  <c r="F124" i="8"/>
  <c r="G124" i="8" s="1"/>
  <c r="F125" i="8"/>
  <c r="F126" i="8"/>
  <c r="F127" i="8"/>
  <c r="F128" i="8"/>
  <c r="G128" i="8" s="1"/>
  <c r="F129" i="8"/>
  <c r="F130" i="8"/>
  <c r="F131" i="8"/>
  <c r="F132" i="8"/>
  <c r="G132" i="8" s="1"/>
  <c r="F133" i="8"/>
  <c r="F134" i="8"/>
  <c r="F135" i="8"/>
  <c r="F136" i="8"/>
  <c r="G136" i="8" s="1"/>
  <c r="F137" i="8"/>
  <c r="F138" i="8"/>
  <c r="F139" i="8"/>
  <c r="F140" i="8"/>
  <c r="G140" i="8" s="1"/>
  <c r="F141" i="8"/>
  <c r="F142" i="8"/>
  <c r="F143" i="8"/>
  <c r="F144" i="8"/>
  <c r="G144" i="8" s="1"/>
  <c r="F145" i="8"/>
  <c r="F146" i="8"/>
  <c r="F147" i="8"/>
  <c r="F148" i="8"/>
  <c r="G148" i="8" s="1"/>
  <c r="F149" i="8"/>
  <c r="F150" i="8"/>
  <c r="F151" i="8"/>
  <c r="F152" i="8"/>
  <c r="F153" i="8"/>
  <c r="F154" i="8"/>
  <c r="F155" i="8"/>
  <c r="F156" i="8"/>
  <c r="F157" i="8"/>
  <c r="F158" i="8"/>
  <c r="F159" i="8"/>
  <c r="F160" i="8"/>
  <c r="G160" i="8" s="1"/>
  <c r="F161" i="8"/>
  <c r="F162" i="8"/>
  <c r="F163" i="8"/>
  <c r="F164" i="8"/>
  <c r="G164" i="8" s="1"/>
  <c r="F165" i="8"/>
  <c r="F166" i="8"/>
  <c r="F167" i="8"/>
  <c r="F168" i="8"/>
  <c r="G168" i="8" s="1"/>
  <c r="F169" i="8"/>
  <c r="F170" i="8"/>
  <c r="F171" i="8"/>
  <c r="F172" i="8"/>
  <c r="G172" i="8" s="1"/>
  <c r="H172" i="8" s="1"/>
  <c r="F173" i="8"/>
  <c r="F174" i="8"/>
  <c r="F175" i="8"/>
  <c r="F176" i="8"/>
  <c r="G176" i="8" s="1"/>
  <c r="F177" i="8"/>
  <c r="F178" i="8"/>
  <c r="F179" i="8"/>
  <c r="F180" i="8"/>
  <c r="G180" i="8" s="1"/>
  <c r="F181" i="8"/>
  <c r="F182" i="8"/>
  <c r="F183" i="8"/>
  <c r="F184" i="8"/>
  <c r="F185" i="8"/>
  <c r="F186" i="8"/>
  <c r="F187" i="8"/>
  <c r="F188" i="8"/>
  <c r="G188" i="8" s="1"/>
  <c r="H188" i="8" s="1"/>
  <c r="F189" i="8"/>
  <c r="F190" i="8"/>
  <c r="F191" i="8"/>
  <c r="F192" i="8"/>
  <c r="G192" i="8" s="1"/>
  <c r="F193" i="8"/>
  <c r="F194" i="8"/>
  <c r="F195" i="8"/>
  <c r="F196" i="8"/>
  <c r="G196" i="8" s="1"/>
  <c r="F197" i="8"/>
  <c r="F198" i="8"/>
  <c r="F199" i="8"/>
  <c r="F200" i="8"/>
  <c r="F201" i="8"/>
  <c r="F202" i="8"/>
  <c r="F203" i="8"/>
  <c r="F204" i="8"/>
  <c r="F205" i="8"/>
  <c r="F206" i="8"/>
  <c r="G206" i="8" s="1"/>
  <c r="H206" i="8" s="1"/>
  <c r="O15" i="8" s="1"/>
  <c r="F4" i="8"/>
  <c r="G10" i="8"/>
  <c r="G14" i="8"/>
  <c r="G22" i="8"/>
  <c r="G24" i="8"/>
  <c r="H24" i="8" s="1"/>
  <c r="I24" i="8" s="1"/>
  <c r="G34" i="8"/>
  <c r="H34" i="8" s="1"/>
  <c r="G42" i="8"/>
  <c r="H42" i="8" s="1"/>
  <c r="G46" i="8"/>
  <c r="H46" i="8" s="1"/>
  <c r="G54" i="8"/>
  <c r="H54" i="8" s="1"/>
  <c r="G56" i="8"/>
  <c r="G66" i="8"/>
  <c r="H66" i="8" s="1"/>
  <c r="G74" i="8"/>
  <c r="H74" i="8" s="1"/>
  <c r="G82" i="8"/>
  <c r="H82" i="8" s="1"/>
  <c r="G90" i="8"/>
  <c r="H90" i="8" s="1"/>
  <c r="G98" i="8"/>
  <c r="H98" i="8" s="1"/>
  <c r="G106" i="8"/>
  <c r="H106" i="8" s="1"/>
  <c r="G110" i="8"/>
  <c r="H110" i="8" s="1"/>
  <c r="G118" i="8"/>
  <c r="H118" i="8" s="1"/>
  <c r="G120" i="8"/>
  <c r="G130" i="8"/>
  <c r="H130" i="8" s="1"/>
  <c r="G138" i="8"/>
  <c r="H138" i="8" s="1"/>
  <c r="G146" i="8"/>
  <c r="H146" i="8" s="1"/>
  <c r="G152" i="8"/>
  <c r="G154" i="8"/>
  <c r="H154" i="8" s="1"/>
  <c r="G162" i="8"/>
  <c r="H162" i="8" s="1"/>
  <c r="G170" i="8"/>
  <c r="H170" i="8" s="1"/>
  <c r="G178" i="8"/>
  <c r="H178" i="8" s="1"/>
  <c r="O10" i="8" s="1"/>
  <c r="G184" i="8"/>
  <c r="G186" i="8"/>
  <c r="H186" i="8" s="1"/>
  <c r="G198" i="8"/>
  <c r="H198" i="8" s="1"/>
  <c r="G204" i="8"/>
  <c r="H204" i="8" s="1"/>
  <c r="G28" i="8"/>
  <c r="H28" i="8" s="1"/>
  <c r="G72" i="8"/>
  <c r="G116" i="8"/>
  <c r="G156" i="8"/>
  <c r="G200" i="8"/>
  <c r="G6" i="8"/>
  <c r="G18" i="8"/>
  <c r="H18" i="8" s="1"/>
  <c r="G26" i="8"/>
  <c r="H26" i="8" s="1"/>
  <c r="G38" i="8"/>
  <c r="H38" i="8" s="1"/>
  <c r="G50" i="8"/>
  <c r="H50" i="8" s="1"/>
  <c r="G58" i="8"/>
  <c r="H58" i="8" s="1"/>
  <c r="G70" i="8"/>
  <c r="H70" i="8" s="1"/>
  <c r="G78" i="8"/>
  <c r="H78" i="8" s="1"/>
  <c r="G86" i="8"/>
  <c r="H86" i="8" s="1"/>
  <c r="G94" i="8"/>
  <c r="H94" i="8" s="1"/>
  <c r="G102" i="8"/>
  <c r="H102" i="8" s="1"/>
  <c r="G114" i="8"/>
  <c r="H114" i="8" s="1"/>
  <c r="G122" i="8"/>
  <c r="H122" i="8" s="1"/>
  <c r="G134" i="8"/>
  <c r="H134" i="8" s="1"/>
  <c r="G142" i="8"/>
  <c r="H142" i="8" s="1"/>
  <c r="G150" i="8"/>
  <c r="H150" i="8" s="1"/>
  <c r="G158" i="8"/>
  <c r="H158" i="8" s="1"/>
  <c r="G166" i="8"/>
  <c r="H166" i="8" s="1"/>
  <c r="G174" i="8"/>
  <c r="H174" i="8" s="1"/>
  <c r="G182" i="8"/>
  <c r="H182" i="8" s="1"/>
  <c r="G194" i="8"/>
  <c r="H194" i="8" s="1"/>
  <c r="G202" i="8"/>
  <c r="H202" i="8" s="1"/>
  <c r="G30" i="8"/>
  <c r="G62" i="8"/>
  <c r="H62" i="8" s="1"/>
  <c r="G126" i="8"/>
  <c r="H126" i="8" s="1"/>
  <c r="G190" i="8"/>
  <c r="H190" i="8" s="1"/>
  <c r="G48" i="8"/>
  <c r="P14" i="8"/>
  <c r="O14" i="8"/>
  <c r="P13" i="8"/>
  <c r="O13" i="8"/>
  <c r="E206" i="8"/>
  <c r="G205" i="8"/>
  <c r="E205" i="8"/>
  <c r="E204" i="8"/>
  <c r="G203" i="8"/>
  <c r="H203" i="8" s="1"/>
  <c r="E203" i="8"/>
  <c r="E202" i="8"/>
  <c r="G201" i="8"/>
  <c r="E201" i="8"/>
  <c r="E200" i="8"/>
  <c r="G199" i="8"/>
  <c r="E199" i="8"/>
  <c r="E198" i="8"/>
  <c r="G197" i="8"/>
  <c r="E197" i="8"/>
  <c r="E196" i="8"/>
  <c r="G195" i="8"/>
  <c r="H195" i="8" s="1"/>
  <c r="E195" i="8"/>
  <c r="E194" i="8"/>
  <c r="G193" i="8"/>
  <c r="E193" i="8"/>
  <c r="E192" i="8"/>
  <c r="G191" i="8"/>
  <c r="E191" i="8"/>
  <c r="E190" i="8"/>
  <c r="G189" i="8"/>
  <c r="E189" i="8"/>
  <c r="E188" i="8"/>
  <c r="G187" i="8"/>
  <c r="H187" i="8" s="1"/>
  <c r="E187" i="8"/>
  <c r="E186" i="8"/>
  <c r="G185" i="8"/>
  <c r="E185" i="8"/>
  <c r="E184" i="8"/>
  <c r="G183" i="8"/>
  <c r="E183" i="8"/>
  <c r="E182" i="8"/>
  <c r="G181" i="8"/>
  <c r="E181" i="8"/>
  <c r="E180" i="8"/>
  <c r="G179" i="8"/>
  <c r="H179" i="8" s="1"/>
  <c r="E179" i="8"/>
  <c r="E178" i="8"/>
  <c r="G177" i="8"/>
  <c r="E177" i="8"/>
  <c r="E176" i="8"/>
  <c r="G175" i="8"/>
  <c r="E175" i="8"/>
  <c r="E174" i="8"/>
  <c r="G173" i="8"/>
  <c r="E173" i="8"/>
  <c r="E172" i="8"/>
  <c r="G171" i="8"/>
  <c r="H171" i="8" s="1"/>
  <c r="E171" i="8"/>
  <c r="E170" i="8"/>
  <c r="G169" i="8"/>
  <c r="E169" i="8"/>
  <c r="E168" i="8"/>
  <c r="G167" i="8"/>
  <c r="E167" i="8"/>
  <c r="E166" i="8"/>
  <c r="G165" i="8"/>
  <c r="E165" i="8"/>
  <c r="E164" i="8"/>
  <c r="G163" i="8"/>
  <c r="H163" i="8" s="1"/>
  <c r="I163" i="8" s="1"/>
  <c r="E163" i="8"/>
  <c r="E162" i="8"/>
  <c r="G161" i="8"/>
  <c r="E161" i="8"/>
  <c r="E160" i="8"/>
  <c r="G159" i="8"/>
  <c r="E159" i="8"/>
  <c r="E158" i="8"/>
  <c r="G157" i="8"/>
  <c r="E157" i="8"/>
  <c r="E156" i="8"/>
  <c r="G155" i="8"/>
  <c r="H155" i="8" s="1"/>
  <c r="I155" i="8" s="1"/>
  <c r="E155" i="8"/>
  <c r="E154" i="8"/>
  <c r="G153" i="8"/>
  <c r="E153" i="8"/>
  <c r="E152" i="8"/>
  <c r="G151" i="8"/>
  <c r="E151" i="8"/>
  <c r="E150" i="8"/>
  <c r="G149" i="8"/>
  <c r="E149" i="8"/>
  <c r="E148" i="8"/>
  <c r="G147" i="8"/>
  <c r="H147" i="8" s="1"/>
  <c r="I147" i="8" s="1"/>
  <c r="E147" i="8"/>
  <c r="E146" i="8"/>
  <c r="G145" i="8"/>
  <c r="E145" i="8"/>
  <c r="E144" i="8"/>
  <c r="G143" i="8"/>
  <c r="E143" i="8"/>
  <c r="E142" i="8"/>
  <c r="G141" i="8"/>
  <c r="E141" i="8"/>
  <c r="E140" i="8"/>
  <c r="G139" i="8"/>
  <c r="H139" i="8" s="1"/>
  <c r="I139" i="8" s="1"/>
  <c r="E139" i="8"/>
  <c r="E138" i="8"/>
  <c r="G137" i="8"/>
  <c r="E137" i="8"/>
  <c r="E136" i="8"/>
  <c r="G135" i="8"/>
  <c r="H135" i="8" s="1"/>
  <c r="E135" i="8"/>
  <c r="E134" i="8"/>
  <c r="G133" i="8"/>
  <c r="E133" i="8"/>
  <c r="E132" i="8"/>
  <c r="G131" i="8"/>
  <c r="H131" i="8" s="1"/>
  <c r="I131" i="8" s="1"/>
  <c r="E131" i="8"/>
  <c r="E130" i="8"/>
  <c r="G129" i="8"/>
  <c r="E129" i="8"/>
  <c r="E128" i="8"/>
  <c r="G127" i="8"/>
  <c r="E127" i="8"/>
  <c r="E126" i="8"/>
  <c r="G125" i="8"/>
  <c r="E125" i="8"/>
  <c r="E124" i="8"/>
  <c r="G123" i="8"/>
  <c r="H123" i="8" s="1"/>
  <c r="I123" i="8" s="1"/>
  <c r="E123" i="8"/>
  <c r="E122" i="8"/>
  <c r="G121" i="8"/>
  <c r="E121" i="8"/>
  <c r="E120" i="8"/>
  <c r="G119" i="8"/>
  <c r="E119" i="8"/>
  <c r="E118" i="8"/>
  <c r="G117" i="8"/>
  <c r="E117" i="8"/>
  <c r="E116" i="8"/>
  <c r="G115" i="8"/>
  <c r="H115" i="8" s="1"/>
  <c r="I115" i="8" s="1"/>
  <c r="E115" i="8"/>
  <c r="E114" i="8"/>
  <c r="G113" i="8"/>
  <c r="E113" i="8"/>
  <c r="E112" i="8"/>
  <c r="G111" i="8"/>
  <c r="E111" i="8"/>
  <c r="E110" i="8"/>
  <c r="G109" i="8"/>
  <c r="E109" i="8"/>
  <c r="E108" i="8"/>
  <c r="G107" i="8"/>
  <c r="H107" i="8" s="1"/>
  <c r="I107" i="8" s="1"/>
  <c r="E107" i="8"/>
  <c r="E106" i="8"/>
  <c r="G105" i="8"/>
  <c r="E105" i="8"/>
  <c r="E104" i="8"/>
  <c r="G103" i="8"/>
  <c r="H103" i="8" s="1"/>
  <c r="E103" i="8"/>
  <c r="E102" i="8"/>
  <c r="G101" i="8"/>
  <c r="E101" i="8"/>
  <c r="E100" i="8"/>
  <c r="G99" i="8"/>
  <c r="H99" i="8" s="1"/>
  <c r="I99" i="8" s="1"/>
  <c r="E99" i="8"/>
  <c r="E98" i="8"/>
  <c r="G97" i="8"/>
  <c r="E97" i="8"/>
  <c r="E96" i="8"/>
  <c r="G95" i="8"/>
  <c r="E95" i="8"/>
  <c r="E94" i="8"/>
  <c r="G93" i="8"/>
  <c r="E93" i="8"/>
  <c r="E92" i="8"/>
  <c r="G91" i="8"/>
  <c r="H91" i="8" s="1"/>
  <c r="I91" i="8" s="1"/>
  <c r="E91" i="8"/>
  <c r="E90" i="8"/>
  <c r="G89" i="8"/>
  <c r="E89" i="8"/>
  <c r="E88" i="8"/>
  <c r="G87" i="8"/>
  <c r="E87" i="8"/>
  <c r="E86" i="8"/>
  <c r="G85" i="8"/>
  <c r="E85" i="8"/>
  <c r="E84" i="8"/>
  <c r="G83" i="8"/>
  <c r="H83" i="8" s="1"/>
  <c r="I83" i="8" s="1"/>
  <c r="E83" i="8"/>
  <c r="E82" i="8"/>
  <c r="G81" i="8"/>
  <c r="E81" i="8"/>
  <c r="G80" i="8"/>
  <c r="E80" i="8"/>
  <c r="G79" i="8"/>
  <c r="E79" i="8"/>
  <c r="E78" i="8"/>
  <c r="G77" i="8"/>
  <c r="E77" i="8"/>
  <c r="E76" i="8"/>
  <c r="G75" i="8"/>
  <c r="H75" i="8" s="1"/>
  <c r="I75" i="8" s="1"/>
  <c r="E75" i="8"/>
  <c r="E74" i="8"/>
  <c r="G73" i="8"/>
  <c r="E73" i="8"/>
  <c r="E72" i="8"/>
  <c r="G71" i="8"/>
  <c r="H71" i="8" s="1"/>
  <c r="E71" i="8"/>
  <c r="E70" i="8"/>
  <c r="G69" i="8"/>
  <c r="E69" i="8"/>
  <c r="E68" i="8"/>
  <c r="G67" i="8"/>
  <c r="H67" i="8" s="1"/>
  <c r="I67" i="8" s="1"/>
  <c r="E67" i="8"/>
  <c r="E66" i="8"/>
  <c r="G65" i="8"/>
  <c r="E65" i="8"/>
  <c r="E64" i="8"/>
  <c r="G63" i="8"/>
  <c r="E63" i="8"/>
  <c r="E62" i="8"/>
  <c r="G61" i="8"/>
  <c r="E61" i="8"/>
  <c r="E60" i="8"/>
  <c r="G59" i="8"/>
  <c r="H59" i="8" s="1"/>
  <c r="I59" i="8" s="1"/>
  <c r="E59" i="8"/>
  <c r="E58" i="8"/>
  <c r="G57" i="8"/>
  <c r="E57" i="8"/>
  <c r="E56" i="8"/>
  <c r="G55" i="8"/>
  <c r="E55" i="8"/>
  <c r="E54" i="8"/>
  <c r="G53" i="8"/>
  <c r="E53" i="8"/>
  <c r="E52" i="8"/>
  <c r="G51" i="8"/>
  <c r="H51" i="8" s="1"/>
  <c r="I51" i="8" s="1"/>
  <c r="E51" i="8"/>
  <c r="E50" i="8"/>
  <c r="G49" i="8"/>
  <c r="E49" i="8"/>
  <c r="E48" i="8"/>
  <c r="G47" i="8"/>
  <c r="E47" i="8"/>
  <c r="E46" i="8"/>
  <c r="G45" i="8"/>
  <c r="E45" i="8"/>
  <c r="E44" i="8"/>
  <c r="G43" i="8"/>
  <c r="H43" i="8" s="1"/>
  <c r="I43" i="8" s="1"/>
  <c r="E43" i="8"/>
  <c r="E42" i="8"/>
  <c r="G41" i="8"/>
  <c r="E41" i="8"/>
  <c r="E40" i="8"/>
  <c r="G39" i="8"/>
  <c r="H39" i="8" s="1"/>
  <c r="E39" i="8"/>
  <c r="E38" i="8"/>
  <c r="G37" i="8"/>
  <c r="E37" i="8"/>
  <c r="E36" i="8"/>
  <c r="G35" i="8"/>
  <c r="H35" i="8" s="1"/>
  <c r="I35" i="8" s="1"/>
  <c r="E35" i="8"/>
  <c r="E34" i="8"/>
  <c r="G33" i="8"/>
  <c r="E33" i="8"/>
  <c r="E32" i="8"/>
  <c r="G31" i="8"/>
  <c r="H31" i="8" s="1"/>
  <c r="E31" i="8"/>
  <c r="E30" i="8"/>
  <c r="G29" i="8"/>
  <c r="E29" i="8"/>
  <c r="E28" i="8"/>
  <c r="G27" i="8"/>
  <c r="H27" i="8" s="1"/>
  <c r="I27" i="8" s="1"/>
  <c r="E27" i="8"/>
  <c r="E26" i="8"/>
  <c r="G25" i="8"/>
  <c r="E25" i="8"/>
  <c r="E24" i="8"/>
  <c r="G23" i="8"/>
  <c r="H23" i="8" s="1"/>
  <c r="I23" i="8" s="1"/>
  <c r="E23" i="8"/>
  <c r="E22" i="8"/>
  <c r="G21" i="8"/>
  <c r="E21" i="8"/>
  <c r="E20" i="8"/>
  <c r="G19" i="8"/>
  <c r="E19" i="8"/>
  <c r="E18" i="8"/>
  <c r="G17" i="8"/>
  <c r="E17" i="8"/>
  <c r="E16" i="8"/>
  <c r="G15" i="8"/>
  <c r="E15" i="8"/>
  <c r="E14" i="8"/>
  <c r="G13" i="8"/>
  <c r="E13" i="8"/>
  <c r="E12" i="8"/>
  <c r="G11" i="8"/>
  <c r="E11" i="8"/>
  <c r="E10" i="8"/>
  <c r="G9" i="8"/>
  <c r="E9" i="8"/>
  <c r="E8" i="8"/>
  <c r="G7" i="8"/>
  <c r="E7" i="8"/>
  <c r="E6" i="8"/>
  <c r="G5" i="8"/>
  <c r="E5" i="8"/>
  <c r="G4" i="8"/>
  <c r="E4" i="8"/>
  <c r="Q10" i="2"/>
  <c r="Q9" i="2"/>
  <c r="N8" i="14" s="1"/>
  <c r="Q8" i="2"/>
  <c r="Q7" i="2"/>
  <c r="L43" i="14" s="1"/>
  <c r="Q6" i="2"/>
  <c r="Q5" i="2"/>
  <c r="J43" i="14" s="1"/>
  <c r="Q4" i="2"/>
  <c r="P12" i="2"/>
  <c r="O12" i="2"/>
  <c r="H5" i="2"/>
  <c r="I5" i="2" s="1"/>
  <c r="H6" i="2"/>
  <c r="I6" i="2" s="1"/>
  <c r="H7" i="2"/>
  <c r="I7" i="2" s="1"/>
  <c r="H8" i="2"/>
  <c r="I8" i="2" s="1"/>
  <c r="H9" i="2"/>
  <c r="I9" i="2" s="1"/>
  <c r="H10" i="2"/>
  <c r="I10" i="2" s="1"/>
  <c r="H11" i="2"/>
  <c r="I11" i="2" s="1"/>
  <c r="H12" i="2"/>
  <c r="I12" i="2" s="1"/>
  <c r="H13" i="2"/>
  <c r="I13" i="2" s="1"/>
  <c r="H14" i="2"/>
  <c r="I14" i="2" s="1"/>
  <c r="H15" i="2"/>
  <c r="I15" i="2" s="1"/>
  <c r="H16" i="2"/>
  <c r="I16" i="2" s="1"/>
  <c r="H17" i="2"/>
  <c r="I17" i="2" s="1"/>
  <c r="H18" i="2"/>
  <c r="I18" i="2" s="1"/>
  <c r="H19" i="2"/>
  <c r="I19" i="2" s="1"/>
  <c r="H20" i="2"/>
  <c r="I20" i="2" s="1"/>
  <c r="H21" i="2"/>
  <c r="I21" i="2" s="1"/>
  <c r="H22" i="2"/>
  <c r="I22" i="2" s="1"/>
  <c r="H23" i="2"/>
  <c r="I23" i="2" s="1"/>
  <c r="H24" i="2"/>
  <c r="I24" i="2" s="1"/>
  <c r="H25" i="2"/>
  <c r="I25" i="2" s="1"/>
  <c r="H26" i="2"/>
  <c r="I26" i="2" s="1"/>
  <c r="H27" i="2"/>
  <c r="I27" i="2" s="1"/>
  <c r="H28" i="2"/>
  <c r="I28" i="2" s="1"/>
  <c r="H29" i="2"/>
  <c r="I29" i="2" s="1"/>
  <c r="H30" i="2"/>
  <c r="I30" i="2" s="1"/>
  <c r="H31" i="2"/>
  <c r="I31" i="2" s="1"/>
  <c r="H32" i="2"/>
  <c r="I32" i="2" s="1"/>
  <c r="H33" i="2"/>
  <c r="I33" i="2" s="1"/>
  <c r="H34" i="2"/>
  <c r="I34" i="2" s="1"/>
  <c r="H35" i="2"/>
  <c r="I35" i="2" s="1"/>
  <c r="H36" i="2"/>
  <c r="I36" i="2" s="1"/>
  <c r="H37" i="2"/>
  <c r="I37" i="2" s="1"/>
  <c r="H38" i="2"/>
  <c r="I38" i="2" s="1"/>
  <c r="H39" i="2"/>
  <c r="I39" i="2" s="1"/>
  <c r="H40" i="2"/>
  <c r="I40" i="2" s="1"/>
  <c r="H41" i="2"/>
  <c r="I41" i="2" s="1"/>
  <c r="H42" i="2"/>
  <c r="I42" i="2" s="1"/>
  <c r="H43" i="2"/>
  <c r="I43" i="2" s="1"/>
  <c r="H44" i="2"/>
  <c r="I44" i="2" s="1"/>
  <c r="H45" i="2"/>
  <c r="I45" i="2" s="1"/>
  <c r="H46" i="2"/>
  <c r="I46" i="2" s="1"/>
  <c r="H47" i="2"/>
  <c r="I47" i="2" s="1"/>
  <c r="H48" i="2"/>
  <c r="I48" i="2" s="1"/>
  <c r="H49" i="2"/>
  <c r="I49" i="2" s="1"/>
  <c r="H50" i="2"/>
  <c r="I50" i="2" s="1"/>
  <c r="H51" i="2"/>
  <c r="I51" i="2" s="1"/>
  <c r="H52" i="2"/>
  <c r="I52" i="2" s="1"/>
  <c r="H53" i="2"/>
  <c r="I53" i="2" s="1"/>
  <c r="H54" i="2"/>
  <c r="I54" i="2" s="1"/>
  <c r="H55" i="2"/>
  <c r="I55" i="2" s="1"/>
  <c r="H56" i="2"/>
  <c r="I56" i="2" s="1"/>
  <c r="H57" i="2"/>
  <c r="I57" i="2" s="1"/>
  <c r="H58" i="2"/>
  <c r="I58" i="2" s="1"/>
  <c r="H59" i="2"/>
  <c r="I59" i="2" s="1"/>
  <c r="H60" i="2"/>
  <c r="I60" i="2" s="1"/>
  <c r="H61" i="2"/>
  <c r="I61" i="2" s="1"/>
  <c r="H62" i="2"/>
  <c r="I62" i="2" s="1"/>
  <c r="H63" i="2"/>
  <c r="I63" i="2" s="1"/>
  <c r="H64" i="2"/>
  <c r="I64" i="2" s="1"/>
  <c r="H65" i="2"/>
  <c r="I65" i="2" s="1"/>
  <c r="H66" i="2"/>
  <c r="I66" i="2" s="1"/>
  <c r="H67" i="2"/>
  <c r="I67" i="2" s="1"/>
  <c r="H68" i="2"/>
  <c r="I68" i="2" s="1"/>
  <c r="H69" i="2"/>
  <c r="I69" i="2" s="1"/>
  <c r="H70" i="2"/>
  <c r="I70" i="2" s="1"/>
  <c r="H71" i="2"/>
  <c r="I71" i="2" s="1"/>
  <c r="H72" i="2"/>
  <c r="I72" i="2" s="1"/>
  <c r="H73" i="2"/>
  <c r="I73" i="2" s="1"/>
  <c r="H74" i="2"/>
  <c r="I74" i="2" s="1"/>
  <c r="H75" i="2"/>
  <c r="I75" i="2" s="1"/>
  <c r="H76" i="2"/>
  <c r="I76" i="2" s="1"/>
  <c r="H77" i="2"/>
  <c r="I77" i="2" s="1"/>
  <c r="H78" i="2"/>
  <c r="I78" i="2" s="1"/>
  <c r="H79" i="2"/>
  <c r="I79" i="2" s="1"/>
  <c r="H80" i="2"/>
  <c r="I80" i="2" s="1"/>
  <c r="H81" i="2"/>
  <c r="I81" i="2" s="1"/>
  <c r="H82" i="2"/>
  <c r="I82" i="2" s="1"/>
  <c r="H83" i="2"/>
  <c r="I83" i="2" s="1"/>
  <c r="H84" i="2"/>
  <c r="I84" i="2" s="1"/>
  <c r="H85" i="2"/>
  <c r="I85" i="2" s="1"/>
  <c r="H86" i="2"/>
  <c r="I86" i="2" s="1"/>
  <c r="H87" i="2"/>
  <c r="I87" i="2" s="1"/>
  <c r="H88" i="2"/>
  <c r="I88" i="2" s="1"/>
  <c r="H89" i="2"/>
  <c r="I89" i="2" s="1"/>
  <c r="H90" i="2"/>
  <c r="I90" i="2" s="1"/>
  <c r="H91" i="2"/>
  <c r="I91" i="2" s="1"/>
  <c r="H92" i="2"/>
  <c r="I92" i="2" s="1"/>
  <c r="H93" i="2"/>
  <c r="I93" i="2" s="1"/>
  <c r="H94" i="2"/>
  <c r="I94" i="2" s="1"/>
  <c r="H95" i="2"/>
  <c r="I95" i="2" s="1"/>
  <c r="H96" i="2"/>
  <c r="I96" i="2" s="1"/>
  <c r="H97" i="2"/>
  <c r="I97" i="2" s="1"/>
  <c r="H98" i="2"/>
  <c r="I98" i="2" s="1"/>
  <c r="H99" i="2"/>
  <c r="I99" i="2" s="1"/>
  <c r="H100" i="2"/>
  <c r="I100" i="2" s="1"/>
  <c r="H101" i="2"/>
  <c r="I101" i="2" s="1"/>
  <c r="H102" i="2"/>
  <c r="I102" i="2" s="1"/>
  <c r="H103" i="2"/>
  <c r="I103" i="2" s="1"/>
  <c r="H104" i="2"/>
  <c r="I104" i="2" s="1"/>
  <c r="H105" i="2"/>
  <c r="I105" i="2" s="1"/>
  <c r="H106" i="2"/>
  <c r="I106" i="2" s="1"/>
  <c r="H107" i="2"/>
  <c r="I107" i="2" s="1"/>
  <c r="H108" i="2"/>
  <c r="I108" i="2" s="1"/>
  <c r="H109" i="2"/>
  <c r="I109" i="2" s="1"/>
  <c r="H110" i="2"/>
  <c r="I110" i="2" s="1"/>
  <c r="H111" i="2"/>
  <c r="I111" i="2" s="1"/>
  <c r="H112" i="2"/>
  <c r="I112" i="2" s="1"/>
  <c r="H113" i="2"/>
  <c r="I113" i="2" s="1"/>
  <c r="H114" i="2"/>
  <c r="I114" i="2" s="1"/>
  <c r="H115" i="2"/>
  <c r="I115" i="2" s="1"/>
  <c r="H116" i="2"/>
  <c r="I116" i="2" s="1"/>
  <c r="H117" i="2"/>
  <c r="I117" i="2" s="1"/>
  <c r="H118" i="2"/>
  <c r="I118" i="2" s="1"/>
  <c r="H119" i="2"/>
  <c r="I119" i="2" s="1"/>
  <c r="H120" i="2"/>
  <c r="I120" i="2" s="1"/>
  <c r="H121" i="2"/>
  <c r="I121" i="2" s="1"/>
  <c r="H122" i="2"/>
  <c r="I122" i="2" s="1"/>
  <c r="H123" i="2"/>
  <c r="I123" i="2" s="1"/>
  <c r="H124" i="2"/>
  <c r="I124" i="2" s="1"/>
  <c r="H125" i="2"/>
  <c r="I125" i="2" s="1"/>
  <c r="H126" i="2"/>
  <c r="I126" i="2" s="1"/>
  <c r="H127" i="2"/>
  <c r="I127" i="2" s="1"/>
  <c r="H128" i="2"/>
  <c r="I128" i="2" s="1"/>
  <c r="H129" i="2"/>
  <c r="I129" i="2" s="1"/>
  <c r="H130" i="2"/>
  <c r="I130" i="2" s="1"/>
  <c r="H131" i="2"/>
  <c r="I131" i="2" s="1"/>
  <c r="H132" i="2"/>
  <c r="I132" i="2" s="1"/>
  <c r="H133" i="2"/>
  <c r="I133" i="2" s="1"/>
  <c r="H134" i="2"/>
  <c r="I134" i="2" s="1"/>
  <c r="H135" i="2"/>
  <c r="I135" i="2" s="1"/>
  <c r="H136" i="2"/>
  <c r="I136" i="2" s="1"/>
  <c r="H137" i="2"/>
  <c r="I137" i="2" s="1"/>
  <c r="H138" i="2"/>
  <c r="I138" i="2" s="1"/>
  <c r="H139" i="2"/>
  <c r="I139" i="2" s="1"/>
  <c r="H140" i="2"/>
  <c r="I140" i="2" s="1"/>
  <c r="H141" i="2"/>
  <c r="I141" i="2" s="1"/>
  <c r="H142" i="2"/>
  <c r="I142" i="2" s="1"/>
  <c r="H143" i="2"/>
  <c r="I143" i="2" s="1"/>
  <c r="H144" i="2"/>
  <c r="I144" i="2" s="1"/>
  <c r="H145" i="2"/>
  <c r="I145" i="2" s="1"/>
  <c r="H146" i="2"/>
  <c r="H147" i="2"/>
  <c r="I147" i="2" s="1"/>
  <c r="H148" i="2"/>
  <c r="I148" i="2" s="1"/>
  <c r="H149" i="2"/>
  <c r="I149" i="2" s="1"/>
  <c r="H150" i="2"/>
  <c r="I150" i="2" s="1"/>
  <c r="H151" i="2"/>
  <c r="I151" i="2" s="1"/>
  <c r="H152" i="2"/>
  <c r="I152" i="2" s="1"/>
  <c r="H153" i="2"/>
  <c r="I153" i="2" s="1"/>
  <c r="H154" i="2"/>
  <c r="I154" i="2" s="1"/>
  <c r="H155" i="2"/>
  <c r="I155" i="2" s="1"/>
  <c r="H156" i="2"/>
  <c r="I156" i="2" s="1"/>
  <c r="H157" i="2"/>
  <c r="I157" i="2" s="1"/>
  <c r="H158" i="2"/>
  <c r="I158" i="2" s="1"/>
  <c r="H159" i="2"/>
  <c r="I159" i="2" s="1"/>
  <c r="H160" i="2"/>
  <c r="I160" i="2" s="1"/>
  <c r="H161" i="2"/>
  <c r="I161" i="2" s="1"/>
  <c r="H162" i="2"/>
  <c r="I162" i="2" s="1"/>
  <c r="H163" i="2"/>
  <c r="I163" i="2" s="1"/>
  <c r="H164" i="2"/>
  <c r="I164" i="2" s="1"/>
  <c r="H165" i="2"/>
  <c r="I165" i="2" s="1"/>
  <c r="H166" i="2"/>
  <c r="I166" i="2" s="1"/>
  <c r="H167" i="2"/>
  <c r="I167" i="2" s="1"/>
  <c r="H168" i="2"/>
  <c r="I168" i="2" s="1"/>
  <c r="H169" i="2"/>
  <c r="I169" i="2" s="1"/>
  <c r="H170" i="2"/>
  <c r="I170" i="2" s="1"/>
  <c r="H171" i="2"/>
  <c r="I171" i="2" s="1"/>
  <c r="H172" i="2"/>
  <c r="I172" i="2" s="1"/>
  <c r="H173" i="2"/>
  <c r="I173" i="2" s="1"/>
  <c r="H174" i="2"/>
  <c r="I174" i="2" s="1"/>
  <c r="H175" i="2"/>
  <c r="I175" i="2" s="1"/>
  <c r="H176" i="2"/>
  <c r="I176" i="2" s="1"/>
  <c r="H177" i="2"/>
  <c r="I177" i="2" s="1"/>
  <c r="H178" i="2"/>
  <c r="I178" i="2" s="1"/>
  <c r="H179" i="2"/>
  <c r="I179" i="2" s="1"/>
  <c r="H180" i="2"/>
  <c r="I180" i="2" s="1"/>
  <c r="H181" i="2"/>
  <c r="I181" i="2" s="1"/>
  <c r="H182" i="2"/>
  <c r="I182" i="2" s="1"/>
  <c r="H183" i="2"/>
  <c r="I183" i="2" s="1"/>
  <c r="H184" i="2"/>
  <c r="I184" i="2" s="1"/>
  <c r="H185" i="2"/>
  <c r="I185" i="2" s="1"/>
  <c r="H186" i="2"/>
  <c r="I186" i="2" s="1"/>
  <c r="H187" i="2"/>
  <c r="I187" i="2" s="1"/>
  <c r="H188" i="2"/>
  <c r="I188" i="2" s="1"/>
  <c r="H189" i="2"/>
  <c r="I189" i="2" s="1"/>
  <c r="H190" i="2"/>
  <c r="I190" i="2" s="1"/>
  <c r="H191" i="2"/>
  <c r="I191" i="2" s="1"/>
  <c r="H192" i="2"/>
  <c r="I192" i="2" s="1"/>
  <c r="H193" i="2"/>
  <c r="I193" i="2" s="1"/>
  <c r="H194" i="2"/>
  <c r="I194" i="2" s="1"/>
  <c r="H195" i="2"/>
  <c r="I195" i="2" s="1"/>
  <c r="H196" i="2"/>
  <c r="I196" i="2" s="1"/>
  <c r="H197" i="2"/>
  <c r="I197" i="2" s="1"/>
  <c r="H198" i="2"/>
  <c r="I198" i="2" s="1"/>
  <c r="H199" i="2"/>
  <c r="I199" i="2" s="1"/>
  <c r="H200" i="2"/>
  <c r="I200" i="2" s="1"/>
  <c r="H201" i="2"/>
  <c r="I201" i="2" s="1"/>
  <c r="H202" i="2"/>
  <c r="I202" i="2" s="1"/>
  <c r="H203" i="2"/>
  <c r="I203" i="2" s="1"/>
  <c r="H204" i="2"/>
  <c r="I204" i="2" s="1"/>
  <c r="H205" i="2"/>
  <c r="I205" i="2" s="1"/>
  <c r="H206" i="2"/>
  <c r="I206" i="2" s="1"/>
  <c r="H207" i="2"/>
  <c r="I207" i="2" s="1"/>
  <c r="H208" i="2"/>
  <c r="I208" i="2" s="1"/>
  <c r="H209" i="2"/>
  <c r="I209" i="2" s="1"/>
  <c r="H210" i="2"/>
  <c r="I210" i="2" s="1"/>
  <c r="H211" i="2"/>
  <c r="I211" i="2" s="1"/>
  <c r="H212" i="2"/>
  <c r="I212" i="2" s="1"/>
  <c r="H213" i="2"/>
  <c r="I213" i="2" s="1"/>
  <c r="H214" i="2"/>
  <c r="I214" i="2" s="1"/>
  <c r="H215" i="2"/>
  <c r="I215" i="2" s="1"/>
  <c r="H216" i="2"/>
  <c r="I216" i="2" s="1"/>
  <c r="H217" i="2"/>
  <c r="I217" i="2" s="1"/>
  <c r="H218" i="2"/>
  <c r="I218" i="2" s="1"/>
  <c r="H219" i="2"/>
  <c r="I219" i="2" s="1"/>
  <c r="H220" i="2"/>
  <c r="H221" i="2"/>
  <c r="I221" i="2" s="1"/>
  <c r="H222" i="2"/>
  <c r="I222" i="2" s="1"/>
  <c r="H223" i="2"/>
  <c r="I223" i="2" s="1"/>
  <c r="H224" i="2"/>
  <c r="I224" i="2" s="1"/>
  <c r="H225" i="2"/>
  <c r="I225" i="2" s="1"/>
  <c r="H226" i="2"/>
  <c r="I226" i="2" s="1"/>
  <c r="H227" i="2"/>
  <c r="I227" i="2" s="1"/>
  <c r="H228" i="2"/>
  <c r="I228" i="2" s="1"/>
  <c r="H229" i="2"/>
  <c r="I229" i="2" s="1"/>
  <c r="H230" i="2"/>
  <c r="I230" i="2" s="1"/>
  <c r="H231" i="2"/>
  <c r="I231" i="2" s="1"/>
  <c r="H232" i="2"/>
  <c r="I232" i="2" s="1"/>
  <c r="H233" i="2"/>
  <c r="I233" i="2" s="1"/>
  <c r="H234" i="2"/>
  <c r="I234" i="2" s="1"/>
  <c r="H235" i="2"/>
  <c r="I235" i="2" s="1"/>
  <c r="H236" i="2"/>
  <c r="I236" i="2" s="1"/>
  <c r="H237" i="2"/>
  <c r="I237" i="2" s="1"/>
  <c r="H238" i="2"/>
  <c r="I238" i="2" s="1"/>
  <c r="H239" i="2"/>
  <c r="I239" i="2" s="1"/>
  <c r="H240" i="2"/>
  <c r="I240" i="2" s="1"/>
  <c r="H241" i="2"/>
  <c r="I241" i="2" s="1"/>
  <c r="H242" i="2"/>
  <c r="I242" i="2" s="1"/>
  <c r="H243" i="2"/>
  <c r="I243" i="2" s="1"/>
  <c r="H244" i="2"/>
  <c r="I244" i="2" s="1"/>
  <c r="H245" i="2"/>
  <c r="I245" i="2" s="1"/>
  <c r="H246" i="2"/>
  <c r="I246" i="2" s="1"/>
  <c r="H247" i="2"/>
  <c r="I247" i="2" s="1"/>
  <c r="H248" i="2"/>
  <c r="I248" i="2" s="1"/>
  <c r="H249" i="2"/>
  <c r="I249" i="2" s="1"/>
  <c r="H250" i="2"/>
  <c r="I250" i="2" s="1"/>
  <c r="H251" i="2"/>
  <c r="I251" i="2" s="1"/>
  <c r="H252" i="2"/>
  <c r="I252" i="2" s="1"/>
  <c r="H253" i="2"/>
  <c r="H254" i="2"/>
  <c r="I254" i="2" s="1"/>
  <c r="H255" i="2"/>
  <c r="I255" i="2" s="1"/>
  <c r="H256" i="2"/>
  <c r="I256" i="2" s="1"/>
  <c r="H257" i="2"/>
  <c r="I257" i="2" s="1"/>
  <c r="H258" i="2"/>
  <c r="I258" i="2" s="1"/>
  <c r="H259" i="2"/>
  <c r="I259" i="2" s="1"/>
  <c r="H260" i="2"/>
  <c r="I260" i="2" s="1"/>
  <c r="H261" i="2"/>
  <c r="I261" i="2" s="1"/>
  <c r="H262" i="2"/>
  <c r="I262" i="2" s="1"/>
  <c r="H263" i="2"/>
  <c r="I263" i="2" s="1"/>
  <c r="H264" i="2"/>
  <c r="I264" i="2" s="1"/>
  <c r="H265" i="2"/>
  <c r="I265" i="2" s="1"/>
  <c r="H266" i="2"/>
  <c r="I266" i="2" s="1"/>
  <c r="H267" i="2"/>
  <c r="I267" i="2" s="1"/>
  <c r="H268" i="2"/>
  <c r="I268" i="2" s="1"/>
  <c r="H269" i="2"/>
  <c r="I269" i="2" s="1"/>
  <c r="H270" i="2"/>
  <c r="I270" i="2" s="1"/>
  <c r="H271" i="2"/>
  <c r="I271" i="2" s="1"/>
  <c r="H272" i="2"/>
  <c r="I272" i="2" s="1"/>
  <c r="H273" i="2"/>
  <c r="I273" i="2" s="1"/>
  <c r="H274" i="2"/>
  <c r="I274" i="2" s="1"/>
  <c r="H275" i="2"/>
  <c r="I275" i="2" s="1"/>
  <c r="H276" i="2"/>
  <c r="I276" i="2" s="1"/>
  <c r="H277" i="2"/>
  <c r="I277" i="2" s="1"/>
  <c r="H278" i="2"/>
  <c r="I278" i="2" s="1"/>
  <c r="H279" i="2"/>
  <c r="I279" i="2" s="1"/>
  <c r="H280" i="2"/>
  <c r="I280" i="2" s="1"/>
  <c r="H281" i="2"/>
  <c r="I281" i="2" s="1"/>
  <c r="H282" i="2"/>
  <c r="I282" i="2" s="1"/>
  <c r="H283" i="2"/>
  <c r="I283" i="2" s="1"/>
  <c r="H284" i="2"/>
  <c r="H285" i="2"/>
  <c r="I285" i="2" s="1"/>
  <c r="H286" i="2"/>
  <c r="I286" i="2" s="1"/>
  <c r="H287" i="2"/>
  <c r="I287" i="2" s="1"/>
  <c r="H288" i="2"/>
  <c r="I288" i="2" s="1"/>
  <c r="H289" i="2"/>
  <c r="I289" i="2" s="1"/>
  <c r="H290" i="2"/>
  <c r="I290" i="2" s="1"/>
  <c r="H291" i="2"/>
  <c r="I291" i="2" s="1"/>
  <c r="H292" i="2"/>
  <c r="I292" i="2" s="1"/>
  <c r="H293" i="2"/>
  <c r="I293" i="2" s="1"/>
  <c r="H294" i="2"/>
  <c r="I294" i="2" s="1"/>
  <c r="H295" i="2"/>
  <c r="I295" i="2" s="1"/>
  <c r="H296" i="2"/>
  <c r="I296" i="2" s="1"/>
  <c r="H297" i="2"/>
  <c r="I297" i="2" s="1"/>
  <c r="H298" i="2"/>
  <c r="I298" i="2" s="1"/>
  <c r="H299" i="2"/>
  <c r="I299" i="2" s="1"/>
  <c r="H300" i="2"/>
  <c r="I300" i="2" s="1"/>
  <c r="H301" i="2"/>
  <c r="I301" i="2" s="1"/>
  <c r="H302" i="2"/>
  <c r="I302" i="2" s="1"/>
  <c r="H303" i="2"/>
  <c r="I303" i="2" s="1"/>
  <c r="H304" i="2"/>
  <c r="I304" i="2" s="1"/>
  <c r="H305" i="2"/>
  <c r="I305" i="2" s="1"/>
  <c r="H306" i="2"/>
  <c r="I306" i="2" s="1"/>
  <c r="H307" i="2"/>
  <c r="I307" i="2" s="1"/>
  <c r="H308" i="2"/>
  <c r="I308" i="2" s="1"/>
  <c r="H309" i="2"/>
  <c r="I309" i="2" s="1"/>
  <c r="H310" i="2"/>
  <c r="I310" i="2" s="1"/>
  <c r="H311" i="2"/>
  <c r="I311" i="2" s="1"/>
  <c r="H312" i="2"/>
  <c r="I312" i="2" s="1"/>
  <c r="H313" i="2"/>
  <c r="I313" i="2" s="1"/>
  <c r="H314" i="2"/>
  <c r="I314" i="2" s="1"/>
  <c r="H315" i="2"/>
  <c r="I315" i="2" s="1"/>
  <c r="H316" i="2"/>
  <c r="I316" i="2" s="1"/>
  <c r="H317" i="2"/>
  <c r="I317" i="2" s="1"/>
  <c r="H318" i="2"/>
  <c r="I318" i="2" s="1"/>
  <c r="H319" i="2"/>
  <c r="I319" i="2" s="1"/>
  <c r="H320" i="2"/>
  <c r="I320" i="2" s="1"/>
  <c r="H321" i="2"/>
  <c r="I321" i="2" s="1"/>
  <c r="H322" i="2"/>
  <c r="I322" i="2" s="1"/>
  <c r="H323" i="2"/>
  <c r="I323" i="2" s="1"/>
  <c r="H324" i="2"/>
  <c r="I324" i="2" s="1"/>
  <c r="H325" i="2"/>
  <c r="I325" i="2" s="1"/>
  <c r="H326" i="2"/>
  <c r="I326" i="2" s="1"/>
  <c r="H327" i="2"/>
  <c r="I327" i="2" s="1"/>
  <c r="H328" i="2"/>
  <c r="I328" i="2" s="1"/>
  <c r="H329" i="2"/>
  <c r="I329" i="2" s="1"/>
  <c r="H330" i="2"/>
  <c r="I330" i="2" s="1"/>
  <c r="H331" i="2"/>
  <c r="I331" i="2" s="1"/>
  <c r="H332" i="2"/>
  <c r="I332" i="2" s="1"/>
  <c r="H333" i="2"/>
  <c r="I333" i="2" s="1"/>
  <c r="H334" i="2"/>
  <c r="I334" i="2" s="1"/>
  <c r="H335" i="2"/>
  <c r="I335" i="2" s="1"/>
  <c r="H336" i="2"/>
  <c r="I336" i="2" s="1"/>
  <c r="H337" i="2"/>
  <c r="I337" i="2" s="1"/>
  <c r="H338" i="2"/>
  <c r="I338" i="2" s="1"/>
  <c r="H339" i="2"/>
  <c r="I339" i="2" s="1"/>
  <c r="H340" i="2"/>
  <c r="I340" i="2" s="1"/>
  <c r="H341" i="2"/>
  <c r="I341" i="2" s="1"/>
  <c r="H342" i="2"/>
  <c r="I342" i="2" s="1"/>
  <c r="H343" i="2"/>
  <c r="I343" i="2" s="1"/>
  <c r="H344" i="2"/>
  <c r="I344" i="2" s="1"/>
  <c r="H345" i="2"/>
  <c r="I345" i="2" s="1"/>
  <c r="H346" i="2"/>
  <c r="I346" i="2" s="1"/>
  <c r="H347" i="2"/>
  <c r="I347" i="2" s="1"/>
  <c r="H348" i="2"/>
  <c r="I348" i="2" s="1"/>
  <c r="H349" i="2"/>
  <c r="I349" i="2" s="1"/>
  <c r="H350" i="2"/>
  <c r="I350" i="2" s="1"/>
  <c r="H351" i="2"/>
  <c r="I351" i="2" s="1"/>
  <c r="H352" i="2"/>
  <c r="I352" i="2" s="1"/>
  <c r="H353" i="2"/>
  <c r="I353" i="2" s="1"/>
  <c r="H354" i="2"/>
  <c r="I354" i="2" s="1"/>
  <c r="H355" i="2"/>
  <c r="I355" i="2" s="1"/>
  <c r="H356" i="2"/>
  <c r="I356" i="2" s="1"/>
  <c r="H357" i="2"/>
  <c r="I357" i="2" s="1"/>
  <c r="H358" i="2"/>
  <c r="I358" i="2" s="1"/>
  <c r="H359" i="2"/>
  <c r="I359" i="2" s="1"/>
  <c r="H360" i="2"/>
  <c r="I360" i="2" s="1"/>
  <c r="H361" i="2"/>
  <c r="I361" i="2" s="1"/>
  <c r="H362" i="2"/>
  <c r="I362" i="2" s="1"/>
  <c r="H363" i="2"/>
  <c r="I363" i="2" s="1"/>
  <c r="H364" i="2"/>
  <c r="I364" i="2" s="1"/>
  <c r="H365" i="2"/>
  <c r="I365" i="2" s="1"/>
  <c r="H366" i="2"/>
  <c r="I366" i="2" s="1"/>
  <c r="H367" i="2"/>
  <c r="I367" i="2" s="1"/>
  <c r="H368" i="2"/>
  <c r="I368" i="2" s="1"/>
  <c r="H369" i="2"/>
  <c r="I369" i="2" s="1"/>
  <c r="H370" i="2"/>
  <c r="I370" i="2" s="1"/>
  <c r="H371" i="2"/>
  <c r="I371" i="2" s="1"/>
  <c r="H372" i="2"/>
  <c r="I372" i="2" s="1"/>
  <c r="H373" i="2"/>
  <c r="I373" i="2" s="1"/>
  <c r="H374" i="2"/>
  <c r="I374" i="2" s="1"/>
  <c r="H375" i="2"/>
  <c r="I375" i="2" s="1"/>
  <c r="H376" i="2"/>
  <c r="I376" i="2" s="1"/>
  <c r="H377" i="2"/>
  <c r="I377" i="2" s="1"/>
  <c r="H378" i="2"/>
  <c r="I378" i="2" s="1"/>
  <c r="H379" i="2"/>
  <c r="I379" i="2" s="1"/>
  <c r="H380" i="2"/>
  <c r="I380" i="2" s="1"/>
  <c r="H381" i="2"/>
  <c r="I381" i="2" s="1"/>
  <c r="H382" i="2"/>
  <c r="I382" i="2" s="1"/>
  <c r="H383" i="2"/>
  <c r="I383" i="2" s="1"/>
  <c r="H384" i="2"/>
  <c r="I384" i="2" s="1"/>
  <c r="H385" i="2"/>
  <c r="I385" i="2" s="1"/>
  <c r="H386" i="2"/>
  <c r="I386" i="2" s="1"/>
  <c r="H387" i="2"/>
  <c r="I387" i="2" s="1"/>
  <c r="H388" i="2"/>
  <c r="I388" i="2" s="1"/>
  <c r="H389" i="2"/>
  <c r="I389" i="2" s="1"/>
  <c r="H390" i="2"/>
  <c r="I390" i="2" s="1"/>
  <c r="H391" i="2"/>
  <c r="I391" i="2" s="1"/>
  <c r="H392" i="2"/>
  <c r="I392" i="2" s="1"/>
  <c r="H393" i="2"/>
  <c r="I393" i="2" s="1"/>
  <c r="H394" i="2"/>
  <c r="I394" i="2" s="1"/>
  <c r="H395" i="2"/>
  <c r="I395" i="2" s="1"/>
  <c r="H396" i="2"/>
  <c r="I396" i="2" s="1"/>
  <c r="H397" i="2"/>
  <c r="I397" i="2" s="1"/>
  <c r="H398" i="2"/>
  <c r="I398" i="2" s="1"/>
  <c r="H399" i="2"/>
  <c r="I399" i="2" s="1"/>
  <c r="H400" i="2"/>
  <c r="I400" i="2" s="1"/>
  <c r="H401" i="2"/>
  <c r="I401" i="2" s="1"/>
  <c r="H402" i="2"/>
  <c r="I402" i="2" s="1"/>
  <c r="H403" i="2"/>
  <c r="I403" i="2" s="1"/>
  <c r="H404" i="2"/>
  <c r="I404" i="2" s="1"/>
  <c r="H405" i="2"/>
  <c r="I405" i="2" s="1"/>
  <c r="H406" i="2"/>
  <c r="I406" i="2" s="1"/>
  <c r="H407" i="2"/>
  <c r="I407" i="2" s="1"/>
  <c r="H408" i="2"/>
  <c r="I408" i="2" s="1"/>
  <c r="H409" i="2"/>
  <c r="I409" i="2" s="1"/>
  <c r="H410" i="2"/>
  <c r="I410" i="2" s="1"/>
  <c r="H411" i="2"/>
  <c r="I411" i="2" s="1"/>
  <c r="H412" i="2"/>
  <c r="I412" i="2" s="1"/>
  <c r="H413" i="2"/>
  <c r="I413" i="2" s="1"/>
  <c r="H414" i="2"/>
  <c r="I414" i="2" s="1"/>
  <c r="H415" i="2"/>
  <c r="I415" i="2" s="1"/>
  <c r="H416" i="2"/>
  <c r="I416" i="2" s="1"/>
  <c r="H417" i="2"/>
  <c r="I417" i="2" s="1"/>
  <c r="H418" i="2"/>
  <c r="I418" i="2" s="1"/>
  <c r="H419" i="2"/>
  <c r="I419" i="2" s="1"/>
  <c r="H420" i="2"/>
  <c r="I420" i="2" s="1"/>
  <c r="H421" i="2"/>
  <c r="I421" i="2" s="1"/>
  <c r="H422" i="2"/>
  <c r="I422" i="2" s="1"/>
  <c r="H423" i="2"/>
  <c r="I423" i="2" s="1"/>
  <c r="H424" i="2"/>
  <c r="I424" i="2" s="1"/>
  <c r="H425" i="2"/>
  <c r="I425" i="2" s="1"/>
  <c r="H426" i="2"/>
  <c r="I426" i="2" s="1"/>
  <c r="H427" i="2"/>
  <c r="I427" i="2" s="1"/>
  <c r="H428" i="2"/>
  <c r="I428" i="2" s="1"/>
  <c r="H429" i="2"/>
  <c r="I429" i="2" s="1"/>
  <c r="H430" i="2"/>
  <c r="I430" i="2" s="1"/>
  <c r="H431" i="2"/>
  <c r="I431" i="2" s="1"/>
  <c r="H432" i="2"/>
  <c r="I432" i="2" s="1"/>
  <c r="H433" i="2"/>
  <c r="I433" i="2" s="1"/>
  <c r="H434" i="2"/>
  <c r="I434" i="2" s="1"/>
  <c r="H435" i="2"/>
  <c r="I435" i="2" s="1"/>
  <c r="H436" i="2"/>
  <c r="I436" i="2" s="1"/>
  <c r="H437" i="2"/>
  <c r="I437" i="2" s="1"/>
  <c r="H438" i="2"/>
  <c r="I438" i="2" s="1"/>
  <c r="H439" i="2"/>
  <c r="I439" i="2" s="1"/>
  <c r="H440" i="2"/>
  <c r="I440" i="2" s="1"/>
  <c r="H441" i="2"/>
  <c r="I441" i="2" s="1"/>
  <c r="H442" i="2"/>
  <c r="I442" i="2" s="1"/>
  <c r="H443" i="2"/>
  <c r="I443" i="2" s="1"/>
  <c r="H444" i="2"/>
  <c r="I444" i="2" s="1"/>
  <c r="H445" i="2"/>
  <c r="I445" i="2" s="1"/>
  <c r="H446" i="2"/>
  <c r="I446" i="2" s="1"/>
  <c r="H447" i="2"/>
  <c r="I447" i="2" s="1"/>
  <c r="H448" i="2"/>
  <c r="I448" i="2" s="1"/>
  <c r="H449" i="2"/>
  <c r="I449" i="2" s="1"/>
  <c r="H450" i="2"/>
  <c r="I450" i="2" s="1"/>
  <c r="H451" i="2"/>
  <c r="I451" i="2" s="1"/>
  <c r="H452" i="2"/>
  <c r="I452" i="2" s="1"/>
  <c r="H453" i="2"/>
  <c r="I453" i="2" s="1"/>
  <c r="H454" i="2"/>
  <c r="I454" i="2" s="1"/>
  <c r="H455" i="2"/>
  <c r="I455" i="2" s="1"/>
  <c r="H456" i="2"/>
  <c r="I456" i="2" s="1"/>
  <c r="H457" i="2"/>
  <c r="I457" i="2" s="1"/>
  <c r="H458" i="2"/>
  <c r="I458" i="2" s="1"/>
  <c r="H459" i="2"/>
  <c r="I459" i="2" s="1"/>
  <c r="H460" i="2"/>
  <c r="I460" i="2" s="1"/>
  <c r="H461" i="2"/>
  <c r="I461" i="2" s="1"/>
  <c r="H462" i="2"/>
  <c r="I462" i="2" s="1"/>
  <c r="H463" i="2"/>
  <c r="I463" i="2" s="1"/>
  <c r="H464" i="2"/>
  <c r="I464" i="2" s="1"/>
  <c r="H465" i="2"/>
  <c r="I465" i="2" s="1"/>
  <c r="H466" i="2"/>
  <c r="I466" i="2" s="1"/>
  <c r="H467" i="2"/>
  <c r="I467" i="2" s="1"/>
  <c r="H468" i="2"/>
  <c r="I468" i="2" s="1"/>
  <c r="H469" i="2"/>
  <c r="I469" i="2" s="1"/>
  <c r="H470" i="2"/>
  <c r="I470" i="2" s="1"/>
  <c r="H471" i="2"/>
  <c r="I471" i="2" s="1"/>
  <c r="H472" i="2"/>
  <c r="I472" i="2" s="1"/>
  <c r="H473" i="2"/>
  <c r="I473" i="2" s="1"/>
  <c r="H474" i="2"/>
  <c r="I474" i="2" s="1"/>
  <c r="H475" i="2"/>
  <c r="I475" i="2" s="1"/>
  <c r="H476" i="2"/>
  <c r="I476" i="2" s="1"/>
  <c r="H477" i="2"/>
  <c r="I477" i="2" s="1"/>
  <c r="H478" i="2"/>
  <c r="I478" i="2" s="1"/>
  <c r="H479" i="2"/>
  <c r="I479" i="2" s="1"/>
  <c r="H480" i="2"/>
  <c r="I480" i="2" s="1"/>
  <c r="H481" i="2"/>
  <c r="I481" i="2" s="1"/>
  <c r="H482" i="2"/>
  <c r="I482" i="2" s="1"/>
  <c r="H483" i="2"/>
  <c r="I483" i="2" s="1"/>
  <c r="H484" i="2"/>
  <c r="I484" i="2" s="1"/>
  <c r="H485" i="2"/>
  <c r="I485" i="2" s="1"/>
  <c r="H486" i="2"/>
  <c r="I486" i="2" s="1"/>
  <c r="H487" i="2"/>
  <c r="I487" i="2" s="1"/>
  <c r="H488" i="2"/>
  <c r="I488" i="2" s="1"/>
  <c r="H489" i="2"/>
  <c r="I489" i="2" s="1"/>
  <c r="H490" i="2"/>
  <c r="I490" i="2" s="1"/>
  <c r="H491" i="2"/>
  <c r="I491" i="2" s="1"/>
  <c r="H492" i="2"/>
  <c r="I492" i="2" s="1"/>
  <c r="H493" i="2"/>
  <c r="I493" i="2" s="1"/>
  <c r="H494" i="2"/>
  <c r="I494" i="2" s="1"/>
  <c r="H495" i="2"/>
  <c r="I495" i="2" s="1"/>
  <c r="H496" i="2"/>
  <c r="I496" i="2" s="1"/>
  <c r="H497" i="2"/>
  <c r="I497" i="2" s="1"/>
  <c r="H498" i="2"/>
  <c r="I498" i="2" s="1"/>
  <c r="H499" i="2"/>
  <c r="I499" i="2" s="1"/>
  <c r="H500" i="2"/>
  <c r="I500" i="2" s="1"/>
  <c r="H501" i="2"/>
  <c r="I501" i="2" s="1"/>
  <c r="H502" i="2"/>
  <c r="I502" i="2" s="1"/>
  <c r="H503" i="2"/>
  <c r="I503" i="2" s="1"/>
  <c r="H504" i="2"/>
  <c r="I504" i="2" s="1"/>
  <c r="H505" i="2"/>
  <c r="I505" i="2" s="1"/>
  <c r="H506" i="2"/>
  <c r="I506" i="2" s="1"/>
  <c r="H507" i="2"/>
  <c r="I507" i="2" s="1"/>
  <c r="H508" i="2"/>
  <c r="I508" i="2" s="1"/>
  <c r="H509" i="2"/>
  <c r="I509" i="2" s="1"/>
  <c r="H510" i="2"/>
  <c r="I510" i="2" s="1"/>
  <c r="H511" i="2"/>
  <c r="I511" i="2" s="1"/>
  <c r="H512" i="2"/>
  <c r="I512" i="2" s="1"/>
  <c r="H513" i="2"/>
  <c r="I513" i="2" s="1"/>
  <c r="H514" i="2"/>
  <c r="I514" i="2" s="1"/>
  <c r="H515" i="2"/>
  <c r="I515" i="2" s="1"/>
  <c r="H516" i="2"/>
  <c r="I516" i="2" s="1"/>
  <c r="H517" i="2"/>
  <c r="I517" i="2" s="1"/>
  <c r="H518" i="2"/>
  <c r="I518" i="2" s="1"/>
  <c r="H519" i="2"/>
  <c r="I519" i="2" s="1"/>
  <c r="H520" i="2"/>
  <c r="I520" i="2" s="1"/>
  <c r="H521" i="2"/>
  <c r="I521" i="2" s="1"/>
  <c r="H522" i="2"/>
  <c r="I522" i="2" s="1"/>
  <c r="H523" i="2"/>
  <c r="I523" i="2" s="1"/>
  <c r="H524" i="2"/>
  <c r="I524" i="2" s="1"/>
  <c r="H525" i="2"/>
  <c r="I525" i="2" s="1"/>
  <c r="H526" i="2"/>
  <c r="I526" i="2" s="1"/>
  <c r="H527" i="2"/>
  <c r="I527" i="2" s="1"/>
  <c r="H528" i="2"/>
  <c r="I528" i="2" s="1"/>
  <c r="H529" i="2"/>
  <c r="I529" i="2" s="1"/>
  <c r="H530" i="2"/>
  <c r="I530" i="2" s="1"/>
  <c r="H531" i="2"/>
  <c r="I531" i="2" s="1"/>
  <c r="H532" i="2"/>
  <c r="I532" i="2" s="1"/>
  <c r="H533" i="2"/>
  <c r="I533" i="2" s="1"/>
  <c r="H534" i="2"/>
  <c r="I534" i="2" s="1"/>
  <c r="H535" i="2"/>
  <c r="I535" i="2" s="1"/>
  <c r="H536" i="2"/>
  <c r="I536" i="2" s="1"/>
  <c r="H537" i="2"/>
  <c r="I537" i="2" s="1"/>
  <c r="H538" i="2"/>
  <c r="I538" i="2" s="1"/>
  <c r="H539" i="2"/>
  <c r="I539" i="2" s="1"/>
  <c r="H540" i="2"/>
  <c r="I540" i="2" s="1"/>
  <c r="H541" i="2"/>
  <c r="I541" i="2" s="1"/>
  <c r="H542" i="2"/>
  <c r="I542" i="2" s="1"/>
  <c r="H543" i="2"/>
  <c r="I543" i="2" s="1"/>
  <c r="H544" i="2"/>
  <c r="I544" i="2" s="1"/>
  <c r="H545" i="2"/>
  <c r="I545" i="2" s="1"/>
  <c r="H546" i="2"/>
  <c r="I546" i="2" s="1"/>
  <c r="H547" i="2"/>
  <c r="I547" i="2" s="1"/>
  <c r="H548" i="2"/>
  <c r="I548" i="2" s="1"/>
  <c r="H549" i="2"/>
  <c r="I549" i="2" s="1"/>
  <c r="H550" i="2"/>
  <c r="I550" i="2" s="1"/>
  <c r="H551" i="2"/>
  <c r="I551" i="2" s="1"/>
  <c r="H552" i="2"/>
  <c r="I552" i="2" s="1"/>
  <c r="H553" i="2"/>
  <c r="I553" i="2" s="1"/>
  <c r="H554" i="2"/>
  <c r="I554" i="2" s="1"/>
  <c r="H555" i="2"/>
  <c r="I555" i="2" s="1"/>
  <c r="H556" i="2"/>
  <c r="I556" i="2" s="1"/>
  <c r="H557" i="2"/>
  <c r="I557" i="2" s="1"/>
  <c r="H558" i="2"/>
  <c r="I558" i="2" s="1"/>
  <c r="H559" i="2"/>
  <c r="I559" i="2" s="1"/>
  <c r="H560" i="2"/>
  <c r="I560" i="2" s="1"/>
  <c r="H561" i="2"/>
  <c r="I561" i="2" s="1"/>
  <c r="H562" i="2"/>
  <c r="I562" i="2" s="1"/>
  <c r="H563" i="2"/>
  <c r="I563" i="2" s="1"/>
  <c r="H564" i="2"/>
  <c r="I564" i="2" s="1"/>
  <c r="H565" i="2"/>
  <c r="I565" i="2" s="1"/>
  <c r="H566" i="2"/>
  <c r="I566" i="2" s="1"/>
  <c r="H567" i="2"/>
  <c r="I567" i="2" s="1"/>
  <c r="H568" i="2"/>
  <c r="I568" i="2" s="1"/>
  <c r="H569" i="2"/>
  <c r="I569" i="2" s="1"/>
  <c r="H570" i="2"/>
  <c r="I570" i="2" s="1"/>
  <c r="H571" i="2"/>
  <c r="I571" i="2" s="1"/>
  <c r="H572" i="2"/>
  <c r="I572" i="2" s="1"/>
  <c r="H573" i="2"/>
  <c r="I573" i="2" s="1"/>
  <c r="H574" i="2"/>
  <c r="I574" i="2" s="1"/>
  <c r="H575" i="2"/>
  <c r="I575" i="2" s="1"/>
  <c r="H576" i="2"/>
  <c r="I576" i="2" s="1"/>
  <c r="H577" i="2"/>
  <c r="I577" i="2" s="1"/>
  <c r="H578" i="2"/>
  <c r="I578" i="2" s="1"/>
  <c r="H579" i="2"/>
  <c r="I579" i="2" s="1"/>
  <c r="H580" i="2"/>
  <c r="I580" i="2" s="1"/>
  <c r="H581" i="2"/>
  <c r="I581" i="2" s="1"/>
  <c r="H582" i="2"/>
  <c r="I582" i="2" s="1"/>
  <c r="H583" i="2"/>
  <c r="I583" i="2" s="1"/>
  <c r="H584" i="2"/>
  <c r="I584" i="2" s="1"/>
  <c r="H585" i="2"/>
  <c r="I585" i="2" s="1"/>
  <c r="H586" i="2"/>
  <c r="I586" i="2" s="1"/>
  <c r="H587" i="2"/>
  <c r="I587" i="2" s="1"/>
  <c r="H588" i="2"/>
  <c r="I588" i="2" s="1"/>
  <c r="H589" i="2"/>
  <c r="I589" i="2" s="1"/>
  <c r="H590" i="2"/>
  <c r="I590" i="2" s="1"/>
  <c r="H591" i="2"/>
  <c r="I591" i="2" s="1"/>
  <c r="H592" i="2"/>
  <c r="I592" i="2" s="1"/>
  <c r="H593" i="2"/>
  <c r="I593" i="2" s="1"/>
  <c r="H594" i="2"/>
  <c r="I594" i="2" s="1"/>
  <c r="H595" i="2"/>
  <c r="I595" i="2" s="1"/>
  <c r="H596" i="2"/>
  <c r="I596" i="2" s="1"/>
  <c r="H597" i="2"/>
  <c r="I597" i="2" s="1"/>
  <c r="H598" i="2"/>
  <c r="I598" i="2" s="1"/>
  <c r="H599" i="2"/>
  <c r="I599" i="2" s="1"/>
  <c r="H600" i="2"/>
  <c r="I600" i="2" s="1"/>
  <c r="H601" i="2"/>
  <c r="I601" i="2" s="1"/>
  <c r="H602" i="2"/>
  <c r="I602" i="2" s="1"/>
  <c r="H603" i="2"/>
  <c r="I603" i="2" s="1"/>
  <c r="H604" i="2"/>
  <c r="I604" i="2" s="1"/>
  <c r="H605" i="2"/>
  <c r="I605" i="2" s="1"/>
  <c r="H606" i="2"/>
  <c r="I606" i="2" s="1"/>
  <c r="H607" i="2"/>
  <c r="I607" i="2" s="1"/>
  <c r="H608" i="2"/>
  <c r="I608" i="2" s="1"/>
  <c r="H609" i="2"/>
  <c r="I609" i="2" s="1"/>
  <c r="H610" i="2"/>
  <c r="I610" i="2" s="1"/>
  <c r="H611" i="2"/>
  <c r="H612" i="2"/>
  <c r="I612" i="2" s="1"/>
  <c r="H613" i="2"/>
  <c r="I613" i="2" s="1"/>
  <c r="H614" i="2"/>
  <c r="I614" i="2" s="1"/>
  <c r="H615" i="2"/>
  <c r="I615" i="2" s="1"/>
  <c r="H616" i="2"/>
  <c r="I616" i="2" s="1"/>
  <c r="H617" i="2"/>
  <c r="I617" i="2" s="1"/>
  <c r="H618" i="2"/>
  <c r="I618" i="2" s="1"/>
  <c r="H619" i="2"/>
  <c r="I619" i="2" s="1"/>
  <c r="H620" i="2"/>
  <c r="I620" i="2" s="1"/>
  <c r="H621" i="2"/>
  <c r="I621" i="2" s="1"/>
  <c r="H622" i="2"/>
  <c r="I622" i="2" s="1"/>
  <c r="H623" i="2"/>
  <c r="I623" i="2" s="1"/>
  <c r="H624" i="2"/>
  <c r="I624" i="2" s="1"/>
  <c r="H625" i="2"/>
  <c r="I625" i="2" s="1"/>
  <c r="H626" i="2"/>
  <c r="I626" i="2" s="1"/>
  <c r="H627" i="2"/>
  <c r="I627" i="2" s="1"/>
  <c r="H628" i="2"/>
  <c r="I628" i="2" s="1"/>
  <c r="H629" i="2"/>
  <c r="I629" i="2" s="1"/>
  <c r="H630" i="2"/>
  <c r="I630" i="2" s="1"/>
  <c r="H631" i="2"/>
  <c r="I631" i="2" s="1"/>
  <c r="H632" i="2"/>
  <c r="I632" i="2" s="1"/>
  <c r="H633" i="2"/>
  <c r="I633" i="2" s="1"/>
  <c r="H634" i="2"/>
  <c r="I634" i="2" s="1"/>
  <c r="H635" i="2"/>
  <c r="I635" i="2" s="1"/>
  <c r="H636" i="2"/>
  <c r="I636" i="2" s="1"/>
  <c r="H637" i="2"/>
  <c r="I637" i="2" s="1"/>
  <c r="H638" i="2"/>
  <c r="I638" i="2" s="1"/>
  <c r="H639" i="2"/>
  <c r="I639" i="2" s="1"/>
  <c r="H640" i="2"/>
  <c r="I640" i="2" s="1"/>
  <c r="H641" i="2"/>
  <c r="I641" i="2" s="1"/>
  <c r="H642" i="2"/>
  <c r="I642" i="2" s="1"/>
  <c r="H643" i="2"/>
  <c r="I643" i="2" s="1"/>
  <c r="H644" i="2"/>
  <c r="I644" i="2" s="1"/>
  <c r="H645" i="2"/>
  <c r="I645" i="2" s="1"/>
  <c r="H646" i="2"/>
  <c r="I646" i="2" s="1"/>
  <c r="H647" i="2"/>
  <c r="I647" i="2" s="1"/>
  <c r="H648" i="2"/>
  <c r="I648" i="2" s="1"/>
  <c r="H649" i="2"/>
  <c r="I649" i="2" s="1"/>
  <c r="H650" i="2"/>
  <c r="I650" i="2" s="1"/>
  <c r="H651" i="2"/>
  <c r="I651" i="2" s="1"/>
  <c r="H652" i="2"/>
  <c r="I652" i="2" s="1"/>
  <c r="H653" i="2"/>
  <c r="I653" i="2" s="1"/>
  <c r="H654" i="2"/>
  <c r="I654" i="2" s="1"/>
  <c r="H655" i="2"/>
  <c r="I655" i="2" s="1"/>
  <c r="H656" i="2"/>
  <c r="I656" i="2" s="1"/>
  <c r="H657" i="2"/>
  <c r="I657" i="2" s="1"/>
  <c r="H658" i="2"/>
  <c r="I658" i="2" s="1"/>
  <c r="H659" i="2"/>
  <c r="I659" i="2" s="1"/>
  <c r="H660" i="2"/>
  <c r="I660" i="2" s="1"/>
  <c r="H661" i="2"/>
  <c r="I661" i="2" s="1"/>
  <c r="H662" i="2"/>
  <c r="I662" i="2" s="1"/>
  <c r="H663" i="2"/>
  <c r="I663" i="2" s="1"/>
  <c r="H664" i="2"/>
  <c r="I664" i="2" s="1"/>
  <c r="H665" i="2"/>
  <c r="I665" i="2" s="1"/>
  <c r="H666" i="2"/>
  <c r="I666" i="2" s="1"/>
  <c r="H667" i="2"/>
  <c r="I667" i="2" s="1"/>
  <c r="H668" i="2"/>
  <c r="I668" i="2" s="1"/>
  <c r="H669" i="2"/>
  <c r="I669" i="2" s="1"/>
  <c r="H670" i="2"/>
  <c r="I670" i="2" s="1"/>
  <c r="H671" i="2"/>
  <c r="I671" i="2" s="1"/>
  <c r="H672" i="2"/>
  <c r="I672" i="2" s="1"/>
  <c r="H673" i="2"/>
  <c r="I673" i="2" s="1"/>
  <c r="H674" i="2"/>
  <c r="I674" i="2" s="1"/>
  <c r="H675" i="2"/>
  <c r="I675" i="2" s="1"/>
  <c r="H676" i="2"/>
  <c r="I676" i="2" s="1"/>
  <c r="H677" i="2"/>
  <c r="I677" i="2" s="1"/>
  <c r="H678" i="2"/>
  <c r="I678" i="2" s="1"/>
  <c r="H679" i="2"/>
  <c r="I679" i="2" s="1"/>
  <c r="H680" i="2"/>
  <c r="I680" i="2" s="1"/>
  <c r="H681" i="2"/>
  <c r="I681" i="2" s="1"/>
  <c r="H682" i="2"/>
  <c r="I682" i="2" s="1"/>
  <c r="H683" i="2"/>
  <c r="I683" i="2" s="1"/>
  <c r="H684" i="2"/>
  <c r="I684" i="2" s="1"/>
  <c r="H685" i="2"/>
  <c r="I685" i="2" s="1"/>
  <c r="H686" i="2"/>
  <c r="I686" i="2" s="1"/>
  <c r="H687" i="2"/>
  <c r="I687" i="2" s="1"/>
  <c r="H688" i="2"/>
  <c r="I688" i="2" s="1"/>
  <c r="H689" i="2"/>
  <c r="I689" i="2" s="1"/>
  <c r="H690" i="2"/>
  <c r="I690" i="2" s="1"/>
  <c r="H691" i="2"/>
  <c r="I691" i="2" s="1"/>
  <c r="H692" i="2"/>
  <c r="I692" i="2" s="1"/>
  <c r="H693" i="2"/>
  <c r="I693" i="2" s="1"/>
  <c r="H694" i="2"/>
  <c r="I694" i="2" s="1"/>
  <c r="H695" i="2"/>
  <c r="I695" i="2" s="1"/>
  <c r="H696" i="2"/>
  <c r="I696" i="2" s="1"/>
  <c r="H697" i="2"/>
  <c r="I697" i="2" s="1"/>
  <c r="H698" i="2"/>
  <c r="I698" i="2" s="1"/>
  <c r="H699" i="2"/>
  <c r="I699" i="2" s="1"/>
  <c r="H700" i="2"/>
  <c r="I700" i="2" s="1"/>
  <c r="H701" i="2"/>
  <c r="H702" i="2"/>
  <c r="I702" i="2" s="1"/>
  <c r="H703" i="2"/>
  <c r="I703" i="2" s="1"/>
  <c r="H704" i="2"/>
  <c r="I704" i="2" s="1"/>
  <c r="H705" i="2"/>
  <c r="I705" i="2" s="1"/>
  <c r="H706" i="2"/>
  <c r="I706" i="2" s="1"/>
  <c r="H707" i="2"/>
  <c r="I707" i="2" s="1"/>
  <c r="H708" i="2"/>
  <c r="I708" i="2" s="1"/>
  <c r="H709" i="2"/>
  <c r="I709" i="2" s="1"/>
  <c r="H710" i="2"/>
  <c r="I710" i="2" s="1"/>
  <c r="H711" i="2"/>
  <c r="I711" i="2" s="1"/>
  <c r="H712" i="2"/>
  <c r="I712" i="2" s="1"/>
  <c r="H713" i="2"/>
  <c r="I713" i="2" s="1"/>
  <c r="H714" i="2"/>
  <c r="I714" i="2" s="1"/>
  <c r="H715" i="2"/>
  <c r="I715" i="2" s="1"/>
  <c r="H716" i="2"/>
  <c r="I716" i="2" s="1"/>
  <c r="H717" i="2"/>
  <c r="I717" i="2" s="1"/>
  <c r="H718" i="2"/>
  <c r="I718" i="2" s="1"/>
  <c r="H719" i="2"/>
  <c r="I719" i="2" s="1"/>
  <c r="H720" i="2"/>
  <c r="I720" i="2" s="1"/>
  <c r="H721" i="2"/>
  <c r="I721" i="2" s="1"/>
  <c r="H722" i="2"/>
  <c r="I722" i="2" s="1"/>
  <c r="H723" i="2"/>
  <c r="I723" i="2" s="1"/>
  <c r="H724" i="2"/>
  <c r="I724" i="2" s="1"/>
  <c r="H725" i="2"/>
  <c r="I725" i="2" s="1"/>
  <c r="H726" i="2"/>
  <c r="I726" i="2" s="1"/>
  <c r="H727" i="2"/>
  <c r="I727" i="2" s="1"/>
  <c r="H728" i="2"/>
  <c r="I728" i="2" s="1"/>
  <c r="H729" i="2"/>
  <c r="I729" i="2" s="1"/>
  <c r="H730" i="2"/>
  <c r="I730" i="2" s="1"/>
  <c r="H731" i="2"/>
  <c r="I731" i="2" s="1"/>
  <c r="H732" i="2"/>
  <c r="I732" i="2" s="1"/>
  <c r="H733" i="2"/>
  <c r="I733" i="2" s="1"/>
  <c r="H734" i="2"/>
  <c r="I734" i="2" s="1"/>
  <c r="H735" i="2"/>
  <c r="I735" i="2" s="1"/>
  <c r="H736" i="2"/>
  <c r="I736" i="2" s="1"/>
  <c r="H737" i="2"/>
  <c r="I737" i="2" s="1"/>
  <c r="H738" i="2"/>
  <c r="I738" i="2" s="1"/>
  <c r="H739" i="2"/>
  <c r="I739" i="2" s="1"/>
  <c r="H740" i="2"/>
  <c r="I740" i="2" s="1"/>
  <c r="H741" i="2"/>
  <c r="I741" i="2" s="1"/>
  <c r="H742" i="2"/>
  <c r="I742" i="2" s="1"/>
  <c r="H743" i="2"/>
  <c r="I743" i="2" s="1"/>
  <c r="H744" i="2"/>
  <c r="I744" i="2" s="1"/>
  <c r="H745" i="2"/>
  <c r="I745" i="2" s="1"/>
  <c r="H746" i="2"/>
  <c r="I746" i="2" s="1"/>
  <c r="H747" i="2"/>
  <c r="I747" i="2" s="1"/>
  <c r="H748" i="2"/>
  <c r="I748" i="2" s="1"/>
  <c r="H749" i="2"/>
  <c r="I749" i="2" s="1"/>
  <c r="H750" i="2"/>
  <c r="I750" i="2" s="1"/>
  <c r="H751" i="2"/>
  <c r="I751" i="2" s="1"/>
  <c r="H752" i="2"/>
  <c r="I752" i="2" s="1"/>
  <c r="H753" i="2"/>
  <c r="I753" i="2" s="1"/>
  <c r="H754" i="2"/>
  <c r="I754" i="2" s="1"/>
  <c r="H755" i="2"/>
  <c r="I755" i="2" s="1"/>
  <c r="H756" i="2"/>
  <c r="I756" i="2" s="1"/>
  <c r="H757" i="2"/>
  <c r="I757" i="2" s="1"/>
  <c r="H758" i="2"/>
  <c r="I758" i="2" s="1"/>
  <c r="H759" i="2"/>
  <c r="I759" i="2" s="1"/>
  <c r="H760" i="2"/>
  <c r="I760" i="2" s="1"/>
  <c r="H761" i="2"/>
  <c r="I761" i="2" s="1"/>
  <c r="H762" i="2"/>
  <c r="I762" i="2" s="1"/>
  <c r="H763" i="2"/>
  <c r="I763" i="2" s="1"/>
  <c r="H764" i="2"/>
  <c r="I764" i="2" s="1"/>
  <c r="H765" i="2"/>
  <c r="I765" i="2" s="1"/>
  <c r="H766" i="2"/>
  <c r="I766" i="2" s="1"/>
  <c r="H767" i="2"/>
  <c r="I767" i="2" s="1"/>
  <c r="H768" i="2"/>
  <c r="I768" i="2" s="1"/>
  <c r="H769" i="2"/>
  <c r="I769" i="2" s="1"/>
  <c r="H770" i="2"/>
  <c r="I770" i="2" s="1"/>
  <c r="H771" i="2"/>
  <c r="I771" i="2" s="1"/>
  <c r="H772" i="2"/>
  <c r="I772" i="2" s="1"/>
  <c r="H773" i="2"/>
  <c r="I773" i="2" s="1"/>
  <c r="H774" i="2"/>
  <c r="I774" i="2" s="1"/>
  <c r="H775" i="2"/>
  <c r="I775" i="2" s="1"/>
  <c r="H776" i="2"/>
  <c r="I776" i="2" s="1"/>
  <c r="H777" i="2"/>
  <c r="I777" i="2" s="1"/>
  <c r="H778" i="2"/>
  <c r="I778" i="2" s="1"/>
  <c r="H779" i="2"/>
  <c r="I779" i="2" s="1"/>
  <c r="H780" i="2"/>
  <c r="I780" i="2" s="1"/>
  <c r="H781" i="2"/>
  <c r="I781" i="2" s="1"/>
  <c r="H782" i="2"/>
  <c r="I782" i="2" s="1"/>
  <c r="H783" i="2"/>
  <c r="I783" i="2" s="1"/>
  <c r="H784" i="2"/>
  <c r="I784" i="2" s="1"/>
  <c r="H785" i="2"/>
  <c r="I785" i="2" s="1"/>
  <c r="H786" i="2"/>
  <c r="I786" i="2" s="1"/>
  <c r="H787" i="2"/>
  <c r="I787" i="2" s="1"/>
  <c r="H788" i="2"/>
  <c r="I788" i="2" s="1"/>
  <c r="H789" i="2"/>
  <c r="I789" i="2" s="1"/>
  <c r="H790" i="2"/>
  <c r="I790" i="2" s="1"/>
  <c r="H791" i="2"/>
  <c r="I791" i="2" s="1"/>
  <c r="H792" i="2"/>
  <c r="I792" i="2" s="1"/>
  <c r="H793" i="2"/>
  <c r="I793" i="2" s="1"/>
  <c r="H794" i="2"/>
  <c r="I794" i="2" s="1"/>
  <c r="H795" i="2"/>
  <c r="I795" i="2" s="1"/>
  <c r="H796" i="2"/>
  <c r="I796" i="2" s="1"/>
  <c r="H797" i="2"/>
  <c r="I797" i="2" s="1"/>
  <c r="H798" i="2"/>
  <c r="I798" i="2" s="1"/>
  <c r="H799" i="2"/>
  <c r="I799" i="2" s="1"/>
  <c r="H800" i="2"/>
  <c r="I800" i="2" s="1"/>
  <c r="H801" i="2"/>
  <c r="I801" i="2" s="1"/>
  <c r="H802" i="2"/>
  <c r="I802" i="2" s="1"/>
  <c r="H803" i="2"/>
  <c r="I803" i="2" s="1"/>
  <c r="H804" i="2"/>
  <c r="I804" i="2" s="1"/>
  <c r="H805" i="2"/>
  <c r="I805" i="2" s="1"/>
  <c r="H806" i="2"/>
  <c r="I806" i="2" s="1"/>
  <c r="H807" i="2"/>
  <c r="I807" i="2" s="1"/>
  <c r="H808" i="2"/>
  <c r="I808" i="2" s="1"/>
  <c r="H809" i="2"/>
  <c r="I809" i="2" s="1"/>
  <c r="H810" i="2"/>
  <c r="I810" i="2" s="1"/>
  <c r="H811" i="2"/>
  <c r="I811" i="2" s="1"/>
  <c r="H812" i="2"/>
  <c r="I812" i="2" s="1"/>
  <c r="H813" i="2"/>
  <c r="I813" i="2" s="1"/>
  <c r="H814" i="2"/>
  <c r="I814" i="2" s="1"/>
  <c r="H815" i="2"/>
  <c r="I815" i="2" s="1"/>
  <c r="H816" i="2"/>
  <c r="I816" i="2" s="1"/>
  <c r="H817" i="2"/>
  <c r="I817" i="2" s="1"/>
  <c r="H818" i="2"/>
  <c r="I818" i="2" s="1"/>
  <c r="H819" i="2"/>
  <c r="I819" i="2" s="1"/>
  <c r="H820" i="2"/>
  <c r="I820" i="2" s="1"/>
  <c r="H821" i="2"/>
  <c r="I821" i="2" s="1"/>
  <c r="H822" i="2"/>
  <c r="I822" i="2" s="1"/>
  <c r="H823" i="2"/>
  <c r="I823" i="2" s="1"/>
  <c r="H824" i="2"/>
  <c r="I824" i="2" s="1"/>
  <c r="H825" i="2"/>
  <c r="I825" i="2" s="1"/>
  <c r="H826" i="2"/>
  <c r="I826" i="2" s="1"/>
  <c r="H827" i="2"/>
  <c r="I827" i="2" s="1"/>
  <c r="H828" i="2"/>
  <c r="I828" i="2" s="1"/>
  <c r="H829" i="2"/>
  <c r="I829" i="2" s="1"/>
  <c r="H830" i="2"/>
  <c r="I830" i="2" s="1"/>
  <c r="H831" i="2"/>
  <c r="I831" i="2" s="1"/>
  <c r="H832" i="2"/>
  <c r="I832" i="2" s="1"/>
  <c r="H833" i="2"/>
  <c r="I833" i="2" s="1"/>
  <c r="H834" i="2"/>
  <c r="I834" i="2" s="1"/>
  <c r="H835" i="2"/>
  <c r="I835" i="2" s="1"/>
  <c r="H836" i="2"/>
  <c r="I836" i="2" s="1"/>
  <c r="H837" i="2"/>
  <c r="I837" i="2" s="1"/>
  <c r="H838" i="2"/>
  <c r="I838" i="2" s="1"/>
  <c r="H839" i="2"/>
  <c r="I839" i="2" s="1"/>
  <c r="H840" i="2"/>
  <c r="I840" i="2" s="1"/>
  <c r="H841" i="2"/>
  <c r="I841" i="2" s="1"/>
  <c r="H842" i="2"/>
  <c r="I842" i="2" s="1"/>
  <c r="H843" i="2"/>
  <c r="I843" i="2" s="1"/>
  <c r="H844" i="2"/>
  <c r="I844" i="2" s="1"/>
  <c r="H845" i="2"/>
  <c r="I845" i="2" s="1"/>
  <c r="H846" i="2"/>
  <c r="I846" i="2" s="1"/>
  <c r="H847" i="2"/>
  <c r="I847" i="2" s="1"/>
  <c r="H848" i="2"/>
  <c r="H849" i="2"/>
  <c r="I849" i="2" s="1"/>
  <c r="H850" i="2"/>
  <c r="I850" i="2" s="1"/>
  <c r="H851" i="2"/>
  <c r="I851" i="2" s="1"/>
  <c r="H852" i="2"/>
  <c r="I852" i="2" s="1"/>
  <c r="H853" i="2"/>
  <c r="I853" i="2" s="1"/>
  <c r="H854" i="2"/>
  <c r="I854" i="2" s="1"/>
  <c r="H855" i="2"/>
  <c r="I855" i="2" s="1"/>
  <c r="H856" i="2"/>
  <c r="I856" i="2" s="1"/>
  <c r="H857" i="2"/>
  <c r="I857" i="2" s="1"/>
  <c r="H858" i="2"/>
  <c r="I858" i="2" s="1"/>
  <c r="H859" i="2"/>
  <c r="I859" i="2" s="1"/>
  <c r="H860" i="2"/>
  <c r="I860" i="2" s="1"/>
  <c r="H861" i="2"/>
  <c r="I861" i="2" s="1"/>
  <c r="H862" i="2"/>
  <c r="I862" i="2" s="1"/>
  <c r="H863" i="2"/>
  <c r="I863" i="2" s="1"/>
  <c r="H864" i="2"/>
  <c r="I864" i="2" s="1"/>
  <c r="H865" i="2"/>
  <c r="H866" i="2"/>
  <c r="I866" i="2" s="1"/>
  <c r="H867" i="2"/>
  <c r="I867" i="2" s="1"/>
  <c r="H868" i="2"/>
  <c r="I868" i="2" s="1"/>
  <c r="H869" i="2"/>
  <c r="I869" i="2" s="1"/>
  <c r="H870" i="2"/>
  <c r="I870" i="2" s="1"/>
  <c r="H871" i="2"/>
  <c r="I871" i="2" s="1"/>
  <c r="H872" i="2"/>
  <c r="I872" i="2" s="1"/>
  <c r="H873" i="2"/>
  <c r="I873" i="2" s="1"/>
  <c r="H874" i="2"/>
  <c r="I874" i="2" s="1"/>
  <c r="H875" i="2"/>
  <c r="I875" i="2" s="1"/>
  <c r="H876" i="2"/>
  <c r="I876" i="2" s="1"/>
  <c r="H877" i="2"/>
  <c r="I877" i="2" s="1"/>
  <c r="H878" i="2"/>
  <c r="I878" i="2" s="1"/>
  <c r="H879" i="2"/>
  <c r="I879" i="2" s="1"/>
  <c r="H880" i="2"/>
  <c r="I880" i="2" s="1"/>
  <c r="H881" i="2"/>
  <c r="I881" i="2" s="1"/>
  <c r="H882" i="2"/>
  <c r="I882" i="2" s="1"/>
  <c r="H883" i="2"/>
  <c r="I883" i="2" s="1"/>
  <c r="H884" i="2"/>
  <c r="I884" i="2" s="1"/>
  <c r="H885" i="2"/>
  <c r="I885" i="2" s="1"/>
  <c r="H886" i="2"/>
  <c r="I886" i="2" s="1"/>
  <c r="H887" i="2"/>
  <c r="I887" i="2" s="1"/>
  <c r="H888" i="2"/>
  <c r="I888" i="2" s="1"/>
  <c r="H889" i="2"/>
  <c r="I889" i="2" s="1"/>
  <c r="H890" i="2"/>
  <c r="I890" i="2" s="1"/>
  <c r="H891" i="2"/>
  <c r="I891" i="2" s="1"/>
  <c r="H892" i="2"/>
  <c r="I892" i="2" s="1"/>
  <c r="H893" i="2"/>
  <c r="I893" i="2" s="1"/>
  <c r="H894" i="2"/>
  <c r="I894" i="2" s="1"/>
  <c r="H895" i="2"/>
  <c r="I895" i="2" s="1"/>
  <c r="H896" i="2"/>
  <c r="I896" i="2" s="1"/>
  <c r="H897" i="2"/>
  <c r="I897" i="2" s="1"/>
  <c r="H898" i="2"/>
  <c r="I898" i="2" s="1"/>
  <c r="H899" i="2"/>
  <c r="I899" i="2" s="1"/>
  <c r="H900" i="2"/>
  <c r="I900" i="2" s="1"/>
  <c r="H901" i="2"/>
  <c r="I901" i="2" s="1"/>
  <c r="H902" i="2"/>
  <c r="I902" i="2" s="1"/>
  <c r="H903" i="2"/>
  <c r="I903" i="2" s="1"/>
  <c r="H904" i="2"/>
  <c r="I904" i="2" s="1"/>
  <c r="H905" i="2"/>
  <c r="I905" i="2" s="1"/>
  <c r="H906" i="2"/>
  <c r="I906" i="2" s="1"/>
  <c r="H907" i="2"/>
  <c r="I907" i="2" s="1"/>
  <c r="H908" i="2"/>
  <c r="I908" i="2" s="1"/>
  <c r="H909" i="2"/>
  <c r="I909" i="2" s="1"/>
  <c r="H910" i="2"/>
  <c r="H911" i="2"/>
  <c r="I911" i="2" s="1"/>
  <c r="H912" i="2"/>
  <c r="I912" i="2" s="1"/>
  <c r="H913" i="2"/>
  <c r="I913" i="2" s="1"/>
  <c r="H914" i="2"/>
  <c r="I914" i="2" s="1"/>
  <c r="H915" i="2"/>
  <c r="I915" i="2" s="1"/>
  <c r="H916" i="2"/>
  <c r="I916" i="2" s="1"/>
  <c r="H917" i="2"/>
  <c r="I917" i="2" s="1"/>
  <c r="H918" i="2"/>
  <c r="I918" i="2" s="1"/>
  <c r="H919" i="2"/>
  <c r="I919" i="2" s="1"/>
  <c r="H920" i="2"/>
  <c r="I920" i="2" s="1"/>
  <c r="H921" i="2"/>
  <c r="I921" i="2" s="1"/>
  <c r="H922" i="2"/>
  <c r="I922" i="2" s="1"/>
  <c r="H923" i="2"/>
  <c r="I923" i="2" s="1"/>
  <c r="H924" i="2"/>
  <c r="I924" i="2" s="1"/>
  <c r="H925" i="2"/>
  <c r="I925" i="2" s="1"/>
  <c r="H926" i="2"/>
  <c r="I926" i="2" s="1"/>
  <c r="H927" i="2"/>
  <c r="I927" i="2" s="1"/>
  <c r="H928" i="2"/>
  <c r="I928" i="2" s="1"/>
  <c r="H929" i="2"/>
  <c r="I929" i="2" s="1"/>
  <c r="H930" i="2"/>
  <c r="I930" i="2" s="1"/>
  <c r="H931" i="2"/>
  <c r="I931" i="2" s="1"/>
  <c r="H932" i="2"/>
  <c r="I932" i="2" s="1"/>
  <c r="H933" i="2"/>
  <c r="I933" i="2" s="1"/>
  <c r="H934" i="2"/>
  <c r="I934" i="2" s="1"/>
  <c r="H935" i="2"/>
  <c r="I935" i="2" s="1"/>
  <c r="H936" i="2"/>
  <c r="I936" i="2" s="1"/>
  <c r="H937" i="2"/>
  <c r="I937" i="2" s="1"/>
  <c r="H938" i="2"/>
  <c r="I938" i="2" s="1"/>
  <c r="H939" i="2"/>
  <c r="I939" i="2" s="1"/>
  <c r="H940" i="2"/>
  <c r="I940" i="2" s="1"/>
  <c r="H941" i="2"/>
  <c r="I941" i="2" s="1"/>
  <c r="H942" i="2"/>
  <c r="I942" i="2" s="1"/>
  <c r="H943" i="2"/>
  <c r="I943" i="2" s="1"/>
  <c r="H944" i="2"/>
  <c r="I944" i="2" s="1"/>
  <c r="H945" i="2"/>
  <c r="I945" i="2" s="1"/>
  <c r="H946" i="2"/>
  <c r="I946" i="2" s="1"/>
  <c r="H947" i="2"/>
  <c r="I947" i="2" s="1"/>
  <c r="H948" i="2"/>
  <c r="I948" i="2" s="1"/>
  <c r="H949" i="2"/>
  <c r="I949" i="2" s="1"/>
  <c r="H950" i="2"/>
  <c r="I950" i="2" s="1"/>
  <c r="H951" i="2"/>
  <c r="I951" i="2" s="1"/>
  <c r="H952" i="2"/>
  <c r="I952" i="2" s="1"/>
  <c r="H953" i="2"/>
  <c r="H954" i="2"/>
  <c r="I954" i="2" s="1"/>
  <c r="H955" i="2"/>
  <c r="I955" i="2" s="1"/>
  <c r="H956" i="2"/>
  <c r="I956" i="2" s="1"/>
  <c r="H957" i="2"/>
  <c r="I957" i="2" s="1"/>
  <c r="H958" i="2"/>
  <c r="I958" i="2" s="1"/>
  <c r="H959" i="2"/>
  <c r="I959" i="2" s="1"/>
  <c r="H960" i="2"/>
  <c r="I960" i="2" s="1"/>
  <c r="H961" i="2"/>
  <c r="I961" i="2" s="1"/>
  <c r="H962" i="2"/>
  <c r="I962" i="2" s="1"/>
  <c r="H963" i="2"/>
  <c r="I963" i="2" s="1"/>
  <c r="H964" i="2"/>
  <c r="I964" i="2" s="1"/>
  <c r="H965" i="2"/>
  <c r="I965" i="2" s="1"/>
  <c r="H966" i="2"/>
  <c r="I966" i="2" s="1"/>
  <c r="H967" i="2"/>
  <c r="I967" i="2" s="1"/>
  <c r="H968" i="2"/>
  <c r="I968" i="2" s="1"/>
  <c r="H969" i="2"/>
  <c r="I969" i="2" s="1"/>
  <c r="H970" i="2"/>
  <c r="I970" i="2" s="1"/>
  <c r="H971" i="2"/>
  <c r="I971" i="2" s="1"/>
  <c r="H972" i="2"/>
  <c r="I972" i="2" s="1"/>
  <c r="H973" i="2"/>
  <c r="I973" i="2" s="1"/>
  <c r="H974" i="2"/>
  <c r="I974" i="2" s="1"/>
  <c r="H975" i="2"/>
  <c r="I975" i="2" s="1"/>
  <c r="H976" i="2"/>
  <c r="I976" i="2" s="1"/>
  <c r="H977" i="2"/>
  <c r="I977" i="2" s="1"/>
  <c r="H978" i="2"/>
  <c r="I978" i="2" s="1"/>
  <c r="H979" i="2"/>
  <c r="I979" i="2" s="1"/>
  <c r="H980" i="2"/>
  <c r="I980" i="2" s="1"/>
  <c r="H981" i="2"/>
  <c r="I981" i="2" s="1"/>
  <c r="H982" i="2"/>
  <c r="I982" i="2" s="1"/>
  <c r="H983" i="2"/>
  <c r="I983" i="2" s="1"/>
  <c r="H984" i="2"/>
  <c r="I984" i="2" s="1"/>
  <c r="H985" i="2"/>
  <c r="I985" i="2" s="1"/>
  <c r="H986" i="2"/>
  <c r="I986" i="2" s="1"/>
  <c r="H987" i="2"/>
  <c r="I987" i="2" s="1"/>
  <c r="H988" i="2"/>
  <c r="I988" i="2" s="1"/>
  <c r="H989" i="2"/>
  <c r="I989" i="2" s="1"/>
  <c r="H990" i="2"/>
  <c r="I990" i="2" s="1"/>
  <c r="H991" i="2"/>
  <c r="I991" i="2" s="1"/>
  <c r="H992" i="2"/>
  <c r="I992" i="2" s="1"/>
  <c r="H993" i="2"/>
  <c r="I993" i="2" s="1"/>
  <c r="H994" i="2"/>
  <c r="I994" i="2" s="1"/>
  <c r="H995" i="2"/>
  <c r="I995" i="2" s="1"/>
  <c r="H996" i="2"/>
  <c r="I996" i="2" s="1"/>
  <c r="H997" i="2"/>
  <c r="I997" i="2" s="1"/>
  <c r="H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4" i="2"/>
  <c r="U8" i="14" l="1"/>
  <c r="AA29" i="14"/>
  <c r="AB29" i="14" s="1"/>
  <c r="AA30" i="14"/>
  <c r="AB30" i="14" s="1"/>
  <c r="AA31" i="14"/>
  <c r="AB31" i="14" s="1"/>
  <c r="AA32" i="14"/>
  <c r="AB32" i="14" s="1"/>
  <c r="W7" i="14"/>
  <c r="X7" i="14"/>
  <c r="AB7" i="14" s="1"/>
  <c r="X42" i="14"/>
  <c r="Y42" i="14"/>
  <c r="AA42" i="14"/>
  <c r="W42" i="14"/>
  <c r="Z42" i="14"/>
  <c r="X8" i="14"/>
  <c r="W8" i="14"/>
  <c r="W10" i="14" s="1"/>
  <c r="W48" i="14" s="1"/>
  <c r="Y43" i="14"/>
  <c r="Y46" i="14" s="1"/>
  <c r="Y48" i="14" s="1"/>
  <c r="AA43" i="14"/>
  <c r="AA46" i="14" s="1"/>
  <c r="AA48" i="14" s="1"/>
  <c r="W43" i="14"/>
  <c r="W46" i="14" s="1"/>
  <c r="Z43" i="14"/>
  <c r="Z46" i="14" s="1"/>
  <c r="Z48" i="14" s="1"/>
  <c r="X43" i="14"/>
  <c r="X46" i="14" s="1"/>
  <c r="Z45" i="14"/>
  <c r="X45" i="14"/>
  <c r="Y45" i="14"/>
  <c r="AA45" i="14"/>
  <c r="W45" i="14"/>
  <c r="U22" i="14"/>
  <c r="Z22" i="14"/>
  <c r="Y22" i="14"/>
  <c r="AA22" i="14"/>
  <c r="U6" i="14"/>
  <c r="Z13" i="14"/>
  <c r="Y13" i="14"/>
  <c r="X38" i="14"/>
  <c r="Y38" i="14"/>
  <c r="AA38" i="14"/>
  <c r="W38" i="14"/>
  <c r="Z38" i="14"/>
  <c r="Z21" i="14"/>
  <c r="Y21" i="14"/>
  <c r="AA21" i="14"/>
  <c r="AA23" i="14"/>
  <c r="Z23" i="14"/>
  <c r="Y23" i="14"/>
  <c r="U7" i="14"/>
  <c r="AA24" i="14"/>
  <c r="Z24" i="14"/>
  <c r="Y24" i="14"/>
  <c r="Y25" i="14"/>
  <c r="AA25" i="14"/>
  <c r="Z25" i="14"/>
  <c r="U43" i="14"/>
  <c r="U44" i="14"/>
  <c r="AA44" i="14"/>
  <c r="W44" i="14"/>
  <c r="AB44" i="14" s="1"/>
  <c r="Z44" i="14"/>
  <c r="X44" i="14"/>
  <c r="Y44" i="14"/>
  <c r="U39" i="14"/>
  <c r="Y39" i="14"/>
  <c r="AA39" i="14"/>
  <c r="W39" i="14"/>
  <c r="Z39" i="14"/>
  <c r="X39" i="14"/>
  <c r="W6" i="14"/>
  <c r="X6" i="14"/>
  <c r="Z41" i="14"/>
  <c r="X41" i="14"/>
  <c r="Y41" i="14"/>
  <c r="AA41" i="14"/>
  <c r="W41" i="14"/>
  <c r="AB41" i="14" s="1"/>
  <c r="X9" i="14"/>
  <c r="W9" i="14"/>
  <c r="X4" i="14"/>
  <c r="W4" i="14"/>
  <c r="U38" i="14"/>
  <c r="AA40" i="14"/>
  <c r="W40" i="14"/>
  <c r="Z40" i="14"/>
  <c r="X40" i="14"/>
  <c r="Y40" i="14"/>
  <c r="X5" i="14"/>
  <c r="W5" i="14"/>
  <c r="Z14" i="14"/>
  <c r="Y14" i="14"/>
  <c r="AB14" i="14" s="1"/>
  <c r="Z37" i="14"/>
  <c r="X37" i="14"/>
  <c r="Y37" i="14"/>
  <c r="AA37" i="14"/>
  <c r="W37" i="14"/>
  <c r="Z15" i="14"/>
  <c r="Y15" i="14"/>
  <c r="Z16" i="14"/>
  <c r="Y16" i="14"/>
  <c r="Z17" i="14"/>
  <c r="Y17" i="14"/>
  <c r="U33" i="14"/>
  <c r="AA33" i="14"/>
  <c r="AB33" i="14" s="1"/>
  <c r="U45" i="14"/>
  <c r="U9" i="14"/>
  <c r="U42" i="14"/>
  <c r="I16" i="15"/>
  <c r="I8" i="15"/>
  <c r="H30" i="15"/>
  <c r="I30" i="15"/>
  <c r="I46" i="15"/>
  <c r="H12" i="15"/>
  <c r="I12" i="15" s="1"/>
  <c r="I48" i="15"/>
  <c r="I10" i="15"/>
  <c r="I32" i="15"/>
  <c r="H6" i="15"/>
  <c r="I6" i="15" s="1"/>
  <c r="H15" i="15"/>
  <c r="I15" i="15" s="1"/>
  <c r="H28" i="15"/>
  <c r="I28" i="15" s="1"/>
  <c r="H44" i="15"/>
  <c r="I44" i="15"/>
  <c r="H60" i="15"/>
  <c r="I60" i="15"/>
  <c r="I7" i="15"/>
  <c r="H20" i="15"/>
  <c r="I20" i="15" s="1"/>
  <c r="H23" i="15"/>
  <c r="I23" i="15" s="1"/>
  <c r="H25" i="15"/>
  <c r="I25" i="15" s="1"/>
  <c r="H31" i="15"/>
  <c r="I31" i="15" s="1"/>
  <c r="H36" i="15"/>
  <c r="I36" i="15" s="1"/>
  <c r="H39" i="15"/>
  <c r="I39" i="15" s="1"/>
  <c r="H41" i="15"/>
  <c r="I41" i="15"/>
  <c r="H47" i="15"/>
  <c r="I47" i="15" s="1"/>
  <c r="H52" i="15"/>
  <c r="I52" i="15" s="1"/>
  <c r="H55" i="15"/>
  <c r="I55" i="15" s="1"/>
  <c r="H57" i="15"/>
  <c r="I57" i="15" s="1"/>
  <c r="H9" i="15"/>
  <c r="H11" i="15"/>
  <c r="I11" i="15" s="1"/>
  <c r="H13" i="15"/>
  <c r="I13" i="15" s="1"/>
  <c r="H19" i="15"/>
  <c r="I19" i="15" s="1"/>
  <c r="H27" i="15"/>
  <c r="I27" i="15" s="1"/>
  <c r="H35" i="15"/>
  <c r="I35" i="15" s="1"/>
  <c r="H43" i="15"/>
  <c r="I43" i="15" s="1"/>
  <c r="H51" i="15"/>
  <c r="I51" i="15" s="1"/>
  <c r="H59" i="15"/>
  <c r="I59" i="15" s="1"/>
  <c r="I4" i="15"/>
  <c r="H5" i="15"/>
  <c r="I5" i="15" s="1"/>
  <c r="I14" i="15"/>
  <c r="H22" i="15"/>
  <c r="I22" i="15" s="1"/>
  <c r="H24" i="15"/>
  <c r="I24" i="15" s="1"/>
  <c r="H38" i="15"/>
  <c r="I38" i="15" s="1"/>
  <c r="H40" i="15"/>
  <c r="I40" i="15" s="1"/>
  <c r="H54" i="15"/>
  <c r="I54" i="15" s="1"/>
  <c r="H56" i="15"/>
  <c r="I56" i="15"/>
  <c r="Q15" i="15"/>
  <c r="H26" i="15"/>
  <c r="I26" i="15" s="1"/>
  <c r="H29" i="15"/>
  <c r="I29" i="15" s="1"/>
  <c r="H42" i="15"/>
  <c r="I42" i="15" s="1"/>
  <c r="H45" i="15"/>
  <c r="I45" i="15" s="1"/>
  <c r="H58" i="15"/>
  <c r="I58" i="15" s="1"/>
  <c r="U14" i="14"/>
  <c r="G46" i="14"/>
  <c r="G26" i="14"/>
  <c r="G34" i="14"/>
  <c r="G10" i="14"/>
  <c r="G18" i="14"/>
  <c r="H55" i="12"/>
  <c r="I55" i="12" s="1"/>
  <c r="H63" i="12"/>
  <c r="I63" i="12" s="1"/>
  <c r="H67" i="12"/>
  <c r="I67" i="12" s="1"/>
  <c r="H71" i="12"/>
  <c r="I71" i="12" s="1"/>
  <c r="H75" i="12"/>
  <c r="I75" i="12" s="1"/>
  <c r="H83" i="12"/>
  <c r="I83" i="12" s="1"/>
  <c r="H95" i="12"/>
  <c r="I95" i="12" s="1"/>
  <c r="H103" i="12"/>
  <c r="I103" i="12" s="1"/>
  <c r="H111" i="12"/>
  <c r="I111" i="12" s="1"/>
  <c r="H119" i="12"/>
  <c r="I119" i="12" s="1"/>
  <c r="I101" i="12"/>
  <c r="H101" i="12"/>
  <c r="I109" i="12"/>
  <c r="H109" i="12"/>
  <c r="I117" i="12"/>
  <c r="H117" i="12"/>
  <c r="H125" i="12"/>
  <c r="I125" i="12" s="1"/>
  <c r="I133" i="12"/>
  <c r="H133" i="12"/>
  <c r="I141" i="12"/>
  <c r="H141" i="12"/>
  <c r="H87" i="12"/>
  <c r="I87" i="12" s="1"/>
  <c r="H91" i="12"/>
  <c r="I91" i="12" s="1"/>
  <c r="H127" i="12"/>
  <c r="I127" i="12"/>
  <c r="H135" i="12"/>
  <c r="I135" i="12"/>
  <c r="H97" i="12"/>
  <c r="I97" i="12" s="1"/>
  <c r="H105" i="12"/>
  <c r="I105" i="12" s="1"/>
  <c r="H113" i="12"/>
  <c r="I113" i="12" s="1"/>
  <c r="H121" i="12"/>
  <c r="I121" i="12"/>
  <c r="H129" i="12"/>
  <c r="I129" i="12" s="1"/>
  <c r="H137" i="12"/>
  <c r="I137" i="12" s="1"/>
  <c r="H47" i="12"/>
  <c r="I47" i="12"/>
  <c r="H51" i="12"/>
  <c r="I51" i="12"/>
  <c r="H59" i="12"/>
  <c r="I59" i="12"/>
  <c r="H79" i="12"/>
  <c r="I79" i="12"/>
  <c r="I46" i="12"/>
  <c r="H46" i="12"/>
  <c r="I49" i="12"/>
  <c r="H50" i="12"/>
  <c r="I50" i="12" s="1"/>
  <c r="I53" i="12"/>
  <c r="I54" i="12"/>
  <c r="H54" i="12"/>
  <c r="I57" i="12"/>
  <c r="H58" i="12"/>
  <c r="I58" i="12" s="1"/>
  <c r="I61" i="12"/>
  <c r="I62" i="12"/>
  <c r="H62" i="12"/>
  <c r="I65" i="12"/>
  <c r="H66" i="12"/>
  <c r="I66" i="12" s="1"/>
  <c r="I69" i="12"/>
  <c r="I70" i="12"/>
  <c r="H70" i="12"/>
  <c r="I73" i="12"/>
  <c r="H74" i="12"/>
  <c r="I74" i="12" s="1"/>
  <c r="I77" i="12"/>
  <c r="I78" i="12"/>
  <c r="H78" i="12"/>
  <c r="I81" i="12"/>
  <c r="H82" i="12"/>
  <c r="I82" i="12" s="1"/>
  <c r="I85" i="12"/>
  <c r="I86" i="12"/>
  <c r="H86" i="12"/>
  <c r="I89" i="12"/>
  <c r="H90" i="12"/>
  <c r="I90" i="12" s="1"/>
  <c r="I93" i="12"/>
  <c r="I94" i="12"/>
  <c r="H94" i="12"/>
  <c r="H99" i="12"/>
  <c r="I99" i="12" s="1"/>
  <c r="I102" i="12"/>
  <c r="H107" i="12"/>
  <c r="I107" i="12"/>
  <c r="H115" i="12"/>
  <c r="I115" i="12" s="1"/>
  <c r="I118" i="12"/>
  <c r="H123" i="12"/>
  <c r="I123" i="12"/>
  <c r="H131" i="12"/>
  <c r="I131" i="12" s="1"/>
  <c r="I134" i="12"/>
  <c r="H139" i="12"/>
  <c r="I139" i="12"/>
  <c r="H98" i="12"/>
  <c r="I98" i="12" s="1"/>
  <c r="H102" i="12"/>
  <c r="H106" i="12"/>
  <c r="I106" i="12" s="1"/>
  <c r="H110" i="12"/>
  <c r="I110" i="12" s="1"/>
  <c r="H114" i="12"/>
  <c r="I114" i="12" s="1"/>
  <c r="H118" i="12"/>
  <c r="H122" i="12"/>
  <c r="I122" i="12" s="1"/>
  <c r="H126" i="12"/>
  <c r="I126" i="12" s="1"/>
  <c r="H130" i="12"/>
  <c r="I130" i="12" s="1"/>
  <c r="H134" i="12"/>
  <c r="H138" i="12"/>
  <c r="I138" i="12" s="1"/>
  <c r="H142" i="12"/>
  <c r="I142" i="12" s="1"/>
  <c r="Q10" i="12"/>
  <c r="I25" i="12"/>
  <c r="H45" i="12"/>
  <c r="I9" i="12"/>
  <c r="Q8" i="12"/>
  <c r="I14" i="12"/>
  <c r="I17" i="12"/>
  <c r="I33" i="12"/>
  <c r="I88" i="13"/>
  <c r="H56" i="13"/>
  <c r="I56" i="13" s="1"/>
  <c r="I59" i="13"/>
  <c r="I63" i="13"/>
  <c r="H88" i="13"/>
  <c r="I91" i="13"/>
  <c r="I95" i="13"/>
  <c r="H120" i="13"/>
  <c r="I120" i="13" s="1"/>
  <c r="I123" i="13"/>
  <c r="I127" i="13"/>
  <c r="I152" i="13"/>
  <c r="I156" i="13"/>
  <c r="I160" i="13"/>
  <c r="I164" i="13"/>
  <c r="I168" i="13"/>
  <c r="I172" i="13"/>
  <c r="I176" i="13"/>
  <c r="I180" i="13"/>
  <c r="I184" i="13"/>
  <c r="I188" i="13"/>
  <c r="I192" i="13"/>
  <c r="I196" i="13"/>
  <c r="I200" i="13"/>
  <c r="I204" i="13"/>
  <c r="I208" i="13"/>
  <c r="I212" i="13"/>
  <c r="I216" i="13"/>
  <c r="I220" i="13"/>
  <c r="I224" i="13"/>
  <c r="I228" i="13"/>
  <c r="I232" i="13"/>
  <c r="I236" i="13"/>
  <c r="I240" i="13"/>
  <c r="I244" i="13"/>
  <c r="I248" i="13"/>
  <c r="I252" i="13"/>
  <c r="I256" i="13"/>
  <c r="I260" i="13"/>
  <c r="I264" i="13"/>
  <c r="I268" i="13"/>
  <c r="I272" i="13"/>
  <c r="I276" i="13"/>
  <c r="I280" i="13"/>
  <c r="I284" i="13"/>
  <c r="I288" i="13"/>
  <c r="I292" i="13"/>
  <c r="I72" i="13"/>
  <c r="I136" i="13"/>
  <c r="H72" i="13"/>
  <c r="I75" i="13"/>
  <c r="I79" i="13"/>
  <c r="H104" i="13"/>
  <c r="I104" i="13" s="1"/>
  <c r="I107" i="13"/>
  <c r="I111" i="13"/>
  <c r="H136" i="13"/>
  <c r="I139" i="13"/>
  <c r="I143" i="13"/>
  <c r="H4" i="13"/>
  <c r="H8" i="13"/>
  <c r="I8" i="13" s="1"/>
  <c r="H12" i="13"/>
  <c r="I12" i="13" s="1"/>
  <c r="H13" i="13"/>
  <c r="I13" i="13" s="1"/>
  <c r="H53" i="13"/>
  <c r="I53" i="13" s="1"/>
  <c r="H55" i="13"/>
  <c r="I55" i="13"/>
  <c r="H66" i="13"/>
  <c r="I66" i="13"/>
  <c r="H69" i="13"/>
  <c r="I69" i="13" s="1"/>
  <c r="H71" i="13"/>
  <c r="I71" i="13" s="1"/>
  <c r="H82" i="13"/>
  <c r="I82" i="13" s="1"/>
  <c r="H85" i="13"/>
  <c r="I85" i="13" s="1"/>
  <c r="H87" i="13"/>
  <c r="I87" i="13"/>
  <c r="H98" i="13"/>
  <c r="I98" i="13"/>
  <c r="H101" i="13"/>
  <c r="I101" i="13" s="1"/>
  <c r="H103" i="13"/>
  <c r="I103" i="13" s="1"/>
  <c r="H114" i="13"/>
  <c r="I114" i="13" s="1"/>
  <c r="H117" i="13"/>
  <c r="I117" i="13" s="1"/>
  <c r="H119" i="13"/>
  <c r="I119" i="13"/>
  <c r="H130" i="13"/>
  <c r="I130" i="13"/>
  <c r="H133" i="13"/>
  <c r="I133" i="13" s="1"/>
  <c r="H135" i="13"/>
  <c r="I135" i="13" s="1"/>
  <c r="H146" i="13"/>
  <c r="I146" i="13" s="1"/>
  <c r="H149" i="13"/>
  <c r="I149" i="13" s="1"/>
  <c r="H151" i="13"/>
  <c r="I151" i="13"/>
  <c r="H7" i="13"/>
  <c r="I7" i="13" s="1"/>
  <c r="H11" i="13"/>
  <c r="I11" i="13" s="1"/>
  <c r="H16" i="13"/>
  <c r="I16" i="13" s="1"/>
  <c r="H20" i="13"/>
  <c r="I20" i="13" s="1"/>
  <c r="H24" i="13"/>
  <c r="I24" i="13" s="1"/>
  <c r="H28" i="13"/>
  <c r="I28" i="13" s="1"/>
  <c r="H32" i="13"/>
  <c r="I32" i="13" s="1"/>
  <c r="H36" i="13"/>
  <c r="I36" i="13" s="1"/>
  <c r="H40" i="13"/>
  <c r="I40" i="13" s="1"/>
  <c r="H44" i="13"/>
  <c r="I44" i="13" s="1"/>
  <c r="H48" i="13"/>
  <c r="I48" i="13" s="1"/>
  <c r="H65" i="13"/>
  <c r="I65" i="13" s="1"/>
  <c r="H81" i="13"/>
  <c r="I81" i="13" s="1"/>
  <c r="H97" i="13"/>
  <c r="I97" i="13" s="1"/>
  <c r="H113" i="13"/>
  <c r="I113" i="13" s="1"/>
  <c r="H129" i="13"/>
  <c r="I129" i="13" s="1"/>
  <c r="H145" i="13"/>
  <c r="I145" i="13" s="1"/>
  <c r="H154" i="13"/>
  <c r="I154" i="13" s="1"/>
  <c r="H162" i="13"/>
  <c r="I162" i="13" s="1"/>
  <c r="H170" i="13"/>
  <c r="I170" i="13" s="1"/>
  <c r="H178" i="13"/>
  <c r="I178" i="13" s="1"/>
  <c r="H186" i="13"/>
  <c r="I186" i="13" s="1"/>
  <c r="H194" i="13"/>
  <c r="I194" i="13" s="1"/>
  <c r="H202" i="13"/>
  <c r="I202" i="13" s="1"/>
  <c r="H210" i="13"/>
  <c r="I210" i="13" s="1"/>
  <c r="H218" i="13"/>
  <c r="I218" i="13" s="1"/>
  <c r="H226" i="13"/>
  <c r="I226" i="13" s="1"/>
  <c r="H234" i="13"/>
  <c r="I234" i="13" s="1"/>
  <c r="H242" i="13"/>
  <c r="I242" i="13" s="1"/>
  <c r="H250" i="13"/>
  <c r="I250" i="13" s="1"/>
  <c r="H258" i="13"/>
  <c r="I258" i="13" s="1"/>
  <c r="H266" i="13"/>
  <c r="I266" i="13" s="1"/>
  <c r="H274" i="13"/>
  <c r="I274" i="13" s="1"/>
  <c r="H282" i="13"/>
  <c r="I282" i="13" s="1"/>
  <c r="H290" i="13"/>
  <c r="I290" i="13" s="1"/>
  <c r="H6" i="13"/>
  <c r="I6" i="13" s="1"/>
  <c r="H10" i="13"/>
  <c r="I10" i="13" s="1"/>
  <c r="H15" i="13"/>
  <c r="I15" i="13" s="1"/>
  <c r="H52" i="13"/>
  <c r="I52" i="13"/>
  <c r="H54" i="13"/>
  <c r="I54" i="13"/>
  <c r="H68" i="13"/>
  <c r="I68" i="13"/>
  <c r="H70" i="13"/>
  <c r="I70" i="13"/>
  <c r="H84" i="13"/>
  <c r="I84" i="13"/>
  <c r="H86" i="13"/>
  <c r="I86" i="13"/>
  <c r="H100" i="13"/>
  <c r="I100" i="13"/>
  <c r="H102" i="13"/>
  <c r="I102" i="13"/>
  <c r="H116" i="13"/>
  <c r="I116" i="13"/>
  <c r="H118" i="13"/>
  <c r="I118" i="13"/>
  <c r="H132" i="13"/>
  <c r="I132" i="13"/>
  <c r="H134" i="13"/>
  <c r="I134" i="13"/>
  <c r="H148" i="13"/>
  <c r="I148" i="13"/>
  <c r="H150" i="13"/>
  <c r="I150" i="13"/>
  <c r="H153" i="13"/>
  <c r="I153" i="13" s="1"/>
  <c r="H161" i="13"/>
  <c r="I161" i="13" s="1"/>
  <c r="H169" i="13"/>
  <c r="I169" i="13" s="1"/>
  <c r="H177" i="13"/>
  <c r="I177" i="13" s="1"/>
  <c r="H185" i="13"/>
  <c r="I185" i="13" s="1"/>
  <c r="H193" i="13"/>
  <c r="H201" i="13"/>
  <c r="I201" i="13" s="1"/>
  <c r="H209" i="13"/>
  <c r="I209" i="13" s="1"/>
  <c r="H217" i="13"/>
  <c r="I217" i="13" s="1"/>
  <c r="H225" i="13"/>
  <c r="I225" i="13" s="1"/>
  <c r="H233" i="13"/>
  <c r="I233" i="13" s="1"/>
  <c r="H241" i="13"/>
  <c r="I241" i="13" s="1"/>
  <c r="H249" i="13"/>
  <c r="I249" i="13" s="1"/>
  <c r="H257" i="13"/>
  <c r="I257" i="13" s="1"/>
  <c r="H265" i="13"/>
  <c r="I265" i="13" s="1"/>
  <c r="H273" i="13"/>
  <c r="I273" i="13" s="1"/>
  <c r="H281" i="13"/>
  <c r="I281" i="13" s="1"/>
  <c r="H289" i="13"/>
  <c r="I289" i="13" s="1"/>
  <c r="H5" i="13"/>
  <c r="I5" i="13" s="1"/>
  <c r="H9" i="13"/>
  <c r="I9" i="13" s="1"/>
  <c r="H14" i="13"/>
  <c r="I14" i="13" s="1"/>
  <c r="I18" i="13"/>
  <c r="H19" i="13"/>
  <c r="I19" i="13" s="1"/>
  <c r="I22" i="13"/>
  <c r="H23" i="13"/>
  <c r="I23" i="13" s="1"/>
  <c r="I26" i="13"/>
  <c r="H27" i="13"/>
  <c r="I27" i="13" s="1"/>
  <c r="I30" i="13"/>
  <c r="H31" i="13"/>
  <c r="I31" i="13"/>
  <c r="I34" i="13"/>
  <c r="H35" i="13"/>
  <c r="I35" i="13" s="1"/>
  <c r="I38" i="13"/>
  <c r="H39" i="13"/>
  <c r="I39" i="13" s="1"/>
  <c r="I42" i="13"/>
  <c r="H43" i="13"/>
  <c r="I43" i="13" s="1"/>
  <c r="I46" i="13"/>
  <c r="H47" i="13"/>
  <c r="I47" i="13"/>
  <c r="I50" i="13"/>
  <c r="I61" i="13"/>
  <c r="I62" i="13"/>
  <c r="I77" i="13"/>
  <c r="I78" i="13"/>
  <c r="I93" i="13"/>
  <c r="I94" i="13"/>
  <c r="I109" i="13"/>
  <c r="I110" i="13"/>
  <c r="I125" i="13"/>
  <c r="I126" i="13"/>
  <c r="I141" i="13"/>
  <c r="I142" i="13"/>
  <c r="I157" i="13"/>
  <c r="I189" i="13"/>
  <c r="I221" i="13"/>
  <c r="I253" i="13"/>
  <c r="I285" i="13"/>
  <c r="H57" i="13"/>
  <c r="I57" i="13" s="1"/>
  <c r="I58" i="13"/>
  <c r="H73" i="13"/>
  <c r="I73" i="13" s="1"/>
  <c r="I74" i="13"/>
  <c r="H89" i="13"/>
  <c r="I89" i="13" s="1"/>
  <c r="I90" i="13"/>
  <c r="H105" i="13"/>
  <c r="I105" i="13" s="1"/>
  <c r="I106" i="13"/>
  <c r="H121" i="13"/>
  <c r="I121" i="13" s="1"/>
  <c r="I122" i="13"/>
  <c r="H137" i="13"/>
  <c r="I137" i="13" s="1"/>
  <c r="I138" i="13"/>
  <c r="I155" i="13"/>
  <c r="H157" i="13"/>
  <c r="I158" i="13"/>
  <c r="I163" i="13"/>
  <c r="H165" i="13"/>
  <c r="I165" i="13" s="1"/>
  <c r="I166" i="13"/>
  <c r="I171" i="13"/>
  <c r="H173" i="13"/>
  <c r="I173" i="13" s="1"/>
  <c r="I174" i="13"/>
  <c r="I179" i="13"/>
  <c r="H181" i="13"/>
  <c r="I181" i="13" s="1"/>
  <c r="I182" i="13"/>
  <c r="I187" i="13"/>
  <c r="H189" i="13"/>
  <c r="I190" i="13"/>
  <c r="I195" i="13"/>
  <c r="H197" i="13"/>
  <c r="I197" i="13" s="1"/>
  <c r="I198" i="13"/>
  <c r="I203" i="13"/>
  <c r="H205" i="13"/>
  <c r="I205" i="13" s="1"/>
  <c r="I206" i="13"/>
  <c r="I211" i="13"/>
  <c r="H213" i="13"/>
  <c r="I213" i="13" s="1"/>
  <c r="I214" i="13"/>
  <c r="I219" i="13"/>
  <c r="H221" i="13"/>
  <c r="I222" i="13"/>
  <c r="I227" i="13"/>
  <c r="H229" i="13"/>
  <c r="I229" i="13" s="1"/>
  <c r="I230" i="13"/>
  <c r="I235" i="13"/>
  <c r="H237" i="13"/>
  <c r="I237" i="13" s="1"/>
  <c r="I238" i="13"/>
  <c r="I243" i="13"/>
  <c r="H245" i="13"/>
  <c r="I245" i="13" s="1"/>
  <c r="I246" i="13"/>
  <c r="I251" i="13"/>
  <c r="H253" i="13"/>
  <c r="I254" i="13"/>
  <c r="I259" i="13"/>
  <c r="H261" i="13"/>
  <c r="I261" i="13" s="1"/>
  <c r="I262" i="13"/>
  <c r="I267" i="13"/>
  <c r="H269" i="13"/>
  <c r="I269" i="13" s="1"/>
  <c r="I270" i="13"/>
  <c r="I275" i="13"/>
  <c r="H277" i="13"/>
  <c r="I277" i="13" s="1"/>
  <c r="I278" i="13"/>
  <c r="I283" i="13"/>
  <c r="H285" i="13"/>
  <c r="I286" i="13"/>
  <c r="I291" i="13"/>
  <c r="H293" i="13"/>
  <c r="I293" i="13" s="1"/>
  <c r="I294" i="13"/>
  <c r="I159" i="13"/>
  <c r="I167" i="13"/>
  <c r="I175" i="13"/>
  <c r="I183" i="13"/>
  <c r="I191" i="13"/>
  <c r="I199" i="13"/>
  <c r="I207" i="13"/>
  <c r="I215" i="13"/>
  <c r="I223" i="13"/>
  <c r="I231" i="13"/>
  <c r="I239" i="13"/>
  <c r="I247" i="13"/>
  <c r="I255" i="13"/>
  <c r="I263" i="13"/>
  <c r="I271" i="13"/>
  <c r="I279" i="13"/>
  <c r="I287" i="13"/>
  <c r="H4" i="12"/>
  <c r="I4" i="12" s="1"/>
  <c r="H23" i="12"/>
  <c r="I23" i="12" s="1"/>
  <c r="H31" i="12"/>
  <c r="I31" i="12" s="1"/>
  <c r="I38" i="12"/>
  <c r="H39" i="12"/>
  <c r="I19" i="12"/>
  <c r="H19" i="12"/>
  <c r="I26" i="12"/>
  <c r="H27" i="12"/>
  <c r="I27" i="12" s="1"/>
  <c r="H35" i="12"/>
  <c r="I35" i="12" s="1"/>
  <c r="I42" i="12"/>
  <c r="H43" i="12"/>
  <c r="I43" i="12" s="1"/>
  <c r="I10" i="12"/>
  <c r="I15" i="12"/>
  <c r="I16" i="12"/>
  <c r="H18" i="12"/>
  <c r="I18" i="12" s="1"/>
  <c r="I24" i="12"/>
  <c r="H26" i="12"/>
  <c r="I32" i="12"/>
  <c r="H34" i="12"/>
  <c r="I34" i="12" s="1"/>
  <c r="I40" i="12"/>
  <c r="H42" i="12"/>
  <c r="I5" i="12"/>
  <c r="I6" i="12"/>
  <c r="I7" i="12"/>
  <c r="I8" i="12"/>
  <c r="I12" i="12"/>
  <c r="I13" i="12"/>
  <c r="I20" i="12"/>
  <c r="H22" i="12"/>
  <c r="I28" i="12"/>
  <c r="H30" i="12"/>
  <c r="I30" i="12" s="1"/>
  <c r="I36" i="12"/>
  <c r="H38" i="12"/>
  <c r="I44" i="12"/>
  <c r="O12" i="11"/>
  <c r="I36" i="11"/>
  <c r="H5" i="11"/>
  <c r="I5" i="11" s="1"/>
  <c r="H9" i="11"/>
  <c r="I9" i="11" s="1"/>
  <c r="H7" i="11"/>
  <c r="I7" i="11" s="1"/>
  <c r="I14" i="11"/>
  <c r="I19" i="11"/>
  <c r="I23" i="11"/>
  <c r="I27" i="11"/>
  <c r="I31" i="11"/>
  <c r="I35" i="11"/>
  <c r="I39" i="11"/>
  <c r="P6" i="11" s="1"/>
  <c r="I43" i="11"/>
  <c r="H6" i="11"/>
  <c r="I6" i="11" s="1"/>
  <c r="H10" i="11"/>
  <c r="I10" i="11" s="1"/>
  <c r="H12" i="11"/>
  <c r="I12" i="11" s="1"/>
  <c r="H18" i="11"/>
  <c r="I18" i="11" s="1"/>
  <c r="H22" i="11"/>
  <c r="H26" i="11"/>
  <c r="I26" i="11" s="1"/>
  <c r="H30" i="11"/>
  <c r="I30" i="11" s="1"/>
  <c r="H34" i="11"/>
  <c r="I34" i="11" s="1"/>
  <c r="H38" i="11"/>
  <c r="H42" i="11"/>
  <c r="I42" i="11" s="1"/>
  <c r="H4" i="11"/>
  <c r="H8" i="11"/>
  <c r="H11" i="11"/>
  <c r="I11" i="11" s="1"/>
  <c r="H13" i="11"/>
  <c r="I13" i="11" s="1"/>
  <c r="H15" i="11"/>
  <c r="I15" i="11" s="1"/>
  <c r="H17" i="11"/>
  <c r="I17" i="11" s="1"/>
  <c r="H21" i="11"/>
  <c r="I21" i="11" s="1"/>
  <c r="H25" i="11"/>
  <c r="I25" i="11" s="1"/>
  <c r="H29" i="11"/>
  <c r="I29" i="11" s="1"/>
  <c r="H33" i="11"/>
  <c r="I33" i="11" s="1"/>
  <c r="H37" i="11"/>
  <c r="I37" i="11" s="1"/>
  <c r="H41" i="11"/>
  <c r="H45" i="11"/>
  <c r="I9" i="10"/>
  <c r="I28" i="10"/>
  <c r="I92" i="10"/>
  <c r="I140" i="10"/>
  <c r="I44" i="10"/>
  <c r="I108" i="10"/>
  <c r="I76" i="10"/>
  <c r="H7" i="10"/>
  <c r="H15" i="10"/>
  <c r="I15" i="10" s="1"/>
  <c r="H40" i="10"/>
  <c r="I40" i="10" s="1"/>
  <c r="H72" i="10"/>
  <c r="I72" i="10" s="1"/>
  <c r="H104" i="10"/>
  <c r="I104" i="10" s="1"/>
  <c r="H136" i="10"/>
  <c r="I136" i="10" s="1"/>
  <c r="H258" i="10"/>
  <c r="I258" i="10" s="1"/>
  <c r="H274" i="10"/>
  <c r="I274" i="10" s="1"/>
  <c r="H290" i="10"/>
  <c r="I290" i="10" s="1"/>
  <c r="H306" i="10"/>
  <c r="I306" i="10" s="1"/>
  <c r="H322" i="10"/>
  <c r="I322" i="10" s="1"/>
  <c r="H338" i="10"/>
  <c r="I338" i="10" s="1"/>
  <c r="H354" i="10"/>
  <c r="I354" i="10" s="1"/>
  <c r="H14" i="10"/>
  <c r="I14" i="10" s="1"/>
  <c r="I20" i="10"/>
  <c r="H32" i="10"/>
  <c r="I32" i="10" s="1"/>
  <c r="I52" i="10"/>
  <c r="H64" i="10"/>
  <c r="I84" i="10"/>
  <c r="H96" i="10"/>
  <c r="I96" i="10" s="1"/>
  <c r="I116" i="10"/>
  <c r="H128" i="10"/>
  <c r="I128" i="10"/>
  <c r="I166" i="10"/>
  <c r="I174" i="10"/>
  <c r="I182" i="10"/>
  <c r="I190" i="10"/>
  <c r="I198" i="10"/>
  <c r="I206" i="10"/>
  <c r="I214" i="10"/>
  <c r="I222" i="10"/>
  <c r="I230" i="10"/>
  <c r="I238" i="10"/>
  <c r="I246" i="10"/>
  <c r="H262" i="10"/>
  <c r="I262" i="10" s="1"/>
  <c r="H278" i="10"/>
  <c r="I278" i="10" s="1"/>
  <c r="H294" i="10"/>
  <c r="I294" i="10" s="1"/>
  <c r="H310" i="10"/>
  <c r="I310" i="10" s="1"/>
  <c r="H326" i="10"/>
  <c r="I326" i="10" s="1"/>
  <c r="H342" i="10"/>
  <c r="I342" i="10" s="1"/>
  <c r="H12" i="10"/>
  <c r="I12" i="10" s="1"/>
  <c r="H13" i="10"/>
  <c r="I13" i="10" s="1"/>
  <c r="H24" i="10"/>
  <c r="I24" i="10" s="1"/>
  <c r="H56" i="10"/>
  <c r="I56" i="10" s="1"/>
  <c r="H88" i="10"/>
  <c r="I88" i="10" s="1"/>
  <c r="H120" i="10"/>
  <c r="I120" i="10" s="1"/>
  <c r="H250" i="10"/>
  <c r="I250" i="10" s="1"/>
  <c r="H266" i="10"/>
  <c r="H282" i="10"/>
  <c r="I282" i="10" s="1"/>
  <c r="H298" i="10"/>
  <c r="I298" i="10" s="1"/>
  <c r="H314" i="10"/>
  <c r="I314" i="10" s="1"/>
  <c r="H330" i="10"/>
  <c r="I330" i="10" s="1"/>
  <c r="H346" i="10"/>
  <c r="I346" i="10" s="1"/>
  <c r="I5" i="10"/>
  <c r="H11" i="10"/>
  <c r="I11" i="10" s="1"/>
  <c r="H16" i="10"/>
  <c r="I16" i="10" s="1"/>
  <c r="I36" i="10"/>
  <c r="H48" i="10"/>
  <c r="I48" i="10" s="1"/>
  <c r="I68" i="10"/>
  <c r="H80" i="10"/>
  <c r="I80" i="10"/>
  <c r="I100" i="10"/>
  <c r="H112" i="10"/>
  <c r="I112" i="10" s="1"/>
  <c r="I132" i="10"/>
  <c r="I170" i="10"/>
  <c r="I178" i="10"/>
  <c r="I186" i="10"/>
  <c r="I194" i="10"/>
  <c r="I202" i="10"/>
  <c r="I210" i="10"/>
  <c r="I218" i="10"/>
  <c r="I226" i="10"/>
  <c r="I234" i="10"/>
  <c r="I242" i="10"/>
  <c r="H254" i="10"/>
  <c r="I254" i="10" s="1"/>
  <c r="H270" i="10"/>
  <c r="I270" i="10" s="1"/>
  <c r="H286" i="10"/>
  <c r="I286" i="10" s="1"/>
  <c r="H302" i="10"/>
  <c r="I302" i="10" s="1"/>
  <c r="H318" i="10"/>
  <c r="I318" i="10" s="1"/>
  <c r="H334" i="10"/>
  <c r="I334" i="10" s="1"/>
  <c r="H350" i="10"/>
  <c r="I350" i="10" s="1"/>
  <c r="H19" i="10"/>
  <c r="I19" i="10" s="1"/>
  <c r="H23" i="10"/>
  <c r="I23" i="10" s="1"/>
  <c r="H27" i="10"/>
  <c r="I27" i="10" s="1"/>
  <c r="H31" i="10"/>
  <c r="I31" i="10" s="1"/>
  <c r="H35" i="10"/>
  <c r="I35" i="10" s="1"/>
  <c r="H39" i="10"/>
  <c r="I39" i="10" s="1"/>
  <c r="H43" i="10"/>
  <c r="I43" i="10" s="1"/>
  <c r="H47" i="10"/>
  <c r="I47" i="10" s="1"/>
  <c r="I51" i="10"/>
  <c r="H51" i="10"/>
  <c r="H55" i="10"/>
  <c r="I55" i="10" s="1"/>
  <c r="H59" i="10"/>
  <c r="I59" i="10" s="1"/>
  <c r="H63" i="10"/>
  <c r="I63" i="10" s="1"/>
  <c r="H67" i="10"/>
  <c r="I67" i="10" s="1"/>
  <c r="H71" i="10"/>
  <c r="I71" i="10" s="1"/>
  <c r="H75" i="10"/>
  <c r="I75" i="10" s="1"/>
  <c r="H79" i="10"/>
  <c r="I79" i="10" s="1"/>
  <c r="H83" i="10"/>
  <c r="I83" i="10" s="1"/>
  <c r="H87" i="10"/>
  <c r="I87" i="10" s="1"/>
  <c r="H91" i="10"/>
  <c r="I91" i="10" s="1"/>
  <c r="H95" i="10"/>
  <c r="I95" i="10" s="1"/>
  <c r="H99" i="10"/>
  <c r="I99" i="10" s="1"/>
  <c r="H103" i="10"/>
  <c r="I103" i="10" s="1"/>
  <c r="H107" i="10"/>
  <c r="I107" i="10" s="1"/>
  <c r="H111" i="10"/>
  <c r="I111" i="10" s="1"/>
  <c r="I115" i="10"/>
  <c r="H115" i="10"/>
  <c r="H119" i="10"/>
  <c r="I119" i="10" s="1"/>
  <c r="H123" i="10"/>
  <c r="I123" i="10" s="1"/>
  <c r="H127" i="10"/>
  <c r="I127" i="10" s="1"/>
  <c r="H131" i="10"/>
  <c r="I131" i="10" s="1"/>
  <c r="H135" i="10"/>
  <c r="I135" i="10" s="1"/>
  <c r="H139" i="10"/>
  <c r="I139" i="10" s="1"/>
  <c r="H145" i="10"/>
  <c r="I145" i="10" s="1"/>
  <c r="H153" i="10"/>
  <c r="I153" i="10" s="1"/>
  <c r="H161" i="10"/>
  <c r="I161" i="10" s="1"/>
  <c r="I6" i="10"/>
  <c r="I10" i="10"/>
  <c r="H147" i="10"/>
  <c r="I147" i="10" s="1"/>
  <c r="H155" i="10"/>
  <c r="I155" i="10" s="1"/>
  <c r="H18" i="10"/>
  <c r="I18" i="10" s="1"/>
  <c r="H22" i="10"/>
  <c r="I22" i="10" s="1"/>
  <c r="I26" i="10"/>
  <c r="H26" i="10"/>
  <c r="H30" i="10"/>
  <c r="I30" i="10" s="1"/>
  <c r="H34" i="10"/>
  <c r="I34" i="10" s="1"/>
  <c r="H38" i="10"/>
  <c r="I38" i="10" s="1"/>
  <c r="H42" i="10"/>
  <c r="I42" i="10" s="1"/>
  <c r="H46" i="10"/>
  <c r="I46" i="10" s="1"/>
  <c r="H50" i="10"/>
  <c r="I50" i="10" s="1"/>
  <c r="H54" i="10"/>
  <c r="I54" i="10" s="1"/>
  <c r="H58" i="10"/>
  <c r="I58" i="10" s="1"/>
  <c r="H62" i="10"/>
  <c r="I62" i="10" s="1"/>
  <c r="H66" i="10"/>
  <c r="I66" i="10" s="1"/>
  <c r="H70" i="10"/>
  <c r="I70" i="10" s="1"/>
  <c r="H74" i="10"/>
  <c r="I74" i="10" s="1"/>
  <c r="H78" i="10"/>
  <c r="I78" i="10" s="1"/>
  <c r="H82" i="10"/>
  <c r="I82" i="10" s="1"/>
  <c r="H86" i="10"/>
  <c r="I90" i="10"/>
  <c r="H90" i="10"/>
  <c r="H94" i="10"/>
  <c r="I94" i="10" s="1"/>
  <c r="H98" i="10"/>
  <c r="I98" i="10" s="1"/>
  <c r="H102" i="10"/>
  <c r="I102" i="10" s="1"/>
  <c r="H106" i="10"/>
  <c r="H110" i="10"/>
  <c r="I110" i="10" s="1"/>
  <c r="H114" i="10"/>
  <c r="I114" i="10" s="1"/>
  <c r="H118" i="10"/>
  <c r="I118" i="10" s="1"/>
  <c r="H122" i="10"/>
  <c r="I122" i="10" s="1"/>
  <c r="H126" i="10"/>
  <c r="I126" i="10" s="1"/>
  <c r="H130" i="10"/>
  <c r="I130" i="10" s="1"/>
  <c r="H134" i="10"/>
  <c r="I134" i="10" s="1"/>
  <c r="H138" i="10"/>
  <c r="I138" i="10" s="1"/>
  <c r="H141" i="10"/>
  <c r="I141" i="10" s="1"/>
  <c r="H149" i="10"/>
  <c r="I149" i="10" s="1"/>
  <c r="H157" i="10"/>
  <c r="I157" i="10" s="1"/>
  <c r="H162" i="10"/>
  <c r="I162" i="10" s="1"/>
  <c r="I4" i="10"/>
  <c r="I8" i="10"/>
  <c r="H17" i="10"/>
  <c r="I17" i="10" s="1"/>
  <c r="H21" i="10"/>
  <c r="I21" i="10" s="1"/>
  <c r="H25" i="10"/>
  <c r="I25" i="10" s="1"/>
  <c r="H29" i="10"/>
  <c r="I29" i="10" s="1"/>
  <c r="H33" i="10"/>
  <c r="I33" i="10" s="1"/>
  <c r="H37" i="10"/>
  <c r="I37" i="10" s="1"/>
  <c r="H41" i="10"/>
  <c r="H45" i="10"/>
  <c r="I45" i="10" s="1"/>
  <c r="H49" i="10"/>
  <c r="I49" i="10" s="1"/>
  <c r="H53" i="10"/>
  <c r="I53" i="10" s="1"/>
  <c r="H57" i="10"/>
  <c r="I57" i="10" s="1"/>
  <c r="H61" i="10"/>
  <c r="I61" i="10" s="1"/>
  <c r="H65" i="10"/>
  <c r="I65" i="10" s="1"/>
  <c r="H69" i="10"/>
  <c r="I69" i="10" s="1"/>
  <c r="H73" i="10"/>
  <c r="I73" i="10" s="1"/>
  <c r="H77" i="10"/>
  <c r="I77" i="10" s="1"/>
  <c r="H81" i="10"/>
  <c r="I81" i="10" s="1"/>
  <c r="H85" i="10"/>
  <c r="I85" i="10" s="1"/>
  <c r="H89" i="10"/>
  <c r="I89" i="10" s="1"/>
  <c r="H93" i="10"/>
  <c r="I93" i="10" s="1"/>
  <c r="H97" i="10"/>
  <c r="I97" i="10" s="1"/>
  <c r="H101" i="10"/>
  <c r="I101" i="10" s="1"/>
  <c r="H105" i="10"/>
  <c r="I105" i="10" s="1"/>
  <c r="H109" i="10"/>
  <c r="I109" i="10" s="1"/>
  <c r="H113" i="10"/>
  <c r="I113" i="10" s="1"/>
  <c r="H117" i="10"/>
  <c r="I117" i="10" s="1"/>
  <c r="H121" i="10"/>
  <c r="I121" i="10" s="1"/>
  <c r="H125" i="10"/>
  <c r="I125" i="10" s="1"/>
  <c r="H129" i="10"/>
  <c r="I129" i="10" s="1"/>
  <c r="H133" i="10"/>
  <c r="I133" i="10" s="1"/>
  <c r="H137" i="10"/>
  <c r="I137" i="10" s="1"/>
  <c r="H143" i="10"/>
  <c r="I143" i="10" s="1"/>
  <c r="H151" i="10"/>
  <c r="I151" i="10" s="1"/>
  <c r="H159" i="10"/>
  <c r="I159" i="10" s="1"/>
  <c r="H142" i="10"/>
  <c r="I142" i="10" s="1"/>
  <c r="H146" i="10"/>
  <c r="H150" i="10"/>
  <c r="I150" i="10" s="1"/>
  <c r="H154" i="10"/>
  <c r="I154" i="10" s="1"/>
  <c r="H158" i="10"/>
  <c r="I158" i="10" s="1"/>
  <c r="I165" i="10"/>
  <c r="H167" i="10"/>
  <c r="I167" i="10" s="1"/>
  <c r="I168" i="10"/>
  <c r="I173" i="10"/>
  <c r="H175" i="10"/>
  <c r="I175" i="10" s="1"/>
  <c r="I176" i="10"/>
  <c r="I181" i="10"/>
  <c r="H183" i="10"/>
  <c r="I183" i="10" s="1"/>
  <c r="I184" i="10"/>
  <c r="I189" i="10"/>
  <c r="H191" i="10"/>
  <c r="I191" i="10" s="1"/>
  <c r="I192" i="10"/>
  <c r="I197" i="10"/>
  <c r="H199" i="10"/>
  <c r="I199" i="10" s="1"/>
  <c r="I200" i="10"/>
  <c r="I205" i="10"/>
  <c r="H207" i="10"/>
  <c r="I207" i="10" s="1"/>
  <c r="I208" i="10"/>
  <c r="I213" i="10"/>
  <c r="H215" i="10"/>
  <c r="I215" i="10" s="1"/>
  <c r="I216" i="10"/>
  <c r="I221" i="10"/>
  <c r="H223" i="10"/>
  <c r="I223" i="10" s="1"/>
  <c r="I224" i="10"/>
  <c r="I229" i="10"/>
  <c r="H231" i="10"/>
  <c r="I231" i="10" s="1"/>
  <c r="I232" i="10"/>
  <c r="I237" i="10"/>
  <c r="H239" i="10"/>
  <c r="I239" i="10" s="1"/>
  <c r="I240" i="10"/>
  <c r="I245" i="10"/>
  <c r="H247" i="10"/>
  <c r="I247" i="10" s="1"/>
  <c r="I248" i="10"/>
  <c r="I253" i="10"/>
  <c r="H255" i="10"/>
  <c r="I255" i="10" s="1"/>
  <c r="I256" i="10"/>
  <c r="I261" i="10"/>
  <c r="H263" i="10"/>
  <c r="I263" i="10" s="1"/>
  <c r="I264" i="10"/>
  <c r="I269" i="10"/>
  <c r="H271" i="10"/>
  <c r="I271" i="10" s="1"/>
  <c r="I272" i="10"/>
  <c r="I277" i="10"/>
  <c r="H279" i="10"/>
  <c r="I279" i="10" s="1"/>
  <c r="I280" i="10"/>
  <c r="I285" i="10"/>
  <c r="H287" i="10"/>
  <c r="I288" i="10"/>
  <c r="I293" i="10"/>
  <c r="H295" i="10"/>
  <c r="I295" i="10" s="1"/>
  <c r="I296" i="10"/>
  <c r="I301" i="10"/>
  <c r="H303" i="10"/>
  <c r="I303" i="10" s="1"/>
  <c r="I304" i="10"/>
  <c r="I309" i="10"/>
  <c r="H311" i="10"/>
  <c r="I311" i="10" s="1"/>
  <c r="I312" i="10"/>
  <c r="I317" i="10"/>
  <c r="H319" i="10"/>
  <c r="I319" i="10" s="1"/>
  <c r="I320" i="10"/>
  <c r="I325" i="10"/>
  <c r="H327" i="10"/>
  <c r="I327" i="10" s="1"/>
  <c r="I328" i="10"/>
  <c r="I333" i="10"/>
  <c r="H335" i="10"/>
  <c r="I335" i="10" s="1"/>
  <c r="I336" i="10"/>
  <c r="I341" i="10"/>
  <c r="H343" i="10"/>
  <c r="I343" i="10" s="1"/>
  <c r="I344" i="10"/>
  <c r="I349" i="10"/>
  <c r="H351" i="10"/>
  <c r="I351" i="10" s="1"/>
  <c r="I352" i="10"/>
  <c r="H163" i="10"/>
  <c r="I163" i="10" s="1"/>
  <c r="I164" i="10"/>
  <c r="I169" i="10"/>
  <c r="H171" i="10"/>
  <c r="I171" i="10" s="1"/>
  <c r="I172" i="10"/>
  <c r="I177" i="10"/>
  <c r="H179" i="10"/>
  <c r="I179" i="10" s="1"/>
  <c r="I180" i="10"/>
  <c r="I185" i="10"/>
  <c r="H187" i="10"/>
  <c r="I187" i="10" s="1"/>
  <c r="I188" i="10"/>
  <c r="I193" i="10"/>
  <c r="H195" i="10"/>
  <c r="I195" i="10" s="1"/>
  <c r="I196" i="10"/>
  <c r="I201" i="10"/>
  <c r="H203" i="10"/>
  <c r="I204" i="10"/>
  <c r="I209" i="10"/>
  <c r="H211" i="10"/>
  <c r="I211" i="10" s="1"/>
  <c r="I212" i="10"/>
  <c r="I217" i="10"/>
  <c r="H219" i="10"/>
  <c r="I220" i="10"/>
  <c r="I225" i="10"/>
  <c r="H227" i="10"/>
  <c r="I227" i="10" s="1"/>
  <c r="I228" i="10"/>
  <c r="I233" i="10"/>
  <c r="H235" i="10"/>
  <c r="I235" i="10" s="1"/>
  <c r="I236" i="10"/>
  <c r="I241" i="10"/>
  <c r="H243" i="10"/>
  <c r="I243" i="10" s="1"/>
  <c r="I244" i="10"/>
  <c r="I249" i="10"/>
  <c r="H251" i="10"/>
  <c r="I251" i="10" s="1"/>
  <c r="I252" i="10"/>
  <c r="I257" i="10"/>
  <c r="H259" i="10"/>
  <c r="I259" i="10" s="1"/>
  <c r="I260" i="10"/>
  <c r="I265" i="10"/>
  <c r="H267" i="10"/>
  <c r="I267" i="10" s="1"/>
  <c r="I268" i="10"/>
  <c r="I273" i="10"/>
  <c r="H275" i="10"/>
  <c r="I275" i="10" s="1"/>
  <c r="I276" i="10"/>
  <c r="I281" i="10"/>
  <c r="H283" i="10"/>
  <c r="I283" i="10" s="1"/>
  <c r="I284" i="10"/>
  <c r="I289" i="10"/>
  <c r="H291" i="10"/>
  <c r="I291" i="10" s="1"/>
  <c r="I292" i="10"/>
  <c r="I297" i="10"/>
  <c r="H299" i="10"/>
  <c r="I299" i="10" s="1"/>
  <c r="I300" i="10"/>
  <c r="I305" i="10"/>
  <c r="H307" i="10"/>
  <c r="I307" i="10" s="1"/>
  <c r="I308" i="10"/>
  <c r="I313" i="10"/>
  <c r="H315" i="10"/>
  <c r="I315" i="10" s="1"/>
  <c r="I316" i="10"/>
  <c r="I321" i="10"/>
  <c r="H323" i="10"/>
  <c r="I323" i="10" s="1"/>
  <c r="I324" i="10"/>
  <c r="I329" i="10"/>
  <c r="H331" i="10"/>
  <c r="I331" i="10" s="1"/>
  <c r="I332" i="10"/>
  <c r="I337" i="10"/>
  <c r="H339" i="10"/>
  <c r="I339" i="10" s="1"/>
  <c r="I340" i="10"/>
  <c r="I345" i="10"/>
  <c r="H347" i="10"/>
  <c r="I347" i="10" s="1"/>
  <c r="I348" i="10"/>
  <c r="I353" i="10"/>
  <c r="H355" i="10"/>
  <c r="I355" i="10" s="1"/>
  <c r="I356" i="10"/>
  <c r="I10" i="9"/>
  <c r="I29" i="9"/>
  <c r="H13" i="9"/>
  <c r="I13" i="9"/>
  <c r="H9" i="9"/>
  <c r="I9" i="9"/>
  <c r="H11" i="9"/>
  <c r="I11" i="9"/>
  <c r="H5" i="9"/>
  <c r="I5" i="9" s="1"/>
  <c r="H20" i="9"/>
  <c r="I20" i="9"/>
  <c r="H36" i="9"/>
  <c r="I36" i="9"/>
  <c r="H7" i="9"/>
  <c r="I7" i="9" s="1"/>
  <c r="I14" i="9"/>
  <c r="I19" i="9"/>
  <c r="H19" i="9"/>
  <c r="I23" i="9"/>
  <c r="I24" i="9"/>
  <c r="I30" i="9"/>
  <c r="H35" i="9"/>
  <c r="I35" i="9" s="1"/>
  <c r="I39" i="9"/>
  <c r="I40" i="9"/>
  <c r="H28" i="9"/>
  <c r="I28" i="9" s="1"/>
  <c r="H4" i="9"/>
  <c r="I4" i="9" s="1"/>
  <c r="H6" i="9"/>
  <c r="I6" i="9" s="1"/>
  <c r="I15" i="9"/>
  <c r="I16" i="9"/>
  <c r="I22" i="9"/>
  <c r="I26" i="9"/>
  <c r="H27" i="9"/>
  <c r="I27" i="9" s="1"/>
  <c r="I31" i="9"/>
  <c r="I32" i="9"/>
  <c r="I38" i="9"/>
  <c r="I42" i="9"/>
  <c r="I43" i="9"/>
  <c r="H43" i="9"/>
  <c r="H16" i="8"/>
  <c r="I16" i="8" s="1"/>
  <c r="H196" i="8"/>
  <c r="I196" i="8" s="1"/>
  <c r="H32" i="8"/>
  <c r="I32" i="8" s="1"/>
  <c r="H180" i="8"/>
  <c r="I180" i="8" s="1"/>
  <c r="I172" i="8"/>
  <c r="I204" i="8"/>
  <c r="H55" i="8"/>
  <c r="I55" i="8" s="1"/>
  <c r="H87" i="8"/>
  <c r="I87" i="8" s="1"/>
  <c r="H119" i="8"/>
  <c r="I119" i="8" s="1"/>
  <c r="H151" i="8"/>
  <c r="I151" i="8" s="1"/>
  <c r="H19" i="8"/>
  <c r="I19" i="8" s="1"/>
  <c r="I39" i="8"/>
  <c r="I71" i="8"/>
  <c r="I103" i="8"/>
  <c r="I135" i="8"/>
  <c r="I188" i="8"/>
  <c r="H47" i="8"/>
  <c r="I47" i="8" s="1"/>
  <c r="H63" i="8"/>
  <c r="I63" i="8" s="1"/>
  <c r="H79" i="8"/>
  <c r="I79" i="8" s="1"/>
  <c r="H95" i="8"/>
  <c r="I95" i="8" s="1"/>
  <c r="H111" i="8"/>
  <c r="I111" i="8" s="1"/>
  <c r="H127" i="8"/>
  <c r="I127" i="8" s="1"/>
  <c r="H143" i="8"/>
  <c r="H159" i="8"/>
  <c r="I159" i="8" s="1"/>
  <c r="H5" i="8"/>
  <c r="I5" i="8" s="1"/>
  <c r="H7" i="8"/>
  <c r="I7" i="8" s="1"/>
  <c r="H9" i="8"/>
  <c r="I9" i="8" s="1"/>
  <c r="H11" i="8"/>
  <c r="I11" i="8" s="1"/>
  <c r="H14" i="8"/>
  <c r="I14" i="8" s="1"/>
  <c r="H21" i="8"/>
  <c r="I21" i="8" s="1"/>
  <c r="H30" i="8"/>
  <c r="I30" i="8" s="1"/>
  <c r="H4" i="8"/>
  <c r="H6" i="8"/>
  <c r="I6" i="8" s="1"/>
  <c r="H8" i="8"/>
  <c r="I8" i="8" s="1"/>
  <c r="H10" i="8"/>
  <c r="I10" i="8" s="1"/>
  <c r="H12" i="8"/>
  <c r="I12" i="8" s="1"/>
  <c r="H13" i="8"/>
  <c r="I13" i="8" s="1"/>
  <c r="H15" i="8"/>
  <c r="I15" i="8" s="1"/>
  <c r="H22" i="8"/>
  <c r="I22" i="8" s="1"/>
  <c r="H29" i="8"/>
  <c r="I29" i="8" s="1"/>
  <c r="I28" i="8"/>
  <c r="I31" i="8"/>
  <c r="H33" i="8"/>
  <c r="I33" i="8" s="1"/>
  <c r="H41" i="8"/>
  <c r="I41" i="8" s="1"/>
  <c r="H49" i="8"/>
  <c r="I49" i="8" s="1"/>
  <c r="H57" i="8"/>
  <c r="I57" i="8" s="1"/>
  <c r="H65" i="8"/>
  <c r="I65" i="8" s="1"/>
  <c r="H73" i="8"/>
  <c r="I73" i="8" s="1"/>
  <c r="H81" i="8"/>
  <c r="I81" i="8" s="1"/>
  <c r="H89" i="8"/>
  <c r="I89" i="8" s="1"/>
  <c r="H97" i="8"/>
  <c r="I97" i="8" s="1"/>
  <c r="H105" i="8"/>
  <c r="I105" i="8" s="1"/>
  <c r="H113" i="8"/>
  <c r="I113" i="8" s="1"/>
  <c r="H121" i="8"/>
  <c r="I121" i="8" s="1"/>
  <c r="H129" i="8"/>
  <c r="I129" i="8" s="1"/>
  <c r="H137" i="8"/>
  <c r="I137" i="8" s="1"/>
  <c r="H145" i="8"/>
  <c r="H153" i="8"/>
  <c r="I153" i="8" s="1"/>
  <c r="H161" i="8"/>
  <c r="I161" i="8" s="1"/>
  <c r="H17" i="8"/>
  <c r="I17" i="8" s="1"/>
  <c r="I18" i="8"/>
  <c r="I38" i="8"/>
  <c r="H40" i="8"/>
  <c r="I40" i="8" s="1"/>
  <c r="I46" i="8"/>
  <c r="H48" i="8"/>
  <c r="I48" i="8" s="1"/>
  <c r="I54" i="8"/>
  <c r="H56" i="8"/>
  <c r="I56" i="8" s="1"/>
  <c r="I62" i="8"/>
  <c r="H64" i="8"/>
  <c r="I64" i="8" s="1"/>
  <c r="I70" i="8"/>
  <c r="H72" i="8"/>
  <c r="I72" i="8" s="1"/>
  <c r="I78" i="8"/>
  <c r="H80" i="8"/>
  <c r="I80" i="8" s="1"/>
  <c r="I86" i="8"/>
  <c r="H88" i="8"/>
  <c r="I88" i="8" s="1"/>
  <c r="I94" i="8"/>
  <c r="H96" i="8"/>
  <c r="I96" i="8" s="1"/>
  <c r="I102" i="8"/>
  <c r="H104" i="8"/>
  <c r="I104" i="8" s="1"/>
  <c r="I110" i="8"/>
  <c r="H112" i="8"/>
  <c r="I112" i="8" s="1"/>
  <c r="I118" i="8"/>
  <c r="H120" i="8"/>
  <c r="I120" i="8" s="1"/>
  <c r="I126" i="8"/>
  <c r="H128" i="8"/>
  <c r="I128" i="8" s="1"/>
  <c r="I134" i="8"/>
  <c r="H136" i="8"/>
  <c r="I136" i="8" s="1"/>
  <c r="I142" i="8"/>
  <c r="H144" i="8"/>
  <c r="I144" i="8" s="1"/>
  <c r="I150" i="8"/>
  <c r="H152" i="8"/>
  <c r="I152" i="8" s="1"/>
  <c r="I158" i="8"/>
  <c r="H160" i="8"/>
  <c r="I160" i="8" s="1"/>
  <c r="H169" i="8"/>
  <c r="I169" i="8" s="1"/>
  <c r="I170" i="8"/>
  <c r="H177" i="8"/>
  <c r="I177" i="8" s="1"/>
  <c r="I178" i="8"/>
  <c r="P10" i="8" s="1"/>
  <c r="H185" i="8"/>
  <c r="I185" i="8" s="1"/>
  <c r="I186" i="8"/>
  <c r="H193" i="8"/>
  <c r="I193" i="8" s="1"/>
  <c r="I194" i="8"/>
  <c r="H201" i="8"/>
  <c r="I201" i="8" s="1"/>
  <c r="I202" i="8"/>
  <c r="H37" i="8"/>
  <c r="I37" i="8" s="1"/>
  <c r="H45" i="8"/>
  <c r="I45" i="8" s="1"/>
  <c r="H53" i="8"/>
  <c r="I53" i="8" s="1"/>
  <c r="H61" i="8"/>
  <c r="I61" i="8" s="1"/>
  <c r="H69" i="8"/>
  <c r="I69" i="8" s="1"/>
  <c r="H77" i="8"/>
  <c r="I77" i="8" s="1"/>
  <c r="H85" i="8"/>
  <c r="I85" i="8" s="1"/>
  <c r="H93" i="8"/>
  <c r="I93" i="8" s="1"/>
  <c r="H101" i="8"/>
  <c r="I101" i="8" s="1"/>
  <c r="H109" i="8"/>
  <c r="I109" i="8" s="1"/>
  <c r="H117" i="8"/>
  <c r="I117" i="8" s="1"/>
  <c r="H125" i="8"/>
  <c r="I125" i="8" s="1"/>
  <c r="H133" i="8"/>
  <c r="I133" i="8" s="1"/>
  <c r="H141" i="8"/>
  <c r="I141" i="8" s="1"/>
  <c r="H149" i="8"/>
  <c r="I149" i="8" s="1"/>
  <c r="H157" i="8"/>
  <c r="I157" i="8" s="1"/>
  <c r="H165" i="8"/>
  <c r="I165" i="8" s="1"/>
  <c r="H168" i="8"/>
  <c r="I168" i="8" s="1"/>
  <c r="H176" i="8"/>
  <c r="I176" i="8" s="1"/>
  <c r="H184" i="8"/>
  <c r="I184" i="8" s="1"/>
  <c r="H192" i="8"/>
  <c r="I192" i="8" s="1"/>
  <c r="H200" i="8"/>
  <c r="I200" i="8" s="1"/>
  <c r="H25" i="8"/>
  <c r="I25" i="8" s="1"/>
  <c r="I26" i="8"/>
  <c r="I34" i="8"/>
  <c r="H36" i="8"/>
  <c r="I36" i="8" s="1"/>
  <c r="I42" i="8"/>
  <c r="H44" i="8"/>
  <c r="I44" i="8" s="1"/>
  <c r="I50" i="8"/>
  <c r="H52" i="8"/>
  <c r="I52" i="8" s="1"/>
  <c r="I58" i="8"/>
  <c r="H60" i="8"/>
  <c r="I60" i="8" s="1"/>
  <c r="I66" i="8"/>
  <c r="H68" i="8"/>
  <c r="I68" i="8" s="1"/>
  <c r="I74" i="8"/>
  <c r="H76" i="8"/>
  <c r="I76" i="8" s="1"/>
  <c r="I82" i="8"/>
  <c r="H84" i="8"/>
  <c r="I84" i="8" s="1"/>
  <c r="I90" i="8"/>
  <c r="H92" i="8"/>
  <c r="I92" i="8" s="1"/>
  <c r="I98" i="8"/>
  <c r="H100" i="8"/>
  <c r="I100" i="8" s="1"/>
  <c r="I106" i="8"/>
  <c r="H108" i="8"/>
  <c r="I108" i="8" s="1"/>
  <c r="I114" i="8"/>
  <c r="H116" i="8"/>
  <c r="I116" i="8" s="1"/>
  <c r="I122" i="8"/>
  <c r="H124" i="8"/>
  <c r="I124" i="8" s="1"/>
  <c r="I130" i="8"/>
  <c r="H132" i="8"/>
  <c r="I132" i="8" s="1"/>
  <c r="I138" i="8"/>
  <c r="H140" i="8"/>
  <c r="I140" i="8" s="1"/>
  <c r="I146" i="8"/>
  <c r="H148" i="8"/>
  <c r="I148" i="8" s="1"/>
  <c r="I154" i="8"/>
  <c r="H156" i="8"/>
  <c r="I156" i="8" s="1"/>
  <c r="I162" i="8"/>
  <c r="H164" i="8"/>
  <c r="I164" i="8" s="1"/>
  <c r="H167" i="8"/>
  <c r="I167" i="8" s="1"/>
  <c r="H175" i="8"/>
  <c r="I175" i="8" s="1"/>
  <c r="H183" i="8"/>
  <c r="I183" i="8" s="1"/>
  <c r="H191" i="8"/>
  <c r="I191" i="8" s="1"/>
  <c r="H199" i="8"/>
  <c r="I166" i="8"/>
  <c r="I171" i="8"/>
  <c r="H173" i="8"/>
  <c r="I173" i="8" s="1"/>
  <c r="I174" i="8"/>
  <c r="I179" i="8"/>
  <c r="H181" i="8"/>
  <c r="I181" i="8" s="1"/>
  <c r="I182" i="8"/>
  <c r="I187" i="8"/>
  <c r="H189" i="8"/>
  <c r="I189" i="8" s="1"/>
  <c r="I190" i="8"/>
  <c r="I195" i="8"/>
  <c r="H197" i="8"/>
  <c r="I197" i="8" s="1"/>
  <c r="I198" i="8"/>
  <c r="I203" i="8"/>
  <c r="H205" i="8"/>
  <c r="O12" i="8" s="1"/>
  <c r="I206" i="8"/>
  <c r="P15" i="8" s="1"/>
  <c r="O4" i="2"/>
  <c r="O15" i="2"/>
  <c r="I910" i="2"/>
  <c r="P15" i="2" s="1"/>
  <c r="O13" i="2"/>
  <c r="O9" i="2"/>
  <c r="I701" i="2"/>
  <c r="P9" i="2" s="1"/>
  <c r="O11" i="2"/>
  <c r="O8" i="2"/>
  <c r="I284" i="2"/>
  <c r="P8" i="2" s="1"/>
  <c r="I220" i="2"/>
  <c r="P7" i="2" s="1"/>
  <c r="I4" i="2"/>
  <c r="P4" i="2" s="1"/>
  <c r="O5" i="2"/>
  <c r="I146" i="2"/>
  <c r="P5" i="2" s="1"/>
  <c r="O14" i="2"/>
  <c r="I865" i="2"/>
  <c r="P14" i="2" s="1"/>
  <c r="I253" i="2"/>
  <c r="P6" i="2" s="1"/>
  <c r="O6" i="2"/>
  <c r="I611" i="2"/>
  <c r="I953" i="2"/>
  <c r="P13" i="2" s="1"/>
  <c r="I848" i="2"/>
  <c r="P11" i="2" s="1"/>
  <c r="P10" i="7"/>
  <c r="P9" i="7"/>
  <c r="P8" i="7"/>
  <c r="P7" i="7"/>
  <c r="P6" i="7"/>
  <c r="P5" i="7"/>
  <c r="O16" i="7"/>
  <c r="G193" i="7"/>
  <c r="G192" i="7"/>
  <c r="G191" i="7"/>
  <c r="H191" i="7" s="1"/>
  <c r="J191" i="7" s="1"/>
  <c r="G190" i="7"/>
  <c r="H190" i="7" s="1"/>
  <c r="J190" i="7" s="1"/>
  <c r="G189" i="7"/>
  <c r="G188" i="7"/>
  <c r="H188" i="7" s="1"/>
  <c r="J188" i="7" s="1"/>
  <c r="G187" i="7"/>
  <c r="H187" i="7" s="1"/>
  <c r="J187" i="7" s="1"/>
  <c r="G186" i="7"/>
  <c r="H186" i="7" s="1"/>
  <c r="J186" i="7" s="1"/>
  <c r="G185" i="7"/>
  <c r="G184" i="7"/>
  <c r="H184" i="7" s="1"/>
  <c r="J184" i="7" s="1"/>
  <c r="G183" i="7"/>
  <c r="G182" i="7"/>
  <c r="H182" i="7" s="1"/>
  <c r="J182" i="7" s="1"/>
  <c r="G181" i="7"/>
  <c r="G180" i="7"/>
  <c r="G179" i="7"/>
  <c r="H179" i="7" s="1"/>
  <c r="J179" i="7" s="1"/>
  <c r="G178" i="7"/>
  <c r="H178" i="7" s="1"/>
  <c r="J178" i="7" s="1"/>
  <c r="G177" i="7"/>
  <c r="G176" i="7"/>
  <c r="G175" i="7"/>
  <c r="G174" i="7"/>
  <c r="G173" i="7"/>
  <c r="G172" i="7"/>
  <c r="G171" i="7"/>
  <c r="H171" i="7" s="1"/>
  <c r="J171" i="7" s="1"/>
  <c r="G170" i="7"/>
  <c r="H170" i="7" s="1"/>
  <c r="J170" i="7" s="1"/>
  <c r="G169" i="7"/>
  <c r="G168" i="7"/>
  <c r="G167" i="7"/>
  <c r="H167" i="7" s="1"/>
  <c r="J167" i="7" s="1"/>
  <c r="G166" i="7"/>
  <c r="H166" i="7" s="1"/>
  <c r="J166" i="7" s="1"/>
  <c r="G165" i="7"/>
  <c r="G164" i="7"/>
  <c r="G163" i="7"/>
  <c r="G162" i="7"/>
  <c r="H162" i="7" s="1"/>
  <c r="J162" i="7" s="1"/>
  <c r="G161" i="7"/>
  <c r="G160" i="7"/>
  <c r="H160" i="7" s="1"/>
  <c r="J160" i="7" s="1"/>
  <c r="G159" i="7"/>
  <c r="H159" i="7" s="1"/>
  <c r="J159" i="7" s="1"/>
  <c r="G158" i="7"/>
  <c r="G157" i="7"/>
  <c r="G156" i="7"/>
  <c r="G155" i="7"/>
  <c r="G154" i="7"/>
  <c r="H154" i="7" s="1"/>
  <c r="J154" i="7" s="1"/>
  <c r="G153" i="7"/>
  <c r="G152" i="7"/>
  <c r="G151" i="7"/>
  <c r="H151" i="7" s="1"/>
  <c r="J151" i="7" s="1"/>
  <c r="G150" i="7"/>
  <c r="H150" i="7" s="1"/>
  <c r="J150" i="7" s="1"/>
  <c r="G149" i="7"/>
  <c r="G148" i="7"/>
  <c r="G147" i="7"/>
  <c r="G146" i="7"/>
  <c r="G145" i="7"/>
  <c r="G144" i="7"/>
  <c r="G143" i="7"/>
  <c r="G142" i="7"/>
  <c r="G141" i="7"/>
  <c r="G140" i="7"/>
  <c r="H140" i="7" s="1"/>
  <c r="J140" i="7" s="1"/>
  <c r="G139" i="7"/>
  <c r="H139" i="7" s="1"/>
  <c r="J139" i="7" s="1"/>
  <c r="G138" i="7"/>
  <c r="H138" i="7" s="1"/>
  <c r="J138" i="7" s="1"/>
  <c r="G137" i="7"/>
  <c r="G136" i="7"/>
  <c r="G135" i="7"/>
  <c r="G134" i="7"/>
  <c r="G133" i="7"/>
  <c r="G132" i="7"/>
  <c r="G131" i="7"/>
  <c r="H131" i="7" s="1"/>
  <c r="J131" i="7" s="1"/>
  <c r="G130" i="7"/>
  <c r="H130" i="7" s="1"/>
  <c r="J130" i="7" s="1"/>
  <c r="G129" i="7"/>
  <c r="G128" i="7"/>
  <c r="H128" i="7" s="1"/>
  <c r="J128" i="7" s="1"/>
  <c r="G127" i="7"/>
  <c r="G126" i="7"/>
  <c r="H126" i="7" s="1"/>
  <c r="J126" i="7" s="1"/>
  <c r="G125" i="7"/>
  <c r="G124" i="7"/>
  <c r="G123" i="7"/>
  <c r="H123" i="7" s="1"/>
  <c r="J123" i="7" s="1"/>
  <c r="G122" i="7"/>
  <c r="H122" i="7" s="1"/>
  <c r="J122" i="7" s="1"/>
  <c r="G121" i="7"/>
  <c r="G120" i="7"/>
  <c r="G119" i="7"/>
  <c r="G118" i="7"/>
  <c r="H118" i="7" s="1"/>
  <c r="J118" i="7" s="1"/>
  <c r="G117" i="7"/>
  <c r="G116" i="7"/>
  <c r="H116" i="7" s="1"/>
  <c r="J116" i="7" s="1"/>
  <c r="G115" i="7"/>
  <c r="H115" i="7" s="1"/>
  <c r="J115" i="7" s="1"/>
  <c r="G114" i="7"/>
  <c r="H114" i="7" s="1"/>
  <c r="J114" i="7" s="1"/>
  <c r="G113" i="7"/>
  <c r="G112" i="7"/>
  <c r="G111" i="7"/>
  <c r="G110" i="7"/>
  <c r="G109" i="7"/>
  <c r="G108" i="7"/>
  <c r="G107" i="7"/>
  <c r="G106" i="7"/>
  <c r="H106" i="7" s="1"/>
  <c r="J106" i="7" s="1"/>
  <c r="G105" i="7"/>
  <c r="G104" i="7"/>
  <c r="G103" i="7"/>
  <c r="H103" i="7" s="1"/>
  <c r="J103" i="7" s="1"/>
  <c r="G102" i="7"/>
  <c r="G101" i="7"/>
  <c r="G100" i="7"/>
  <c r="G99" i="7"/>
  <c r="G98" i="7"/>
  <c r="H98" i="7" s="1"/>
  <c r="J98" i="7" s="1"/>
  <c r="G97" i="7"/>
  <c r="G96" i="7"/>
  <c r="H96" i="7" s="1"/>
  <c r="J96" i="7" s="1"/>
  <c r="G95" i="7"/>
  <c r="H95" i="7" s="1"/>
  <c r="J95" i="7" s="1"/>
  <c r="G94" i="7"/>
  <c r="H94" i="7" s="1"/>
  <c r="J94" i="7" s="1"/>
  <c r="G93" i="7"/>
  <c r="G92" i="7"/>
  <c r="G91" i="7"/>
  <c r="H91" i="7" s="1"/>
  <c r="J91" i="7" s="1"/>
  <c r="G90" i="7"/>
  <c r="H90" i="7" s="1"/>
  <c r="J90" i="7" s="1"/>
  <c r="G89" i="7"/>
  <c r="G88" i="7"/>
  <c r="G87" i="7"/>
  <c r="G86" i="7"/>
  <c r="G85" i="7"/>
  <c r="G84" i="7"/>
  <c r="H84" i="7" s="1"/>
  <c r="J84" i="7" s="1"/>
  <c r="G83" i="7"/>
  <c r="H83" i="7" s="1"/>
  <c r="J83" i="7" s="1"/>
  <c r="G82" i="7"/>
  <c r="G81" i="7"/>
  <c r="G80" i="7"/>
  <c r="G79" i="7"/>
  <c r="H79" i="7" s="1"/>
  <c r="J79" i="7" s="1"/>
  <c r="G78" i="7"/>
  <c r="H78" i="7" s="1"/>
  <c r="J78" i="7" s="1"/>
  <c r="G77" i="7"/>
  <c r="G76" i="7"/>
  <c r="H76" i="7" s="1"/>
  <c r="J76" i="7" s="1"/>
  <c r="G75" i="7"/>
  <c r="G74" i="7"/>
  <c r="H74" i="7" s="1"/>
  <c r="J74" i="7" s="1"/>
  <c r="G73" i="7"/>
  <c r="G72" i="7"/>
  <c r="G71" i="7"/>
  <c r="H71" i="7" s="1"/>
  <c r="J71" i="7" s="1"/>
  <c r="G70" i="7"/>
  <c r="H70" i="7" s="1"/>
  <c r="J70" i="7" s="1"/>
  <c r="G69" i="7"/>
  <c r="G68" i="7"/>
  <c r="G67" i="7"/>
  <c r="G66" i="7"/>
  <c r="G65" i="7"/>
  <c r="G64" i="7"/>
  <c r="G63" i="7"/>
  <c r="G62" i="7"/>
  <c r="H62" i="7" s="1"/>
  <c r="J62" i="7" s="1"/>
  <c r="G61" i="7"/>
  <c r="G60" i="7"/>
  <c r="G59" i="7"/>
  <c r="G58" i="7"/>
  <c r="G57" i="7"/>
  <c r="G56" i="7"/>
  <c r="H56" i="7" s="1"/>
  <c r="J56" i="7" s="1"/>
  <c r="G55" i="7"/>
  <c r="H55" i="7" s="1"/>
  <c r="J55" i="7" s="1"/>
  <c r="G54" i="7"/>
  <c r="H54" i="7" s="1"/>
  <c r="J54" i="7" s="1"/>
  <c r="G53" i="7"/>
  <c r="G52" i="7"/>
  <c r="G51" i="7"/>
  <c r="H51" i="7" s="1"/>
  <c r="J51" i="7" s="1"/>
  <c r="G50" i="7"/>
  <c r="G49" i="7"/>
  <c r="G48" i="7"/>
  <c r="G47" i="7"/>
  <c r="H47" i="7" s="1"/>
  <c r="J47" i="7" s="1"/>
  <c r="G46" i="7"/>
  <c r="H46" i="7" s="1"/>
  <c r="J46" i="7" s="1"/>
  <c r="G45" i="7"/>
  <c r="G44" i="7"/>
  <c r="G43" i="7"/>
  <c r="G42" i="7"/>
  <c r="H42" i="7" s="1"/>
  <c r="J42" i="7" s="1"/>
  <c r="G41" i="7"/>
  <c r="G40" i="7"/>
  <c r="G39" i="7"/>
  <c r="H39" i="7" s="1"/>
  <c r="J39" i="7" s="1"/>
  <c r="G38" i="7"/>
  <c r="G37" i="7"/>
  <c r="G36" i="7"/>
  <c r="H36" i="7" s="1"/>
  <c r="J36" i="7" s="1"/>
  <c r="G35" i="7"/>
  <c r="H35" i="7" s="1"/>
  <c r="J35" i="7" s="1"/>
  <c r="G34" i="7"/>
  <c r="H34" i="7" s="1"/>
  <c r="J34" i="7" s="1"/>
  <c r="G33" i="7"/>
  <c r="G32" i="7"/>
  <c r="G31" i="7"/>
  <c r="G30" i="7"/>
  <c r="H30" i="7" s="1"/>
  <c r="J30" i="7" s="1"/>
  <c r="G29" i="7"/>
  <c r="G28" i="7"/>
  <c r="G27" i="7"/>
  <c r="H27" i="7" s="1"/>
  <c r="J27" i="7" s="1"/>
  <c r="G26" i="7"/>
  <c r="H26" i="7" s="1"/>
  <c r="J26" i="7" s="1"/>
  <c r="G25" i="7"/>
  <c r="G24" i="7"/>
  <c r="G23" i="7"/>
  <c r="H23" i="7" s="1"/>
  <c r="J23" i="7" s="1"/>
  <c r="G22" i="7"/>
  <c r="H22" i="7" s="1"/>
  <c r="J22" i="7" s="1"/>
  <c r="G21" i="7"/>
  <c r="G20" i="7"/>
  <c r="H20" i="7" s="1"/>
  <c r="J20" i="7" s="1"/>
  <c r="G19" i="7"/>
  <c r="H19" i="7" s="1"/>
  <c r="J19" i="7" s="1"/>
  <c r="G18" i="7"/>
  <c r="H18" i="7" s="1"/>
  <c r="J18" i="7" s="1"/>
  <c r="G17" i="7"/>
  <c r="G16" i="7"/>
  <c r="G15" i="7"/>
  <c r="H15" i="7" s="1"/>
  <c r="J15" i="7" s="1"/>
  <c r="G14" i="7"/>
  <c r="H14" i="7" s="1"/>
  <c r="J14" i="7" s="1"/>
  <c r="G13" i="7"/>
  <c r="G12" i="7"/>
  <c r="G11" i="7"/>
  <c r="G10" i="7"/>
  <c r="G9" i="7"/>
  <c r="G8" i="7"/>
  <c r="G7" i="7"/>
  <c r="G6" i="7"/>
  <c r="H6" i="7" s="1"/>
  <c r="J6" i="7" s="1"/>
  <c r="G5" i="7"/>
  <c r="G4" i="7"/>
  <c r="H4" i="7"/>
  <c r="J4" i="7" s="1"/>
  <c r="H192" i="7"/>
  <c r="J192" i="7" s="1"/>
  <c r="H180" i="7"/>
  <c r="J180" i="7" s="1"/>
  <c r="H172" i="7"/>
  <c r="J172" i="7" s="1"/>
  <c r="H168" i="7"/>
  <c r="J168" i="7" s="1"/>
  <c r="H156" i="7"/>
  <c r="J156" i="7" s="1"/>
  <c r="H148" i="7"/>
  <c r="J148" i="7" s="1"/>
  <c r="H144" i="7"/>
  <c r="J144" i="7" s="1"/>
  <c r="H136" i="7"/>
  <c r="J136" i="7" s="1"/>
  <c r="H132" i="7"/>
  <c r="J132" i="7" s="1"/>
  <c r="H124" i="7"/>
  <c r="J124" i="7" s="1"/>
  <c r="H112" i="7"/>
  <c r="J112" i="7" s="1"/>
  <c r="H108" i="7"/>
  <c r="J108" i="7" s="1"/>
  <c r="H104" i="7"/>
  <c r="J104" i="7" s="1"/>
  <c r="H92" i="7"/>
  <c r="J92" i="7" s="1"/>
  <c r="H88" i="7"/>
  <c r="J88" i="7" s="1"/>
  <c r="H80" i="7"/>
  <c r="J80" i="7" s="1"/>
  <c r="H72" i="7"/>
  <c r="J72" i="7" s="1"/>
  <c r="H64" i="7"/>
  <c r="J64" i="7" s="1"/>
  <c r="H60" i="7"/>
  <c r="J60" i="7" s="1"/>
  <c r="H52" i="7"/>
  <c r="J52" i="7" s="1"/>
  <c r="H48" i="7"/>
  <c r="J48" i="7" s="1"/>
  <c r="H40" i="7"/>
  <c r="J40" i="7" s="1"/>
  <c r="H32" i="7"/>
  <c r="J32" i="7" s="1"/>
  <c r="H28" i="7"/>
  <c r="J28" i="7" s="1"/>
  <c r="H24" i="7"/>
  <c r="J24" i="7" s="1"/>
  <c r="H16" i="7"/>
  <c r="J16" i="7" s="1"/>
  <c r="H12" i="7"/>
  <c r="J12" i="7" s="1"/>
  <c r="H193" i="7"/>
  <c r="J193" i="7" s="1"/>
  <c r="H189" i="7"/>
  <c r="J189" i="7" s="1"/>
  <c r="H185" i="7"/>
  <c r="J185" i="7" s="1"/>
  <c r="H183" i="7"/>
  <c r="J183" i="7" s="1"/>
  <c r="H177" i="7"/>
  <c r="J177" i="7" s="1"/>
  <c r="H173" i="7"/>
  <c r="J173" i="7" s="1"/>
  <c r="H169" i="7"/>
  <c r="J169" i="7" s="1"/>
  <c r="H165" i="7"/>
  <c r="J165" i="7" s="1"/>
  <c r="H157" i="7"/>
  <c r="J157" i="7" s="1"/>
  <c r="H155" i="7"/>
  <c r="J155" i="7" s="1"/>
  <c r="H153" i="7"/>
  <c r="J153" i="7" s="1"/>
  <c r="H149" i="7"/>
  <c r="J149" i="7" s="1"/>
  <c r="H147" i="7"/>
  <c r="J147" i="7" s="1"/>
  <c r="H145" i="7"/>
  <c r="J145" i="7" s="1"/>
  <c r="H141" i="7"/>
  <c r="J141" i="7" s="1"/>
  <c r="H135" i="7"/>
  <c r="J135" i="7" s="1"/>
  <c r="H134" i="7"/>
  <c r="J134" i="7" s="1"/>
  <c r="H133" i="7"/>
  <c r="J133" i="7" s="1"/>
  <c r="H129" i="7"/>
  <c r="J129" i="7" s="1"/>
  <c r="H121" i="7"/>
  <c r="J121" i="7" s="1"/>
  <c r="H113" i="7"/>
  <c r="J113" i="7" s="1"/>
  <c r="H111" i="7"/>
  <c r="J111" i="7" s="1"/>
  <c r="H110" i="7"/>
  <c r="J110" i="7" s="1"/>
  <c r="H105" i="7"/>
  <c r="J105" i="7" s="1"/>
  <c r="H97" i="7"/>
  <c r="J97" i="7" s="1"/>
  <c r="H89" i="7"/>
  <c r="J89" i="7" s="1"/>
  <c r="H87" i="7"/>
  <c r="J87" i="7" s="1"/>
  <c r="H86" i="7"/>
  <c r="J86" i="7" s="1"/>
  <c r="H85" i="7"/>
  <c r="J85" i="7" s="1"/>
  <c r="H81" i="7"/>
  <c r="J81" i="7" s="1"/>
  <c r="H77" i="7"/>
  <c r="J77" i="7" s="1"/>
  <c r="H75" i="7"/>
  <c r="J75" i="7" s="1"/>
  <c r="H73" i="7"/>
  <c r="J73" i="7" s="1"/>
  <c r="H69" i="7"/>
  <c r="J69" i="7" s="1"/>
  <c r="H66" i="7"/>
  <c r="J66" i="7" s="1"/>
  <c r="H65" i="7"/>
  <c r="J65" i="7" s="1"/>
  <c r="H61" i="7"/>
  <c r="J61" i="7" s="1"/>
  <c r="H58" i="7"/>
  <c r="J58" i="7" s="1"/>
  <c r="H57" i="7"/>
  <c r="J57" i="7" s="1"/>
  <c r="H53" i="7"/>
  <c r="J53" i="7" s="1"/>
  <c r="H50" i="7"/>
  <c r="J50" i="7" s="1"/>
  <c r="H45" i="7"/>
  <c r="J45" i="7" s="1"/>
  <c r="H41" i="7"/>
  <c r="J41" i="7" s="1"/>
  <c r="H37" i="7"/>
  <c r="J37" i="7" s="1"/>
  <c r="H33" i="7"/>
  <c r="J33" i="7" s="1"/>
  <c r="H31" i="7"/>
  <c r="J31" i="7" s="1"/>
  <c r="H25" i="7"/>
  <c r="J25" i="7" s="1"/>
  <c r="H21" i="7"/>
  <c r="J21" i="7" s="1"/>
  <c r="H13" i="7"/>
  <c r="J13" i="7" s="1"/>
  <c r="H9" i="7"/>
  <c r="J9" i="7" s="1"/>
  <c r="H7" i="7"/>
  <c r="J7" i="7" s="1"/>
  <c r="H5" i="7"/>
  <c r="J5" i="7" s="1"/>
  <c r="H174" i="7"/>
  <c r="J174" i="7" s="1"/>
  <c r="H158" i="7"/>
  <c r="J158" i="7" s="1"/>
  <c r="H143" i="7"/>
  <c r="J143" i="7" s="1"/>
  <c r="H142" i="7"/>
  <c r="J142" i="7" s="1"/>
  <c r="H127" i="7"/>
  <c r="J127" i="7" s="1"/>
  <c r="H99" i="7"/>
  <c r="J99" i="7" s="1"/>
  <c r="H82" i="7"/>
  <c r="J82" i="7" s="1"/>
  <c r="H67" i="7"/>
  <c r="J67" i="7" s="1"/>
  <c r="H38" i="7"/>
  <c r="J38" i="7" s="1"/>
  <c r="H10" i="7"/>
  <c r="J10" i="7" s="1"/>
  <c r="H43" i="7"/>
  <c r="J43" i="7" s="1"/>
  <c r="H63" i="7"/>
  <c r="J63" i="7" s="1"/>
  <c r="H107" i="7"/>
  <c r="J107" i="7" s="1"/>
  <c r="H119" i="7"/>
  <c r="J119" i="7" s="1"/>
  <c r="H163" i="7"/>
  <c r="J163" i="7" s="1"/>
  <c r="H175" i="7"/>
  <c r="J175" i="7" s="1"/>
  <c r="H176" i="7"/>
  <c r="J176" i="7" s="1"/>
  <c r="H152" i="7"/>
  <c r="J152" i="7" s="1"/>
  <c r="H146" i="7"/>
  <c r="J146" i="7" s="1"/>
  <c r="H59" i="7"/>
  <c r="J59" i="7" s="1"/>
  <c r="H44" i="7"/>
  <c r="J44" i="7" s="1"/>
  <c r="H11" i="7"/>
  <c r="J11" i="7" s="1"/>
  <c r="H102" i="7"/>
  <c r="J102" i="7" s="1"/>
  <c r="I193" i="7"/>
  <c r="I192" i="7"/>
  <c r="I191" i="7"/>
  <c r="I190" i="7"/>
  <c r="I189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H181" i="7"/>
  <c r="J181" i="7" s="1"/>
  <c r="H164" i="7"/>
  <c r="J164" i="7" s="1"/>
  <c r="H161" i="7"/>
  <c r="J161" i="7" s="1"/>
  <c r="H137" i="7"/>
  <c r="J137" i="7" s="1"/>
  <c r="H125" i="7"/>
  <c r="J125" i="7" s="1"/>
  <c r="H120" i="7"/>
  <c r="J120" i="7" s="1"/>
  <c r="H117" i="7"/>
  <c r="J117" i="7" s="1"/>
  <c r="H109" i="7"/>
  <c r="J109" i="7" s="1"/>
  <c r="H101" i="7"/>
  <c r="J101" i="7" s="1"/>
  <c r="H100" i="7"/>
  <c r="J100" i="7" s="1"/>
  <c r="H93" i="7"/>
  <c r="J93" i="7" s="1"/>
  <c r="H68" i="7"/>
  <c r="J68" i="7" s="1"/>
  <c r="H49" i="7"/>
  <c r="J49" i="7" s="1"/>
  <c r="H29" i="7"/>
  <c r="J29" i="7" s="1"/>
  <c r="H17" i="7"/>
  <c r="J17" i="7" s="1"/>
  <c r="H8" i="7"/>
  <c r="J8" i="7" s="1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AB8" i="14" l="1"/>
  <c r="X10" i="14"/>
  <c r="X48" i="14" s="1"/>
  <c r="AB43" i="14"/>
  <c r="AB16" i="14"/>
  <c r="AB37" i="14"/>
  <c r="AB5" i="14"/>
  <c r="AB40" i="14"/>
  <c r="AB4" i="14"/>
  <c r="AB6" i="14"/>
  <c r="AB39" i="14"/>
  <c r="AB25" i="14"/>
  <c r="AB24" i="14"/>
  <c r="AB23" i="14"/>
  <c r="AB22" i="14"/>
  <c r="AB45" i="14"/>
  <c r="AB38" i="14"/>
  <c r="AB13" i="14"/>
  <c r="AB42" i="14"/>
  <c r="AB17" i="14"/>
  <c r="AB15" i="14"/>
  <c r="AB9" i="14"/>
  <c r="AB21" i="14"/>
  <c r="I9" i="15"/>
  <c r="I45" i="12"/>
  <c r="I39" i="12"/>
  <c r="I193" i="13"/>
  <c r="I4" i="13"/>
  <c r="I22" i="12"/>
  <c r="I45" i="11"/>
  <c r="P15" i="11" s="1"/>
  <c r="O15" i="11"/>
  <c r="O4" i="11"/>
  <c r="I38" i="11"/>
  <c r="P7" i="11" s="1"/>
  <c r="O7" i="11"/>
  <c r="I22" i="11"/>
  <c r="P5" i="11" s="1"/>
  <c r="O5" i="11"/>
  <c r="I8" i="11"/>
  <c r="I41" i="11"/>
  <c r="I4" i="11"/>
  <c r="P4" i="11" s="1"/>
  <c r="O4" i="10"/>
  <c r="O11" i="10"/>
  <c r="I7" i="10"/>
  <c r="P13" i="10"/>
  <c r="I203" i="10"/>
  <c r="P11" i="10" s="1"/>
  <c r="P9" i="10"/>
  <c r="O7" i="10"/>
  <c r="O15" i="10"/>
  <c r="O12" i="10"/>
  <c r="P15" i="10"/>
  <c r="I266" i="10"/>
  <c r="O14" i="10"/>
  <c r="O10" i="10"/>
  <c r="P10" i="10"/>
  <c r="O13" i="10"/>
  <c r="I41" i="10"/>
  <c r="P5" i="10" s="1"/>
  <c r="O5" i="10"/>
  <c r="P4" i="10"/>
  <c r="I106" i="10"/>
  <c r="O8" i="10"/>
  <c r="I86" i="10"/>
  <c r="P6" i="10" s="1"/>
  <c r="O6" i="10"/>
  <c r="I64" i="10"/>
  <c r="P7" i="10" s="1"/>
  <c r="O9" i="10"/>
  <c r="I219" i="10"/>
  <c r="P12" i="10" s="1"/>
  <c r="I287" i="10"/>
  <c r="I146" i="10"/>
  <c r="O5" i="8"/>
  <c r="P8" i="8"/>
  <c r="I199" i="8"/>
  <c r="P11" i="8" s="1"/>
  <c r="O11" i="8"/>
  <c r="P5" i="8"/>
  <c r="I143" i="8"/>
  <c r="O7" i="8"/>
  <c r="O8" i="8"/>
  <c r="P9" i="8"/>
  <c r="P7" i="8"/>
  <c r="I145" i="8"/>
  <c r="P6" i="8" s="1"/>
  <c r="O6" i="8"/>
  <c r="I4" i="8"/>
  <c r="P4" i="8" s="1"/>
  <c r="O4" i="8"/>
  <c r="O9" i="8"/>
  <c r="I205" i="8"/>
  <c r="P12" i="8" s="1"/>
  <c r="Q4" i="12" l="1"/>
  <c r="Q9" i="13"/>
  <c r="Q7" i="13"/>
  <c r="Q4" i="13"/>
  <c r="Q5" i="13"/>
  <c r="Q10" i="13"/>
  <c r="Q6" i="13"/>
  <c r="Q8" i="13"/>
  <c r="P8" i="10"/>
  <c r="Q8" i="10" s="1"/>
  <c r="P14" i="10"/>
  <c r="Q5" i="10"/>
  <c r="Q6" i="10"/>
  <c r="Q7" i="10"/>
  <c r="Q4" i="10"/>
  <c r="S7" i="8"/>
  <c r="Q8" i="8"/>
  <c r="Q6" i="8"/>
  <c r="Q5" i="8"/>
  <c r="Q9" i="8"/>
  <c r="Q10" i="8"/>
  <c r="Q7" i="8"/>
  <c r="Q4" i="8"/>
  <c r="Q6" i="12" l="1"/>
  <c r="Q7" i="12"/>
  <c r="Q5" i="12"/>
  <c r="Q10" i="10"/>
  <c r="Q9" i="10"/>
</calcChain>
</file>

<file path=xl/sharedStrings.xml><?xml version="1.0" encoding="utf-8"?>
<sst xmlns="http://schemas.openxmlformats.org/spreadsheetml/2006/main" count="35803" uniqueCount="1406">
  <si>
    <t>Plant Acct</t>
  </si>
  <si>
    <t>Asset Key</t>
  </si>
  <si>
    <t>Service</t>
  </si>
  <si>
    <t>Jurisdiction</t>
  </si>
  <si>
    <t>Plant Ledger Location</t>
  </si>
  <si>
    <t>Plant Location Location Desc</t>
  </si>
  <si>
    <t>Facility ID</t>
  </si>
  <si>
    <t>Facility ID Desc</t>
  </si>
  <si>
    <t>DPIS</t>
  </si>
  <si>
    <t>Ending Balance</t>
  </si>
  <si>
    <t>391000</t>
  </si>
  <si>
    <t>00</t>
  </si>
  <si>
    <t>CD</t>
  </si>
  <si>
    <t>AA</t>
  </si>
  <si>
    <t>099</t>
  </si>
  <si>
    <t>COMMON ALL</t>
  </si>
  <si>
    <t>UNSPECIFIED - Allocated All</t>
  </si>
  <si>
    <t>GD</t>
  </si>
  <si>
    <t>UNSPECIFIED - Allocated All (ID)</t>
  </si>
  <si>
    <t>UNSPECIFIED - Allocated All (MT)</t>
  </si>
  <si>
    <t>UNSPECIFIED - Allocated All (WA)</t>
  </si>
  <si>
    <t>CENTR</t>
  </si>
  <si>
    <t>CENTRAL OPERATING FACILITY -STRUCT</t>
  </si>
  <si>
    <t>LCDIV</t>
  </si>
  <si>
    <t>LEWIS-CLARK DIV CALL CENTER OFFICE (AA)</t>
  </si>
  <si>
    <t>SYSNE</t>
  </si>
  <si>
    <t>SYSTEM NETWORK-COMMUNICATION (AA)</t>
  </si>
  <si>
    <t>TRENT</t>
  </si>
  <si>
    <t>SPOKANE VALLEY CALL SERVICE CENTER (old Horizon C.U.Building)</t>
  </si>
  <si>
    <t>391100</t>
  </si>
  <si>
    <t>WA</t>
  </si>
  <si>
    <t>028</t>
  </si>
  <si>
    <t>WASHINGTON</t>
  </si>
  <si>
    <t>UNSPECIFIED - Washington</t>
  </si>
  <si>
    <t>ED</t>
  </si>
  <si>
    <t>SUN</t>
  </si>
  <si>
    <t>SUNSET SUBSTA</t>
  </si>
  <si>
    <t>ID</t>
  </si>
  <si>
    <t>038</t>
  </si>
  <si>
    <t>IDAHO</t>
  </si>
  <si>
    <t>UNSPECIFIED - Idaho</t>
  </si>
  <si>
    <t>OR</t>
  </si>
  <si>
    <t>068</t>
  </si>
  <si>
    <t>OREGON</t>
  </si>
  <si>
    <t>UNSPECIFIED - Oregon</t>
  </si>
  <si>
    <t>AN</t>
  </si>
  <si>
    <t>098</t>
  </si>
  <si>
    <t>COMMON</t>
  </si>
  <si>
    <t>UNSPECIFIED - Allocated North</t>
  </si>
  <si>
    <t>UNSPECIFIED - Allocated North (ID)</t>
  </si>
  <si>
    <t>UNSPECIFIED - Allocated North (WA)</t>
  </si>
  <si>
    <t>UNSPECIFIED - Allocated All (OR)</t>
  </si>
  <si>
    <t>391101</t>
  </si>
  <si>
    <t>393000</t>
  </si>
  <si>
    <t>DOLLWA</t>
  </si>
  <si>
    <t>DOLLAR ROAD-STRUCTURE (1/028)</t>
  </si>
  <si>
    <t>CA</t>
  </si>
  <si>
    <t>078</t>
  </si>
  <si>
    <t>CALIFORNIA</t>
  </si>
  <si>
    <t>UNSPECIFIED - California</t>
  </si>
  <si>
    <t>CLARS</t>
  </si>
  <si>
    <t>CLARKSTON SERVICE CENTER(STRUCTURE)(9/098)</t>
  </si>
  <si>
    <t>394000</t>
  </si>
  <si>
    <t>AS</t>
  </si>
  <si>
    <t>UNSPECIFIED - Allocated South</t>
  </si>
  <si>
    <t>UNSPECIFIED - Allocated North (MT)</t>
  </si>
  <si>
    <t>395000</t>
  </si>
  <si>
    <t>397000</t>
  </si>
  <si>
    <t>1-1</t>
  </si>
  <si>
    <t>MEAD CITY GATE-SPOKANE WA</t>
  </si>
  <si>
    <t>100</t>
  </si>
  <si>
    <t>KETTLE FALLS 1ST STAGE REG STA (S1400JUNIPERST)</t>
  </si>
  <si>
    <t>132</t>
  </si>
  <si>
    <t>RITZVILLE ODORIZER STA# 132</t>
  </si>
  <si>
    <t>137</t>
  </si>
  <si>
    <t>WARDEN GATE STA</t>
  </si>
  <si>
    <t>140</t>
  </si>
  <si>
    <t>CONNELL REG STA BIRCH &amp; E. CITY LIMIT (HWY 395)</t>
  </si>
  <si>
    <t>142</t>
  </si>
  <si>
    <t>CONNELL ODORIZER STA(CURRY RD &amp; NPC TRANS LINE)</t>
  </si>
  <si>
    <t>146</t>
  </si>
  <si>
    <t>GOLDENDALE CITY GATE(NPC TRANSMISSION LINE)</t>
  </si>
  <si>
    <t>15-1</t>
  </si>
  <si>
    <t>MICA CITY GATE-BELMONT</t>
  </si>
  <si>
    <t>150</t>
  </si>
  <si>
    <t>STEVENSON CITY GATE KANAKA CR RD &amp; NWP (now 1500)</t>
  </si>
  <si>
    <t>172</t>
  </si>
  <si>
    <t>AIRWAY HEIGHTS REG STA 21ST &amp; LYONS</t>
  </si>
  <si>
    <t>2-1</t>
  </si>
  <si>
    <t>INDIAN TRAIL CITY GATE(KETTLE FALLS LINE)</t>
  </si>
  <si>
    <t>24</t>
  </si>
  <si>
    <t>PROGRESS &amp; TRENT</t>
  </si>
  <si>
    <t>3</t>
  </si>
  <si>
    <t>SPOKANE WEST CITY GATE (GRAHAM RD)</t>
  </si>
  <si>
    <t>33</t>
  </si>
  <si>
    <t>COEUR D'ALENE ST &amp; SUNSET BLVD</t>
  </si>
  <si>
    <t>350-1</t>
  </si>
  <si>
    <t>PULLMAN CITY GATE</t>
  </si>
  <si>
    <t>350-2</t>
  </si>
  <si>
    <t>EVERGREEN REG STA(US 195 &amp; NPC)</t>
  </si>
  <si>
    <t>352</t>
  </si>
  <si>
    <t>MAIN &amp; SPRING REG STA</t>
  </si>
  <si>
    <t>353</t>
  </si>
  <si>
    <t>MORTON ST REG STA (VICTORY SQUARE)</t>
  </si>
  <si>
    <t>3HT</t>
  </si>
  <si>
    <t>THIRD &amp; HATCH SUBSTA</t>
  </si>
  <si>
    <t>3SPRA</t>
  </si>
  <si>
    <t>THREE SPRINGS RADIO STA-COMMUN</t>
  </si>
  <si>
    <t>4061</t>
  </si>
  <si>
    <t>-  COLFAX REG&amp;ODORIZER STA (AIRPORT RD &amp; ALMOTA, WAS #311)</t>
  </si>
  <si>
    <t>407</t>
  </si>
  <si>
    <t>CRITCHFIELD &amp; RESERVIOR RDS</t>
  </si>
  <si>
    <t>41</t>
  </si>
  <si>
    <t>MEDICAL LAKE CITY GATE&amp;METG STAT-ESPANOLA RD</t>
  </si>
  <si>
    <t>431</t>
  </si>
  <si>
    <t>HIGHLAND &amp; SNAKE RIVER DR</t>
  </si>
  <si>
    <t>440</t>
  </si>
  <si>
    <t>CRITCHFIELD RD &amp; RIVER ST. REG STA-CLARKSTON,WA</t>
  </si>
  <si>
    <t>47</t>
  </si>
  <si>
    <t>STARR RD &amp; ROSEWOOD REG STA</t>
  </si>
  <si>
    <t>48</t>
  </si>
  <si>
    <t>MADISON &amp; MISSION REG STAT. LIBERTY LAKE</t>
  </si>
  <si>
    <t>4HE</t>
  </si>
  <si>
    <t>FOURTH &amp; HERALD</t>
  </si>
  <si>
    <t>502</t>
  </si>
  <si>
    <t>CHEWELAH GOLF COURSE-STEINMETZ ROAD-CHEWELAH,WA</t>
  </si>
  <si>
    <t>504-1</t>
  </si>
  <si>
    <t>ARDEN HILL RD REG STA</t>
  </si>
  <si>
    <t>56</t>
  </si>
  <si>
    <t>WINDRIVER REG STATION</t>
  </si>
  <si>
    <t>7</t>
  </si>
  <si>
    <t>WILDROSE AND PERRY REG STA</t>
  </si>
  <si>
    <t>700</t>
  </si>
  <si>
    <t>HARVARD ROAD H.P. TIE IN (HARVARD &amp; TRENT)</t>
  </si>
  <si>
    <t>715</t>
  </si>
  <si>
    <t>ANTLER RD &amp; 8INCH FEEDER-DEER PARK REG STATION</t>
  </si>
  <si>
    <t>772</t>
  </si>
  <si>
    <t>7500 HAYFORD RD REG STA (WESTBOW RD) -AIRWAY HTS</t>
  </si>
  <si>
    <t>779</t>
  </si>
  <si>
    <t>WHITE RD, 11408 FARM TAP</t>
  </si>
  <si>
    <t>799</t>
  </si>
  <si>
    <t>REG STATION #799 -THORPE AND MADISON SPOKANE,WA</t>
  </si>
  <si>
    <t>8008</t>
  </si>
  <si>
    <t>NINE MILE GATE STATION, WA 028</t>
  </si>
  <si>
    <t>9CE</t>
  </si>
  <si>
    <t>NINTH &amp; CENTRAL SW STA</t>
  </si>
  <si>
    <t>ACME</t>
  </si>
  <si>
    <t>ACME MATERIALS &amp; CONST-TELEMETRY</t>
  </si>
  <si>
    <t>ADD</t>
  </si>
  <si>
    <t>ADDY 115 SUBSTA</t>
  </si>
  <si>
    <t>AIR</t>
  </si>
  <si>
    <t>AIRWAY HEIGHTS SUBSTA</t>
  </si>
  <si>
    <t>AIRHT</t>
  </si>
  <si>
    <t>AIRWAY HEIGHTS PRISON-TELEMETRY</t>
  </si>
  <si>
    <t>AMER</t>
  </si>
  <si>
    <t>AMERICAN LINEN-TELEMETRY</t>
  </si>
  <si>
    <t>ASOTIN</t>
  </si>
  <si>
    <t>ASOTIN METERING STATION</t>
  </si>
  <si>
    <t>BAKER</t>
  </si>
  <si>
    <t>BAKER COMMODITIES</t>
  </si>
  <si>
    <t>BEA</t>
  </si>
  <si>
    <t>BEACON SUBSTA</t>
  </si>
  <si>
    <t>BFGOOD</t>
  </si>
  <si>
    <t>BF GOODRICH</t>
  </si>
  <si>
    <t>BKR</t>
  </si>
  <si>
    <t>BARKER RD SUBSTA</t>
  </si>
  <si>
    <t>BOEIN</t>
  </si>
  <si>
    <t>BOEING CO.-TELEMETRY</t>
  </si>
  <si>
    <t>BPGCOM</t>
  </si>
  <si>
    <t>BOULDER PARK GAS COMMUNICATION</t>
  </si>
  <si>
    <t>C&amp;W</t>
  </si>
  <si>
    <t>COLLEGE &amp; WALNT SUBSTA 115kV</t>
  </si>
  <si>
    <t>CENPRE</t>
  </si>
  <si>
    <t>CENTRAL PREMIX CONCRETE, SPOKANE, WA</t>
  </si>
  <si>
    <t>CFD</t>
  </si>
  <si>
    <t>CRITCHFIELD 115/13 KV SUB</t>
  </si>
  <si>
    <t>CHCCPA</t>
  </si>
  <si>
    <t>CHEWELAH COUNTRY CLUB GAS PRESSURE ALARM</t>
  </si>
  <si>
    <t>CHE</t>
  </si>
  <si>
    <t>CHESTER SUBSTA</t>
  </si>
  <si>
    <t>CHEWA</t>
  </si>
  <si>
    <t>CHEWELAH WAREHOUSE-COMMUNICATION</t>
  </si>
  <si>
    <t>CHW</t>
  </si>
  <si>
    <t>CHEWELAH 115 SUBSTA (AN)</t>
  </si>
  <si>
    <t>CLAGAS</t>
  </si>
  <si>
    <t>CLARKSTON SVC CTR GAS TELEMETRY</t>
  </si>
  <si>
    <t>CLV</t>
  </si>
  <si>
    <t>COLVILLE 115 KVSUBSTA</t>
  </si>
  <si>
    <t>COB</t>
  </si>
  <si>
    <t>COLBERT SUBSTA</t>
  </si>
  <si>
    <t>COLCO</t>
  </si>
  <si>
    <t>COLVILLE BASE STA-COMMUNI</t>
  </si>
  <si>
    <t>COLVC</t>
  </si>
  <si>
    <t>COLVILLE OFFICE-COMMUNICATION</t>
  </si>
  <si>
    <t>CREACH</t>
  </si>
  <si>
    <t>CREACH GREENHOUSE SPOKANE VALLEY, WA</t>
  </si>
  <si>
    <t>DAVCO</t>
  </si>
  <si>
    <t>DAVENPORT OFFICE-COMMUNICATION</t>
  </si>
  <si>
    <t>DCR</t>
  </si>
  <si>
    <t>DRY CREEK 230/115kV SUBSTA</t>
  </si>
  <si>
    <t>DRY CREEK 230/115kV SUBSTA (AN)</t>
  </si>
  <si>
    <t>DEAHOS</t>
  </si>
  <si>
    <t>DEACONESS HOSPITAL</t>
  </si>
  <si>
    <t>DEP</t>
  </si>
  <si>
    <t>DEER PARK SUBSTA, 115/13kV (WE BOUGHT FROM BPA)</t>
  </si>
  <si>
    <t>DGP</t>
  </si>
  <si>
    <t>DEVILS GAP 115kV SW STA</t>
  </si>
  <si>
    <t>DPBCO</t>
  </si>
  <si>
    <t>DEER PARK BASE STA-COMMUNICATION</t>
  </si>
  <si>
    <t>DPOCO</t>
  </si>
  <si>
    <t>DEER PARK OFFICE-COMMUNICATION</t>
  </si>
  <si>
    <t>DRY</t>
  </si>
  <si>
    <t>DRY GULCH 115/13kV SUBSTA</t>
  </si>
  <si>
    <t>EASTH</t>
  </si>
  <si>
    <t>EASTERN STATE HOSPITAL-TELEMETRY</t>
  </si>
  <si>
    <t>ECL</t>
  </si>
  <si>
    <t>EAST COLFAX SW STA</t>
  </si>
  <si>
    <t>EFM</t>
  </si>
  <si>
    <t>EAST FARMS SUBSTA</t>
  </si>
  <si>
    <t>EQUTRF</t>
  </si>
  <si>
    <t>EQUIPMENT TRF TO/FRM ROOM 24</t>
  </si>
  <si>
    <t>ERR28</t>
  </si>
  <si>
    <t>ERRORS-WASHINGTON-ELECTRIC</t>
  </si>
  <si>
    <t>EWN</t>
  </si>
  <si>
    <t>EWAN SUBSTA</t>
  </si>
  <si>
    <t>EWU</t>
  </si>
  <si>
    <t>EASTERN WASHINGTON UNIVERSITY TELEMETRY</t>
  </si>
  <si>
    <t>F&amp;C</t>
  </si>
  <si>
    <t>FRANCIS &amp; CEDAR SUBSTA</t>
  </si>
  <si>
    <t>FAFB</t>
  </si>
  <si>
    <t>F.A.F.B.-TELEMETRY</t>
  </si>
  <si>
    <t>FAFMET</t>
  </si>
  <si>
    <t>- FAFB FIXED NETWORK METER READING COMM</t>
  </si>
  <si>
    <t>FANWA</t>
  </si>
  <si>
    <t>- FIELD AREA NETWORK DEVICE-COMMUNICATION (WA)</t>
  </si>
  <si>
    <t>FOR</t>
  </si>
  <si>
    <t>FORD SUBSTA</t>
  </si>
  <si>
    <t>FRANZ</t>
  </si>
  <si>
    <t>FRANZ BAKERY TELEMETRY</t>
  </si>
  <si>
    <t>FWT</t>
  </si>
  <si>
    <t>FORT WRIGHT 115 KV SUBSTA</t>
  </si>
  <si>
    <t>GAR</t>
  </si>
  <si>
    <t>GARFIELD SUBSTA</t>
  </si>
  <si>
    <t>GASPR2</t>
  </si>
  <si>
    <t>GAS PRESSURE ALRM SYS-COLV, KET FALLS,CHEW 1/028</t>
  </si>
  <si>
    <t>GASPR3</t>
  </si>
  <si>
    <t>DAVENPORT PRESSURE</t>
  </si>
  <si>
    <t>GASPRE</t>
  </si>
  <si>
    <t>GAS PRESSURE ALARM SYSTEM-SPOKANE AREA 1/028</t>
  </si>
  <si>
    <t>GAWATE</t>
  </si>
  <si>
    <t>WASH GAS TELEMETRY PROJECT-  1/028</t>
  </si>
  <si>
    <t>GIF</t>
  </si>
  <si>
    <t>GIFFORD SUBSTA</t>
  </si>
  <si>
    <t>GLN</t>
  </si>
  <si>
    <t>GLENROSE SUBSTA</t>
  </si>
  <si>
    <t>GONZ</t>
  </si>
  <si>
    <t>GONZAGA UNIVERSITY-GAS TELEMETRY</t>
  </si>
  <si>
    <t>GRA</t>
  </si>
  <si>
    <t>GREENACRES SUBSTA</t>
  </si>
  <si>
    <t>GRN</t>
  </si>
  <si>
    <t>GREENWOOD SUBSTA</t>
  </si>
  <si>
    <t>H&amp;W</t>
  </si>
  <si>
    <t>HALLET &amp; WHITE SUBSTA</t>
  </si>
  <si>
    <t>HAR</t>
  </si>
  <si>
    <t>HARRINGTON SUBSTA</t>
  </si>
  <si>
    <t>HFHOS</t>
  </si>
  <si>
    <t>HOLY FAMILY HOSPITAL GAS TELEMETRY 1/028</t>
  </si>
  <si>
    <t>HUNTWD</t>
  </si>
  <si>
    <t>HUNTWOOD CABINETS PLANT TELEMETRY</t>
  </si>
  <si>
    <t>IEP</t>
  </si>
  <si>
    <t>INLAND EMPIRE PAPER SUBSTA</t>
  </si>
  <si>
    <t>INASP3</t>
  </si>
  <si>
    <t>SPOKANE - HASTINGS/PERRY INLAND ASPHALT PLANT</t>
  </si>
  <si>
    <t>INLAS</t>
  </si>
  <si>
    <t>INLAND ASPHALT-GAS TELEMTRY</t>
  </si>
  <si>
    <t>INT</t>
  </si>
  <si>
    <t>INDIAN TRAIL SUBSTATION</t>
  </si>
  <si>
    <t>INWDAI</t>
  </si>
  <si>
    <t>INLAND NORTHWEST DAIRY TELEMETRY</t>
  </si>
  <si>
    <t>JST</t>
  </si>
  <si>
    <t>JACK STEWART TRAING</t>
  </si>
  <si>
    <t>KAIMEA</t>
  </si>
  <si>
    <t>KAISER MEAD</t>
  </si>
  <si>
    <t>KAIS</t>
  </si>
  <si>
    <t>KAISER ALUMINUM-TRENTWOOD WA.-GAS TELEMTRY</t>
  </si>
  <si>
    <t>KESTMP</t>
  </si>
  <si>
    <t>KETTLE STEAM PLANT</t>
  </si>
  <si>
    <t>KOCHMT</t>
  </si>
  <si>
    <t>KOCH MATERIALS</t>
  </si>
  <si>
    <t>KOMTVA</t>
  </si>
  <si>
    <t>KOCK MATERIALS-VALLEY</t>
  </si>
  <si>
    <t>L&amp;R</t>
  </si>
  <si>
    <t>LEE &amp; REYNOLDS SUBSTA</t>
  </si>
  <si>
    <t>LEE &amp; REYNOLDS SUBSTA (AN)</t>
  </si>
  <si>
    <t>L&amp;S</t>
  </si>
  <si>
    <t>LYONS &amp; STANDARD SUBSTA</t>
  </si>
  <si>
    <t>LAKEL</t>
  </si>
  <si>
    <t>LAKELAND VILLAGE - MEDICAL LK-GAS TELEMTRY</t>
  </si>
  <si>
    <t>LAMB</t>
  </si>
  <si>
    <t>LAMB-WESTON-GAS TELEMTRY</t>
  </si>
  <si>
    <t>LANMT</t>
  </si>
  <si>
    <t>LANE MT. SILICA-VALLEY</t>
  </si>
  <si>
    <t>LFTIE</t>
  </si>
  <si>
    <t>LTL FLS TIE 1 &amp; 2 COMM</t>
  </si>
  <si>
    <t>LIB</t>
  </si>
  <si>
    <t>LIBERTY LAKE SUBSTA</t>
  </si>
  <si>
    <t>LIN</t>
  </si>
  <si>
    <t>LIND SUBSTA</t>
  </si>
  <si>
    <t>LINBS</t>
  </si>
  <si>
    <t>LIND VHF BASE STA</t>
  </si>
  <si>
    <t>LIND</t>
  </si>
  <si>
    <t>LIND GAS ALARM PRESSURE EQUIPMENT-TELEMTRY</t>
  </si>
  <si>
    <t>LLS</t>
  </si>
  <si>
    <t>LONG LAKE 115 KV SUBSTA</t>
  </si>
  <si>
    <t>LOO</t>
  </si>
  <si>
    <t>LOON LAKE SUBSTA</t>
  </si>
  <si>
    <t>LTLFLS</t>
  </si>
  <si>
    <t>LITTLE FALLS SUB</t>
  </si>
  <si>
    <t>MANCOM</t>
  </si>
  <si>
    <t>MGMT NETWORK SGDP COMMUNICATION (WA)</t>
  </si>
  <si>
    <t>MEA</t>
  </si>
  <si>
    <t>MEAD SUBSTA</t>
  </si>
  <si>
    <t>MEAD SUBSTA (AN)</t>
  </si>
  <si>
    <t>MIDCOL</t>
  </si>
  <si>
    <t>MID-COLUMBIA ELECTRIC</t>
  </si>
  <si>
    <t>MLN</t>
  </si>
  <si>
    <t>MILAN SUBSTA</t>
  </si>
  <si>
    <t>MILAN SUBSTA (AN)</t>
  </si>
  <si>
    <t>MTEL-2</t>
  </si>
  <si>
    <t>MOBILE TELEMETRY STATION #2</t>
  </si>
  <si>
    <t>MTEL-3</t>
  </si>
  <si>
    <t>MOBILE TELEMETRY STATION #3</t>
  </si>
  <si>
    <t>MTR</t>
  </si>
  <si>
    <t>METRO SUBSTA</t>
  </si>
  <si>
    <t>MUTMAT</t>
  </si>
  <si>
    <t>MUTUAL MATERIALS-GAS TELEMETRY 1/028</t>
  </si>
  <si>
    <t>NE</t>
  </si>
  <si>
    <t>NORTHEAST SUBSTA</t>
  </si>
  <si>
    <t>NW</t>
  </si>
  <si>
    <t>NORTHWEST SUBSTA</t>
  </si>
  <si>
    <t>NORTHWEST SUBSTA (AN)</t>
  </si>
  <si>
    <t>NWALL</t>
  </si>
  <si>
    <t>NW ALLOYS COMPANY-GAS TELEMTRY</t>
  </si>
  <si>
    <t>ODS</t>
  </si>
  <si>
    <t>ODESSA SUBSTA</t>
  </si>
  <si>
    <t>OPT</t>
  </si>
  <si>
    <t>OPPORTUNITY SUBSTA</t>
  </si>
  <si>
    <t>ORI</t>
  </si>
  <si>
    <t>ORIN SUBSTA</t>
  </si>
  <si>
    <t>OSS</t>
  </si>
  <si>
    <t>OTHELLO 115kV SW STA (AN)</t>
  </si>
  <si>
    <t>OTH</t>
  </si>
  <si>
    <t>OTHELLO 115 KV SUBSTA</t>
  </si>
  <si>
    <t>OTHBA</t>
  </si>
  <si>
    <t>OTHELLO BASE STA-COMMUNICAT</t>
  </si>
  <si>
    <t>OTHCO</t>
  </si>
  <si>
    <t>OTHELLO OFFICE-COMMUNICATION</t>
  </si>
  <si>
    <t>OTI</t>
  </si>
  <si>
    <t>OTIS ORCHARD 115kV SW STA</t>
  </si>
  <si>
    <t>PAL</t>
  </si>
  <si>
    <t>PALOUSE SUB</t>
  </si>
  <si>
    <t>PDL</t>
  </si>
  <si>
    <t>POUND LANE SUBSTA</t>
  </si>
  <si>
    <t>PGTST</t>
  </si>
  <si>
    <t>PGT STARR ROAD-GAS TELEMETRY</t>
  </si>
  <si>
    <t>PMN</t>
  </si>
  <si>
    <t>PULLMAN OFFICE NEXT GEN COMM</t>
  </si>
  <si>
    <t>PST</t>
  </si>
  <si>
    <t>POST ST SUBSTA</t>
  </si>
  <si>
    <t>PWPA</t>
  </si>
  <si>
    <t>PULPWOOD PRESSURE ALARM POINT, 028</t>
  </si>
  <si>
    <t>QUARRY</t>
  </si>
  <si>
    <t>6328 E UTAH - SPOKANE - COMMUNICATION EQUIP</t>
  </si>
  <si>
    <t>RIT</t>
  </si>
  <si>
    <t>RITZVILLE SUBSTA</t>
  </si>
  <si>
    <t>ROK</t>
  </si>
  <si>
    <t>ROCKFORD SUBSTA</t>
  </si>
  <si>
    <t>ROS</t>
  </si>
  <si>
    <t>ROSS PARK 115 KV SUBSTA</t>
  </si>
  <si>
    <t>RSA</t>
  </si>
  <si>
    <t>ROSALIA SUBSTA</t>
  </si>
  <si>
    <t>SACHRT</t>
  </si>
  <si>
    <t>GAS TELEMETRY AT SACRED HEART MEDICAL CENTER#2 SPO</t>
  </si>
  <si>
    <t>SCC</t>
  </si>
  <si>
    <t>SPOKANE COMMUNITY COLLEGE</t>
  </si>
  <si>
    <t>SE</t>
  </si>
  <si>
    <t>SOUTHEAST SUBSTA</t>
  </si>
  <si>
    <t>SFCC</t>
  </si>
  <si>
    <t>SPOKANE FALLS COMMUNITY COLLEGE-GAS TELEMTRY</t>
  </si>
  <si>
    <t>SGDCOM</t>
  </si>
  <si>
    <t>SGDP FIBER COMMUNICATIONS</t>
  </si>
  <si>
    <t>SGICOM</t>
  </si>
  <si>
    <t>SGIG FIBER COMMUNICATIONS</t>
  </si>
  <si>
    <t>SHAMR</t>
  </si>
  <si>
    <t>SHAMROCK PAVING-GAS TELEMTRY</t>
  </si>
  <si>
    <t>SIP</t>
  </si>
  <si>
    <t>SPOKANE INDUSTRIAL PARK SUBSTA</t>
  </si>
  <si>
    <t>SLK</t>
  </si>
  <si>
    <t>SILVER LAKE SUBSTA</t>
  </si>
  <si>
    <t>SOC</t>
  </si>
  <si>
    <t>SPOKANE OPERATIONS CENTER NEXT GEN COMM</t>
  </si>
  <si>
    <t>SOT</t>
  </si>
  <si>
    <t>SOUTH OTHELLO SUBSTA</t>
  </si>
  <si>
    <t>SPA</t>
  </si>
  <si>
    <t>SPANGLE SUBSTA</t>
  </si>
  <si>
    <t>SPCSTE</t>
  </si>
  <si>
    <t>SPOKANE COUNTY STEAM</t>
  </si>
  <si>
    <t>SPI</t>
  </si>
  <si>
    <t>SPIRIT SUBSTA</t>
  </si>
  <si>
    <t>SPKRCK</t>
  </si>
  <si>
    <t>SPOKANE ROCK PRODUCTS TELEMETRY</t>
  </si>
  <si>
    <t>SPN</t>
  </si>
  <si>
    <t>AVISTA HQ NEXT GEN COMM</t>
  </si>
  <si>
    <t>SPOBA</t>
  </si>
  <si>
    <t>SPOKANE BASE STATION-GAS TELEMTRY</t>
  </si>
  <si>
    <t>SPSTE</t>
  </si>
  <si>
    <t>SPOKANE STEEL CO.-GAS TELEMTRY</t>
  </si>
  <si>
    <t>SPU</t>
  </si>
  <si>
    <t>SOUTH PULLMAN SUBSTA</t>
  </si>
  <si>
    <t>SPWWTP</t>
  </si>
  <si>
    <t>SPOKANE WASTE WATER TREATMENT PLANT, 4401 N AUBREY</t>
  </si>
  <si>
    <t>STE</t>
  </si>
  <si>
    <t>STEPTOE BUTTE (HILL) NEXT GEN COMM</t>
  </si>
  <si>
    <t>STIMCO</t>
  </si>
  <si>
    <t>STIMSON LUMBER-COLVILLE</t>
  </si>
  <si>
    <t>SVC28</t>
  </si>
  <si>
    <t>SPOKANE SERVICE CENTER 028</t>
  </si>
  <si>
    <t>SVCBS</t>
  </si>
  <si>
    <t>SPOKANE SERVICE CTR BASE STA</t>
  </si>
  <si>
    <t>SYSOP</t>
  </si>
  <si>
    <t>SYSTEM OPERATIONS - SPOKANE-GAS TELEMETRY</t>
  </si>
  <si>
    <t>TELEM</t>
  </si>
  <si>
    <t>TELEMETERING-WASH</t>
  </si>
  <si>
    <t>THN</t>
  </si>
  <si>
    <t>ORNTON 230 KV, SWITCHING STATION</t>
  </si>
  <si>
    <t>TRAVI</t>
  </si>
  <si>
    <t>TRAVIS PATTERN &amp; FOUNDRY-GAS TELEMETRY</t>
  </si>
  <si>
    <t>TUR</t>
  </si>
  <si>
    <t>TURNER 115 KV SUBSTATION (PULLMAN)</t>
  </si>
  <si>
    <t>TVW</t>
  </si>
  <si>
    <t>TERRE VIEW 115/13 KV SUB</t>
  </si>
  <si>
    <t>TWACS</t>
  </si>
  <si>
    <t>TWACS COMMUNICATION (WA)</t>
  </si>
  <si>
    <t>UPR</t>
  </si>
  <si>
    <t>SPOKANE CITY UPRIVER DAM HED</t>
  </si>
  <si>
    <t>VAHOS</t>
  </si>
  <si>
    <t>VETERANS ADM. HOSPITAL-TELEMETRY</t>
  </si>
  <si>
    <t>VAL</t>
  </si>
  <si>
    <t>VALLEY SUBSTA</t>
  </si>
  <si>
    <t>VALGH</t>
  </si>
  <si>
    <t>VALLEY GENERAL HOSPITAL TELEMETRY, SPOK VAL, WA</t>
  </si>
  <si>
    <t>WAADLC</t>
  </si>
  <si>
    <t>WASH AUTOMATIC DISTRIBUTION LINE COMMUNICATION</t>
  </si>
  <si>
    <t>WAK</t>
  </si>
  <si>
    <t>WAIKIKI SUBSTA</t>
  </si>
  <si>
    <t>WAN</t>
  </si>
  <si>
    <t>WANAPUM HED SWITCHYARD</t>
  </si>
  <si>
    <t>WAS</t>
  </si>
  <si>
    <t>WASHTUCNA SUBSTA</t>
  </si>
  <si>
    <t>WASHPO</t>
  </si>
  <si>
    <t>WASHINGTON POTATO</t>
  </si>
  <si>
    <t>WASTE</t>
  </si>
  <si>
    <t>WASTE TO ENERGY GAS TELEMETRY-SPOKANE</t>
  </si>
  <si>
    <t>WHIT</t>
  </si>
  <si>
    <t>WHITWORTH COLLEGE GAS TELEMETRY</t>
  </si>
  <si>
    <t>WIL</t>
  </si>
  <si>
    <t>WILBUR SUBSTA</t>
  </si>
  <si>
    <t>WSE</t>
  </si>
  <si>
    <t>WSU EAST CAMPUS SUBSTA</t>
  </si>
  <si>
    <t>WSU</t>
  </si>
  <si>
    <t>PULLMAN WSU SUBSTA</t>
  </si>
  <si>
    <t>WSU2</t>
  </si>
  <si>
    <t>WSU-2</t>
  </si>
  <si>
    <t>WSUGAS</t>
  </si>
  <si>
    <t>WASHINGTON STATE UNIVERSITY GAS TELEMETRY 1/028</t>
  </si>
  <si>
    <t>WTE</t>
  </si>
  <si>
    <t>SPOKANE WASTE-TO-ENERGY SUBSTA</t>
  </si>
  <si>
    <t>WTECNG</t>
  </si>
  <si>
    <t>WASTE MGMT-SPOKANE VALLEY CNG-TELEMETRY</t>
  </si>
  <si>
    <t>200</t>
  </si>
  <si>
    <t>BONNERS FERRY ODORIZER(PARADISE VALLEY RD&amp;PGT)</t>
  </si>
  <si>
    <t>203</t>
  </si>
  <si>
    <t>SCHWEITZER BASIN REG STA</t>
  </si>
  <si>
    <t>204-1</t>
  </si>
  <si>
    <t>SCHWEITZER CITY GATE STATION</t>
  </si>
  <si>
    <t>204-2</t>
  </si>
  <si>
    <t>SCHWEITZER REG STATION</t>
  </si>
  <si>
    <t>205-1</t>
  </si>
  <si>
    <t>SANDPOINT ODORIZER</t>
  </si>
  <si>
    <t>209</t>
  </si>
  <si>
    <t>MOYIE SPRINGS GATE STA(MOVE $'S TO 209-1&amp;2-APR2004</t>
  </si>
  <si>
    <t>209-1</t>
  </si>
  <si>
    <t>MOYIE SPRINGS GATE STATION&amp;TAP (MOYIE SPRINGS,ID)</t>
  </si>
  <si>
    <t>210-1</t>
  </si>
  <si>
    <t>RATHDRUM ODORIZER(BOEKEL RD&amp;PGT)</t>
  </si>
  <si>
    <t>210-2</t>
  </si>
  <si>
    <t>RATHDRUM REG STATION(BOEKEL RD&amp;PGT)</t>
  </si>
  <si>
    <t>213-1</t>
  </si>
  <si>
    <t>MCGUIRE  CITY GATE STATION -CORBIN RD POSTFLS</t>
  </si>
  <si>
    <t>215-1</t>
  </si>
  <si>
    <t>POST FALLS CITY GATE CHECK STA</t>
  </si>
  <si>
    <t>215-2</t>
  </si>
  <si>
    <t>POST FALLS REG STATION</t>
  </si>
  <si>
    <t>219</t>
  </si>
  <si>
    <t>ATHOL CITY GATE ODORIZER STA</t>
  </si>
  <si>
    <t>220-1</t>
  </si>
  <si>
    <t>CDA WEST CITY GATE DELIVERY POINT</t>
  </si>
  <si>
    <t>220-2</t>
  </si>
  <si>
    <t>CDA WEST -REG STATION-</t>
  </si>
  <si>
    <t>221-1</t>
  </si>
  <si>
    <t>CDA 15 TH ST ODORIZER STA</t>
  </si>
  <si>
    <t>230</t>
  </si>
  <si>
    <t>PINEHURST ODORIZER</t>
  </si>
  <si>
    <t>230-1</t>
  </si>
  <si>
    <t>235</t>
  </si>
  <si>
    <t>KELLOGG CITY GATE PRESSURE REDUCING STATION-</t>
  </si>
  <si>
    <t>240</t>
  </si>
  <si>
    <t>REG STATION-HILL ST AND LEGION-KELLOGG</t>
  </si>
  <si>
    <t>252</t>
  </si>
  <si>
    <t>FIRST &amp; MULLAN REG STA-OSBURN,ID</t>
  </si>
  <si>
    <t>274</t>
  </si>
  <si>
    <t>WALLACE DIST REG STA</t>
  </si>
  <si>
    <t>276</t>
  </si>
  <si>
    <t>MULLAN REG STA-BINGVILLE&amp;MILLRD-</t>
  </si>
  <si>
    <t>330</t>
  </si>
  <si>
    <t>MOSCOW TOWN BORDER CITY GATE &amp; ODORIZER</t>
  </si>
  <si>
    <t>331</t>
  </si>
  <si>
    <t>MOSCOW REG STA-UNIV OF IDAHO</t>
  </si>
  <si>
    <t>400</t>
  </si>
  <si>
    <t>WEST LEWISTON CITY GATE STATION</t>
  </si>
  <si>
    <t>401</t>
  </si>
  <si>
    <t>LEWISTON EAST CITY GATE STATION #401</t>
  </si>
  <si>
    <t>401-1</t>
  </si>
  <si>
    <t>POTLATCH FOREST 2ND CITY GATE (EAST FEEDER)</t>
  </si>
  <si>
    <t>401-2</t>
  </si>
  <si>
    <t>POTLATCH FOREST ODORIZER STA</t>
  </si>
  <si>
    <t>402</t>
  </si>
  <si>
    <t>FOURTH &amp; 28TH-LEWISTON, ID</t>
  </si>
  <si>
    <t>406</t>
  </si>
  <si>
    <t>POTLATCH FOREST REG STA</t>
  </si>
  <si>
    <t>413</t>
  </si>
  <si>
    <t>OLD LAPWAI RD. LEWISTON,ID</t>
  </si>
  <si>
    <t>414</t>
  </si>
  <si>
    <t>GRELLE RD. &amp; 23RD LEWISTON ID</t>
  </si>
  <si>
    <t>600</t>
  </si>
  <si>
    <t>RATHDRUM GATE ST &amp; ODORIZER(TURBINE GATE STATION)</t>
  </si>
  <si>
    <t>615</t>
  </si>
  <si>
    <t>DOVER GATE STATION,DOVER,ID</t>
  </si>
  <si>
    <t>616</t>
  </si>
  <si>
    <t>SAGLE GATE STATION</t>
  </si>
  <si>
    <t>618</t>
  </si>
  <si>
    <t>DOVER REG STATION,DOVER,ID</t>
  </si>
  <si>
    <t>APW</t>
  </si>
  <si>
    <t>APPLEWAY SUBSTA</t>
  </si>
  <si>
    <t>AVD</t>
  </si>
  <si>
    <t>AVONDALE SUBSTA</t>
  </si>
  <si>
    <t>BEN</t>
  </si>
  <si>
    <t>BENEWAH SW STA 230/15kV</t>
  </si>
  <si>
    <t>BFGAS</t>
  </si>
  <si>
    <t>BONNERS FERRY-GAS AUTOMATIC METER READING SYS</t>
  </si>
  <si>
    <t>BFPRA</t>
  </si>
  <si>
    <t>BONNERS FERRY PRESSURE RECORDING &amp; ALARM</t>
  </si>
  <si>
    <t>BLU</t>
  </si>
  <si>
    <t>BLUE CREEK SUBSTA</t>
  </si>
  <si>
    <t>BUN</t>
  </si>
  <si>
    <t>BUNKER HILL 115 SUBSTA</t>
  </si>
  <si>
    <t>CDA</t>
  </si>
  <si>
    <t>CDA 15TH ST SUBSTA NEW</t>
  </si>
  <si>
    <t>CDAASP</t>
  </si>
  <si>
    <t>CDA ASPHALT</t>
  </si>
  <si>
    <t>CDACOM</t>
  </si>
  <si>
    <t>CDA SERVICE CENTER-COMMUNICATION</t>
  </si>
  <si>
    <t>CDARES</t>
  </si>
  <si>
    <t>CDA RESORT GAS TELEMETRY-CDA,ID  1/038</t>
  </si>
  <si>
    <t>CDO</t>
  </si>
  <si>
    <t>EUR D'ALENE SVC CTR NEXT GEN COMM</t>
  </si>
  <si>
    <t>CKF</t>
  </si>
  <si>
    <t>CLARK FORK SUBSTA</t>
  </si>
  <si>
    <t>CLARK FORK SUBSTA (WA) NOT CORRECT STATE FOR CKF</t>
  </si>
  <si>
    <t>CLW</t>
  </si>
  <si>
    <t>CLEARWATER SUBSTA</t>
  </si>
  <si>
    <t>COM1</t>
  </si>
  <si>
    <t>COMMUNICATION EQUIPMENT</t>
  </si>
  <si>
    <t>COM2</t>
  </si>
  <si>
    <t>COMMUNICATION EQUIPMENT(TRF FROM LOC 610)</t>
  </si>
  <si>
    <t>COM3</t>
  </si>
  <si>
    <t>COMMUNICATION EQUIPMENT(TRF FROM LOC 630)</t>
  </si>
  <si>
    <t>COM4</t>
  </si>
  <si>
    <t>COMMUNICATION EQUIPMENT(TRF FROM LOC 636)</t>
  </si>
  <si>
    <t>COT</t>
  </si>
  <si>
    <t>COTTONWOOD SUBSTA</t>
  </si>
  <si>
    <t>CRG</t>
  </si>
  <si>
    <t>CRAIGMONT SUBSTA</t>
  </si>
  <si>
    <t>DAL</t>
  </si>
  <si>
    <t>DALTON SUBSTA</t>
  </si>
  <si>
    <t>DER</t>
  </si>
  <si>
    <t>DEARY SUBSTA</t>
  </si>
  <si>
    <t>ERR38</t>
  </si>
  <si>
    <t>ERRORS-IDAHO-ELECTRIC</t>
  </si>
  <si>
    <t>FANID</t>
  </si>
  <si>
    <t>- FIELD AREA NETWORK DEVICE-COMMUNICATION (ID)</t>
  </si>
  <si>
    <t>FIBFUL</t>
  </si>
  <si>
    <t>FIBER FUEL-TELEMETRY-CDA</t>
  </si>
  <si>
    <t>GAIDTE</t>
  </si>
  <si>
    <t>IDAHO GAS TELEMETRY PROJECT  1/038</t>
  </si>
  <si>
    <t>GPAS</t>
  </si>
  <si>
    <t>GAS PRESSURE ALARM SYSTEM(TRF FRM LOC 600)</t>
  </si>
  <si>
    <t>GRO</t>
  </si>
  <si>
    <t>GRANGEVILLE OFFICE NEXT GEN COMMUNICATION</t>
  </si>
  <si>
    <t>GRV</t>
  </si>
  <si>
    <t>GRANGEVILLE SUBSA</t>
  </si>
  <si>
    <t>HOL</t>
  </si>
  <si>
    <t>HOLBROOK SUBSTA</t>
  </si>
  <si>
    <t>HUE</t>
  </si>
  <si>
    <t>HUETTER SUBSTA</t>
  </si>
  <si>
    <t>HUGRE</t>
  </si>
  <si>
    <t>HUGHES GREENHOUSE-TELEMETRY</t>
  </si>
  <si>
    <t>IDASP</t>
  </si>
  <si>
    <t>IDAHO ASPHALT CO</t>
  </si>
  <si>
    <t>IDR</t>
  </si>
  <si>
    <t>IDAHO ROAD SUB</t>
  </si>
  <si>
    <t>IMSAMT</t>
  </si>
  <si>
    <t>IMSAMET</t>
  </si>
  <si>
    <t>INC&amp;A</t>
  </si>
  <si>
    <t>INTERSTATE CONCRETE&amp;ASPHALT - SANDPOINT,ID 1/038</t>
  </si>
  <si>
    <t>INTER</t>
  </si>
  <si>
    <t>INTERSTATE ASPHALT-HAYDEN LAKE, ID   1/038</t>
  </si>
  <si>
    <t>JDC</t>
  </si>
  <si>
    <t>JOHN DAY CR HYDRO</t>
  </si>
  <si>
    <t>JPE</t>
  </si>
  <si>
    <t>JAYPE SUBSTA</t>
  </si>
  <si>
    <t>JUL</t>
  </si>
  <si>
    <t>JULIAETTA SUBSTA</t>
  </si>
  <si>
    <t>KELPE</t>
  </si>
  <si>
    <t>KELLOGG PEAK-COMM (ID)</t>
  </si>
  <si>
    <t>KOO</t>
  </si>
  <si>
    <t>KOOSKIA SUBSTA</t>
  </si>
  <si>
    <t>KOOME</t>
  </si>
  <si>
    <t>KOOTENAI MEDICAL CENTER TELEMETRY</t>
  </si>
  <si>
    <t>LAPAC</t>
  </si>
  <si>
    <t>LOUISIANA PACIFIC-CHILCO-TELEMETRY</t>
  </si>
  <si>
    <t>LIGNET</t>
  </si>
  <si>
    <t>LEGNETICS</t>
  </si>
  <si>
    <t>LMR</t>
  </si>
  <si>
    <t>LEWISTON MILL ROAD 115 kV SUBSTATION</t>
  </si>
  <si>
    <t>LRG</t>
  </si>
  <si>
    <t>LEWISTON RIDGE NEXT GEN COMMUNICATION</t>
  </si>
  <si>
    <t>M15</t>
  </si>
  <si>
    <t>MOSCOW CITY SUBSTA</t>
  </si>
  <si>
    <t>MOSCOW CITY SUBSTA (AN)</t>
  </si>
  <si>
    <t>MERBRO</t>
  </si>
  <si>
    <t>MERRITT BROTHERS TELEMETRY-ATHOL IDAHO</t>
  </si>
  <si>
    <t>NIDEL</t>
  </si>
  <si>
    <t>NORTHERN IDAHO ENERGY LOGS, BONNERS FERRY, ID</t>
  </si>
  <si>
    <t>NMO</t>
  </si>
  <si>
    <t>NORTH MOSCOW SUBSTA</t>
  </si>
  <si>
    <t>ODN</t>
  </si>
  <si>
    <t>ODEN SUBSTA</t>
  </si>
  <si>
    <t>OGA</t>
  </si>
  <si>
    <t>OGARA SUBSTA</t>
  </si>
  <si>
    <t>OLD</t>
  </si>
  <si>
    <t>OLDTOWN 115KV SUBSTATION</t>
  </si>
  <si>
    <t>ORF</t>
  </si>
  <si>
    <t>OROFINO OFFICE NEXT GEN</t>
  </si>
  <si>
    <t>ORO</t>
  </si>
  <si>
    <t>OROFINO SUBSTA</t>
  </si>
  <si>
    <t>OROOFC</t>
  </si>
  <si>
    <t>OROFINO OFFICE</t>
  </si>
  <si>
    <t>PFGAS</t>
  </si>
  <si>
    <t>POST FALLS GAS METER STA</t>
  </si>
  <si>
    <t>PFS</t>
  </si>
  <si>
    <t>POST FALLS SUBSTA</t>
  </si>
  <si>
    <t>PINHU</t>
  </si>
  <si>
    <t>PINEHURST GAS SYSTEM</t>
  </si>
  <si>
    <t>PKN</t>
  </si>
  <si>
    <t>PILOT KNOB NEXT GEN</t>
  </si>
  <si>
    <t>PLM</t>
  </si>
  <si>
    <t>PLUMMER SUBSTA</t>
  </si>
  <si>
    <t>PNR</t>
  </si>
  <si>
    <t>PILOT KNOB RADIO STA NEXT GEN</t>
  </si>
  <si>
    <t>POT</t>
  </si>
  <si>
    <t>POTLATCH 115 KV SUBSTA</t>
  </si>
  <si>
    <t>PRA</t>
  </si>
  <si>
    <t>PRAIRIE BPA SUBSTA</t>
  </si>
  <si>
    <t>PRV</t>
  </si>
  <si>
    <t>PRIEST RIVER SUBSTA</t>
  </si>
  <si>
    <t>PVW</t>
  </si>
  <si>
    <t>PLEASANT VIEW SUBSTA</t>
  </si>
  <si>
    <t>RAT</t>
  </si>
  <si>
    <t>RATHDRUM 230 KV SUBSTA</t>
  </si>
  <si>
    <t>SAG</t>
  </si>
  <si>
    <t>SAGLE 115KV SUBSTATION</t>
  </si>
  <si>
    <t>SANCO</t>
  </si>
  <si>
    <t>SANDPOINT SERVICE CENTER-COM</t>
  </si>
  <si>
    <t>SANDP</t>
  </si>
  <si>
    <t>SANDPOINT METER STA</t>
  </si>
  <si>
    <t>SGRCOM</t>
  </si>
  <si>
    <t>SANDPOINT GRID COMMUNICATIONS DIST MGMT SYSTEM</t>
  </si>
  <si>
    <t>SHM</t>
  </si>
  <si>
    <t>SHAWNEE M/W NEXT GEN</t>
  </si>
  <si>
    <t>SLW</t>
  </si>
  <si>
    <t>SOUTH LEWISTON SUBSTA</t>
  </si>
  <si>
    <t>SOUTH LEWISTON SUBSTA (AN)</t>
  </si>
  <si>
    <t>SPL</t>
  </si>
  <si>
    <t>SPIRIT LAKE SUBSTA</t>
  </si>
  <si>
    <t>SPRA</t>
  </si>
  <si>
    <t>SANDPOINT PRESSURE RECORDING &amp; ALARM</t>
  </si>
  <si>
    <t>SPT</t>
  </si>
  <si>
    <t>SANDPOINT SUBSTA</t>
  </si>
  <si>
    <t>STIMAT</t>
  </si>
  <si>
    <t>STIMSON LUMBER ATLAS PLANT-CDA,ID 1/038</t>
  </si>
  <si>
    <t>STIMLC</t>
  </si>
  <si>
    <t>STIMSON LUMBER TELEMETRY-DEARMOND PL,CDA 1/038</t>
  </si>
  <si>
    <t>STM</t>
  </si>
  <si>
    <t>ST MARIES SUBSTA</t>
  </si>
  <si>
    <t>STMBS</t>
  </si>
  <si>
    <t>ST MARIES BASE STA</t>
  </si>
  <si>
    <t>SWT</t>
  </si>
  <si>
    <t>SWEETWATER SUBSTA</t>
  </si>
  <si>
    <t>SWEETWATER SUBSTA (AN)</t>
  </si>
  <si>
    <t>TEN</t>
  </si>
  <si>
    <t>TENTH &amp; STEWART SUBSTA</t>
  </si>
  <si>
    <t>TWACS COMMUNICATION (ID)</t>
  </si>
  <si>
    <t>UOIGAS</t>
  </si>
  <si>
    <t>UNIVERSITY OF IDAHO GAS TELEMETRY- 1/038</t>
  </si>
  <si>
    <t>WAL</t>
  </si>
  <si>
    <t>WALLACE 115 KV SUBSTA</t>
  </si>
  <si>
    <t>WBR</t>
  </si>
  <si>
    <t>WELLS BENCH RADIO TRANSMITTER</t>
  </si>
  <si>
    <t>WEI</t>
  </si>
  <si>
    <t>WEIPPE SUBSTA</t>
  </si>
  <si>
    <t>WIK</t>
  </si>
  <si>
    <t>WICKES SUBSTA</t>
  </si>
  <si>
    <t>WOR</t>
  </si>
  <si>
    <t>WORLEY ELECTRIC METERING POINT SUBSTA</t>
  </si>
  <si>
    <t>WORX</t>
  </si>
  <si>
    <t>WORLEY ELECTRIC METERING POINT SUBSTATION</t>
  </si>
  <si>
    <t>WTN</t>
  </si>
  <si>
    <t>WEST TWIN (MTN) NEXT GEN COMM</t>
  </si>
  <si>
    <t>NRC</t>
  </si>
  <si>
    <t>MT</t>
  </si>
  <si>
    <t>048</t>
  </si>
  <si>
    <t>MONTANA</t>
  </si>
  <si>
    <t>NOXON 230/13kV SUBSTA</t>
  </si>
  <si>
    <t>NOXON 230/13kV SUBSTA (AN)</t>
  </si>
  <si>
    <t>NRR</t>
  </si>
  <si>
    <t>NOXON REACTOR 230kV SUBSTATION</t>
  </si>
  <si>
    <t>NRS</t>
  </si>
  <si>
    <t>NOXON RAPIDS 230kV SUBSTA</t>
  </si>
  <si>
    <t>08C03</t>
  </si>
  <si>
    <t>EASTERN OREGON UNIVERSITY, OR</t>
  </si>
  <si>
    <t>08C12</t>
  </si>
  <si>
    <t>HEXION CHEMICAL-LAGRANDE</t>
  </si>
  <si>
    <t>08C14</t>
  </si>
  <si>
    <t>BOISE CASCADE LUMBER</t>
  </si>
  <si>
    <t>08C14A</t>
  </si>
  <si>
    <t>BOISE CASCADE PARTBRD</t>
  </si>
  <si>
    <t>08U55</t>
  </si>
  <si>
    <t>REG STATION-UNION, OR</t>
  </si>
  <si>
    <t>1OR</t>
  </si>
  <si>
    <t>REGULATOR STATION - DOUGLAS LUMBER CO</t>
  </si>
  <si>
    <t>2301</t>
  </si>
  <si>
    <t>REGULATOR STATION-WATER ST. &amp; B</t>
  </si>
  <si>
    <t>2301A</t>
  </si>
  <si>
    <t>WATER ST REG STA-ASHLAND,OR</t>
  </si>
  <si>
    <t>23C12</t>
  </si>
  <si>
    <t>ASHLAND HOSPITAL</t>
  </si>
  <si>
    <t>23C37</t>
  </si>
  <si>
    <t>S O U GYM</t>
  </si>
  <si>
    <t>23C37A</t>
  </si>
  <si>
    <t>S O U HEAT PLANT</t>
  </si>
  <si>
    <t>24000</t>
  </si>
  <si>
    <t>PGT MEDFORD CITY GATE</t>
  </si>
  <si>
    <t>2404</t>
  </si>
  <si>
    <t>AVE G - WHITE CITY</t>
  </si>
  <si>
    <t>2407</t>
  </si>
  <si>
    <t>REGULATOR STATION - HILLCREST ROAD (new Reg #2464)</t>
  </si>
  <si>
    <t>2416</t>
  </si>
  <si>
    <t>REGULATOR STATION - WHITE CITY</t>
  </si>
  <si>
    <t>2418</t>
  </si>
  <si>
    <t>HANLEY ROAD REG STATION, MEDFORD OR</t>
  </si>
  <si>
    <t>2422</t>
  </si>
  <si>
    <t>REGULATOR STATION -MEDITE REG STATION</t>
  </si>
  <si>
    <t>2426</t>
  </si>
  <si>
    <t>WASHINGTON SCHOOL REG STATION-MEDFORD</t>
  </si>
  <si>
    <t>2431</t>
  </si>
  <si>
    <t xml:space="preserve">DFORD CITY GATE #2431- N. PHOENIX RD-MEDFORD, OR
</t>
  </si>
  <si>
    <t>2435OR</t>
  </si>
  <si>
    <t>SHADY COVE REG STATION, SOUTH OF CITY LIMITS AND HGWY 62(CRATER LAKE HGWY), SHADY COVE,OR</t>
  </si>
  <si>
    <t>24C05</t>
  </si>
  <si>
    <t>GEORGIA PACIFIC RESINS</t>
  </si>
  <si>
    <t>24C06</t>
  </si>
  <si>
    <t>JACKSON COUNTY JAIL, MEDFORD, OR 068</t>
  </si>
  <si>
    <t>24C07A</t>
  </si>
  <si>
    <t>SABOROSO #2</t>
  </si>
  <si>
    <t>24C07B</t>
  </si>
  <si>
    <t>SOBOROSO</t>
  </si>
  <si>
    <t>24C10</t>
  </si>
  <si>
    <t>KODAK</t>
  </si>
  <si>
    <t>24C14</t>
  </si>
  <si>
    <t>PROVIDENT HOSPITAL</t>
  </si>
  <si>
    <t>24C15</t>
  </si>
  <si>
    <t>ROGUE VALLEY HOSPITAL</t>
  </si>
  <si>
    <t>24C16</t>
  </si>
  <si>
    <t>R V MANOR</t>
  </si>
  <si>
    <t>24C19</t>
  </si>
  <si>
    <t>V A HOSPITAL WHITE CITY</t>
  </si>
  <si>
    <t>24C31A</t>
  </si>
  <si>
    <t>NORTH MEDFORD HIGHT SCHOOL</t>
  </si>
  <si>
    <t>24C44</t>
  </si>
  <si>
    <t>HARRY &amp; DAVID</t>
  </si>
  <si>
    <t>24C45</t>
  </si>
  <si>
    <t>BOISE CASCADE PLYWOOD</t>
  </si>
  <si>
    <t>24C50</t>
  </si>
  <si>
    <t>BOISE CASCADE KILN</t>
  </si>
  <si>
    <t>24C50A</t>
  </si>
  <si>
    <t>BOISE CASCADE VENEER</t>
  </si>
  <si>
    <t>24C52</t>
  </si>
  <si>
    <t>AMERICAN LINEN</t>
  </si>
  <si>
    <t>24C53</t>
  </si>
  <si>
    <t>MURPHY WHITE CITY #1-DRYER</t>
  </si>
  <si>
    <t>24C53A</t>
  </si>
  <si>
    <t>MURPHY WHITE CITY #1-BOILER</t>
  </si>
  <si>
    <t>24C55</t>
  </si>
  <si>
    <t>TIMBER PRODUCTS</t>
  </si>
  <si>
    <t>24C57</t>
  </si>
  <si>
    <t>BIOMASS 1</t>
  </si>
  <si>
    <t>24C59</t>
  </si>
  <si>
    <t>MED PLY</t>
  </si>
  <si>
    <t>24C62</t>
  </si>
  <si>
    <t>WESTERN VENEER</t>
  </si>
  <si>
    <t>24C65A</t>
  </si>
  <si>
    <t>TIMBER PRODUCTS #2</t>
  </si>
  <si>
    <t>24C67</t>
  </si>
  <si>
    <t>SIERRA PINE/MEDITE MILL, MEDFORD, OR</t>
  </si>
  <si>
    <t>24C88</t>
  </si>
  <si>
    <t>CERTAINTEED #1</t>
  </si>
  <si>
    <t>24C88A</t>
  </si>
  <si>
    <t>CERTAINTEED #2</t>
  </si>
  <si>
    <t>2504</t>
  </si>
  <si>
    <t>REGULATOR STATION - ROGUE RIVER</t>
  </si>
  <si>
    <t>2505</t>
  </si>
  <si>
    <t>REGULATOR STATION-MERLIN</t>
  </si>
  <si>
    <t>2506</t>
  </si>
  <si>
    <t>VINE ST REG STA #2506-@GRANITE HILL-GRANTS,PASS OR</t>
  </si>
  <si>
    <t>2507</t>
  </si>
  <si>
    <t>MERLIN GATE STATION-4521 GRANITE HILL RD GRANTSPAS</t>
  </si>
  <si>
    <t>2508</t>
  </si>
  <si>
    <t>GRANTS PASS CITY GATE STA</t>
  </si>
  <si>
    <t>2509OR</t>
  </si>
  <si>
    <t>WEST EVANS REG STATION-GRANTS PASS,OR</t>
  </si>
  <si>
    <t>2510OR</t>
  </si>
  <si>
    <t>GLENDALE CITY GATE STATION WINDY CREEK RD, GLENDALE, OR</t>
  </si>
  <si>
    <t>2512</t>
  </si>
  <si>
    <t>GRANITE HILL RD REG STA-OR</t>
  </si>
  <si>
    <t>2515</t>
  </si>
  <si>
    <t>TWIN BRIDGES FLOW CONTROL STATION</t>
  </si>
  <si>
    <t>2516OR</t>
  </si>
  <si>
    <t>618 S.E. 'J' ST REG STATION REBUILD IN 2009</t>
  </si>
  <si>
    <t>25C02</t>
  </si>
  <si>
    <t>FOURPLY</t>
  </si>
  <si>
    <t>25C03</t>
  </si>
  <si>
    <t>JOSEPHINE COUNTY BLDG OPERATIONS</t>
  </si>
  <si>
    <t>25C03A</t>
  </si>
  <si>
    <t>ASANTE HEALTH SYSTEM-GRANTS PASS</t>
  </si>
  <si>
    <t>25C13</t>
  </si>
  <si>
    <t>TIMBER PRODUCTS GP</t>
  </si>
  <si>
    <t>25C17</t>
  </si>
  <si>
    <t>TIM PLY</t>
  </si>
  <si>
    <t>25C27</t>
  </si>
  <si>
    <t>ROGUE RIVER HIGH SCHOOL</t>
  </si>
  <si>
    <t>25C29</t>
  </si>
  <si>
    <t>MASTERBRANDS CABINETS-GRANTS PASS</t>
  </si>
  <si>
    <t>2600</t>
  </si>
  <si>
    <t>OAKLAND CITY GATE STA</t>
  </si>
  <si>
    <t>2602</t>
  </si>
  <si>
    <t>CANYONVILLE CITY GATE STATION-ROSEBURG,OR</t>
  </si>
  <si>
    <t>2603</t>
  </si>
  <si>
    <t>COURT ST REG STA-ROSEBURG,OR</t>
  </si>
  <si>
    <t>2608</t>
  </si>
  <si>
    <t>CITY GATE STATION - MELROSE</t>
  </si>
  <si>
    <t>2609</t>
  </si>
  <si>
    <t>CITY GATE STATION - MYRTLE CREEK,OREGON</t>
  </si>
  <si>
    <t>2613</t>
  </si>
  <si>
    <t>REGULATOR STATION - ROSEBURG</t>
  </si>
  <si>
    <t>2617</t>
  </si>
  <si>
    <t>NEW SUTHERLIN REG STATION-ROSEBURG,OR@DAIRYQUEEN</t>
  </si>
  <si>
    <t>2619</t>
  </si>
  <si>
    <t>WINCHESTER GATE STATION ON BROZIO RD-ROSEBURG,OR</t>
  </si>
  <si>
    <t>2620</t>
  </si>
  <si>
    <t>REGULATOR STATION HP - WINSTON</t>
  </si>
  <si>
    <t>2626</t>
  </si>
  <si>
    <t>DOVETAIL REG STATION, SUTHERLIN, OR 068</t>
  </si>
  <si>
    <t>2628</t>
  </si>
  <si>
    <t>METERING STA - UMPQUA COMM COLLEGE</t>
  </si>
  <si>
    <t>2630</t>
  </si>
  <si>
    <t>JACKIE ST GATE STATION - WINSTON, OR</t>
  </si>
  <si>
    <t>26C01</t>
  </si>
  <si>
    <t>NORDIC VENEER</t>
  </si>
  <si>
    <t>26C02</t>
  </si>
  <si>
    <t>MURPHY PLYWOOD &amp; VENEER #1 (DIST)</t>
  </si>
  <si>
    <t>26C02A</t>
  </si>
  <si>
    <t>MURPHY PLYWOOD &amp; VENEER #2 (DIST)</t>
  </si>
  <si>
    <t>26C04</t>
  </si>
  <si>
    <t>ROSEBURG PAVING</t>
  </si>
  <si>
    <t>26C10</t>
  </si>
  <si>
    <t>MERCY MEDICAL LRG BOILER MTR SET</t>
  </si>
  <si>
    <t>26C11</t>
  </si>
  <si>
    <t>VETS HOSPITAL</t>
  </si>
  <si>
    <t>26C24A</t>
  </si>
  <si>
    <t>ROSEBURG HIGH SCHOOL, ROSEBURG, OR 068</t>
  </si>
  <si>
    <t>26C29</t>
  </si>
  <si>
    <t>GREEN DIAMOND-RIDDLE, OR</t>
  </si>
  <si>
    <t>26C30</t>
  </si>
  <si>
    <t>C &amp; D LUMBER</t>
  </si>
  <si>
    <t>26C33</t>
  </si>
  <si>
    <t>ALCAN, ROSEBURG, OR 068</t>
  </si>
  <si>
    <t>26C38</t>
  </si>
  <si>
    <t>D R JOHNSON CO-GEN</t>
  </si>
  <si>
    <t>26C39</t>
  </si>
  <si>
    <t>SUN STUDS</t>
  </si>
  <si>
    <t>26C45</t>
  </si>
  <si>
    <t>DOUGLAS COUNTY COURT HOUSE, ROSEBURG, OR 068</t>
  </si>
  <si>
    <t>26F17</t>
  </si>
  <si>
    <t>REGULATOR STATION - ROUND PRAIRIE</t>
  </si>
  <si>
    <t>2703</t>
  </si>
  <si>
    <t>REG STATION #2703 - KLAMATH FALLS, OR</t>
  </si>
  <si>
    <t>2712</t>
  </si>
  <si>
    <t>WEST KLAMATH REG STATION-KLAMATH FALLS, OR</t>
  </si>
  <si>
    <t>27C02A</t>
  </si>
  <si>
    <t>JELD WEN #1</t>
  </si>
  <si>
    <t>27C02B</t>
  </si>
  <si>
    <t>JELD WEN #2</t>
  </si>
  <si>
    <t>27C02C</t>
  </si>
  <si>
    <t>JELD WEN #3</t>
  </si>
  <si>
    <t>27C03</t>
  </si>
  <si>
    <t>ALBINA ASPHALT</t>
  </si>
  <si>
    <t>27C04</t>
  </si>
  <si>
    <t>COLLINS PRODUCTS #1</t>
  </si>
  <si>
    <t>27C05</t>
  </si>
  <si>
    <t>COLLINS PRODUCTS #2</t>
  </si>
  <si>
    <t>27C15</t>
  </si>
  <si>
    <t>COLUMBIA PLYWOOD</t>
  </si>
  <si>
    <t>27C16</t>
  </si>
  <si>
    <t>AQUA GLASS</t>
  </si>
  <si>
    <t>27C20</t>
  </si>
  <si>
    <t>ENVIRONMENTAL CONTAINER SYSTEMS-KLAM FLS, OR</t>
  </si>
  <si>
    <t>27P07</t>
  </si>
  <si>
    <t>REGULATOR STATION - HIWAY 39-KLAMATH FALLS,OR</t>
  </si>
  <si>
    <t>27P07A</t>
  </si>
  <si>
    <t>PGT-HWY 39 RUN #1 GATE STATION-KLAM FLS, OR</t>
  </si>
  <si>
    <t>27P12</t>
  </si>
  <si>
    <t>JEFFERSON STATE READY MIX-KLAM FLS, OR</t>
  </si>
  <si>
    <t>27P13</t>
  </si>
  <si>
    <t>KINGSLEY REG STA -KLAMATH FALLS,OR</t>
  </si>
  <si>
    <t>27T01</t>
  </si>
  <si>
    <t>MALIN CITY GATE STATION TELEMETRY-KLAMATH FALLS,OR</t>
  </si>
  <si>
    <t>7100</t>
  </si>
  <si>
    <t>BONANZA CITY GATE STATION, 5785 HARPOLD RD, BONANZA, OR (OLD, NEW IS #2730)</t>
  </si>
  <si>
    <t>802OR</t>
  </si>
  <si>
    <t>REGULATOR STATION - ELGIN STREET</t>
  </si>
  <si>
    <t>806OR</t>
  </si>
  <si>
    <t>REGULATOR STATION - UNION</t>
  </si>
  <si>
    <t>807OR</t>
  </si>
  <si>
    <t>CITY GATE STATION - 12TH STREET-LAGRANDE,OR</t>
  </si>
  <si>
    <t>812OR</t>
  </si>
  <si>
    <t>REG STA#812 -LAGRANDE,OR</t>
  </si>
  <si>
    <t>815OR</t>
  </si>
  <si>
    <t>LAGRANDE GATE STATION ON BUSHNELL,LAGRANDE,OR</t>
  </si>
  <si>
    <t>BASASH</t>
  </si>
  <si>
    <t>BASE BUILDING-ASHLAND</t>
  </si>
  <si>
    <t>BCE</t>
  </si>
  <si>
    <t>BOISE CASCADE ELGIN,OREGON TELEMETRY 2/068</t>
  </si>
  <si>
    <t>BCPLY</t>
  </si>
  <si>
    <t>BC PLYWOOD-TELEMETRY-WHITE CITY, OR</t>
  </si>
  <si>
    <t>BOVATS</t>
  </si>
  <si>
    <t>BOISE CASCADE VATS</t>
  </si>
  <si>
    <t>CS2GAS</t>
  </si>
  <si>
    <t>COYOTE SPRINGS 2 GAS</t>
  </si>
  <si>
    <t>GAORTE</t>
  </si>
  <si>
    <t>OREGON GAS TELEMETRY PROJECT 2/068</t>
  </si>
  <si>
    <t>GASTEL</t>
  </si>
  <si>
    <t>GAS TELEMETRY PROJECT-8/099 -FOR ALL SERV AREA (OR)</t>
  </si>
  <si>
    <t>GPOFF</t>
  </si>
  <si>
    <t>OFFICE BUILDING WAREHOUSE-GRANTS PASS</t>
  </si>
  <si>
    <t>GPTELM</t>
  </si>
  <si>
    <t>GRANTS PASS CITY GATE TELEMETRY -JONES CRK RD 2/68</t>
  </si>
  <si>
    <t>GRARON</t>
  </si>
  <si>
    <t>GRANDE RONDE HOSPITAL-LAGRANDE,OR-TELEMETRY</t>
  </si>
  <si>
    <t>HOOV2</t>
  </si>
  <si>
    <t>HOOVER WOOD PRODUCTS-METER 2</t>
  </si>
  <si>
    <t>HOOVER</t>
  </si>
  <si>
    <t>HOOVER WOOD PRODUCTS-WINSTON, OR</t>
  </si>
  <si>
    <t>KFOFF</t>
  </si>
  <si>
    <t>OFFICE BUILDING-KLAMATH FALLS</t>
  </si>
  <si>
    <t>KNIKF</t>
  </si>
  <si>
    <t>KNIFE RIVER-KLAMATH FALLS TELEMETRY</t>
  </si>
  <si>
    <t>KNIRB</t>
  </si>
  <si>
    <t>KNIFE RIVER MATERIALS, ROSEBURG, OR</t>
  </si>
  <si>
    <t>LANEMT</t>
  </si>
  <si>
    <t>REGULATOR STATION-LANE MOUNTAIN-GAS TELEMTRY</t>
  </si>
  <si>
    <t>LGOFF</t>
  </si>
  <si>
    <t>OFFICE BLDG/SHOP 10201 'F' ST (LAGRANDE)</t>
  </si>
  <si>
    <t>MEDITE</t>
  </si>
  <si>
    <t>MEDITE CO-GEM GAS TELEMETRY-MEDFORD,OR   2/068</t>
  </si>
  <si>
    <t>MEDOFF</t>
  </si>
  <si>
    <t>MEDFORD OFFICE BUILDING-W. 229 MAIN</t>
  </si>
  <si>
    <t>MERMED</t>
  </si>
  <si>
    <t>MERCY MEDICAL</t>
  </si>
  <si>
    <t>MTEL-4</t>
  </si>
  <si>
    <t>MOBILE TELEMETRY STATION #4</t>
  </si>
  <si>
    <t>PGTNPM</t>
  </si>
  <si>
    <t>PGT-NORTH PHOENIX MEDFORD-COMMUNICATION ONLY 2/068</t>
  </si>
  <si>
    <t>PGTWKF</t>
  </si>
  <si>
    <t>PGT-WEST KLAMATH STATION -COMMUNICATION ONLY 2/068</t>
  </si>
  <si>
    <t>RADMED</t>
  </si>
  <si>
    <t>RADIO EQUIPMENT</t>
  </si>
  <si>
    <t>ROE</t>
  </si>
  <si>
    <t>ROYAL OAK ENTERPRISES-TELEMETRY-WHITE CITY,OR</t>
  </si>
  <si>
    <t>ROSFOR</t>
  </si>
  <si>
    <t>ROSEBURG FOREST PRODUCTS-TELEMETRY-RIDDLE, OR</t>
  </si>
  <si>
    <t>ROSOFF</t>
  </si>
  <si>
    <t>OFFICE BUILDING - ROSEBURG</t>
  </si>
  <si>
    <t>SKYPLA</t>
  </si>
  <si>
    <t>SKYLINE PLAZA-GAS TRANSPORT CUST-TELEMETRY 2/068 (#24C92)</t>
  </si>
  <si>
    <t>TELROS</t>
  </si>
  <si>
    <t>TELEMETERING STATION</t>
  </si>
  <si>
    <t>TOLOME</t>
  </si>
  <si>
    <t>LTM-TOLO PLANT REG STATION</t>
  </si>
  <si>
    <t>3105</t>
  </si>
  <si>
    <t>STATE LINE GATE STATION</t>
  </si>
  <si>
    <t>CORNET</t>
  </si>
  <si>
    <t>CORPORATE NETWORK INST</t>
  </si>
  <si>
    <t>GACATE</t>
  </si>
  <si>
    <t>CALIFORNIA TELEMETRY PROJECT-2/078</t>
  </si>
  <si>
    <t>SLTOF</t>
  </si>
  <si>
    <t>OFFICE BLDG-SLAKETAHOE</t>
  </si>
  <si>
    <t>9MICOM</t>
  </si>
  <si>
    <t>NINE MILE FALLS HED COMMUN</t>
  </si>
  <si>
    <t>AMRCOM</t>
  </si>
  <si>
    <t>Advanced Meter Reading</t>
  </si>
  <si>
    <t>BEACOM</t>
  </si>
  <si>
    <t>BEACON SUBSTA COMMUN (AN)</t>
  </si>
  <si>
    <t>BEAST</t>
  </si>
  <si>
    <t>BEACON SUB MATERIAL STORAGE YARD</t>
  </si>
  <si>
    <t>BELCOM</t>
  </si>
  <si>
    <t>BELL BPA SUB COMMUNICATION (AN)</t>
  </si>
  <si>
    <t>BENCOM</t>
  </si>
  <si>
    <t>BENEWAH SW STA COMMUN</t>
  </si>
  <si>
    <t>BENEWAH SW STA COMMUN (AN)</t>
  </si>
  <si>
    <t>BLDCOM</t>
  </si>
  <si>
    <t>BOULDER SUBSTA COMMUNICATION (AN)</t>
  </si>
  <si>
    <t>BPKCOM</t>
  </si>
  <si>
    <t>BOULDER PARK COMMUNICATION</t>
  </si>
  <si>
    <t>BRXCOM</t>
  </si>
  <si>
    <t>BRONX SUB COMMUN (AN)</t>
  </si>
  <si>
    <t>BURCOM</t>
  </si>
  <si>
    <t>BURKE SUBSTA COMMUNICATION</t>
  </si>
  <si>
    <t>BVWCOM</t>
  </si>
  <si>
    <t>BROADVIEW SUB COMMUNIC (AN)</t>
  </si>
  <si>
    <t>CBPAC</t>
  </si>
  <si>
    <t>COLVILLE BPA COMMUN (AN)</t>
  </si>
  <si>
    <t>CBRPT</t>
  </si>
  <si>
    <t>CRESTON BUTTE REPEATER STA</t>
  </si>
  <si>
    <t>CDACO</t>
  </si>
  <si>
    <t>COEUR D''ALENE OFFICE-COMMUN(9/098) (ALLOC ALL)</t>
  </si>
  <si>
    <t>COEUR D''ALENE OFFICE-COMMUN(9/098) (ALLOC NORTH)</t>
  </si>
  <si>
    <t>CDAWA</t>
  </si>
  <si>
    <t>COEUR D'ALENE WAREHOUSE-COMMUN</t>
  </si>
  <si>
    <t>CDBUCC</t>
  </si>
  <si>
    <t>COEUR D'ALENE BACK UP CONTROL CENTER (AN)</t>
  </si>
  <si>
    <t>CGCCOM</t>
  </si>
  <si>
    <t>CABINET GORGE SUB COMMUN</t>
  </si>
  <si>
    <t>CGHCOM</t>
  </si>
  <si>
    <t>CABINET GORGE HED COMMUN</t>
  </si>
  <si>
    <t>CLACO</t>
  </si>
  <si>
    <t>CLARKSTON SERVICE CENTER-COMMU</t>
  </si>
  <si>
    <t>CMPCOM</t>
  </si>
  <si>
    <t>COMPTON TRAINING SUB COMMUN (J. STEWART TRAINING CTR)</t>
  </si>
  <si>
    <t>COL</t>
  </si>
  <si>
    <t>COLSTRIP 3 &amp; 4 COMMUNIC</t>
  </si>
  <si>
    <t>COMSHP</t>
  </si>
  <si>
    <t>COMMUNICATION SHOP EQUIP</t>
  </si>
  <si>
    <t>COTCO</t>
  </si>
  <si>
    <t>COTTONWOOD BUTTE-COMMUNICATION</t>
  </si>
  <si>
    <t>CS2COM</t>
  </si>
  <si>
    <t>COYOTE SPRINGS 2 COMMUNICATION</t>
  </si>
  <si>
    <t>DATNET</t>
  </si>
  <si>
    <t>DATA NETWORK COMMUNICATIONS (AN)</t>
  </si>
  <si>
    <t>DGPCOM</t>
  </si>
  <si>
    <t>DEVILS GAP SW STA COMM SONET (AN)</t>
  </si>
  <si>
    <t>DOLFLT</t>
  </si>
  <si>
    <t xml:space="preserve">OLLAR ROAD FLEET BUILDING-AN
</t>
  </si>
  <si>
    <t>DREEP</t>
  </si>
  <si>
    <t>Distribution Reliability &amp; Energy Efficiency Program</t>
  </si>
  <si>
    <t>FSM</t>
  </si>
  <si>
    <t>FLAGSTAFF MTN NEXT GEN</t>
  </si>
  <si>
    <t>GCC</t>
  </si>
  <si>
    <t>GENERATION CONTROL CENTER COMM (LEASED SPACE)</t>
  </si>
  <si>
    <t>NERATION CONTROL CENTER LEASED SPACE GEN PLANT (AN)</t>
  </si>
  <si>
    <t>GDNCOM</t>
  </si>
  <si>
    <t>GARDEN SPRINGS COMMUN</t>
  </si>
  <si>
    <t>GARDEN SPRINGS COMMUN (AN)</t>
  </si>
  <si>
    <t>GRACO</t>
  </si>
  <si>
    <t>GRANGEVILLE OFFICE-COMMUN</t>
  </si>
  <si>
    <t>HATCOM</t>
  </si>
  <si>
    <t>HATWAI BPA SUB COMMUNICATION</t>
  </si>
  <si>
    <t>HATWAI BPA SUB COMMUNICATION (AN)</t>
  </si>
  <si>
    <t>HOT</t>
  </si>
  <si>
    <t>HOT SPRINGS SW STA</t>
  </si>
  <si>
    <t>KAI</t>
  </si>
  <si>
    <t>KAISER ALUMINUM-DES-LOAD FOLLOWING</t>
  </si>
  <si>
    <t>KELCO</t>
  </si>
  <si>
    <t>KELLOGG OFFICE-COMMUNICATION (AN)</t>
  </si>
  <si>
    <t>KELLOGG OFFICE-COMMUNICATION (ID)</t>
  </si>
  <si>
    <t>KELLOGG PEAK-COMMUN (AN)</t>
  </si>
  <si>
    <t>KELLOGG PEAK-COMMUNICATION (AN)</t>
  </si>
  <si>
    <t>KFGCOM</t>
  </si>
  <si>
    <t>KETTLE FALLS GS COMMUN</t>
  </si>
  <si>
    <t>LANCOM</t>
  </si>
  <si>
    <t>LANCASTER CT COMMUNICATIONS</t>
  </si>
  <si>
    <t>LATCOM</t>
  </si>
  <si>
    <t>LATAH JCT SUB COMMUN (AN)</t>
  </si>
  <si>
    <t>LEWIS-CLARK DIV CALL CENTER OFFICE-STRUCTURE 9/098 (AN)</t>
  </si>
  <si>
    <t>LERIM</t>
  </si>
  <si>
    <t>LEWISTON RIDGE MICROWAVE-COM</t>
  </si>
  <si>
    <t>LEWCO</t>
  </si>
  <si>
    <t>LEWISTON CLARKSTON CALL CENTER-COMMUNICAT (AN)</t>
  </si>
  <si>
    <t>LFCOM</t>
  </si>
  <si>
    <t>LITTLE FALLS HED COMMUN</t>
  </si>
  <si>
    <t>LLCOM</t>
  </si>
  <si>
    <t>LONG LAKE HED COMMUN (AN)</t>
  </si>
  <si>
    <t>LOLCOM</t>
  </si>
  <si>
    <t>LOLO 230 KV SUBSTA COMMUN</t>
  </si>
  <si>
    <t>LOLO 230 KV SUBSTA COMMUN (AN)</t>
  </si>
  <si>
    <t>M23COM</t>
  </si>
  <si>
    <t>MOSCOW 230 KV SUBSTA COMMUN</t>
  </si>
  <si>
    <t>MOSCOW 230 KV SUBSTA COMMUN (AN)</t>
  </si>
  <si>
    <t>MCGUI</t>
  </si>
  <si>
    <t>McGuire Gauge Station Communication</t>
  </si>
  <si>
    <t>MILCOM</t>
  </si>
  <si>
    <t>MILLWOOD SUBSTA COMMUNICATION (AN)</t>
  </si>
  <si>
    <t>MIPER</t>
  </si>
  <si>
    <t>MICA PEAK REPEATER STA (IDAHO)-COMM/STRUCT</t>
  </si>
  <si>
    <t>MO1COM</t>
  </si>
  <si>
    <t>MOBILE/PORTABLE SUBSTA #1 COMMUN</t>
  </si>
  <si>
    <t>MO2COM</t>
  </si>
  <si>
    <t>MOBILE/PORTABLE SUBSTA # 2 COMMUN</t>
  </si>
  <si>
    <t>MONCOM</t>
  </si>
  <si>
    <t>MONROE STREET HED COMMUN</t>
  </si>
  <si>
    <t>MONMT</t>
  </si>
  <si>
    <t>MONUMENTAL MOUNTAIN MICROWAVE-COMM</t>
  </si>
  <si>
    <t>MOSMC</t>
  </si>
  <si>
    <t>MOSCOW MOUNTAIN COMMUNICATIONS-STRUCTURES 9/098</t>
  </si>
  <si>
    <t>MOSMR</t>
  </si>
  <si>
    <t>MOSCOW MICROWAVE REPEATER STA-COM (AN)</t>
  </si>
  <si>
    <t>MTSPB</t>
  </si>
  <si>
    <t>MT. SPOKANE BASE STA-COMMUNIC</t>
  </si>
  <si>
    <t>N13COM</t>
  </si>
  <si>
    <t>NORTH LEWISTON SUBSTA OLD COMMUN (AN)</t>
  </si>
  <si>
    <t>NETCOM</t>
  </si>
  <si>
    <t>NORTHEAST TURBINE COMMUN</t>
  </si>
  <si>
    <t>NEZCOM</t>
  </si>
  <si>
    <t>NEZ PERCE SUBSTA COMMUN (AN)</t>
  </si>
  <si>
    <t>NLWCOM</t>
  </si>
  <si>
    <t>NORTH LEWISTON SUBSTA NEW COMMUN (AN)</t>
  </si>
  <si>
    <t>NOXCOM</t>
  </si>
  <si>
    <t>NOXON RAPIDS HED COMMUN</t>
  </si>
  <si>
    <t>OROCO</t>
  </si>
  <si>
    <t>OROFINO OFFICE-COMMUNICATION</t>
  </si>
  <si>
    <t>OSSCOM</t>
  </si>
  <si>
    <t>OTHELLO SW STA COMMUNICATION (AN)</t>
  </si>
  <si>
    <t>PFCOM</t>
  </si>
  <si>
    <t>POST FALLS HED COMMUN</t>
  </si>
  <si>
    <t>PINCOM</t>
  </si>
  <si>
    <t>PINE CREEK COMMUN</t>
  </si>
  <si>
    <t>PINE CREEK COMMUN (AN)</t>
  </si>
  <si>
    <t>PULCO</t>
  </si>
  <si>
    <t>PULLMAN OFFICE-COMMUNICAT (AN)</t>
  </si>
  <si>
    <t>PULSCO</t>
  </si>
  <si>
    <t>PULLMAN SERVICE CENTER-COMMU</t>
  </si>
  <si>
    <t>RAMCOM</t>
  </si>
  <si>
    <t>RAMSEY SW STATION COMMUN</t>
  </si>
  <si>
    <t>RAMSEY SW STATION COMMUN (AN)</t>
  </si>
  <si>
    <t>RATCOM</t>
  </si>
  <si>
    <t>RATHDRUM 230 KV SUBSTA COMMUN</t>
  </si>
  <si>
    <t>RATHDRUM 230 KV SUBSTA COMMUN (AN)</t>
  </si>
  <si>
    <t>RATFIB</t>
  </si>
  <si>
    <t>COMMON FIBER EQUIP AT RATHDRUM SUB - 098 (AN)</t>
  </si>
  <si>
    <t>RCTCOM</t>
  </si>
  <si>
    <t>RATHDRUM TURBINE COMMUN</t>
  </si>
  <si>
    <t>SANBAL</t>
  </si>
  <si>
    <t>SANDPOINT BALDY COMMUNICATION 9/098</t>
  </si>
  <si>
    <t>SANCOM</t>
  </si>
  <si>
    <t>SANDPOINT OFFICE COMMUNICATION</t>
  </si>
  <si>
    <t>SATCOM</t>
  </si>
  <si>
    <t>SATELLITE TELEPHONE</t>
  </si>
  <si>
    <t>SBR</t>
  </si>
  <si>
    <t>SMEADS BENCH COMMUNICATION (BULL RIVER MICROWAVE)</t>
  </si>
  <si>
    <t>SHNCOM</t>
  </si>
  <si>
    <t>SHAWNEE SUBSTA COMMUNICATION</t>
  </si>
  <si>
    <t>SHAWNEE SUBSTA COMMUNICATION (AN)</t>
  </si>
  <si>
    <t>SPARES</t>
  </si>
  <si>
    <t xml:space="preserve">NETWORK SYSTEM SPARES
</t>
  </si>
  <si>
    <t>SPK98</t>
  </si>
  <si>
    <t>SPOKANE SERVICE CENTER 098 COMM</t>
  </si>
  <si>
    <t>SPOSE</t>
  </si>
  <si>
    <t>SPOKANE SERVICE CENTER-COMMUNICATION (AN)-MISSION</t>
  </si>
  <si>
    <t>SPT98</t>
  </si>
  <si>
    <t>SANDPOINT SUBSTA COMMUNICATION (AN)</t>
  </si>
  <si>
    <t>STEBU</t>
  </si>
  <si>
    <t>STEPTOE BUTTE RADIO STA-COMMUNICAT</t>
  </si>
  <si>
    <t>STJOE</t>
  </si>
  <si>
    <t>ST JOE BALDY VHF STA-COMMUNICATION</t>
  </si>
  <si>
    <t>STMCO</t>
  </si>
  <si>
    <t>ST. MARIES OFFICE-COMMUNICATION</t>
  </si>
  <si>
    <t>STRCOM</t>
  </si>
  <si>
    <t>STRATFORD SW STA COMMUN (AN)</t>
  </si>
  <si>
    <t>SYSOPR</t>
  </si>
  <si>
    <t>SYSTEM OPERATIONS ELECTRIC</t>
  </si>
  <si>
    <t>TOSCO</t>
  </si>
  <si>
    <t>TOSCO ELECTRIC</t>
  </si>
  <si>
    <t>UPFCOM</t>
  </si>
  <si>
    <t>UPPER FALLS HED COMMUN</t>
  </si>
  <si>
    <t>WARCOM</t>
  </si>
  <si>
    <t>WARDEN SW STA COMMUN (AN)</t>
  </si>
  <si>
    <t>WESCOM</t>
  </si>
  <si>
    <t>WESTSIDE SUBSTA COMMUNICATION (AN)</t>
  </si>
  <si>
    <t>WPNGE</t>
  </si>
  <si>
    <t>WPNG ACQUIRED EQUIPMENT-COMMUNIC</t>
  </si>
  <si>
    <t>- COEUR D'ALENE CALL CENTER COMMUNICATION (AA)</t>
  </si>
  <si>
    <t>- BACK UP CONTROL CENTER-CDA, ID (AA)</t>
  </si>
  <si>
    <t>CRAFT</t>
  </si>
  <si>
    <t>CRAFT TRAINING CENTER (JACK STEWART)-STRUCT</t>
  </si>
  <si>
    <t>CTW</t>
  </si>
  <si>
    <t>ttonwood Butte Next Generatioin</t>
  </si>
  <si>
    <t xml:space="preserve">DOLLAR ROAD FLEET BLDG-AA 
</t>
  </si>
  <si>
    <t>GAS TELEMETRY PROJECT-8/099 -FOR ALL SERV AREA</t>
  </si>
  <si>
    <t>GEIFI</t>
  </si>
  <si>
    <t>Geiger Field Flight Office Communication</t>
  </si>
  <si>
    <t>GPK</t>
  </si>
  <si>
    <t xml:space="preserve">ose Peak Next Generation Communication
</t>
  </si>
  <si>
    <t>ITRNIX</t>
  </si>
  <si>
    <t xml:space="preserve">ITRONIX BLDG FOR CSS/CIS (CUST SVC SYSTEM CUST INFO SYSTEM)
</t>
  </si>
  <si>
    <t>- LEWISTON CLARKSTON CALL CENTER COMMUNICATION (AA)</t>
  </si>
  <si>
    <t>MADEL</t>
  </si>
  <si>
    <t>MADELIA SHOP-STRUCT &amp; COMM</t>
  </si>
  <si>
    <t>MEDCOM</t>
  </si>
  <si>
    <t>MEDFORD-COMMUNICATION-8/099</t>
  </si>
  <si>
    <t>MICA PEAK REPEATER STA-COMM/STRUCT (AA)</t>
  </si>
  <si>
    <t>NEXGEN</t>
  </si>
  <si>
    <t>NEXT GENERATION COMMUNICATION</t>
  </si>
  <si>
    <t>POSTCO</t>
  </si>
  <si>
    <t>POST STREET COMMUNICATION(7/099)</t>
  </si>
  <si>
    <t>ROSCO</t>
  </si>
  <si>
    <t>ROSEBURG OFFICE-TELECOM-COMMUNICATION 8/099</t>
  </si>
  <si>
    <t>SEECOM</t>
  </si>
  <si>
    <t>Seehorn Building Communication</t>
  </si>
  <si>
    <t>SJB</t>
  </si>
  <si>
    <t>Joe Baldy Next Generation Communication</t>
  </si>
  <si>
    <t>SJNET</t>
  </si>
  <si>
    <t>- SAN JOSE NETWORK</t>
  </si>
  <si>
    <t>SPOAL</t>
  </si>
  <si>
    <t>Spokane Amber Alert Strobe Mass Notification System</t>
  </si>
  <si>
    <t>SPOKANE SERVICE CENTER COMMUNICATION (AA)-MISSION</t>
  </si>
  <si>
    <t>SPOTE</t>
  </si>
  <si>
    <t>SPOKANE MAIN OFFICE TELEPHONE SYSTEM</t>
  </si>
  <si>
    <t>SYSTEM NETWORK-COMMUNICATION (AN)</t>
  </si>
  <si>
    <t>TKB</t>
  </si>
  <si>
    <t>akean Butte Next Generation Communication</t>
  </si>
  <si>
    <t>COMSOL</t>
  </si>
  <si>
    <t>COMMUNITY SOLAR-WASHINGTON</t>
  </si>
  <si>
    <t>COMMUNITY SOLAR PROJECT (WA)</t>
  </si>
  <si>
    <t>BPK</t>
  </si>
  <si>
    <t>216</t>
  </si>
  <si>
    <t>BOULDER PARK GENERATION</t>
  </si>
  <si>
    <t>223T</t>
  </si>
  <si>
    <t>223</t>
  </si>
  <si>
    <t>BEACON-CABINET-WA 230</t>
  </si>
  <si>
    <t>BEACON-CABINET 230KV TRANSM LINE - WASHINGTON</t>
  </si>
  <si>
    <t>BEACON-CABINET 230KV TRANSM LINE - WASHINGTON (AN)</t>
  </si>
  <si>
    <t>259T</t>
  </si>
  <si>
    <t>259</t>
  </si>
  <si>
    <t>NO.LEWSTN-WALLA WALLA-WA 230</t>
  </si>
  <si>
    <t>NO LEWISTON-WALLA WALLA 230 KV TRANSM LINE-WASH</t>
  </si>
  <si>
    <t>280T</t>
  </si>
  <si>
    <t>280</t>
  </si>
  <si>
    <t>BENEWAH-SHAWNEE 230</t>
  </si>
  <si>
    <t>BENEWAH-SHAWNEE 230KV TRANSM LINE - WASHINGTON</t>
  </si>
  <si>
    <t>299T</t>
  </si>
  <si>
    <t>299</t>
  </si>
  <si>
    <t>115KV LINE-WA</t>
  </si>
  <si>
    <t>WASHINGTON 115KV TRANSM LINES</t>
  </si>
  <si>
    <t>LANC</t>
  </si>
  <si>
    <t>312</t>
  </si>
  <si>
    <t>LANCASTER</t>
  </si>
  <si>
    <t>LANCASTER CT</t>
  </si>
  <si>
    <t>320T</t>
  </si>
  <si>
    <t>320</t>
  </si>
  <si>
    <t>BEACON-CABINET GORGE-ID 230</t>
  </si>
  <si>
    <t>BEACON-CABINET 230KV TRANSM LINE - IDAHO (AN)</t>
  </si>
  <si>
    <t>BEACON-CABINET 230KV TRANSM LINE - IDAHO (ID)</t>
  </si>
  <si>
    <t>333T</t>
  </si>
  <si>
    <t>333</t>
  </si>
  <si>
    <t>NOXON-PINE CR #1-ID 230</t>
  </si>
  <si>
    <t>NOXON-PINE CREEK 230KV TRANSM LINE - IDAHO</t>
  </si>
  <si>
    <t>350T</t>
  </si>
  <si>
    <t>350</t>
  </si>
  <si>
    <t>BEACON-LOLO-ID 230</t>
  </si>
  <si>
    <t>BEACON-LOLO 230KV TRANSM LINE - IDAHO</t>
  </si>
  <si>
    <t>354T</t>
  </si>
  <si>
    <t>354</t>
  </si>
  <si>
    <t>NO.LEWSTN-WALLA WALLA-ID 230</t>
  </si>
  <si>
    <t>NO LEWISTON-WALLA WALLA 230KV TRANSM LINE-IDAHO</t>
  </si>
  <si>
    <t>NO LEWISTON-WALLA WALLA 230KV TRANSM LINE-IDAHO (ID)</t>
  </si>
  <si>
    <t>360T</t>
  </si>
  <si>
    <t>360</t>
  </si>
  <si>
    <t>HATWAI-NO LEWISTON 230</t>
  </si>
  <si>
    <t>HATWAI-NORTH LEWISTON 230KV TRANSM LINE</t>
  </si>
  <si>
    <t>399T</t>
  </si>
  <si>
    <t>399</t>
  </si>
  <si>
    <t>115KV LINE - ID</t>
  </si>
  <si>
    <t>IDAHO 115KV TRANSMISSION LINES (ID)</t>
  </si>
  <si>
    <t>NOX</t>
  </si>
  <si>
    <t>NOXON RAPIDS HYDRO</t>
  </si>
  <si>
    <t>NOXON RAPIDS HED</t>
  </si>
  <si>
    <t>420T</t>
  </si>
  <si>
    <t>420</t>
  </si>
  <si>
    <t>NOXON-PINE CREEK-MT 230KV</t>
  </si>
  <si>
    <t>NOXON-PINE CREEK 230KV TRANSM LINE - MONTANA</t>
  </si>
  <si>
    <t>424T</t>
  </si>
  <si>
    <t>424</t>
  </si>
  <si>
    <t>COLSTRIP-A LINE 500KV</t>
  </si>
  <si>
    <t>COLSTRIP-TOWNSEND 500KV TRANSM LINE A</t>
  </si>
  <si>
    <t>49</t>
  </si>
  <si>
    <t>511</t>
  </si>
  <si>
    <t>SPOKANE COUNTY PGT TAP GAS</t>
  </si>
  <si>
    <t>PGT STARR ROAD-ODORIZER STATION # 49</t>
  </si>
  <si>
    <t>397200</t>
  </si>
  <si>
    <t>398000</t>
  </si>
  <si>
    <t>AIRREQ</t>
  </si>
  <si>
    <t>ZZ</t>
  </si>
  <si>
    <t>NON UTILITY IRRIGATION EQUIPMENT</t>
  </si>
  <si>
    <t>Grand Total</t>
  </si>
  <si>
    <t>Sum of Ending Balance</t>
  </si>
  <si>
    <t>Overall - Summary</t>
  </si>
  <si>
    <t>CDAA</t>
  </si>
  <si>
    <t>CDAN</t>
  </si>
  <si>
    <t>CDID</t>
  </si>
  <si>
    <t>CDWA</t>
  </si>
  <si>
    <t>Remaining life</t>
  </si>
  <si>
    <t>Age</t>
  </si>
  <si>
    <t>Annual Accrual</t>
  </si>
  <si>
    <t>Future Book Accruals</t>
  </si>
  <si>
    <t>Year</t>
  </si>
  <si>
    <t>Remaining Life</t>
  </si>
  <si>
    <t>Unrecovered Reserve Adjustment for Amortization - Electric Plant</t>
  </si>
  <si>
    <t>Office Furniture and Equipment - Computer Hardware</t>
  </si>
  <si>
    <t>Account</t>
  </si>
  <si>
    <t>Name</t>
  </si>
  <si>
    <t>Book Depreciation Reserve</t>
  </si>
  <si>
    <t>Stores Equipment</t>
  </si>
  <si>
    <t>Tools, Shop, and Garage Equipment</t>
  </si>
  <si>
    <t>Laboratory Equipment</t>
  </si>
  <si>
    <t>Communication Equipment</t>
  </si>
  <si>
    <t>Miscellaneous Equipment</t>
  </si>
  <si>
    <t>Total Unrecovered Reserve for Amortization - Electric Plant</t>
  </si>
  <si>
    <t>Unrecovered Reserve Adjustment for Amortization - Gas Plant - Allocated All</t>
  </si>
  <si>
    <t>Total Unrecovered Reserve for Amortization - Gas Plant - Allocated All</t>
  </si>
  <si>
    <t>Office Furniture and Equipment - Office Furniture and Equipment</t>
  </si>
  <si>
    <t>Unrecovered Reserve Adjustment for Amortization - Common Plant</t>
  </si>
  <si>
    <t>CD AA</t>
  </si>
  <si>
    <t>CD AN</t>
  </si>
  <si>
    <t>CD ID</t>
  </si>
  <si>
    <t>CD WA</t>
  </si>
  <si>
    <t>ED AN</t>
  </si>
  <si>
    <t>ED WA</t>
  </si>
  <si>
    <t>ED ID</t>
  </si>
  <si>
    <t>GD AA</t>
  </si>
  <si>
    <t>GD AN</t>
  </si>
  <si>
    <t>GD ID</t>
  </si>
  <si>
    <t>GD WA</t>
  </si>
  <si>
    <t>GD OR</t>
  </si>
  <si>
    <t>Check</t>
  </si>
  <si>
    <t>Annual Accruals</t>
  </si>
  <si>
    <t>Communication Equipment - Portable</t>
  </si>
  <si>
    <t>WA - E</t>
  </si>
  <si>
    <t>WA - G</t>
  </si>
  <si>
    <t>ID - E</t>
  </si>
  <si>
    <t>ID - G</t>
  </si>
  <si>
    <t>OR - G</t>
  </si>
  <si>
    <t>Grouping</t>
  </si>
  <si>
    <t>EDAN</t>
  </si>
  <si>
    <t>EDWA</t>
  </si>
  <si>
    <t>EDID</t>
  </si>
  <si>
    <t>GDAA</t>
  </si>
  <si>
    <t>GDAN</t>
  </si>
  <si>
    <t>GDWA</t>
  </si>
  <si>
    <t>GDID</t>
  </si>
  <si>
    <t>GDOR</t>
  </si>
  <si>
    <t>Fully Accrued Balances</t>
  </si>
  <si>
    <t>Unrecovered Reserve Adjustment for Amortization - Gas Plant - WA and ID</t>
  </si>
  <si>
    <t>Total Unrecovered Reserve for Amortization - Gas Plant - WA and ID</t>
  </si>
  <si>
    <t>Unrecovered Reserve Adjustment for Amortization - Gas Plant - OR</t>
  </si>
  <si>
    <t>Total Unrecovered Reserve for Amortization - Gas Plant - OR</t>
  </si>
  <si>
    <t>Total Unrecovered Reserve for Amortization - Common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</si>
</sst>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mmm\ d\,\ yyyy\ h:mm:ss\ AM/PM"/>
    <numFmt numFmtId="165" formatCode="#,##0.########"/>
    <numFmt numFmtId="166" formatCode="_(* #,##0_);_(* \(#,##0\);_(* &quot;-&quot;??_);_(@_)"/>
    <numFmt numFmtId="167" formatCode="0.0000000"/>
    <numFmt numFmtId="168" formatCode="0.000%"/>
  </numFmts>
  <fonts count="6" x14ac:knownFonts="1">
    <font>
      <sz val="10"/>
      <color theme="1"/>
      <name val="Tahoma"/>
      <family val="2"/>
    </font>
    <font>
      <sz val="10"/>
      <color rgb="FF222222"/>
      <name val="Arial"/>
      <family val="2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0"/>
      <color rgb="FF31455E"/>
      <name val="Arial"/>
      <family val="2"/>
    </font>
    <font>
      <b/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BDDAF3"/>
      </patternFill>
    </fill>
  </fills>
  <borders count="10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0" applyNumberFormat="1"/>
    <xf numFmtId="14" fontId="0" fillId="0" borderId="0" xfId="0" applyNumberFormat="1"/>
    <xf numFmtId="43" fontId="0" fillId="0" borderId="0" xfId="1" applyFont="1"/>
    <xf numFmtId="166" fontId="0" fillId="0" borderId="0" xfId="1" applyNumberFormat="1" applyFont="1"/>
    <xf numFmtId="0" fontId="1" fillId="2" borderId="1" xfId="0" applyFont="1" applyFill="1" applyBorder="1" applyAlignment="1">
      <alignment horizontal="center" vertical="top"/>
    </xf>
    <xf numFmtId="0" fontId="1" fillId="0" borderId="3" xfId="0" applyFont="1" applyBorder="1" applyAlignment="1">
      <alignment horizontal="left" vertical="top"/>
    </xf>
    <xf numFmtId="164" fontId="1" fillId="0" borderId="3" xfId="0" applyNumberFormat="1" applyFont="1" applyBorder="1" applyAlignment="1">
      <alignment horizontal="left" vertical="top"/>
    </xf>
    <xf numFmtId="165" fontId="1" fillId="0" borderId="3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0" fontId="3" fillId="0" borderId="0" xfId="0" applyFont="1"/>
    <xf numFmtId="0" fontId="3" fillId="0" borderId="3" xfId="0" applyFont="1" applyBorder="1"/>
    <xf numFmtId="0" fontId="1" fillId="0" borderId="2" xfId="0" applyFont="1" applyBorder="1" applyAlignment="1">
      <alignment horizontal="left" vertical="top"/>
    </xf>
    <xf numFmtId="164" fontId="1" fillId="0" borderId="2" xfId="0" applyNumberFormat="1" applyFont="1" applyBorder="1" applyAlignment="1">
      <alignment horizontal="left" vertical="top"/>
    </xf>
    <xf numFmtId="3" fontId="1" fillId="0" borderId="2" xfId="0" applyNumberFormat="1" applyFont="1" applyBorder="1" applyAlignment="1">
      <alignment horizontal="right" vertical="top"/>
    </xf>
    <xf numFmtId="165" fontId="4" fillId="3" borderId="7" xfId="0" applyNumberFormat="1" applyFont="1" applyFill="1" applyBorder="1" applyAlignment="1">
      <alignment horizontal="right" vertical="top"/>
    </xf>
    <xf numFmtId="43" fontId="0" fillId="0" borderId="0" xfId="0" applyNumberFormat="1" applyFill="1"/>
    <xf numFmtId="0" fontId="0" fillId="0" borderId="0" xfId="0" applyFill="1"/>
    <xf numFmtId="167" fontId="0" fillId="0" borderId="0" xfId="0" applyNumberFormat="1"/>
    <xf numFmtId="49" fontId="0" fillId="0" borderId="0" xfId="0" applyNumberFormat="1"/>
    <xf numFmtId="0" fontId="5" fillId="0" borderId="0" xfId="0" applyFont="1"/>
    <xf numFmtId="166" fontId="5" fillId="0" borderId="8" xfId="0" applyNumberFormat="1" applyFont="1" applyBorder="1"/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168" fontId="0" fillId="0" borderId="0" xfId="2" applyNumberFormat="1" applyFont="1"/>
    <xf numFmtId="166" fontId="0" fillId="0" borderId="0" xfId="0" applyNumberFormat="1"/>
    <xf numFmtId="166" fontId="5" fillId="0" borderId="0" xfId="1" applyNumberFormat="1" applyFont="1"/>
    <xf numFmtId="43" fontId="0" fillId="0" borderId="0" xfId="1" applyNumberFormat="1" applyFont="1"/>
    <xf numFmtId="0" fontId="4" fillId="3" borderId="4" xfId="0" applyFont="1" applyFill="1" applyBorder="1" applyAlignment="1">
      <alignment horizontal="left" vertical="top"/>
    </xf>
    <xf numFmtId="0" fontId="3" fillId="3" borderId="5" xfId="0" applyFont="1" applyFill="1" applyBorder="1"/>
    <xf numFmtId="0" fontId="3" fillId="3" borderId="6" xfId="0" applyFont="1" applyFill="1" applyBorder="1"/>
    <xf numFmtId="0" fontId="1" fillId="0" borderId="3" xfId="0" applyFont="1" applyBorder="1" applyAlignment="1">
      <alignment horizontal="left" vertical="top"/>
    </xf>
    <xf numFmtId="0" fontId="3" fillId="0" borderId="3" xfId="0" applyFont="1" applyBorder="1"/>
    <xf numFmtId="0" fontId="1" fillId="0" borderId="3" xfId="0" applyFont="1" applyBorder="1" applyAlignment="1">
      <alignment horizontal="left" vertical="top" wrapText="1"/>
    </xf>
    <xf numFmtId="164" fontId="1" fillId="0" borderId="3" xfId="0" applyNumberFormat="1" applyFont="1" applyBorder="1" applyAlignment="1">
      <alignment horizontal="left" vertical="top"/>
    </xf>
    <xf numFmtId="165" fontId="1" fillId="0" borderId="3" xfId="0" applyNumberFormat="1" applyFont="1" applyBorder="1" applyAlignment="1">
      <alignment horizontal="right" vertical="top"/>
    </xf>
    <xf numFmtId="3" fontId="1" fillId="0" borderId="0" xfId="0" applyNumberFormat="1" applyFont="1" applyAlignment="1">
      <alignment horizontal="left" vertical="center"/>
    </xf>
    <xf numFmtId="0" fontId="3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vid Machado" refreshedDate="42986.491495601855" createdVersion="5" refreshedVersion="5" minRefreshableVersion="3" recordCount="3844">
  <cacheSource type="worksheet">
    <worksheetSource ref="A2:J3846" sheet="Page1"/>
  </cacheSource>
  <cacheFields count="10">
    <cacheField name="Plant Acct" numFmtId="0">
      <sharedItems containsBlank="1" count="11">
        <s v="391000"/>
        <s v="391100"/>
        <s v="391101"/>
        <s v="393000"/>
        <s v="394000"/>
        <s v="395000"/>
        <s v="397000"/>
        <m/>
        <s v="397200"/>
        <s v="398000"/>
        <s v="Overall - Summary"/>
      </sharedItems>
    </cacheField>
    <cacheField name="Asset Key" numFmtId="0">
      <sharedItems containsBlank="1"/>
    </cacheField>
    <cacheField name="Service" numFmtId="0">
      <sharedItems containsBlank="1" count="5">
        <s v="CD"/>
        <s v="GD"/>
        <s v="ED"/>
        <m/>
        <s v="ZZ"/>
      </sharedItems>
    </cacheField>
    <cacheField name="Jurisdiction" numFmtId="0">
      <sharedItems containsBlank="1" count="10">
        <s v="AA"/>
        <s v="WA"/>
        <s v="ID"/>
        <s v="OR"/>
        <s v="AN"/>
        <s v="CA"/>
        <s v="AS"/>
        <s v="MT"/>
        <m/>
        <s v="ZZ"/>
      </sharedItems>
    </cacheField>
    <cacheField name="Plant Ledger Location" numFmtId="0">
      <sharedItems containsBlank="1"/>
    </cacheField>
    <cacheField name="Plant Location Location Desc" numFmtId="0">
      <sharedItems containsBlank="1"/>
    </cacheField>
    <cacheField name="Facility ID" numFmtId="0">
      <sharedItems containsBlank="1"/>
    </cacheField>
    <cacheField name="Facility ID Desc" numFmtId="0">
      <sharedItems containsBlank="1"/>
    </cacheField>
    <cacheField name="DPIS" numFmtId="0">
      <sharedItems containsNonDate="0" containsDate="1" containsString="0" containsBlank="1" minDate="1947-01-01T00:00:00" maxDate="2016-12-31T00:00:00" count="718">
        <d v="1985-01-01T00:00:00"/>
        <d v="1986-01-01T00:00:00"/>
        <d v="1987-01-01T00:00:00"/>
        <d v="1988-01-01T00:00:00"/>
        <d v="1989-01-01T00:00:00"/>
        <d v="1990-01-01T00:00:00"/>
        <d v="1991-01-01T00:00:00"/>
        <d v="1992-01-01T00:00:00"/>
        <d v="1993-01-01T00:00:00"/>
        <d v="1994-01-01T00:00:00"/>
        <d v="1995-01-01T00:00:00"/>
        <d v="1996-01-01T00:00:00"/>
        <d v="1997-01-01T00:00:00"/>
        <d v="1998-01-01T00:00:00"/>
        <d v="1999-01-01T00:00:00"/>
        <d v="2000-01-01T00:00:00"/>
        <d v="2001-01-01T00:00:00"/>
        <d v="2002-01-01T00:00:00"/>
        <d v="2003-01-01T00:00:00"/>
        <d v="2004-01-01T00:00:00"/>
        <d v="2005-01-01T00:00:00"/>
        <d v="2006-01-01T00:00:00"/>
        <d v="2007-01-01T00:00:00"/>
        <d v="2008-01-01T00:00:00"/>
        <d v="2009-01-01T00:00:00"/>
        <d v="2010-01-01T00:00:00"/>
        <d v="2011-01-01T00:00:00"/>
        <d v="2012-08-27T00:00:00"/>
        <d v="2012-09-30T00:00:00"/>
        <d v="2012-11-08T00:00:00"/>
        <d v="2012-12-21T00:00:00"/>
        <d v="2013-06-03T00:00:00"/>
        <d v="2013-06-21T00:00:00"/>
        <d v="2013-11-01T00:00:00"/>
        <d v="2013-12-16T00:00:00"/>
        <d v="2014-03-01T00:00:00"/>
        <d v="2014-10-01T00:00:00"/>
        <d v="2014-12-01T00:00:00"/>
        <d v="2015-07-08T00:00:00"/>
        <d v="2015-09-28T00:00:00"/>
        <d v="2013-03-01T00:00:00"/>
        <d v="2013-03-25T00:00:00"/>
        <d v="2013-04-19T00:00:00"/>
        <d v="2014-02-17T00:00:00"/>
        <d v="2014-07-22T00:00:00"/>
        <d v="2014-08-26T00:00:00"/>
        <d v="2014-09-12T00:00:00"/>
        <d v="2015-02-01T00:00:00"/>
        <d v="2015-06-16T00:00:00"/>
        <d v="2015-07-17T00:00:00"/>
        <d v="2015-09-09T00:00:00"/>
        <d v="2015-09-29T00:00:00"/>
        <d v="2016-01-01T00:00:00"/>
        <d v="2016-05-19T00:00:00"/>
        <d v="2016-11-01T00:00:00"/>
        <d v="2016-11-28T00:00:00"/>
        <d v="2014-07-11T00:00:00"/>
        <d v="2016-12-29T00:00:00"/>
        <d v="2011-03-15T00:00:00"/>
        <d v="2012-01-01T00:00:00"/>
        <d v="2012-03-06T00:00:00"/>
        <d v="2012-07-17T00:00:00"/>
        <d v="2012-09-20T00:00:00"/>
        <d v="2012-09-26T00:00:00"/>
        <d v="2012-10-30T00:00:00"/>
        <d v="2013-02-07T00:00:00"/>
        <d v="2013-09-20T00:00:00"/>
        <d v="2013-09-30T00:00:00"/>
        <d v="2014-01-15T00:00:00"/>
        <d v="2014-01-31T00:00:00"/>
        <d v="2014-02-11T00:00:00"/>
        <d v="2014-07-25T00:00:00"/>
        <d v="2014-08-01T00:00:00"/>
        <d v="2013-03-18T00:00:00"/>
        <d v="2015-03-01T00:00:00"/>
        <d v="2013-02-28T00:00:00"/>
        <d v="2013-05-30T00:00:00"/>
        <d v="2010-12-14T00:00:00"/>
        <d v="2011-09-22T00:00:00"/>
        <d v="2011-12-05T00:00:00"/>
        <d v="2012-08-23T00:00:00"/>
        <d v="2012-08-29T00:00:00"/>
        <d v="2012-09-07T00:00:00"/>
        <d v="2012-11-28T00:00:00"/>
        <d v="2012-12-26T00:00:00"/>
        <d v="2013-06-01T00:00:00"/>
        <d v="2013-09-01T00:00:00"/>
        <d v="2013-10-01T00:00:00"/>
        <d v="2014-04-08T00:00:00"/>
        <d v="2015-05-01T00:00:00"/>
        <d v="2015-12-23T00:00:00"/>
        <d v="2016-03-23T00:00:00"/>
        <d v="2012-05-07T00:00:00"/>
        <d v="2016-12-23T00:00:00"/>
        <d v="2014-11-11T00:00:00"/>
        <d v="2015-10-30T00:00:00"/>
        <d v="2016-04-20T00:00:00"/>
        <d v="2011-09-14T00:00:00"/>
        <d v="2011-12-09T00:00:00"/>
        <d v="2011-12-18T00:00:00"/>
        <d v="2012-02-20T00:00:00"/>
        <d v="2012-03-08T00:00:00"/>
        <d v="2012-06-25T00:00:00"/>
        <d v="2012-07-09T00:00:00"/>
        <d v="2012-07-18T00:00:00"/>
        <d v="2012-08-31T00:00:00"/>
        <d v="2012-09-01T00:00:00"/>
        <d v="2012-11-26T00:00:00"/>
        <d v="2012-12-04T00:00:00"/>
        <d v="2012-12-14T00:00:00"/>
        <d v="2012-12-17T00:00:00"/>
        <d v="2012-12-31T00:00:00"/>
        <d v="2013-01-01T00:00:00"/>
        <d v="2013-02-14T00:00:00"/>
        <d v="2013-03-14T00:00:00"/>
        <d v="2013-05-28T00:00:00"/>
        <d v="2013-06-07T00:00:00"/>
        <d v="2013-06-20T00:00:00"/>
        <d v="2013-07-01T00:00:00"/>
        <d v="2013-07-15T00:00:00"/>
        <d v="2013-08-16T00:00:00"/>
        <d v="2013-09-05T00:00:00"/>
        <d v="2013-09-10T00:00:00"/>
        <d v="2013-10-17T00:00:00"/>
        <d v="2013-12-20T00:00:00"/>
        <d v="2014-01-01T00:00:00"/>
        <d v="2014-01-22T00:00:00"/>
        <d v="2014-02-01T00:00:00"/>
        <d v="2014-03-11T00:00:00"/>
        <d v="2014-03-13T00:00:00"/>
        <d v="2014-04-10T00:00:00"/>
        <d v="2014-04-21T00:00:00"/>
        <d v="2014-05-21T00:00:00"/>
        <d v="2014-06-04T00:00:00"/>
        <d v="2014-06-11T00:00:00"/>
        <d v="2014-06-18T00:00:00"/>
        <d v="2014-08-07T00:00:00"/>
        <d v="2014-09-01T00:00:00"/>
        <d v="2014-09-25T00:00:00"/>
        <d v="2014-10-23T00:00:00"/>
        <d v="2015-01-01T00:00:00"/>
        <d v="2014-04-01T00:00:00"/>
        <d v="2014-09-15T00:00:00"/>
        <d v="2015-11-04T00:00:00"/>
        <d v="2015-12-14T00:00:00"/>
        <d v="2015-12-24T00:00:00"/>
        <d v="2016-01-12T00:00:00"/>
        <d v="2016-07-20T00:00:00"/>
        <d v="2016-12-14T00:00:00"/>
        <d v="2015-10-01T00:00:00"/>
        <d v="2015-12-08T00:00:00"/>
        <d v="2014-05-29T00:00:00"/>
        <d v="2014-07-08T00:00:00"/>
        <d v="2014-12-12T00:00:00"/>
        <d v="2015-07-29T00:00:00"/>
        <d v="2015-08-07T00:00:00"/>
        <d v="2015-08-11T00:00:00"/>
        <d v="2015-08-13T00:00:00"/>
        <d v="2015-08-20T00:00:00"/>
        <d v="2015-08-21T00:00:00"/>
        <d v="2015-08-25T00:00:00"/>
        <d v="2015-08-27T00:00:00"/>
        <d v="2015-09-01T00:00:00"/>
        <d v="2015-09-10T00:00:00"/>
        <d v="2015-09-11T00:00:00"/>
        <d v="2015-09-25T00:00:00"/>
        <d v="2015-10-02T00:00:00"/>
        <d v="2015-11-01T00:00:00"/>
        <d v="2015-11-05T00:00:00"/>
        <d v="2015-11-09T00:00:00"/>
        <d v="2015-11-12T00:00:00"/>
        <d v="2015-12-16T00:00:00"/>
        <d v="2015-12-21T00:00:00"/>
        <d v="2015-12-22T00:00:00"/>
        <d v="2015-12-29T00:00:00"/>
        <d v="2016-02-15T00:00:00"/>
        <d v="2016-03-09T00:00:00"/>
        <d v="2016-03-22T00:00:00"/>
        <d v="2016-04-25T00:00:00"/>
        <d v="2016-04-26T00:00:00"/>
        <d v="2016-05-02T00:00:00"/>
        <d v="2016-05-31T00:00:00"/>
        <d v="2016-06-01T00:00:00"/>
        <d v="2016-06-15T00:00:00"/>
        <d v="2016-06-30T00:00:00"/>
        <d v="2016-08-12T00:00:00"/>
        <d v="2016-08-16T00:00:00"/>
        <d v="2016-08-22T00:00:00"/>
        <d v="2016-10-11T00:00:00"/>
        <d v="2016-10-14T00:00:00"/>
        <d v="2016-11-29T00:00:00"/>
        <d v="2016-12-01T00:00:00"/>
        <d v="2016-12-19T00:00:00"/>
        <d v="2016-12-27T00:00:00"/>
        <d v="2016-12-28T00:00:00"/>
        <d v="2016-12-30T00:00:00"/>
        <d v="2014-12-04T00:00:00"/>
        <d v="2015-02-05T00:00:00"/>
        <d v="2015-05-18T00:00:00"/>
        <d v="2014-05-20T00:00:00"/>
        <d v="2014-09-10T00:00:00"/>
        <d v="2014-12-10T00:00:00"/>
        <d v="2014-12-11T00:00:00"/>
        <d v="2014-12-23T00:00:00"/>
        <d v="2015-02-11T00:00:00"/>
        <d v="2015-03-11T00:00:00"/>
        <d v="2015-04-01T00:00:00"/>
        <d v="2015-04-13T00:00:00"/>
        <d v="2015-04-24T00:00:00"/>
        <d v="2015-04-25T00:00:00"/>
        <d v="2015-05-26T00:00:00"/>
        <d v="2015-07-28T00:00:00"/>
        <d v="2015-12-01T00:00:00"/>
        <d v="2016-03-01T00:00:00"/>
        <d v="1967-01-01T00:00:00"/>
        <d v="1968-01-01T00:00:00"/>
        <d v="1969-01-01T00:00:00"/>
        <d v="1970-01-01T00:00:00"/>
        <d v="1971-01-01T00:00:00"/>
        <d v="1972-01-01T00:00:00"/>
        <d v="1973-01-01T00:00:00"/>
        <d v="1974-01-01T00:00:00"/>
        <d v="1975-01-01T00:00:00"/>
        <d v="1976-01-01T00:00:00"/>
        <d v="1977-01-01T00:00:00"/>
        <d v="1978-01-01T00:00:00"/>
        <d v="1979-01-01T00:00:00"/>
        <d v="1980-01-01T00:00:00"/>
        <d v="1981-01-01T00:00:00"/>
        <d v="1982-01-01T00:00:00"/>
        <d v="1983-01-01T00:00:00"/>
        <d v="1984-01-01T00:00:00"/>
        <d v="2014-05-01T00:00:00"/>
        <d v="2015-08-01T00:00:00"/>
        <d v="1965-01-01T00:00:00"/>
        <d v="2012-07-01T00:00:00"/>
        <d v="2015-01-22T00:00:00"/>
        <d v="2015-05-28T00:00:00"/>
        <d v="2012-12-10T00:00:00"/>
        <d v="2013-05-10T00:00:00"/>
        <d v="2014-05-23T00:00:00"/>
        <d v="2015-11-06T00:00:00"/>
        <d v="2012-08-01T00:00:00"/>
        <d v="2013-03-26T00:00:00"/>
        <d v="2013-05-17T00:00:00"/>
        <d v="2014-07-01T00:00:00"/>
        <d v="2015-10-20T00:00:00"/>
        <d v="2016-08-01T00:00:00"/>
        <d v="2012-12-06T00:00:00"/>
        <d v="2016-05-17T00:00:00"/>
        <d v="2013-04-11T00:00:00"/>
        <d v="2013-01-16T00:00:00"/>
        <d v="2014-02-20T00:00:00"/>
        <d v="2014-11-25T00:00:00"/>
        <d v="1980-07-01T00:00:00"/>
        <d v="1981-07-01T00:00:00"/>
        <d v="1982-07-01T00:00:00"/>
        <d v="1983-07-01T00:00:00"/>
        <d v="1984-07-01T00:00:00"/>
        <d v="2014-08-18T00:00:00"/>
        <d v="2005-09-30T00:00:00"/>
        <d v="2005-11-30T00:00:00"/>
        <d v="2005-12-31T00:00:00"/>
        <d v="2013-01-11T00:00:00"/>
        <d v="2013-01-14T00:00:00"/>
        <d v="2016-04-01T00:00:00"/>
        <d v="2015-06-01T00:00:00"/>
        <d v="2016-07-01T00:00:00"/>
        <d v="2014-12-05T00:00:00"/>
        <d v="2015-12-17T00:00:00"/>
        <d v="2012-12-01T00:00:00"/>
        <d v="2012-06-11T00:00:00"/>
        <d v="2006-09-21T00:00:00"/>
        <d v="2008-04-30T00:00:00"/>
        <d v="2012-10-15T00:00:00"/>
        <d v="2010-02-28T00:00:00"/>
        <d v="2010-08-31T00:00:00"/>
        <d v="2012-06-30T00:00:00"/>
        <d v="2009-03-31T00:00:00"/>
        <d v="2010-04-30T00:00:00"/>
        <d v="2011-02-01T00:00:00"/>
        <d v="2012-10-25T00:00:00"/>
        <d v="2016-08-09T00:00:00"/>
        <d v="2008-12-31T00:00:00"/>
        <d v="2010-02-10T00:00:00"/>
        <d v="2014-12-08T00:00:00"/>
        <d v="2010-02-01T00:00:00"/>
        <d v="2012-03-27T00:00:00"/>
        <d v="2011-11-01T00:00:00"/>
        <d v="2015-06-22T00:00:00"/>
        <d v="2005-08-04T00:00:00"/>
        <d v="2010-10-29T00:00:00"/>
        <d v="2016-05-23T00:00:00"/>
        <d v="2005-12-01T00:00:00"/>
        <d v="2013-11-07T00:00:00"/>
        <d v="2008-09-16T00:00:00"/>
        <d v="2008-10-01T00:00:00"/>
        <d v="2009-02-10T00:00:00"/>
        <d v="2014-09-30T00:00:00"/>
        <d v="2008-10-28T00:00:00"/>
        <d v="2008-07-18T00:00:00"/>
        <d v="2010-05-31T00:00:00"/>
        <d v="2010-09-30T00:00:00"/>
        <d v="2016-08-30T00:00:00"/>
        <d v="2008-08-31T00:00:00"/>
        <d v="2008-10-31T00:00:00"/>
        <d v="2006-02-21T00:00:00"/>
        <d v="2007-01-16T00:00:00"/>
        <d v="2009-11-30T00:00:00"/>
        <d v="2013-02-01T00:00:00"/>
        <d v="2005-06-30T00:00:00"/>
        <d v="2006-11-03T00:00:00"/>
        <d v="2015-02-18T00:00:00"/>
        <d v="1958-01-01T00:00:00"/>
        <d v="2015-11-03T00:00:00"/>
        <d v="2011-05-01T00:00:00"/>
        <d v="2011-12-26T00:00:00"/>
        <d v="2011-07-29T00:00:00"/>
        <d v="2016-04-08T00:00:00"/>
        <d v="2016-06-10T00:00:00"/>
        <d v="2011-01-19T00:00:00"/>
        <d v="2012-03-31T00:00:00"/>
        <d v="2011-10-01T00:00:00"/>
        <d v="2012-10-12T00:00:00"/>
        <d v="2015-07-24T00:00:00"/>
        <d v="2016-07-22T00:00:00"/>
        <d v="2008-10-15T00:00:00"/>
        <d v="2010-12-15T00:00:00"/>
        <d v="2016-03-25T00:00:00"/>
        <d v="2008-11-01T00:00:00"/>
        <d v="2016-12-21T00:00:00"/>
        <d v="2005-02-04T00:00:00"/>
        <d v="2012-09-21T00:00:00"/>
        <d v="2016-08-26T00:00:00"/>
        <d v="2007-06-13T00:00:00"/>
        <d v="2013-10-18T00:00:00"/>
        <d v="2005-10-31T00:00:00"/>
        <d v="2009-12-18T00:00:00"/>
        <d v="2013-12-26T00:00:00"/>
        <d v="2013-12-31T00:00:00"/>
        <d v="2010-07-06T00:00:00"/>
        <d v="2012-11-16T00:00:00"/>
        <d v="2011-12-31T00:00:00"/>
        <d v="2012-01-31T00:00:00"/>
        <d v="2012-02-29T00:00:00"/>
        <d v="2011-12-16T00:00:00"/>
        <d v="2006-11-29T00:00:00"/>
        <d v="2011-11-29T00:00:00"/>
        <d v="2011-02-28T00:00:00"/>
        <d v="2011-09-30T00:00:00"/>
        <d v="2013-12-10T00:00:00"/>
        <d v="2008-06-13T00:00:00"/>
        <d v="2014-03-26T00:00:00"/>
        <d v="2015-10-19T00:00:00"/>
        <d v="2013-06-04T00:00:00"/>
        <d v="2011-10-31T00:00:00"/>
        <d v="2006-07-31T00:00:00"/>
        <d v="2009-12-19T00:00:00"/>
        <d v="2010-06-01T00:00:00"/>
        <d v="2006-10-18T00:00:00"/>
        <d v="2007-03-29T00:00:00"/>
        <d v="2012-03-13T00:00:00"/>
        <d v="2012-12-07T00:00:00"/>
        <d v="2007-01-29T00:00:00"/>
        <d v="2005-08-31T00:00:00"/>
        <d v="2011-09-21T00:00:00"/>
        <d v="2012-07-31T00:00:00"/>
        <d v="2012-09-25T00:00:00"/>
        <d v="2012-11-30T00:00:00"/>
        <d v="2014-08-27T00:00:00"/>
        <d v="2010-12-31T00:00:00"/>
        <d v="2011-12-02T00:00:00"/>
        <d v="2007-03-31T00:00:00"/>
        <d v="2011-09-20T00:00:00"/>
        <d v="2012-04-30T00:00:00"/>
        <d v="2012-05-31T00:00:00"/>
        <d v="2008-08-05T00:00:00"/>
        <d v="2005-12-19T00:00:00"/>
        <d v="2011-10-05T00:00:00"/>
        <d v="2011-12-22T00:00:00"/>
        <d v="2009-03-25T00:00:00"/>
        <d v="2014-06-01T00:00:00"/>
        <d v="2011-03-31T00:00:00"/>
        <d v="2009-12-14T00:00:00"/>
        <d v="2014-12-30T00:00:00"/>
        <d v="2008-06-12T00:00:00"/>
        <d v="2015-04-21T00:00:00"/>
        <d v="2012-06-08T00:00:00"/>
        <d v="2012-08-15T00:00:00"/>
        <d v="2013-03-19T00:00:00"/>
        <d v="2011-03-22T00:00:00"/>
        <d v="2010-03-09T00:00:00"/>
        <d v="2012-10-01T00:00:00"/>
        <d v="2010-09-01T00:00:00"/>
        <d v="2010-07-27T00:00:00"/>
        <d v="2011-09-26T00:00:00"/>
        <d v="2014-08-21T00:00:00"/>
        <d v="2008-05-31T00:00:00"/>
        <d v="2008-11-30T00:00:00"/>
        <d v="2016-01-27T00:00:00"/>
        <d v="2010-10-31T00:00:00"/>
        <d v="2013-03-15T00:00:00"/>
        <d v="2008-02-29T00:00:00"/>
        <d v="2008-06-30T00:00:00"/>
        <d v="2008-09-30T00:00:00"/>
        <d v="2009-12-31T00:00:00"/>
        <d v="2010-03-31T00:00:00"/>
        <d v="2010-11-30T00:00:00"/>
        <d v="2016-04-27T00:00:00"/>
        <d v="2014-09-05T00:00:00"/>
        <d v="1961-01-01T00:00:00"/>
        <d v="2009-09-30T00:00:00"/>
        <d v="2011-09-16T00:00:00"/>
        <d v="2006-03-31T00:00:00"/>
        <d v="2009-10-19T00:00:00"/>
        <d v="2016-05-09T00:00:00"/>
        <d v="2016-01-11T00:00:00"/>
        <d v="2014-12-24T00:00:00"/>
        <d v="2014-08-08T00:00:00"/>
        <d v="2016-04-07T00:00:00"/>
        <d v="2007-04-26T00:00:00"/>
        <d v="2014-12-31T00:00:00"/>
        <d v="2009-08-18T00:00:00"/>
        <d v="2007-05-04T00:00:00"/>
        <d v="1947-01-01T00:00:00"/>
        <d v="1949-01-01T00:00:00"/>
        <d v="1952-01-01T00:00:00"/>
        <d v="1954-01-01T00:00:00"/>
        <d v="1955-01-01T00:00:00"/>
        <d v="1957-01-01T00:00:00"/>
        <d v="1959-01-01T00:00:00"/>
        <d v="1966-01-01T00:00:00"/>
        <d v="2015-04-02T00:00:00"/>
        <d v="2013-04-29T00:00:00"/>
        <d v="2009-02-28T00:00:00"/>
        <d v="2006-09-30T00:00:00"/>
        <d v="2011-05-31T00:00:00"/>
        <d v="2011-06-30T00:00:00"/>
        <d v="2011-07-31T00:00:00"/>
        <d v="2015-08-18T00:00:00"/>
        <d v="2016-01-19T00:00:00"/>
        <d v="2016-09-28T00:00:00"/>
        <d v="2015-03-31T00:00:00"/>
        <d v="2005-10-21T00:00:00"/>
        <d v="2014-02-05T00:00:00"/>
        <d v="2015-01-30T00:00:00"/>
        <d v="2006-06-15T00:00:00"/>
        <d v="2010-01-31T00:00:00"/>
        <d v="2006-03-01T00:00:00"/>
        <d v="2007-01-02T00:00:00"/>
        <m/>
        <d v="2010-03-26T00:00:00"/>
        <d v="2007-10-15T00:00:00"/>
        <d v="2013-03-31T00:00:00"/>
        <d v="2014-08-13T00:00:00"/>
        <d v="2010-09-17T00:00:00"/>
        <d v="2009-12-22T00:00:00"/>
        <d v="2009-02-19T00:00:00"/>
        <d v="2010-05-01T00:00:00"/>
        <d v="2008-02-18T00:00:00"/>
        <d v="2016-06-13T00:00:00"/>
        <d v="2013-09-11T00:00:00"/>
        <d v="2011-09-19T00:00:00"/>
        <d v="2008-07-31T00:00:00"/>
        <d v="2012-11-14T00:00:00"/>
        <d v="2013-11-15T00:00:00"/>
        <d v="2016-05-24T00:00:00"/>
        <d v="2009-03-26T00:00:00"/>
        <d v="2005-12-12T00:00:00"/>
        <d v="2009-03-13T00:00:00"/>
        <d v="2010-10-01T00:00:00"/>
        <d v="2011-07-22T00:00:00"/>
        <d v="2015-02-09T00:00:00"/>
        <d v="2015-12-11T00:00:00"/>
        <d v="2016-08-18T00:00:00"/>
        <d v="2011-12-08T00:00:00"/>
        <d v="2006-10-31T00:00:00"/>
        <d v="2005-12-30T00:00:00"/>
        <d v="2007-02-28T00:00:00"/>
        <d v="2007-12-31T00:00:00"/>
        <d v="2008-02-22T00:00:00"/>
        <d v="2008-12-09T00:00:00"/>
        <d v="2010-03-15T00:00:00"/>
        <d v="2006-05-04T00:00:00"/>
        <d v="2007-06-08T00:00:00"/>
        <d v="2009-07-01T00:00:00"/>
        <d v="2010-02-26T00:00:00"/>
        <d v="2014-07-24T00:00:00"/>
        <d v="2016-10-12T00:00:00"/>
        <d v="2008-12-01T00:00:00"/>
        <d v="2013-04-01T00:00:00"/>
        <d v="2014-06-16T00:00:00"/>
        <d v="2009-04-30T00:00:00"/>
        <d v="2013-06-13T00:00:00"/>
        <d v="2005-12-28T00:00:00"/>
        <d v="2007-01-12T00:00:00"/>
        <d v="2008-01-31T00:00:00"/>
        <d v="2011-09-01T00:00:00"/>
        <d v="2014-10-15T00:00:00"/>
        <d v="2006-04-19T00:00:00"/>
        <d v="2006-12-07T00:00:00"/>
        <d v="2005-11-21T00:00:00"/>
        <d v="2008-04-23T00:00:00"/>
        <d v="2009-02-17T00:00:00"/>
        <d v="2009-04-14T00:00:00"/>
        <d v="2009-06-30T00:00:00"/>
        <d v="2010-03-02T00:00:00"/>
        <d v="2013-11-13T00:00:00"/>
        <d v="2016-04-12T00:00:00"/>
        <d v="2016-04-28T00:00:00"/>
        <d v="2005-01-15T00:00:00"/>
        <d v="2005-02-15T00:00:00"/>
        <d v="2005-03-15T00:00:00"/>
        <d v="2005-04-15T00:00:00"/>
        <d v="2005-05-15T00:00:00"/>
        <d v="2005-06-15T00:00:00"/>
        <d v="2005-07-15T00:00:00"/>
        <d v="2005-08-15T00:00:00"/>
        <d v="2005-09-15T00:00:00"/>
        <d v="2005-10-15T00:00:00"/>
        <d v="2005-11-15T00:00:00"/>
        <d v="2005-12-15T00:00:00"/>
        <d v="2006-01-15T00:00:00"/>
        <d v="2006-03-15T00:00:00"/>
        <d v="2006-04-15T00:00:00"/>
        <d v="2006-05-15T00:00:00"/>
        <d v="2006-07-15T00:00:00"/>
        <d v="2006-08-15T00:00:00"/>
        <d v="2006-09-15T00:00:00"/>
        <d v="2006-10-15T00:00:00"/>
        <d v="2006-11-15T00:00:00"/>
        <d v="2006-12-15T00:00:00"/>
        <d v="2007-01-15T00:00:00"/>
        <d v="2007-02-15T00:00:00"/>
        <d v="2007-03-15T00:00:00"/>
        <d v="2007-04-15T00:00:00"/>
        <d v="2007-05-15T00:00:00"/>
        <d v="2007-06-15T00:00:00"/>
        <d v="2007-07-15T00:00:00"/>
        <d v="2007-08-15T00:00:00"/>
        <d v="2007-11-15T00:00:00"/>
        <d v="2007-12-15T00:00:00"/>
        <d v="2008-01-15T00:00:00"/>
        <d v="2008-03-15T00:00:00"/>
        <d v="2008-04-15T00:00:00"/>
        <d v="2008-11-15T00:00:00"/>
        <d v="2009-01-15T00:00:00"/>
        <d v="2009-02-15T00:00:00"/>
        <d v="2009-04-01T00:00:00"/>
        <d v="2009-04-15T00:00:00"/>
        <d v="2009-05-15T00:00:00"/>
        <d v="2009-06-15T00:00:00"/>
        <d v="2009-07-15T00:00:00"/>
        <d v="2009-08-15T00:00:00"/>
        <d v="2009-09-15T00:00:00"/>
        <d v="2009-10-15T00:00:00"/>
        <d v="2009-11-15T00:00:00"/>
        <d v="2009-12-15T00:00:00"/>
        <d v="2010-01-15T00:00:00"/>
        <d v="2010-02-15T00:00:00"/>
        <d v="2010-05-15T00:00:00"/>
        <d v="2010-06-15T00:00:00"/>
        <d v="2010-07-15T00:00:00"/>
        <d v="2010-08-15T00:00:00"/>
        <d v="2010-09-15T00:00:00"/>
        <d v="2010-10-15T00:00:00"/>
        <d v="2010-11-15T00:00:00"/>
        <d v="2011-01-15T00:00:00"/>
        <d v="2011-02-15T00:00:00"/>
        <d v="2011-04-15T00:00:00"/>
        <d v="2013-08-01T00:00:00"/>
        <d v="2016-09-30T00:00:00"/>
        <d v="2008-02-28T00:00:00"/>
        <d v="2014-11-01T00:00:00"/>
        <d v="2011-02-16T00:00:00"/>
        <d v="2005-06-29T00:00:00"/>
        <d v="2007-05-09T00:00:00"/>
        <d v="2007-05-16T00:00:00"/>
        <d v="2008-06-17T00:00:00"/>
        <d v="2010-07-31T00:00:00"/>
        <d v="2013-05-01T00:00:00"/>
        <d v="2016-12-15T00:00:00"/>
        <d v="2007-04-30T00:00:00"/>
        <d v="2009-02-01T00:00:00"/>
        <d v="2009-08-25T00:00:00"/>
        <d v="2013-12-01T00:00:00"/>
        <d v="2009-01-05T00:00:00"/>
        <d v="2006-12-20T00:00:00"/>
        <d v="2011-02-18T00:00:00"/>
        <d v="2011-01-05T00:00:00"/>
        <d v="2013-08-08T00:00:00"/>
        <d v="2008-03-31T00:00:00"/>
        <d v="2009-08-31T00:00:00"/>
        <d v="2010-06-30T00:00:00"/>
        <d v="2011-04-07T00:00:00"/>
        <d v="2014-02-07T00:00:00"/>
        <d v="2016-05-03T00:00:00"/>
        <d v="2006-10-05T00:00:00"/>
        <d v="2013-09-12T00:00:00"/>
        <d v="2014-10-07T00:00:00"/>
        <d v="2010-06-28T00:00:00"/>
        <d v="2012-12-13T00:00:00"/>
        <d v="2007-09-01T00:00:00"/>
        <d v="2009-09-01T00:00:00"/>
        <d v="2011-12-12T00:00:00"/>
        <d v="2011-01-26T00:00:00"/>
        <d v="2010-12-01T00:00:00"/>
        <d v="2005-11-17T00:00:00"/>
        <d v="2008-06-01T00:00:00"/>
        <d v="2014-06-05T00:00:00"/>
        <d v="2005-03-31T00:00:00"/>
        <d v="2006-06-20T00:00:00"/>
        <d v="2008-03-20T00:00:00"/>
        <d v="2008-12-15T00:00:00"/>
        <d v="2012-02-23T00:00:00"/>
        <d v="2012-12-24T00:00:00"/>
        <d v="2013-01-29T00:00:00"/>
        <d v="2014-09-29T00:00:00"/>
        <d v="2013-08-14T00:00:00"/>
        <d v="2008-06-20T00:00:00"/>
        <d v="2012-03-15T00:00:00"/>
        <d v="2012-05-10T00:00:00"/>
        <d v="2006-11-30T00:00:00"/>
        <d v="2008-10-27T00:00:00"/>
        <d v="2010-03-28T00:00:00"/>
        <d v="2013-10-09T00:00:00"/>
        <d v="2008-08-21T00:00:00"/>
        <d v="2011-06-20T00:00:00"/>
        <d v="2013-05-24T00:00:00"/>
        <d v="2016-01-26T00:00:00"/>
        <d v="2010-06-18T00:00:00"/>
        <d v="2008-02-15T00:00:00"/>
        <d v="2008-11-25T00:00:00"/>
        <d v="2012-03-05T00:00:00"/>
        <d v="2014-02-10T00:00:00"/>
        <d v="2011-09-28T00:00:00"/>
        <d v="2010-05-10T00:00:00"/>
        <d v="2006-09-01T00:00:00"/>
        <d v="2010-04-20T00:00:00"/>
        <d v="2014-11-21T00:00:00"/>
        <d v="2006-01-31T00:00:00"/>
        <d v="2006-11-10T00:00:00"/>
        <d v="2008-01-02T00:00:00"/>
        <d v="2008-12-10T00:00:00"/>
        <d v="2008-12-11T00:00:00"/>
        <d v="2009-01-31T00:00:00"/>
        <d v="2009-05-31T00:00:00"/>
        <d v="2009-09-28T00:00:00"/>
        <d v="2013-04-05T00:00:00"/>
        <d v="2014-03-25T00:00:00"/>
        <d v="2014-07-30T00:00:00"/>
        <d v="2016-03-11T00:00:00"/>
        <d v="2016-04-18T00:00:00"/>
        <d v="2016-04-29T00:00:00"/>
        <d v="2016-08-11T00:00:00"/>
        <d v="2016-12-22T00:00:00"/>
        <d v="2009-10-21T00:00:00"/>
        <d v="2011-11-11T00:00:00"/>
        <d v="2014-09-19T00:00:00"/>
        <d v="2016-07-08T00:00:00"/>
        <d v="2010-04-01T00:00:00"/>
        <d v="2010-12-23T00:00:00"/>
        <d v="2011-11-16T00:00:00"/>
        <d v="2014-06-25T00:00:00"/>
        <d v="2016-03-31T00:00:00"/>
        <d v="2012-05-15T00:00:00"/>
        <d v="2010-07-09T00:00:00"/>
        <d v="2011-02-11T00:00:00"/>
        <d v="2011-06-01T00:00:00"/>
        <d v="2012-09-13T00:00:00"/>
        <d v="2015-02-03T00:00:00"/>
        <d v="2015-11-10T00:00:00"/>
        <d v="2014-04-03T00:00:00"/>
        <d v="2005-08-12T00:00:00"/>
        <d v="2006-12-12T00:00:00"/>
        <d v="2006-12-13T00:00:00"/>
        <d v="2007-06-30T00:00:00"/>
        <d v="2007-08-30T00:00:00"/>
        <d v="2007-12-07T00:00:00"/>
        <d v="2008-01-24T00:00:00"/>
        <d v="2008-05-28T00:00:00"/>
        <d v="2009-09-17T00:00:00"/>
        <d v="2010-05-28T00:00:00"/>
        <d v="2011-11-30T00:00:00"/>
        <d v="2012-01-03T00:00:00"/>
        <d v="2009-05-08T00:00:00"/>
        <d v="2010-06-22T00:00:00"/>
        <d v="2011-03-30T00:00:00"/>
        <d v="2011-11-18T00:00:00"/>
        <d v="2013-05-09T00:00:00"/>
        <d v="2013-09-13T00:00:00"/>
        <d v="2015-02-10T00:00:00"/>
        <d v="2015-10-23T00:00:00"/>
        <d v="2016-08-04T00:00:00"/>
        <d v="2016-08-10T00:00:00"/>
        <d v="2015-06-08T00:00:00"/>
        <d v="2005-01-31T00:00:00"/>
        <d v="2007-10-17T00:00:00"/>
        <d v="2005-05-31T00:00:00"/>
        <d v="2006-08-31T00:00:00"/>
        <d v="2011-03-23T00:00:00"/>
        <d v="2007-08-31T00:00:00"/>
        <d v="2007-10-31T00:00:00"/>
        <d v="2007-11-30T00:00:00"/>
        <d v="2009-07-31T00:00:00"/>
        <d v="2016-12-09T00:00:00"/>
        <d v="2013-08-06T00:00:00"/>
        <d v="1971-07-01T00:00:00"/>
        <d v="1972-07-01T00:00:00"/>
        <d v="1976-07-01T00:00:00"/>
        <d v="2012-08-06T00:00:00"/>
        <d v="2013-08-13T00:00:00"/>
        <d v="2014-03-21T00:00:00"/>
        <d v="2016-01-15T00:00:00"/>
        <d v="2013-12-04T00:00:00"/>
        <d v="2013-01-21T00:00:00"/>
        <d v="2013-09-17T00:00:00"/>
        <d v="2014-03-19T00:00:00"/>
      </sharedItems>
    </cacheField>
    <cacheField name="Ending Balance" numFmtId="0">
      <sharedItems containsString="0" containsBlank="1" containsNumber="1" minValue="-231949.67" maxValue="225501773.8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44">
  <r>
    <x v="0"/>
    <s v="00"/>
    <x v="0"/>
    <x v="0"/>
    <s v="099"/>
    <s v="COMMON ALL"/>
    <s v="00"/>
    <s v="UNSPECIFIED - Allocated All"/>
    <x v="0"/>
    <n v="0"/>
  </r>
  <r>
    <x v="0"/>
    <s v="00"/>
    <x v="0"/>
    <x v="0"/>
    <s v="099"/>
    <s v="COMMON ALL"/>
    <s v="00"/>
    <s v="UNSPECIFIED - Allocated All"/>
    <x v="1"/>
    <n v="0"/>
  </r>
  <r>
    <x v="0"/>
    <s v="00"/>
    <x v="0"/>
    <x v="0"/>
    <s v="099"/>
    <s v="COMMON ALL"/>
    <s v="00"/>
    <s v="UNSPECIFIED - Allocated All"/>
    <x v="2"/>
    <n v="0"/>
  </r>
  <r>
    <x v="0"/>
    <s v="00"/>
    <x v="0"/>
    <x v="0"/>
    <s v="099"/>
    <s v="COMMON ALL"/>
    <s v="00"/>
    <s v="UNSPECIFIED - Allocated All"/>
    <x v="3"/>
    <n v="0"/>
  </r>
  <r>
    <x v="0"/>
    <s v="00"/>
    <x v="0"/>
    <x v="0"/>
    <s v="099"/>
    <s v="COMMON ALL"/>
    <s v="00"/>
    <s v="UNSPECIFIED - Allocated All"/>
    <x v="4"/>
    <n v="0"/>
  </r>
  <r>
    <x v="0"/>
    <s v="00"/>
    <x v="0"/>
    <x v="0"/>
    <s v="099"/>
    <s v="COMMON ALL"/>
    <s v="00"/>
    <s v="UNSPECIFIED - Allocated All"/>
    <x v="5"/>
    <n v="0"/>
  </r>
  <r>
    <x v="0"/>
    <s v="00"/>
    <x v="0"/>
    <x v="0"/>
    <s v="099"/>
    <s v="COMMON ALL"/>
    <s v="00"/>
    <s v="UNSPECIFIED - Allocated All"/>
    <x v="6"/>
    <n v="0"/>
  </r>
  <r>
    <x v="0"/>
    <s v="00"/>
    <x v="0"/>
    <x v="0"/>
    <s v="099"/>
    <s v="COMMON ALL"/>
    <s v="00"/>
    <s v="UNSPECIFIED - Allocated All"/>
    <x v="7"/>
    <n v="0"/>
  </r>
  <r>
    <x v="0"/>
    <s v="00"/>
    <x v="0"/>
    <x v="0"/>
    <s v="099"/>
    <s v="COMMON ALL"/>
    <s v="00"/>
    <s v="UNSPECIFIED - Allocated All"/>
    <x v="8"/>
    <n v="0"/>
  </r>
  <r>
    <x v="0"/>
    <s v="00"/>
    <x v="0"/>
    <x v="0"/>
    <s v="099"/>
    <s v="COMMON ALL"/>
    <s v="00"/>
    <s v="UNSPECIFIED - Allocated All"/>
    <x v="9"/>
    <n v="0"/>
  </r>
  <r>
    <x v="0"/>
    <s v="00"/>
    <x v="0"/>
    <x v="0"/>
    <s v="099"/>
    <s v="COMMON ALL"/>
    <s v="00"/>
    <s v="UNSPECIFIED - Allocated All"/>
    <x v="10"/>
    <n v="0"/>
  </r>
  <r>
    <x v="0"/>
    <s v="00"/>
    <x v="0"/>
    <x v="0"/>
    <s v="099"/>
    <s v="COMMON ALL"/>
    <s v="00"/>
    <s v="UNSPECIFIED - Allocated All"/>
    <x v="11"/>
    <n v="0"/>
  </r>
  <r>
    <x v="0"/>
    <s v="00"/>
    <x v="0"/>
    <x v="0"/>
    <s v="099"/>
    <s v="COMMON ALL"/>
    <s v="00"/>
    <s v="UNSPECIFIED - Allocated All"/>
    <x v="12"/>
    <n v="0"/>
  </r>
  <r>
    <x v="0"/>
    <s v="00"/>
    <x v="0"/>
    <x v="0"/>
    <s v="099"/>
    <s v="COMMON ALL"/>
    <s v="00"/>
    <s v="UNSPECIFIED - Allocated All"/>
    <x v="13"/>
    <n v="0"/>
  </r>
  <r>
    <x v="0"/>
    <s v="00"/>
    <x v="0"/>
    <x v="0"/>
    <s v="099"/>
    <s v="COMMON ALL"/>
    <s v="00"/>
    <s v="UNSPECIFIED - Allocated All"/>
    <x v="14"/>
    <n v="0"/>
  </r>
  <r>
    <x v="0"/>
    <s v="00"/>
    <x v="0"/>
    <x v="0"/>
    <s v="099"/>
    <s v="COMMON ALL"/>
    <s v="00"/>
    <s v="UNSPECIFIED - Allocated All"/>
    <x v="15"/>
    <n v="0"/>
  </r>
  <r>
    <x v="0"/>
    <s v="00"/>
    <x v="0"/>
    <x v="0"/>
    <s v="099"/>
    <s v="COMMON ALL"/>
    <s v="00"/>
    <s v="UNSPECIFIED - Allocated All"/>
    <x v="16"/>
    <n v="0"/>
  </r>
  <r>
    <x v="0"/>
    <s v="00"/>
    <x v="0"/>
    <x v="0"/>
    <s v="099"/>
    <s v="COMMON ALL"/>
    <s v="00"/>
    <s v="UNSPECIFIED - Allocated All"/>
    <x v="17"/>
    <n v="0"/>
  </r>
  <r>
    <x v="0"/>
    <s v="00"/>
    <x v="0"/>
    <x v="0"/>
    <s v="099"/>
    <s v="COMMON ALL"/>
    <s v="00"/>
    <s v="UNSPECIFIED - Allocated All"/>
    <x v="18"/>
    <n v="0"/>
  </r>
  <r>
    <x v="0"/>
    <s v="00"/>
    <x v="0"/>
    <x v="0"/>
    <s v="099"/>
    <s v="COMMON ALL"/>
    <s v="00"/>
    <s v="UNSPECIFIED - Allocated All"/>
    <x v="19"/>
    <n v="0"/>
  </r>
  <r>
    <x v="0"/>
    <s v="00"/>
    <x v="0"/>
    <x v="0"/>
    <s v="099"/>
    <s v="COMMON ALL"/>
    <s v="00"/>
    <s v="UNSPECIFIED - Allocated All"/>
    <x v="20"/>
    <n v="0"/>
  </r>
  <r>
    <x v="0"/>
    <s v="00"/>
    <x v="0"/>
    <x v="0"/>
    <s v="099"/>
    <s v="COMMON ALL"/>
    <s v="00"/>
    <s v="UNSPECIFIED - Allocated All"/>
    <x v="21"/>
    <n v="0"/>
  </r>
  <r>
    <x v="0"/>
    <s v="00"/>
    <x v="0"/>
    <x v="0"/>
    <s v="099"/>
    <s v="COMMON ALL"/>
    <s v="00"/>
    <s v="UNSPECIFIED - Allocated All"/>
    <x v="22"/>
    <n v="0"/>
  </r>
  <r>
    <x v="0"/>
    <s v="00"/>
    <x v="0"/>
    <x v="0"/>
    <s v="099"/>
    <s v="COMMON ALL"/>
    <s v="00"/>
    <s v="UNSPECIFIED - Allocated All"/>
    <x v="23"/>
    <n v="0"/>
  </r>
  <r>
    <x v="0"/>
    <s v="00"/>
    <x v="0"/>
    <x v="0"/>
    <s v="099"/>
    <s v="COMMON ALL"/>
    <s v="00"/>
    <s v="UNSPECIFIED - Allocated All"/>
    <x v="24"/>
    <n v="0"/>
  </r>
  <r>
    <x v="0"/>
    <s v="00"/>
    <x v="0"/>
    <x v="0"/>
    <s v="099"/>
    <s v="COMMON ALL"/>
    <s v="00"/>
    <s v="UNSPECIFIED - Allocated All"/>
    <x v="25"/>
    <n v="0"/>
  </r>
  <r>
    <x v="0"/>
    <s v="00"/>
    <x v="0"/>
    <x v="0"/>
    <s v="099"/>
    <s v="COMMON ALL"/>
    <s v="00"/>
    <s v="UNSPECIFIED - Allocated All"/>
    <x v="26"/>
    <n v="0"/>
  </r>
  <r>
    <x v="0"/>
    <s v="00"/>
    <x v="0"/>
    <x v="0"/>
    <s v="099"/>
    <s v="COMMON ALL"/>
    <s v="00"/>
    <s v="UNSPECIFIED - Allocated All"/>
    <x v="27"/>
    <n v="0"/>
  </r>
  <r>
    <x v="0"/>
    <s v="00"/>
    <x v="0"/>
    <x v="0"/>
    <s v="099"/>
    <s v="COMMON ALL"/>
    <s v="00"/>
    <s v="UNSPECIFIED - Allocated All"/>
    <x v="28"/>
    <n v="0"/>
  </r>
  <r>
    <x v="0"/>
    <s v="00"/>
    <x v="0"/>
    <x v="0"/>
    <s v="099"/>
    <s v="COMMON ALL"/>
    <s v="00"/>
    <s v="UNSPECIFIED - Allocated All"/>
    <x v="29"/>
    <n v="0"/>
  </r>
  <r>
    <x v="0"/>
    <s v="00"/>
    <x v="0"/>
    <x v="0"/>
    <s v="099"/>
    <s v="COMMON ALL"/>
    <s v="00"/>
    <s v="UNSPECIFIED - Allocated All"/>
    <x v="30"/>
    <n v="0"/>
  </r>
  <r>
    <x v="0"/>
    <s v="00"/>
    <x v="0"/>
    <x v="0"/>
    <s v="099"/>
    <s v="COMMON ALL"/>
    <s v="00"/>
    <s v="UNSPECIFIED - Allocated All"/>
    <x v="31"/>
    <n v="0"/>
  </r>
  <r>
    <x v="0"/>
    <s v="00"/>
    <x v="0"/>
    <x v="0"/>
    <s v="099"/>
    <s v="COMMON ALL"/>
    <s v="00"/>
    <s v="UNSPECIFIED - Allocated All"/>
    <x v="32"/>
    <n v="0"/>
  </r>
  <r>
    <x v="0"/>
    <s v="00"/>
    <x v="0"/>
    <x v="0"/>
    <s v="099"/>
    <s v="COMMON ALL"/>
    <s v="00"/>
    <s v="UNSPECIFIED - Allocated All"/>
    <x v="33"/>
    <n v="0"/>
  </r>
  <r>
    <x v="0"/>
    <s v="00"/>
    <x v="0"/>
    <x v="0"/>
    <s v="099"/>
    <s v="COMMON ALL"/>
    <s v="00"/>
    <s v="UNSPECIFIED - Allocated All"/>
    <x v="34"/>
    <n v="0"/>
  </r>
  <r>
    <x v="0"/>
    <s v="00"/>
    <x v="0"/>
    <x v="0"/>
    <s v="099"/>
    <s v="COMMON ALL"/>
    <s v="00"/>
    <s v="UNSPECIFIED - Allocated All"/>
    <x v="35"/>
    <n v="0"/>
  </r>
  <r>
    <x v="0"/>
    <s v="00"/>
    <x v="0"/>
    <x v="0"/>
    <s v="099"/>
    <s v="COMMON ALL"/>
    <s v="00"/>
    <s v="UNSPECIFIED - Allocated All"/>
    <x v="36"/>
    <n v="0"/>
  </r>
  <r>
    <x v="0"/>
    <s v="00"/>
    <x v="0"/>
    <x v="0"/>
    <s v="099"/>
    <s v="COMMON ALL"/>
    <s v="00"/>
    <s v="UNSPECIFIED - Allocated All"/>
    <x v="37"/>
    <n v="0"/>
  </r>
  <r>
    <x v="0"/>
    <s v="00"/>
    <x v="1"/>
    <x v="0"/>
    <s v="099"/>
    <s v="COMMON ALL"/>
    <s v="00"/>
    <s v="UNSPECIFIED - Allocated All"/>
    <x v="18"/>
    <n v="0"/>
  </r>
  <r>
    <x v="0"/>
    <s v="00"/>
    <x v="0"/>
    <x v="0"/>
    <s v="099"/>
    <s v="COMMON ALL"/>
    <s v="00"/>
    <s v="UNSPECIFIED - Allocated All (ID)"/>
    <x v="20"/>
    <n v="16765.849999999999"/>
  </r>
  <r>
    <x v="0"/>
    <s v="00"/>
    <x v="0"/>
    <x v="0"/>
    <s v="099"/>
    <s v="COMMON ALL"/>
    <s v="00"/>
    <s v="UNSPECIFIED - Allocated All (ID)"/>
    <x v="38"/>
    <n v="5004.4399999999996"/>
  </r>
  <r>
    <x v="0"/>
    <s v="00"/>
    <x v="0"/>
    <x v="0"/>
    <s v="099"/>
    <s v="COMMON ALL"/>
    <s v="00"/>
    <s v="UNSPECIFIED - Allocated All (MT)"/>
    <x v="39"/>
    <n v="28131.14"/>
  </r>
  <r>
    <x v="0"/>
    <s v="00"/>
    <x v="0"/>
    <x v="0"/>
    <s v="099"/>
    <s v="COMMON ALL"/>
    <s v="00"/>
    <s v="UNSPECIFIED - Allocated All (WA)"/>
    <x v="17"/>
    <n v="2085.3000000000002"/>
  </r>
  <r>
    <x v="0"/>
    <s v="00"/>
    <x v="0"/>
    <x v="0"/>
    <s v="099"/>
    <s v="COMMON ALL"/>
    <s v="00"/>
    <s v="UNSPECIFIED - Allocated All (WA)"/>
    <x v="18"/>
    <n v="3210069.18"/>
  </r>
  <r>
    <x v="0"/>
    <s v="00"/>
    <x v="0"/>
    <x v="0"/>
    <s v="099"/>
    <s v="COMMON ALL"/>
    <s v="00"/>
    <s v="UNSPECIFIED - Allocated All (WA)"/>
    <x v="19"/>
    <n v="179345.38"/>
  </r>
  <r>
    <x v="0"/>
    <s v="00"/>
    <x v="0"/>
    <x v="0"/>
    <s v="099"/>
    <s v="COMMON ALL"/>
    <s v="00"/>
    <s v="UNSPECIFIED - Allocated All (WA)"/>
    <x v="21"/>
    <n v="448145.22"/>
  </r>
  <r>
    <x v="0"/>
    <s v="00"/>
    <x v="0"/>
    <x v="0"/>
    <s v="099"/>
    <s v="COMMON ALL"/>
    <s v="00"/>
    <s v="UNSPECIFIED - Allocated All (WA)"/>
    <x v="22"/>
    <n v="256717.89"/>
  </r>
  <r>
    <x v="0"/>
    <s v="00"/>
    <x v="0"/>
    <x v="0"/>
    <s v="099"/>
    <s v="COMMON ALL"/>
    <s v="00"/>
    <s v="UNSPECIFIED - Allocated All (WA)"/>
    <x v="23"/>
    <n v="337192.39"/>
  </r>
  <r>
    <x v="0"/>
    <s v="00"/>
    <x v="0"/>
    <x v="0"/>
    <s v="099"/>
    <s v="COMMON ALL"/>
    <s v="00"/>
    <s v="UNSPECIFIED - Allocated All (WA)"/>
    <x v="24"/>
    <n v="730268.77"/>
  </r>
  <r>
    <x v="0"/>
    <s v="00"/>
    <x v="0"/>
    <x v="0"/>
    <s v="099"/>
    <s v="COMMON ALL"/>
    <s v="00"/>
    <s v="UNSPECIFIED - Allocated All (WA)"/>
    <x v="25"/>
    <n v="940273.98"/>
  </r>
  <r>
    <x v="0"/>
    <s v="00"/>
    <x v="0"/>
    <x v="0"/>
    <s v="099"/>
    <s v="COMMON ALL"/>
    <s v="00"/>
    <s v="UNSPECIFIED - Allocated All (WA)"/>
    <x v="26"/>
    <n v="259501.4"/>
  </r>
  <r>
    <x v="0"/>
    <s v="00"/>
    <x v="0"/>
    <x v="0"/>
    <s v="099"/>
    <s v="COMMON ALL"/>
    <s v="00"/>
    <s v="UNSPECIFIED - Allocated All (WA)"/>
    <x v="28"/>
    <n v="111245.54"/>
  </r>
  <r>
    <x v="0"/>
    <s v="00"/>
    <x v="0"/>
    <x v="0"/>
    <s v="099"/>
    <s v="COMMON ALL"/>
    <s v="00"/>
    <s v="UNSPECIFIED - Allocated All (WA)"/>
    <x v="30"/>
    <n v="1459771.59"/>
  </r>
  <r>
    <x v="0"/>
    <s v="00"/>
    <x v="0"/>
    <x v="0"/>
    <s v="099"/>
    <s v="COMMON ALL"/>
    <s v="00"/>
    <s v="UNSPECIFIED - Allocated All (WA)"/>
    <x v="40"/>
    <n v="1491.41"/>
  </r>
  <r>
    <x v="0"/>
    <s v="00"/>
    <x v="0"/>
    <x v="0"/>
    <s v="099"/>
    <s v="COMMON ALL"/>
    <s v="00"/>
    <s v="UNSPECIFIED - Allocated All (WA)"/>
    <x v="41"/>
    <n v="6387.34"/>
  </r>
  <r>
    <x v="0"/>
    <s v="00"/>
    <x v="0"/>
    <x v="0"/>
    <s v="099"/>
    <s v="COMMON ALL"/>
    <s v="00"/>
    <s v="UNSPECIFIED - Allocated All (WA)"/>
    <x v="42"/>
    <n v="380249.09"/>
  </r>
  <r>
    <x v="0"/>
    <s v="00"/>
    <x v="0"/>
    <x v="0"/>
    <s v="099"/>
    <s v="COMMON ALL"/>
    <s v="00"/>
    <s v="UNSPECIFIED - Allocated All (WA)"/>
    <x v="31"/>
    <n v="46029.06"/>
  </r>
  <r>
    <x v="0"/>
    <s v="00"/>
    <x v="0"/>
    <x v="0"/>
    <s v="099"/>
    <s v="COMMON ALL"/>
    <s v="00"/>
    <s v="UNSPECIFIED - Allocated All (WA)"/>
    <x v="32"/>
    <n v="29709.32"/>
  </r>
  <r>
    <x v="0"/>
    <s v="00"/>
    <x v="0"/>
    <x v="0"/>
    <s v="099"/>
    <s v="COMMON ALL"/>
    <s v="00"/>
    <s v="UNSPECIFIED - Allocated All (WA)"/>
    <x v="34"/>
    <n v="70992.83"/>
  </r>
  <r>
    <x v="0"/>
    <s v="00"/>
    <x v="0"/>
    <x v="0"/>
    <s v="099"/>
    <s v="COMMON ALL"/>
    <s v="00"/>
    <s v="UNSPECIFIED - Allocated All (WA)"/>
    <x v="43"/>
    <n v="40412.67"/>
  </r>
  <r>
    <x v="0"/>
    <s v="00"/>
    <x v="0"/>
    <x v="0"/>
    <s v="099"/>
    <s v="COMMON ALL"/>
    <s v="00"/>
    <s v="UNSPECIFIED - Allocated All (WA)"/>
    <x v="44"/>
    <n v="126288.61"/>
  </r>
  <r>
    <x v="0"/>
    <s v="00"/>
    <x v="0"/>
    <x v="0"/>
    <s v="099"/>
    <s v="COMMON ALL"/>
    <s v="00"/>
    <s v="UNSPECIFIED - Allocated All (WA)"/>
    <x v="45"/>
    <n v="0"/>
  </r>
  <r>
    <x v="0"/>
    <s v="00"/>
    <x v="0"/>
    <x v="0"/>
    <s v="099"/>
    <s v="COMMON ALL"/>
    <s v="00"/>
    <s v="UNSPECIFIED - Allocated All (WA)"/>
    <x v="46"/>
    <n v="0"/>
  </r>
  <r>
    <x v="0"/>
    <s v="00"/>
    <x v="0"/>
    <x v="0"/>
    <s v="099"/>
    <s v="COMMON ALL"/>
    <s v="00"/>
    <s v="UNSPECIFIED - Allocated All (WA)"/>
    <x v="36"/>
    <n v="6315.17"/>
  </r>
  <r>
    <x v="0"/>
    <s v="00"/>
    <x v="0"/>
    <x v="0"/>
    <s v="099"/>
    <s v="COMMON ALL"/>
    <s v="00"/>
    <s v="UNSPECIFIED - Allocated All (WA)"/>
    <x v="37"/>
    <n v="315420.44"/>
  </r>
  <r>
    <x v="0"/>
    <s v="00"/>
    <x v="0"/>
    <x v="0"/>
    <s v="099"/>
    <s v="COMMON ALL"/>
    <s v="00"/>
    <s v="UNSPECIFIED - Allocated All (WA)"/>
    <x v="47"/>
    <n v="0"/>
  </r>
  <r>
    <x v="0"/>
    <s v="00"/>
    <x v="0"/>
    <x v="0"/>
    <s v="099"/>
    <s v="COMMON ALL"/>
    <s v="00"/>
    <s v="UNSPECIFIED - Allocated All (WA)"/>
    <x v="48"/>
    <n v="0"/>
  </r>
  <r>
    <x v="0"/>
    <s v="00"/>
    <x v="0"/>
    <x v="0"/>
    <s v="099"/>
    <s v="COMMON ALL"/>
    <s v="00"/>
    <s v="UNSPECIFIED - Allocated All (WA)"/>
    <x v="38"/>
    <n v="0"/>
  </r>
  <r>
    <x v="0"/>
    <s v="00"/>
    <x v="0"/>
    <x v="0"/>
    <s v="099"/>
    <s v="COMMON ALL"/>
    <s v="00"/>
    <s v="UNSPECIFIED - Allocated All (WA)"/>
    <x v="49"/>
    <n v="0"/>
  </r>
  <r>
    <x v="0"/>
    <s v="00"/>
    <x v="0"/>
    <x v="0"/>
    <s v="099"/>
    <s v="COMMON ALL"/>
    <s v="00"/>
    <s v="UNSPECIFIED - Allocated All (WA)"/>
    <x v="50"/>
    <n v="1193477.56"/>
  </r>
  <r>
    <x v="0"/>
    <s v="00"/>
    <x v="0"/>
    <x v="0"/>
    <s v="099"/>
    <s v="COMMON ALL"/>
    <s v="00"/>
    <s v="UNSPECIFIED - Allocated All (WA)"/>
    <x v="51"/>
    <n v="0"/>
  </r>
  <r>
    <x v="0"/>
    <s v="00"/>
    <x v="0"/>
    <x v="0"/>
    <s v="099"/>
    <s v="COMMON ALL"/>
    <s v="00"/>
    <s v="UNSPECIFIED - Allocated All (WA)"/>
    <x v="52"/>
    <n v="467521.97"/>
  </r>
  <r>
    <x v="0"/>
    <s v="00"/>
    <x v="0"/>
    <x v="0"/>
    <s v="099"/>
    <s v="COMMON ALL"/>
    <s v="00"/>
    <s v="UNSPECIFIED - Allocated All (WA)"/>
    <x v="53"/>
    <n v="423037.2"/>
  </r>
  <r>
    <x v="0"/>
    <s v="00"/>
    <x v="0"/>
    <x v="0"/>
    <s v="099"/>
    <s v="COMMON ALL"/>
    <s v="00"/>
    <s v="UNSPECIFIED - Allocated All (WA)"/>
    <x v="54"/>
    <n v="267831.78999999998"/>
  </r>
  <r>
    <x v="0"/>
    <s v="00"/>
    <x v="0"/>
    <x v="0"/>
    <s v="099"/>
    <s v="COMMON ALL"/>
    <s v="00"/>
    <s v="UNSPECIFIED - Allocated All (WA)"/>
    <x v="55"/>
    <n v="2524.69"/>
  </r>
  <r>
    <x v="0"/>
    <s v="00"/>
    <x v="1"/>
    <x v="0"/>
    <s v="099"/>
    <s v="COMMON ALL"/>
    <s v="00"/>
    <s v="UNSPECIFIED - Allocated All (WA)"/>
    <x v="18"/>
    <n v="378871.41"/>
  </r>
  <r>
    <x v="0"/>
    <s v="CENTR"/>
    <x v="0"/>
    <x v="0"/>
    <s v="099"/>
    <s v="COMMON ALL"/>
    <s v="CENTR"/>
    <s v="CENTRAL OPERATING FACILITY -STRUCT"/>
    <x v="40"/>
    <n v="19054.54"/>
  </r>
  <r>
    <x v="0"/>
    <s v="CENTR"/>
    <x v="0"/>
    <x v="0"/>
    <s v="099"/>
    <s v="COMMON ALL"/>
    <s v="CENTR"/>
    <s v="CENTRAL OPERATING FACILITY -STRUCT"/>
    <x v="41"/>
    <n v="0"/>
  </r>
  <r>
    <x v="0"/>
    <s v="LCDIV"/>
    <x v="0"/>
    <x v="0"/>
    <s v="099"/>
    <s v="COMMON ALL"/>
    <s v="LCDIV"/>
    <s v="LEWIS-CLARK DIV CALL CENTER OFFICE (AA)"/>
    <x v="33"/>
    <n v="109565.43"/>
  </r>
  <r>
    <x v="0"/>
    <s v="SYSNE"/>
    <x v="0"/>
    <x v="0"/>
    <s v="099"/>
    <s v="COMMON ALL"/>
    <s v="SYSNE"/>
    <s v="SYSTEM NETWORK-COMMUNICATION (AA)"/>
    <x v="43"/>
    <n v="0"/>
  </r>
  <r>
    <x v="0"/>
    <s v="SYSNE"/>
    <x v="0"/>
    <x v="0"/>
    <s v="099"/>
    <s v="COMMON ALL"/>
    <s v="SYSNE"/>
    <s v="SYSTEM NETWORK-COMMUNICATION (AA)"/>
    <x v="44"/>
    <n v="0"/>
  </r>
  <r>
    <x v="0"/>
    <s v="TRENT"/>
    <x v="0"/>
    <x v="0"/>
    <s v="099"/>
    <s v="COMMON ALL"/>
    <s v="TRENT"/>
    <s v="SPOKANE VALLEY CALL SERVICE CENTER (old Horizon C.U.Building)"/>
    <x v="42"/>
    <n v="0"/>
  </r>
  <r>
    <x v="1"/>
    <s v="00"/>
    <x v="0"/>
    <x v="1"/>
    <s v="028"/>
    <s v="WASHINGTON"/>
    <s v="00"/>
    <s v="UNSPECIFIED - Washington"/>
    <x v="56"/>
    <n v="38563.550000000003"/>
  </r>
  <r>
    <x v="1"/>
    <s v="00"/>
    <x v="0"/>
    <x v="1"/>
    <s v="028"/>
    <s v="WASHINGTON"/>
    <s v="00"/>
    <s v="UNSPECIFIED - Washington"/>
    <x v="57"/>
    <n v="375453.35"/>
  </r>
  <r>
    <x v="1"/>
    <s v="00"/>
    <x v="2"/>
    <x v="1"/>
    <s v="028"/>
    <s v="WASHINGTON"/>
    <s v="00"/>
    <s v="UNSPECIFIED - Washington"/>
    <x v="26"/>
    <n v="0"/>
  </r>
  <r>
    <x v="1"/>
    <s v="00"/>
    <x v="2"/>
    <x v="1"/>
    <s v="028"/>
    <s v="WASHINGTON"/>
    <s v="00"/>
    <s v="UNSPECIFIED - Washington"/>
    <x v="58"/>
    <n v="0"/>
  </r>
  <r>
    <x v="1"/>
    <s v="00"/>
    <x v="2"/>
    <x v="1"/>
    <s v="028"/>
    <s v="WASHINGTON"/>
    <s v="00"/>
    <s v="UNSPECIFIED - Washington"/>
    <x v="59"/>
    <n v="1626676.21"/>
  </r>
  <r>
    <x v="1"/>
    <s v="00"/>
    <x v="2"/>
    <x v="1"/>
    <s v="028"/>
    <s v="WASHINGTON"/>
    <s v="00"/>
    <s v="UNSPECIFIED - Washington"/>
    <x v="60"/>
    <n v="0"/>
  </r>
  <r>
    <x v="1"/>
    <s v="00"/>
    <x v="2"/>
    <x v="1"/>
    <s v="028"/>
    <s v="WASHINGTON"/>
    <s v="00"/>
    <s v="UNSPECIFIED - Washington"/>
    <x v="61"/>
    <n v="6387.8"/>
  </r>
  <r>
    <x v="1"/>
    <s v="00"/>
    <x v="2"/>
    <x v="1"/>
    <s v="028"/>
    <s v="WASHINGTON"/>
    <s v="00"/>
    <s v="UNSPECIFIED - Washington"/>
    <x v="62"/>
    <n v="12689.35"/>
  </r>
  <r>
    <x v="1"/>
    <s v="00"/>
    <x v="2"/>
    <x v="1"/>
    <s v="028"/>
    <s v="WASHINGTON"/>
    <s v="00"/>
    <s v="UNSPECIFIED - Washington"/>
    <x v="63"/>
    <n v="22144.99"/>
  </r>
  <r>
    <x v="1"/>
    <s v="00"/>
    <x v="2"/>
    <x v="1"/>
    <s v="028"/>
    <s v="WASHINGTON"/>
    <s v="00"/>
    <s v="UNSPECIFIED - Washington"/>
    <x v="64"/>
    <n v="18566.189999999999"/>
  </r>
  <r>
    <x v="1"/>
    <s v="00"/>
    <x v="2"/>
    <x v="1"/>
    <s v="028"/>
    <s v="WASHINGTON"/>
    <s v="00"/>
    <s v="UNSPECIFIED - Washington"/>
    <x v="65"/>
    <n v="0"/>
  </r>
  <r>
    <x v="1"/>
    <s v="00"/>
    <x v="2"/>
    <x v="1"/>
    <s v="028"/>
    <s v="WASHINGTON"/>
    <s v="00"/>
    <s v="UNSPECIFIED - Washington"/>
    <x v="66"/>
    <n v="244062.71"/>
  </r>
  <r>
    <x v="1"/>
    <s v="00"/>
    <x v="2"/>
    <x v="1"/>
    <s v="028"/>
    <s v="WASHINGTON"/>
    <s v="00"/>
    <s v="UNSPECIFIED - Washington"/>
    <x v="67"/>
    <n v="0"/>
  </r>
  <r>
    <x v="1"/>
    <s v="00"/>
    <x v="2"/>
    <x v="1"/>
    <s v="028"/>
    <s v="WASHINGTON"/>
    <s v="00"/>
    <s v="UNSPECIFIED - Washington"/>
    <x v="68"/>
    <n v="122644.73"/>
  </r>
  <r>
    <x v="1"/>
    <s v="00"/>
    <x v="2"/>
    <x v="1"/>
    <s v="028"/>
    <s v="WASHINGTON"/>
    <s v="00"/>
    <s v="UNSPECIFIED - Washington"/>
    <x v="69"/>
    <n v="387129.06"/>
  </r>
  <r>
    <x v="1"/>
    <s v="00"/>
    <x v="2"/>
    <x v="1"/>
    <s v="028"/>
    <s v="WASHINGTON"/>
    <s v="00"/>
    <s v="UNSPECIFIED - Washington"/>
    <x v="70"/>
    <n v="0"/>
  </r>
  <r>
    <x v="1"/>
    <s v="00"/>
    <x v="2"/>
    <x v="1"/>
    <s v="028"/>
    <s v="WASHINGTON"/>
    <s v="00"/>
    <s v="UNSPECIFIED - Washington"/>
    <x v="56"/>
    <n v="0"/>
  </r>
  <r>
    <x v="1"/>
    <s v="00"/>
    <x v="2"/>
    <x v="1"/>
    <s v="028"/>
    <s v="WASHINGTON"/>
    <s v="00"/>
    <s v="UNSPECIFIED - Washington"/>
    <x v="71"/>
    <n v="150126.78"/>
  </r>
  <r>
    <x v="1"/>
    <s v="00"/>
    <x v="2"/>
    <x v="1"/>
    <s v="028"/>
    <s v="WASHINGTON"/>
    <s v="00"/>
    <s v="UNSPECIFIED - Washington"/>
    <x v="72"/>
    <n v="0"/>
  </r>
  <r>
    <x v="1"/>
    <s v="00"/>
    <x v="2"/>
    <x v="1"/>
    <s v="028"/>
    <s v="WASHINGTON"/>
    <s v="00"/>
    <s v="UNSPECIFIED - Washington"/>
    <x v="57"/>
    <n v="64190.76"/>
  </r>
  <r>
    <x v="1"/>
    <s v="SUN"/>
    <x v="2"/>
    <x v="1"/>
    <s v="028"/>
    <s v="WASHINGTON"/>
    <s v="SUN"/>
    <s v="SUNSET SUBSTA"/>
    <x v="73"/>
    <n v="1832.93"/>
  </r>
  <r>
    <x v="1"/>
    <s v="00"/>
    <x v="0"/>
    <x v="2"/>
    <s v="038"/>
    <s v="IDAHO"/>
    <s v="00"/>
    <s v="UNSPECIFIED - Idaho"/>
    <x v="40"/>
    <n v="13948.49"/>
  </r>
  <r>
    <x v="1"/>
    <s v="00"/>
    <x v="0"/>
    <x v="2"/>
    <s v="038"/>
    <s v="IDAHO"/>
    <s v="00"/>
    <s v="UNSPECIFIED - Idaho"/>
    <x v="56"/>
    <n v="58567.56"/>
  </r>
  <r>
    <x v="1"/>
    <s v="00"/>
    <x v="0"/>
    <x v="2"/>
    <s v="038"/>
    <s v="IDAHO"/>
    <s v="00"/>
    <s v="UNSPECIFIED - Idaho"/>
    <x v="74"/>
    <n v="12579.39"/>
  </r>
  <r>
    <x v="1"/>
    <s v="00"/>
    <x v="2"/>
    <x v="2"/>
    <s v="038"/>
    <s v="IDAHO"/>
    <s v="00"/>
    <s v="UNSPECIFIED - Idaho"/>
    <x v="59"/>
    <n v="0"/>
  </r>
  <r>
    <x v="1"/>
    <s v="00"/>
    <x v="1"/>
    <x v="3"/>
    <s v="068"/>
    <s v="OREGON"/>
    <s v="00"/>
    <s v="UNSPECIFIED - Oregon"/>
    <x v="14"/>
    <n v="0"/>
  </r>
  <r>
    <x v="1"/>
    <s v="00"/>
    <x v="0"/>
    <x v="4"/>
    <s v="098"/>
    <s v="COMMON"/>
    <s v="00"/>
    <s v="UNSPECIFIED - Allocated North"/>
    <x v="59"/>
    <n v="0"/>
  </r>
  <r>
    <x v="1"/>
    <s v="00"/>
    <x v="0"/>
    <x v="4"/>
    <s v="098"/>
    <s v="COMMON"/>
    <s v="00"/>
    <s v="UNSPECIFIED - Allocated North"/>
    <x v="75"/>
    <n v="0"/>
  </r>
  <r>
    <x v="1"/>
    <s v="00"/>
    <x v="0"/>
    <x v="4"/>
    <s v="098"/>
    <s v="COMMON"/>
    <s v="00"/>
    <s v="UNSPECIFIED - Allocated North"/>
    <x v="76"/>
    <n v="0"/>
  </r>
  <r>
    <x v="1"/>
    <s v="00"/>
    <x v="2"/>
    <x v="4"/>
    <s v="098"/>
    <s v="COMMON"/>
    <s v="00"/>
    <s v="UNSPECIFIED - Allocated North"/>
    <x v="15"/>
    <n v="0"/>
  </r>
  <r>
    <x v="1"/>
    <s v="00"/>
    <x v="2"/>
    <x v="4"/>
    <s v="098"/>
    <s v="COMMON"/>
    <s v="00"/>
    <s v="UNSPECIFIED - Allocated North"/>
    <x v="17"/>
    <n v="0"/>
  </r>
  <r>
    <x v="1"/>
    <s v="00"/>
    <x v="2"/>
    <x v="4"/>
    <s v="098"/>
    <s v="COMMON"/>
    <s v="00"/>
    <s v="UNSPECIFIED - Allocated North"/>
    <x v="18"/>
    <n v="0"/>
  </r>
  <r>
    <x v="1"/>
    <s v="00"/>
    <x v="2"/>
    <x v="4"/>
    <s v="098"/>
    <s v="COMMON"/>
    <s v="00"/>
    <s v="UNSPECIFIED - Allocated North"/>
    <x v="20"/>
    <n v="0"/>
  </r>
  <r>
    <x v="1"/>
    <s v="00"/>
    <x v="2"/>
    <x v="4"/>
    <s v="098"/>
    <s v="COMMON"/>
    <s v="00"/>
    <s v="UNSPECIFIED - Allocated North"/>
    <x v="22"/>
    <n v="0"/>
  </r>
  <r>
    <x v="1"/>
    <s v="00"/>
    <x v="2"/>
    <x v="4"/>
    <s v="098"/>
    <s v="COMMON"/>
    <s v="00"/>
    <s v="UNSPECIFIED - Allocated North"/>
    <x v="23"/>
    <n v="0"/>
  </r>
  <r>
    <x v="1"/>
    <s v="00"/>
    <x v="2"/>
    <x v="4"/>
    <s v="098"/>
    <s v="COMMON"/>
    <s v="00"/>
    <s v="UNSPECIFIED - Allocated North"/>
    <x v="24"/>
    <n v="0"/>
  </r>
  <r>
    <x v="1"/>
    <s v="00"/>
    <x v="2"/>
    <x v="4"/>
    <s v="098"/>
    <s v="COMMON"/>
    <s v="00"/>
    <s v="UNSPECIFIED - Allocated North"/>
    <x v="25"/>
    <n v="0"/>
  </r>
  <r>
    <x v="1"/>
    <s v="00"/>
    <x v="2"/>
    <x v="4"/>
    <s v="098"/>
    <s v="COMMON"/>
    <s v="00"/>
    <s v="UNSPECIFIED - Allocated North"/>
    <x v="77"/>
    <n v="0"/>
  </r>
  <r>
    <x v="1"/>
    <s v="00"/>
    <x v="2"/>
    <x v="4"/>
    <s v="098"/>
    <s v="COMMON"/>
    <s v="00"/>
    <s v="UNSPECIFIED - Allocated North"/>
    <x v="26"/>
    <n v="0"/>
  </r>
  <r>
    <x v="1"/>
    <s v="00"/>
    <x v="2"/>
    <x v="4"/>
    <s v="098"/>
    <s v="COMMON"/>
    <s v="00"/>
    <s v="UNSPECIFIED - Allocated North"/>
    <x v="78"/>
    <n v="0"/>
  </r>
  <r>
    <x v="1"/>
    <s v="00"/>
    <x v="2"/>
    <x v="4"/>
    <s v="098"/>
    <s v="COMMON"/>
    <s v="00"/>
    <s v="UNSPECIFIED - Allocated North"/>
    <x v="79"/>
    <n v="0"/>
  </r>
  <r>
    <x v="1"/>
    <s v="00"/>
    <x v="2"/>
    <x v="4"/>
    <s v="098"/>
    <s v="COMMON"/>
    <s v="00"/>
    <s v="UNSPECIFIED - Allocated North"/>
    <x v="59"/>
    <n v="0"/>
  </r>
  <r>
    <x v="1"/>
    <s v="00"/>
    <x v="2"/>
    <x v="4"/>
    <s v="098"/>
    <s v="COMMON"/>
    <s v="00"/>
    <s v="UNSPECIFIED - Allocated North"/>
    <x v="80"/>
    <n v="0"/>
  </r>
  <r>
    <x v="1"/>
    <s v="00"/>
    <x v="2"/>
    <x v="4"/>
    <s v="098"/>
    <s v="COMMON"/>
    <s v="00"/>
    <s v="UNSPECIFIED - Allocated North"/>
    <x v="81"/>
    <n v="0"/>
  </r>
  <r>
    <x v="1"/>
    <s v="00"/>
    <x v="2"/>
    <x v="4"/>
    <s v="098"/>
    <s v="COMMON"/>
    <s v="00"/>
    <s v="UNSPECIFIED - Allocated North"/>
    <x v="82"/>
    <n v="0"/>
  </r>
  <r>
    <x v="1"/>
    <s v="00"/>
    <x v="2"/>
    <x v="4"/>
    <s v="098"/>
    <s v="COMMON"/>
    <s v="00"/>
    <s v="UNSPECIFIED - Allocated North"/>
    <x v="83"/>
    <n v="0"/>
  </r>
  <r>
    <x v="1"/>
    <s v="00"/>
    <x v="2"/>
    <x v="4"/>
    <s v="098"/>
    <s v="COMMON"/>
    <s v="00"/>
    <s v="UNSPECIFIED - Allocated North"/>
    <x v="84"/>
    <n v="0"/>
  </r>
  <r>
    <x v="1"/>
    <s v="00"/>
    <x v="2"/>
    <x v="4"/>
    <s v="098"/>
    <s v="COMMON"/>
    <s v="00"/>
    <s v="UNSPECIFIED - Allocated North"/>
    <x v="40"/>
    <n v="0"/>
  </r>
  <r>
    <x v="1"/>
    <s v="00"/>
    <x v="2"/>
    <x v="4"/>
    <s v="098"/>
    <s v="COMMON"/>
    <s v="00"/>
    <s v="UNSPECIFIED - Allocated North"/>
    <x v="85"/>
    <n v="0"/>
  </r>
  <r>
    <x v="1"/>
    <s v="00"/>
    <x v="2"/>
    <x v="4"/>
    <s v="098"/>
    <s v="COMMON"/>
    <s v="00"/>
    <s v="UNSPECIFIED - Allocated North"/>
    <x v="86"/>
    <n v="0"/>
  </r>
  <r>
    <x v="1"/>
    <s v="00"/>
    <x v="2"/>
    <x v="4"/>
    <s v="098"/>
    <s v="COMMON"/>
    <s v="00"/>
    <s v="UNSPECIFIED - Allocated North"/>
    <x v="87"/>
    <n v="0"/>
  </r>
  <r>
    <x v="1"/>
    <s v="00"/>
    <x v="2"/>
    <x v="4"/>
    <s v="098"/>
    <s v="COMMON"/>
    <s v="00"/>
    <s v="UNSPECIFIED - Allocated North"/>
    <x v="88"/>
    <n v="0"/>
  </r>
  <r>
    <x v="1"/>
    <s v="00"/>
    <x v="2"/>
    <x v="4"/>
    <s v="098"/>
    <s v="COMMON"/>
    <s v="00"/>
    <s v="UNSPECIFIED - Allocated North"/>
    <x v="74"/>
    <n v="0"/>
  </r>
  <r>
    <x v="1"/>
    <s v="00"/>
    <x v="2"/>
    <x v="4"/>
    <s v="098"/>
    <s v="COMMON"/>
    <s v="00"/>
    <s v="UNSPECIFIED - Allocated North"/>
    <x v="89"/>
    <n v="0"/>
  </r>
  <r>
    <x v="1"/>
    <s v="00"/>
    <x v="2"/>
    <x v="4"/>
    <s v="098"/>
    <s v="COMMON"/>
    <s v="00"/>
    <s v="UNSPECIFIED - Allocated North"/>
    <x v="90"/>
    <n v="0"/>
  </r>
  <r>
    <x v="1"/>
    <s v="00"/>
    <x v="2"/>
    <x v="4"/>
    <s v="098"/>
    <s v="COMMON"/>
    <s v="00"/>
    <s v="UNSPECIFIED - Allocated North"/>
    <x v="91"/>
    <n v="0"/>
  </r>
  <r>
    <x v="1"/>
    <s v="00"/>
    <x v="1"/>
    <x v="4"/>
    <s v="098"/>
    <s v="COMMON"/>
    <s v="00"/>
    <s v="UNSPECIFIED - Allocated North"/>
    <x v="92"/>
    <n v="0"/>
  </r>
  <r>
    <x v="1"/>
    <s v="00"/>
    <x v="0"/>
    <x v="4"/>
    <s v="098"/>
    <s v="COMMON"/>
    <s v="00"/>
    <s v="UNSPECIFIED - Allocated North (ID)"/>
    <x v="93"/>
    <n v="88774.13"/>
  </r>
  <r>
    <x v="1"/>
    <s v="00"/>
    <x v="2"/>
    <x v="4"/>
    <s v="098"/>
    <s v="COMMON"/>
    <s v="00"/>
    <s v="UNSPECIFIED - Allocated North (ID)"/>
    <x v="94"/>
    <n v="18477.830000000002"/>
  </r>
  <r>
    <x v="1"/>
    <s v="00"/>
    <x v="2"/>
    <x v="4"/>
    <s v="098"/>
    <s v="COMMON"/>
    <s v="00"/>
    <s v="UNSPECIFIED - Allocated North (ID)"/>
    <x v="74"/>
    <n v="3028.18"/>
  </r>
  <r>
    <x v="1"/>
    <s v="00"/>
    <x v="0"/>
    <x v="4"/>
    <s v="098"/>
    <s v="COMMON"/>
    <s v="00"/>
    <s v="UNSPECIFIED - Allocated North (WA)"/>
    <x v="59"/>
    <n v="66842.53"/>
  </r>
  <r>
    <x v="1"/>
    <s v="00"/>
    <x v="0"/>
    <x v="4"/>
    <s v="098"/>
    <s v="COMMON"/>
    <s v="00"/>
    <s v="UNSPECIFIED - Allocated North (WA)"/>
    <x v="75"/>
    <n v="29217.27"/>
  </r>
  <r>
    <x v="1"/>
    <s v="00"/>
    <x v="2"/>
    <x v="4"/>
    <s v="098"/>
    <s v="COMMON"/>
    <s v="00"/>
    <s v="UNSPECIFIED - Allocated North (WA)"/>
    <x v="59"/>
    <n v="9264.43"/>
  </r>
  <r>
    <x v="1"/>
    <s v="00"/>
    <x v="2"/>
    <x v="4"/>
    <s v="098"/>
    <s v="COMMON"/>
    <s v="00"/>
    <s v="UNSPECIFIED - Allocated North (WA)"/>
    <x v="80"/>
    <n v="406817.93"/>
  </r>
  <r>
    <x v="1"/>
    <s v="00"/>
    <x v="2"/>
    <x v="4"/>
    <s v="098"/>
    <s v="COMMON"/>
    <s v="00"/>
    <s v="UNSPECIFIED - Allocated North (WA)"/>
    <x v="81"/>
    <n v="6956.15"/>
  </r>
  <r>
    <x v="1"/>
    <s v="00"/>
    <x v="2"/>
    <x v="4"/>
    <s v="098"/>
    <s v="COMMON"/>
    <s v="00"/>
    <s v="UNSPECIFIED - Allocated North (WA)"/>
    <x v="84"/>
    <n v="3373057.24"/>
  </r>
  <r>
    <x v="1"/>
    <s v="00"/>
    <x v="2"/>
    <x v="4"/>
    <s v="098"/>
    <s v="COMMON"/>
    <s v="00"/>
    <s v="UNSPECIFIED - Allocated North (WA)"/>
    <x v="85"/>
    <n v="115226.78"/>
  </r>
  <r>
    <x v="1"/>
    <s v="00"/>
    <x v="2"/>
    <x v="4"/>
    <s v="098"/>
    <s v="COMMON"/>
    <s v="00"/>
    <s v="UNSPECIFIED - Allocated North (WA)"/>
    <x v="86"/>
    <n v="97949.06"/>
  </r>
  <r>
    <x v="1"/>
    <s v="00"/>
    <x v="2"/>
    <x v="4"/>
    <s v="098"/>
    <s v="COMMON"/>
    <s v="00"/>
    <s v="UNSPECIFIED - Allocated North (WA)"/>
    <x v="88"/>
    <n v="500820.31"/>
  </r>
  <r>
    <x v="1"/>
    <s v="00"/>
    <x v="2"/>
    <x v="4"/>
    <s v="098"/>
    <s v="COMMON"/>
    <s v="00"/>
    <s v="UNSPECIFIED - Allocated North (WA)"/>
    <x v="74"/>
    <n v="574606.42000000004"/>
  </r>
  <r>
    <x v="1"/>
    <s v="00"/>
    <x v="2"/>
    <x v="4"/>
    <s v="098"/>
    <s v="COMMON"/>
    <s v="00"/>
    <s v="UNSPECIFIED - Allocated North (WA)"/>
    <x v="89"/>
    <n v="432243.14"/>
  </r>
  <r>
    <x v="1"/>
    <s v="00"/>
    <x v="2"/>
    <x v="4"/>
    <s v="098"/>
    <s v="COMMON"/>
    <s v="00"/>
    <s v="UNSPECIFIED - Allocated North (WA)"/>
    <x v="39"/>
    <n v="0"/>
  </r>
  <r>
    <x v="1"/>
    <s v="00"/>
    <x v="2"/>
    <x v="4"/>
    <s v="098"/>
    <s v="COMMON"/>
    <s v="00"/>
    <s v="UNSPECIFIED - Allocated North (WA)"/>
    <x v="95"/>
    <n v="0"/>
  </r>
  <r>
    <x v="1"/>
    <s v="00"/>
    <x v="2"/>
    <x v="4"/>
    <s v="098"/>
    <s v="COMMON"/>
    <s v="00"/>
    <s v="UNSPECIFIED - Allocated North (WA)"/>
    <x v="91"/>
    <n v="124373.13"/>
  </r>
  <r>
    <x v="1"/>
    <s v="00"/>
    <x v="2"/>
    <x v="4"/>
    <s v="098"/>
    <s v="COMMON"/>
    <s v="00"/>
    <s v="UNSPECIFIED - Allocated North (WA)"/>
    <x v="96"/>
    <n v="63193"/>
  </r>
  <r>
    <x v="1"/>
    <s v="00"/>
    <x v="1"/>
    <x v="4"/>
    <s v="098"/>
    <s v="COMMON"/>
    <s v="00"/>
    <s v="UNSPECIFIED - Allocated North (WA)"/>
    <x v="92"/>
    <n v="6649.51"/>
  </r>
  <r>
    <x v="1"/>
    <s v="00"/>
    <x v="0"/>
    <x v="0"/>
    <s v="099"/>
    <s v="COMMON ALL"/>
    <s v="00"/>
    <s v="UNSPECIFIED - Allocated All"/>
    <x v="14"/>
    <n v="0"/>
  </r>
  <r>
    <x v="1"/>
    <s v="00"/>
    <x v="0"/>
    <x v="0"/>
    <s v="099"/>
    <s v="COMMON ALL"/>
    <s v="00"/>
    <s v="UNSPECIFIED - Allocated All"/>
    <x v="15"/>
    <n v="0"/>
  </r>
  <r>
    <x v="1"/>
    <s v="00"/>
    <x v="0"/>
    <x v="0"/>
    <s v="099"/>
    <s v="COMMON ALL"/>
    <s v="00"/>
    <s v="UNSPECIFIED - Allocated All"/>
    <x v="16"/>
    <n v="0"/>
  </r>
  <r>
    <x v="1"/>
    <s v="00"/>
    <x v="0"/>
    <x v="0"/>
    <s v="099"/>
    <s v="COMMON ALL"/>
    <s v="00"/>
    <s v="UNSPECIFIED - Allocated All"/>
    <x v="17"/>
    <n v="0"/>
  </r>
  <r>
    <x v="1"/>
    <s v="00"/>
    <x v="0"/>
    <x v="0"/>
    <s v="099"/>
    <s v="COMMON ALL"/>
    <s v="00"/>
    <s v="UNSPECIFIED - Allocated All"/>
    <x v="18"/>
    <n v="0"/>
  </r>
  <r>
    <x v="1"/>
    <s v="00"/>
    <x v="0"/>
    <x v="0"/>
    <s v="099"/>
    <s v="COMMON ALL"/>
    <s v="00"/>
    <s v="UNSPECIFIED - Allocated All"/>
    <x v="19"/>
    <n v="0"/>
  </r>
  <r>
    <x v="1"/>
    <s v="00"/>
    <x v="0"/>
    <x v="0"/>
    <s v="099"/>
    <s v="COMMON ALL"/>
    <s v="00"/>
    <s v="UNSPECIFIED - Allocated All"/>
    <x v="20"/>
    <n v="0"/>
  </r>
  <r>
    <x v="1"/>
    <s v="00"/>
    <x v="0"/>
    <x v="0"/>
    <s v="099"/>
    <s v="COMMON ALL"/>
    <s v="00"/>
    <s v="UNSPECIFIED - Allocated All"/>
    <x v="21"/>
    <n v="0"/>
  </r>
  <r>
    <x v="1"/>
    <s v="00"/>
    <x v="0"/>
    <x v="0"/>
    <s v="099"/>
    <s v="COMMON ALL"/>
    <s v="00"/>
    <s v="UNSPECIFIED - Allocated All"/>
    <x v="22"/>
    <n v="0"/>
  </r>
  <r>
    <x v="1"/>
    <s v="00"/>
    <x v="0"/>
    <x v="0"/>
    <s v="099"/>
    <s v="COMMON ALL"/>
    <s v="00"/>
    <s v="UNSPECIFIED - Allocated All"/>
    <x v="23"/>
    <n v="0"/>
  </r>
  <r>
    <x v="1"/>
    <s v="00"/>
    <x v="0"/>
    <x v="0"/>
    <s v="099"/>
    <s v="COMMON ALL"/>
    <s v="00"/>
    <s v="UNSPECIFIED - Allocated All"/>
    <x v="24"/>
    <n v="0"/>
  </r>
  <r>
    <x v="1"/>
    <s v="00"/>
    <x v="0"/>
    <x v="0"/>
    <s v="099"/>
    <s v="COMMON ALL"/>
    <s v="00"/>
    <s v="UNSPECIFIED - Allocated All"/>
    <x v="25"/>
    <n v="0"/>
  </r>
  <r>
    <x v="1"/>
    <s v="00"/>
    <x v="0"/>
    <x v="0"/>
    <s v="099"/>
    <s v="COMMON ALL"/>
    <s v="00"/>
    <s v="UNSPECIFIED - Allocated All"/>
    <x v="26"/>
    <n v="0"/>
  </r>
  <r>
    <x v="1"/>
    <s v="00"/>
    <x v="0"/>
    <x v="0"/>
    <s v="099"/>
    <s v="COMMON ALL"/>
    <s v="00"/>
    <s v="UNSPECIFIED - Allocated All"/>
    <x v="97"/>
    <n v="0"/>
  </r>
  <r>
    <x v="1"/>
    <s v="00"/>
    <x v="0"/>
    <x v="0"/>
    <s v="099"/>
    <s v="COMMON ALL"/>
    <s v="00"/>
    <s v="UNSPECIFIED - Allocated All"/>
    <x v="98"/>
    <n v="0"/>
  </r>
  <r>
    <x v="1"/>
    <s v="00"/>
    <x v="0"/>
    <x v="0"/>
    <s v="099"/>
    <s v="COMMON ALL"/>
    <s v="00"/>
    <s v="UNSPECIFIED - Allocated All"/>
    <x v="99"/>
    <n v="0"/>
  </r>
  <r>
    <x v="1"/>
    <s v="00"/>
    <x v="0"/>
    <x v="0"/>
    <s v="099"/>
    <s v="COMMON ALL"/>
    <s v="00"/>
    <s v="UNSPECIFIED - Allocated All"/>
    <x v="59"/>
    <n v="0"/>
  </r>
  <r>
    <x v="1"/>
    <s v="00"/>
    <x v="0"/>
    <x v="0"/>
    <s v="099"/>
    <s v="COMMON ALL"/>
    <s v="00"/>
    <s v="UNSPECIFIED - Allocated All"/>
    <x v="100"/>
    <n v="0"/>
  </r>
  <r>
    <x v="1"/>
    <s v="00"/>
    <x v="0"/>
    <x v="0"/>
    <s v="099"/>
    <s v="COMMON ALL"/>
    <s v="00"/>
    <s v="UNSPECIFIED - Allocated All"/>
    <x v="101"/>
    <n v="0"/>
  </r>
  <r>
    <x v="1"/>
    <s v="00"/>
    <x v="0"/>
    <x v="0"/>
    <s v="099"/>
    <s v="COMMON ALL"/>
    <s v="00"/>
    <s v="UNSPECIFIED - Allocated All"/>
    <x v="92"/>
    <n v="0"/>
  </r>
  <r>
    <x v="1"/>
    <s v="00"/>
    <x v="0"/>
    <x v="0"/>
    <s v="099"/>
    <s v="COMMON ALL"/>
    <s v="00"/>
    <s v="UNSPECIFIED - Allocated All"/>
    <x v="102"/>
    <n v="0"/>
  </r>
  <r>
    <x v="1"/>
    <s v="00"/>
    <x v="0"/>
    <x v="0"/>
    <s v="099"/>
    <s v="COMMON ALL"/>
    <s v="00"/>
    <s v="UNSPECIFIED - Allocated All"/>
    <x v="103"/>
    <n v="0"/>
  </r>
  <r>
    <x v="1"/>
    <s v="00"/>
    <x v="0"/>
    <x v="0"/>
    <s v="099"/>
    <s v="COMMON ALL"/>
    <s v="00"/>
    <s v="UNSPECIFIED - Allocated All"/>
    <x v="104"/>
    <n v="0"/>
  </r>
  <r>
    <x v="1"/>
    <s v="00"/>
    <x v="0"/>
    <x v="0"/>
    <s v="099"/>
    <s v="COMMON ALL"/>
    <s v="00"/>
    <s v="UNSPECIFIED - Allocated All"/>
    <x v="27"/>
    <n v="0"/>
  </r>
  <r>
    <x v="1"/>
    <s v="00"/>
    <x v="0"/>
    <x v="0"/>
    <s v="099"/>
    <s v="COMMON ALL"/>
    <s v="00"/>
    <s v="UNSPECIFIED - Allocated All"/>
    <x v="81"/>
    <n v="0"/>
  </r>
  <r>
    <x v="1"/>
    <s v="00"/>
    <x v="0"/>
    <x v="0"/>
    <s v="099"/>
    <s v="COMMON ALL"/>
    <s v="00"/>
    <s v="UNSPECIFIED - Allocated All"/>
    <x v="105"/>
    <n v="0"/>
  </r>
  <r>
    <x v="1"/>
    <s v="00"/>
    <x v="0"/>
    <x v="0"/>
    <s v="099"/>
    <s v="COMMON ALL"/>
    <s v="00"/>
    <s v="UNSPECIFIED - Allocated All"/>
    <x v="106"/>
    <n v="0"/>
  </r>
  <r>
    <x v="1"/>
    <s v="00"/>
    <x v="0"/>
    <x v="0"/>
    <s v="099"/>
    <s v="COMMON ALL"/>
    <s v="00"/>
    <s v="UNSPECIFIED - Allocated All"/>
    <x v="28"/>
    <n v="0"/>
  </r>
  <r>
    <x v="1"/>
    <s v="00"/>
    <x v="0"/>
    <x v="0"/>
    <s v="099"/>
    <s v="COMMON ALL"/>
    <s v="00"/>
    <s v="UNSPECIFIED - Allocated All"/>
    <x v="107"/>
    <n v="0"/>
  </r>
  <r>
    <x v="1"/>
    <s v="00"/>
    <x v="0"/>
    <x v="0"/>
    <s v="099"/>
    <s v="COMMON ALL"/>
    <s v="00"/>
    <s v="UNSPECIFIED - Allocated All"/>
    <x v="83"/>
    <n v="0"/>
  </r>
  <r>
    <x v="1"/>
    <s v="00"/>
    <x v="0"/>
    <x v="0"/>
    <s v="099"/>
    <s v="COMMON ALL"/>
    <s v="00"/>
    <s v="UNSPECIFIED - Allocated All"/>
    <x v="108"/>
    <n v="0"/>
  </r>
  <r>
    <x v="1"/>
    <s v="00"/>
    <x v="0"/>
    <x v="0"/>
    <s v="099"/>
    <s v="COMMON ALL"/>
    <s v="00"/>
    <s v="UNSPECIFIED - Allocated All"/>
    <x v="109"/>
    <n v="0"/>
  </r>
  <r>
    <x v="1"/>
    <s v="00"/>
    <x v="0"/>
    <x v="0"/>
    <s v="099"/>
    <s v="COMMON ALL"/>
    <s v="00"/>
    <s v="UNSPECIFIED - Allocated All"/>
    <x v="110"/>
    <n v="0"/>
  </r>
  <r>
    <x v="1"/>
    <s v="00"/>
    <x v="0"/>
    <x v="0"/>
    <s v="099"/>
    <s v="COMMON ALL"/>
    <s v="00"/>
    <s v="UNSPECIFIED - Allocated All"/>
    <x v="84"/>
    <n v="0"/>
  </r>
  <r>
    <x v="1"/>
    <s v="00"/>
    <x v="0"/>
    <x v="0"/>
    <s v="099"/>
    <s v="COMMON ALL"/>
    <s v="00"/>
    <s v="UNSPECIFIED - Allocated All"/>
    <x v="111"/>
    <n v="0"/>
  </r>
  <r>
    <x v="1"/>
    <s v="00"/>
    <x v="0"/>
    <x v="0"/>
    <s v="099"/>
    <s v="COMMON ALL"/>
    <s v="00"/>
    <s v="UNSPECIFIED - Allocated All"/>
    <x v="112"/>
    <n v="0"/>
  </r>
  <r>
    <x v="1"/>
    <s v="00"/>
    <x v="0"/>
    <x v="0"/>
    <s v="099"/>
    <s v="COMMON ALL"/>
    <s v="00"/>
    <s v="UNSPECIFIED - Allocated All"/>
    <x v="65"/>
    <n v="0"/>
  </r>
  <r>
    <x v="1"/>
    <s v="00"/>
    <x v="0"/>
    <x v="0"/>
    <s v="099"/>
    <s v="COMMON ALL"/>
    <s v="00"/>
    <s v="UNSPECIFIED - Allocated All"/>
    <x v="113"/>
    <n v="0"/>
  </r>
  <r>
    <x v="1"/>
    <s v="00"/>
    <x v="0"/>
    <x v="0"/>
    <s v="099"/>
    <s v="COMMON ALL"/>
    <s v="00"/>
    <s v="UNSPECIFIED - Allocated All"/>
    <x v="75"/>
    <n v="0"/>
  </r>
  <r>
    <x v="1"/>
    <s v="00"/>
    <x v="0"/>
    <x v="0"/>
    <s v="099"/>
    <s v="COMMON ALL"/>
    <s v="00"/>
    <s v="UNSPECIFIED - Allocated All"/>
    <x v="114"/>
    <n v="0"/>
  </r>
  <r>
    <x v="1"/>
    <s v="00"/>
    <x v="0"/>
    <x v="0"/>
    <s v="099"/>
    <s v="COMMON ALL"/>
    <s v="00"/>
    <s v="UNSPECIFIED - Allocated All"/>
    <x v="41"/>
    <n v="0"/>
  </r>
  <r>
    <x v="1"/>
    <s v="00"/>
    <x v="0"/>
    <x v="0"/>
    <s v="099"/>
    <s v="COMMON ALL"/>
    <s v="00"/>
    <s v="UNSPECIFIED - Allocated All"/>
    <x v="115"/>
    <n v="0"/>
  </r>
  <r>
    <x v="1"/>
    <s v="00"/>
    <x v="0"/>
    <x v="0"/>
    <s v="099"/>
    <s v="COMMON ALL"/>
    <s v="00"/>
    <s v="UNSPECIFIED - Allocated All"/>
    <x v="85"/>
    <n v="0"/>
  </r>
  <r>
    <x v="1"/>
    <s v="00"/>
    <x v="0"/>
    <x v="0"/>
    <s v="099"/>
    <s v="COMMON ALL"/>
    <s v="00"/>
    <s v="UNSPECIFIED - Allocated All"/>
    <x v="31"/>
    <n v="0"/>
  </r>
  <r>
    <x v="1"/>
    <s v="00"/>
    <x v="0"/>
    <x v="0"/>
    <s v="099"/>
    <s v="COMMON ALL"/>
    <s v="00"/>
    <s v="UNSPECIFIED - Allocated All"/>
    <x v="116"/>
    <n v="0"/>
  </r>
  <r>
    <x v="1"/>
    <s v="00"/>
    <x v="0"/>
    <x v="0"/>
    <s v="099"/>
    <s v="COMMON ALL"/>
    <s v="00"/>
    <s v="UNSPECIFIED - Allocated All"/>
    <x v="117"/>
    <n v="0"/>
  </r>
  <r>
    <x v="1"/>
    <s v="00"/>
    <x v="0"/>
    <x v="0"/>
    <s v="099"/>
    <s v="COMMON ALL"/>
    <s v="00"/>
    <s v="UNSPECIFIED - Allocated All"/>
    <x v="118"/>
    <n v="0"/>
  </r>
  <r>
    <x v="1"/>
    <s v="00"/>
    <x v="0"/>
    <x v="0"/>
    <s v="099"/>
    <s v="COMMON ALL"/>
    <s v="00"/>
    <s v="UNSPECIFIED - Allocated All"/>
    <x v="119"/>
    <n v="0"/>
  </r>
  <r>
    <x v="1"/>
    <s v="00"/>
    <x v="0"/>
    <x v="0"/>
    <s v="099"/>
    <s v="COMMON ALL"/>
    <s v="00"/>
    <s v="UNSPECIFIED - Allocated All"/>
    <x v="120"/>
    <n v="0"/>
  </r>
  <r>
    <x v="1"/>
    <s v="00"/>
    <x v="0"/>
    <x v="0"/>
    <s v="099"/>
    <s v="COMMON ALL"/>
    <s v="00"/>
    <s v="UNSPECIFIED - Allocated All"/>
    <x v="86"/>
    <n v="0"/>
  </r>
  <r>
    <x v="1"/>
    <s v="00"/>
    <x v="0"/>
    <x v="0"/>
    <s v="099"/>
    <s v="COMMON ALL"/>
    <s v="00"/>
    <s v="UNSPECIFIED - Allocated All"/>
    <x v="121"/>
    <n v="0"/>
  </r>
  <r>
    <x v="1"/>
    <s v="00"/>
    <x v="0"/>
    <x v="0"/>
    <s v="099"/>
    <s v="COMMON ALL"/>
    <s v="00"/>
    <s v="UNSPECIFIED - Allocated All"/>
    <x v="122"/>
    <n v="0"/>
  </r>
  <r>
    <x v="1"/>
    <s v="00"/>
    <x v="0"/>
    <x v="0"/>
    <s v="099"/>
    <s v="COMMON ALL"/>
    <s v="00"/>
    <s v="UNSPECIFIED - Allocated All"/>
    <x v="67"/>
    <n v="0"/>
  </r>
  <r>
    <x v="1"/>
    <s v="00"/>
    <x v="0"/>
    <x v="0"/>
    <s v="099"/>
    <s v="COMMON ALL"/>
    <s v="00"/>
    <s v="UNSPECIFIED - Allocated All"/>
    <x v="123"/>
    <n v="0"/>
  </r>
  <r>
    <x v="1"/>
    <s v="00"/>
    <x v="0"/>
    <x v="0"/>
    <s v="099"/>
    <s v="COMMON ALL"/>
    <s v="00"/>
    <s v="UNSPECIFIED - Allocated All"/>
    <x v="33"/>
    <n v="0"/>
  </r>
  <r>
    <x v="1"/>
    <s v="00"/>
    <x v="0"/>
    <x v="0"/>
    <s v="099"/>
    <s v="COMMON ALL"/>
    <s v="00"/>
    <s v="UNSPECIFIED - Allocated All"/>
    <x v="34"/>
    <n v="0"/>
  </r>
  <r>
    <x v="1"/>
    <s v="00"/>
    <x v="0"/>
    <x v="0"/>
    <s v="099"/>
    <s v="COMMON ALL"/>
    <s v="00"/>
    <s v="UNSPECIFIED - Allocated All"/>
    <x v="124"/>
    <n v="0"/>
  </r>
  <r>
    <x v="1"/>
    <s v="00"/>
    <x v="0"/>
    <x v="0"/>
    <s v="099"/>
    <s v="COMMON ALL"/>
    <s v="00"/>
    <s v="UNSPECIFIED - Allocated All"/>
    <x v="125"/>
    <n v="0"/>
  </r>
  <r>
    <x v="1"/>
    <s v="00"/>
    <x v="0"/>
    <x v="0"/>
    <s v="099"/>
    <s v="COMMON ALL"/>
    <s v="00"/>
    <s v="UNSPECIFIED - Allocated All"/>
    <x v="126"/>
    <n v="0"/>
  </r>
  <r>
    <x v="1"/>
    <s v="00"/>
    <x v="0"/>
    <x v="0"/>
    <s v="099"/>
    <s v="COMMON ALL"/>
    <s v="00"/>
    <s v="UNSPECIFIED - Allocated All"/>
    <x v="69"/>
    <n v="0"/>
  </r>
  <r>
    <x v="1"/>
    <s v="00"/>
    <x v="0"/>
    <x v="0"/>
    <s v="099"/>
    <s v="COMMON ALL"/>
    <s v="00"/>
    <s v="UNSPECIFIED - Allocated All"/>
    <x v="127"/>
    <n v="0"/>
  </r>
  <r>
    <x v="1"/>
    <s v="00"/>
    <x v="0"/>
    <x v="0"/>
    <s v="099"/>
    <s v="COMMON ALL"/>
    <s v="00"/>
    <s v="UNSPECIFIED - Allocated All"/>
    <x v="43"/>
    <n v="0"/>
  </r>
  <r>
    <x v="1"/>
    <s v="00"/>
    <x v="0"/>
    <x v="0"/>
    <s v="099"/>
    <s v="COMMON ALL"/>
    <s v="00"/>
    <s v="UNSPECIFIED - Allocated All"/>
    <x v="128"/>
    <n v="0"/>
  </r>
  <r>
    <x v="1"/>
    <s v="00"/>
    <x v="0"/>
    <x v="0"/>
    <s v="099"/>
    <s v="COMMON ALL"/>
    <s v="00"/>
    <s v="UNSPECIFIED - Allocated All"/>
    <x v="129"/>
    <n v="0"/>
  </r>
  <r>
    <x v="1"/>
    <s v="00"/>
    <x v="0"/>
    <x v="0"/>
    <s v="099"/>
    <s v="COMMON ALL"/>
    <s v="00"/>
    <s v="UNSPECIFIED - Allocated All"/>
    <x v="130"/>
    <n v="0"/>
  </r>
  <r>
    <x v="1"/>
    <s v="00"/>
    <x v="0"/>
    <x v="0"/>
    <s v="099"/>
    <s v="COMMON ALL"/>
    <s v="00"/>
    <s v="UNSPECIFIED - Allocated All"/>
    <x v="131"/>
    <n v="0"/>
  </r>
  <r>
    <x v="1"/>
    <s v="00"/>
    <x v="0"/>
    <x v="0"/>
    <s v="099"/>
    <s v="COMMON ALL"/>
    <s v="00"/>
    <s v="UNSPECIFIED - Allocated All"/>
    <x v="132"/>
    <n v="0"/>
  </r>
  <r>
    <x v="1"/>
    <s v="00"/>
    <x v="0"/>
    <x v="0"/>
    <s v="099"/>
    <s v="COMMON ALL"/>
    <s v="00"/>
    <s v="UNSPECIFIED - Allocated All"/>
    <x v="133"/>
    <n v="0"/>
  </r>
  <r>
    <x v="1"/>
    <s v="00"/>
    <x v="0"/>
    <x v="0"/>
    <s v="099"/>
    <s v="COMMON ALL"/>
    <s v="00"/>
    <s v="UNSPECIFIED - Allocated All"/>
    <x v="134"/>
    <n v="0"/>
  </r>
  <r>
    <x v="1"/>
    <s v="00"/>
    <x v="0"/>
    <x v="0"/>
    <s v="099"/>
    <s v="COMMON ALL"/>
    <s v="00"/>
    <s v="UNSPECIFIED - Allocated All"/>
    <x v="135"/>
    <n v="0"/>
  </r>
  <r>
    <x v="1"/>
    <s v="00"/>
    <x v="0"/>
    <x v="0"/>
    <s v="099"/>
    <s v="COMMON ALL"/>
    <s v="00"/>
    <s v="UNSPECIFIED - Allocated All"/>
    <x v="136"/>
    <n v="0"/>
  </r>
  <r>
    <x v="1"/>
    <s v="00"/>
    <x v="0"/>
    <x v="0"/>
    <s v="099"/>
    <s v="COMMON ALL"/>
    <s v="00"/>
    <s v="UNSPECIFIED - Allocated All"/>
    <x v="137"/>
    <n v="0"/>
  </r>
  <r>
    <x v="1"/>
    <s v="00"/>
    <x v="0"/>
    <x v="0"/>
    <s v="099"/>
    <s v="COMMON ALL"/>
    <s v="00"/>
    <s v="UNSPECIFIED - Allocated All"/>
    <x v="138"/>
    <n v="0"/>
  </r>
  <r>
    <x v="1"/>
    <s v="00"/>
    <x v="0"/>
    <x v="0"/>
    <s v="099"/>
    <s v="COMMON ALL"/>
    <s v="00"/>
    <s v="UNSPECIFIED - Allocated All"/>
    <x v="139"/>
    <n v="0"/>
  </r>
  <r>
    <x v="1"/>
    <s v="00"/>
    <x v="0"/>
    <x v="0"/>
    <s v="099"/>
    <s v="COMMON ALL"/>
    <s v="00"/>
    <s v="UNSPECIFIED - Allocated All"/>
    <x v="140"/>
    <n v="0"/>
  </r>
  <r>
    <x v="1"/>
    <s v="00"/>
    <x v="0"/>
    <x v="0"/>
    <s v="099"/>
    <s v="COMMON ALL"/>
    <s v="00"/>
    <s v="UNSPECIFIED - Allocated All"/>
    <x v="74"/>
    <n v="0"/>
  </r>
  <r>
    <x v="1"/>
    <s v="00"/>
    <x v="0"/>
    <x v="0"/>
    <s v="099"/>
    <s v="COMMON ALL"/>
    <s v="00"/>
    <s v="UNSPECIFIED - Allocated All"/>
    <x v="52"/>
    <n v="0"/>
  </r>
  <r>
    <x v="1"/>
    <s v="00"/>
    <x v="0"/>
    <x v="0"/>
    <s v="099"/>
    <s v="COMMON ALL"/>
    <s v="00"/>
    <s v="UNSPECIFIED - Allocated All"/>
    <x v="93"/>
    <n v="539761.15"/>
  </r>
  <r>
    <x v="1"/>
    <s v="00"/>
    <x v="1"/>
    <x v="0"/>
    <s v="099"/>
    <s v="COMMON ALL"/>
    <s v="00"/>
    <s v="UNSPECIFIED - Allocated All"/>
    <x v="24"/>
    <n v="0"/>
  </r>
  <r>
    <x v="1"/>
    <s v="00"/>
    <x v="1"/>
    <x v="0"/>
    <s v="099"/>
    <s v="COMMON ALL"/>
    <s v="00"/>
    <s v="UNSPECIFIED - Allocated All"/>
    <x v="25"/>
    <n v="0"/>
  </r>
  <r>
    <x v="1"/>
    <s v="00"/>
    <x v="1"/>
    <x v="0"/>
    <s v="099"/>
    <s v="COMMON ALL"/>
    <s v="00"/>
    <s v="UNSPECIFIED - Allocated All"/>
    <x v="26"/>
    <n v="0"/>
  </r>
  <r>
    <x v="1"/>
    <s v="00"/>
    <x v="1"/>
    <x v="0"/>
    <s v="099"/>
    <s v="COMMON ALL"/>
    <s v="00"/>
    <s v="UNSPECIFIED - Allocated All"/>
    <x v="59"/>
    <n v="0"/>
  </r>
  <r>
    <x v="1"/>
    <s v="00"/>
    <x v="1"/>
    <x v="0"/>
    <s v="099"/>
    <s v="COMMON ALL"/>
    <s v="00"/>
    <s v="UNSPECIFIED - Allocated All"/>
    <x v="27"/>
    <n v="0"/>
  </r>
  <r>
    <x v="1"/>
    <s v="00"/>
    <x v="1"/>
    <x v="0"/>
    <s v="099"/>
    <s v="COMMON ALL"/>
    <s v="00"/>
    <s v="UNSPECIFIED - Allocated All"/>
    <x v="141"/>
    <n v="0"/>
  </r>
  <r>
    <x v="1"/>
    <s v="00"/>
    <x v="1"/>
    <x v="0"/>
    <s v="099"/>
    <s v="COMMON ALL"/>
    <s v="00"/>
    <s v="UNSPECIFIED - Allocated All"/>
    <x v="142"/>
    <n v="0"/>
  </r>
  <r>
    <x v="1"/>
    <s v="00"/>
    <x v="0"/>
    <x v="0"/>
    <s v="099"/>
    <s v="COMMON ALL"/>
    <s v="00"/>
    <s v="UNSPECIFIED - Allocated All (ID)"/>
    <x v="137"/>
    <n v="15314.82"/>
  </r>
  <r>
    <x v="1"/>
    <s v="00"/>
    <x v="0"/>
    <x v="0"/>
    <s v="099"/>
    <s v="COMMON ALL"/>
    <s v="00"/>
    <s v="UNSPECIFIED - Allocated All (ID)"/>
    <x v="143"/>
    <n v="0"/>
  </r>
  <r>
    <x v="1"/>
    <s v="00"/>
    <x v="0"/>
    <x v="0"/>
    <s v="099"/>
    <s v="COMMON ALL"/>
    <s v="00"/>
    <s v="UNSPECIFIED - Allocated All (ID)"/>
    <x v="144"/>
    <n v="0"/>
  </r>
  <r>
    <x v="1"/>
    <s v="00"/>
    <x v="0"/>
    <x v="0"/>
    <s v="099"/>
    <s v="COMMON ALL"/>
    <s v="00"/>
    <s v="UNSPECIFIED - Allocated All (ID)"/>
    <x v="145"/>
    <n v="321905.59999999998"/>
  </r>
  <r>
    <x v="1"/>
    <s v="00"/>
    <x v="0"/>
    <x v="0"/>
    <s v="099"/>
    <s v="COMMON ALL"/>
    <s v="00"/>
    <s v="UNSPECIFIED - Allocated All (ID)"/>
    <x v="146"/>
    <n v="1607.13"/>
  </r>
  <r>
    <x v="1"/>
    <s v="00"/>
    <x v="0"/>
    <x v="0"/>
    <s v="099"/>
    <s v="COMMON ALL"/>
    <s v="00"/>
    <s v="UNSPECIFIED - Allocated All (ID)"/>
    <x v="147"/>
    <n v="24823.05"/>
  </r>
  <r>
    <x v="1"/>
    <s v="00"/>
    <x v="0"/>
    <x v="0"/>
    <s v="099"/>
    <s v="COMMON ALL"/>
    <s v="00"/>
    <s v="UNSPECIFIED - Allocated All (ID)"/>
    <x v="148"/>
    <n v="36141.51"/>
  </r>
  <r>
    <x v="1"/>
    <s v="00"/>
    <x v="0"/>
    <x v="0"/>
    <s v="099"/>
    <s v="COMMON ALL"/>
    <s v="00"/>
    <s v="UNSPECIFIED - Allocated All (MT)"/>
    <x v="140"/>
    <n v="46588.36"/>
  </r>
  <r>
    <x v="1"/>
    <s v="00"/>
    <x v="0"/>
    <x v="0"/>
    <s v="099"/>
    <s v="COMMON ALL"/>
    <s v="00"/>
    <s v="UNSPECIFIED - Allocated All (OR)"/>
    <x v="149"/>
    <n v="0"/>
  </r>
  <r>
    <x v="1"/>
    <s v="00"/>
    <x v="0"/>
    <x v="0"/>
    <s v="099"/>
    <s v="COMMON ALL"/>
    <s v="00"/>
    <s v="UNSPECIFIED - Allocated All (OR)"/>
    <x v="143"/>
    <n v="0"/>
  </r>
  <r>
    <x v="1"/>
    <s v="00"/>
    <x v="0"/>
    <x v="0"/>
    <s v="099"/>
    <s v="COMMON ALL"/>
    <s v="00"/>
    <s v="UNSPECIFIED - Allocated All (OR)"/>
    <x v="150"/>
    <n v="53546.31"/>
  </r>
  <r>
    <x v="1"/>
    <s v="00"/>
    <x v="0"/>
    <x v="0"/>
    <s v="099"/>
    <s v="COMMON ALL"/>
    <s v="00"/>
    <s v="UNSPECIFIED - Allocated All (WA)"/>
    <x v="59"/>
    <n v="4814990.37"/>
  </r>
  <r>
    <x v="1"/>
    <s v="00"/>
    <x v="0"/>
    <x v="0"/>
    <s v="099"/>
    <s v="COMMON ALL"/>
    <s v="00"/>
    <s v="UNSPECIFIED - Allocated All (WA)"/>
    <x v="102"/>
    <n v="1255213.43"/>
  </r>
  <r>
    <x v="1"/>
    <s v="00"/>
    <x v="0"/>
    <x v="0"/>
    <s v="099"/>
    <s v="COMMON ALL"/>
    <s v="00"/>
    <s v="UNSPECIFIED - Allocated All (WA)"/>
    <x v="28"/>
    <n v="144619.14000000001"/>
  </r>
  <r>
    <x v="1"/>
    <s v="00"/>
    <x v="0"/>
    <x v="0"/>
    <s v="099"/>
    <s v="COMMON ALL"/>
    <s v="00"/>
    <s v="UNSPECIFIED - Allocated All (WA)"/>
    <x v="111"/>
    <n v="7159.66"/>
  </r>
  <r>
    <x v="1"/>
    <s v="00"/>
    <x v="0"/>
    <x v="0"/>
    <s v="099"/>
    <s v="COMMON ALL"/>
    <s v="00"/>
    <s v="UNSPECIFIED - Allocated All (WA)"/>
    <x v="31"/>
    <n v="210810.43"/>
  </r>
  <r>
    <x v="1"/>
    <s v="00"/>
    <x v="0"/>
    <x v="0"/>
    <s v="099"/>
    <s v="COMMON ALL"/>
    <s v="00"/>
    <s v="UNSPECIFIED - Allocated All (WA)"/>
    <x v="121"/>
    <n v="832356.07"/>
  </r>
  <r>
    <x v="1"/>
    <s v="00"/>
    <x v="0"/>
    <x v="0"/>
    <s v="099"/>
    <s v="COMMON ALL"/>
    <s v="00"/>
    <s v="UNSPECIFIED - Allocated All (WA)"/>
    <x v="34"/>
    <n v="276871.96999999997"/>
  </r>
  <r>
    <x v="1"/>
    <s v="00"/>
    <x v="0"/>
    <x v="0"/>
    <s v="099"/>
    <s v="COMMON ALL"/>
    <s v="00"/>
    <s v="UNSPECIFIED - Allocated All (WA)"/>
    <x v="124"/>
    <n v="9832060.2400000002"/>
  </r>
  <r>
    <x v="1"/>
    <s v="00"/>
    <x v="0"/>
    <x v="0"/>
    <s v="099"/>
    <s v="COMMON ALL"/>
    <s v="00"/>
    <s v="UNSPECIFIED - Allocated All (WA)"/>
    <x v="151"/>
    <n v="0"/>
  </r>
  <r>
    <x v="1"/>
    <s v="00"/>
    <x v="0"/>
    <x v="0"/>
    <s v="099"/>
    <s v="COMMON ALL"/>
    <s v="00"/>
    <s v="UNSPECIFIED - Allocated All (WA)"/>
    <x v="135"/>
    <n v="2548359.5099999998"/>
  </r>
  <r>
    <x v="1"/>
    <s v="00"/>
    <x v="0"/>
    <x v="0"/>
    <s v="099"/>
    <s v="COMMON ALL"/>
    <s v="00"/>
    <s v="UNSPECIFIED - Allocated All (WA)"/>
    <x v="152"/>
    <n v="0"/>
  </r>
  <r>
    <x v="1"/>
    <s v="00"/>
    <x v="0"/>
    <x v="0"/>
    <s v="099"/>
    <s v="COMMON ALL"/>
    <s v="00"/>
    <s v="UNSPECIFIED - Allocated All (WA)"/>
    <x v="137"/>
    <n v="19868.939999999999"/>
  </r>
  <r>
    <x v="1"/>
    <s v="00"/>
    <x v="0"/>
    <x v="0"/>
    <s v="099"/>
    <s v="COMMON ALL"/>
    <s v="00"/>
    <s v="UNSPECIFIED - Allocated All (WA)"/>
    <x v="138"/>
    <n v="303673.15000000002"/>
  </r>
  <r>
    <x v="1"/>
    <s v="00"/>
    <x v="0"/>
    <x v="0"/>
    <s v="099"/>
    <s v="COMMON ALL"/>
    <s v="00"/>
    <s v="UNSPECIFIED - Allocated All (WA)"/>
    <x v="37"/>
    <n v="982806.43"/>
  </r>
  <r>
    <x v="1"/>
    <s v="00"/>
    <x v="0"/>
    <x v="0"/>
    <s v="099"/>
    <s v="COMMON ALL"/>
    <s v="00"/>
    <s v="UNSPECIFIED - Allocated All (WA)"/>
    <x v="153"/>
    <n v="1749006.54"/>
  </r>
  <r>
    <x v="1"/>
    <s v="00"/>
    <x v="0"/>
    <x v="0"/>
    <s v="099"/>
    <s v="COMMON ALL"/>
    <s v="00"/>
    <s v="UNSPECIFIED - Allocated All (WA)"/>
    <x v="74"/>
    <n v="14337541.470000001"/>
  </r>
  <r>
    <x v="1"/>
    <s v="00"/>
    <x v="0"/>
    <x v="0"/>
    <s v="099"/>
    <s v="COMMON ALL"/>
    <s v="00"/>
    <s v="UNSPECIFIED - Allocated All (WA)"/>
    <x v="154"/>
    <n v="0"/>
  </r>
  <r>
    <x v="1"/>
    <s v="00"/>
    <x v="0"/>
    <x v="0"/>
    <s v="099"/>
    <s v="COMMON ALL"/>
    <s v="00"/>
    <s v="UNSPECIFIED - Allocated All (WA)"/>
    <x v="155"/>
    <n v="0"/>
  </r>
  <r>
    <x v="1"/>
    <s v="00"/>
    <x v="0"/>
    <x v="0"/>
    <s v="099"/>
    <s v="COMMON ALL"/>
    <s v="00"/>
    <s v="UNSPECIFIED - Allocated All (WA)"/>
    <x v="156"/>
    <n v="0"/>
  </r>
  <r>
    <x v="1"/>
    <s v="00"/>
    <x v="0"/>
    <x v="0"/>
    <s v="099"/>
    <s v="COMMON ALL"/>
    <s v="00"/>
    <s v="UNSPECIFIED - Allocated All (WA)"/>
    <x v="157"/>
    <n v="0"/>
  </r>
  <r>
    <x v="1"/>
    <s v="00"/>
    <x v="0"/>
    <x v="0"/>
    <s v="099"/>
    <s v="COMMON ALL"/>
    <s v="00"/>
    <s v="UNSPECIFIED - Allocated All (WA)"/>
    <x v="158"/>
    <n v="0"/>
  </r>
  <r>
    <x v="1"/>
    <s v="00"/>
    <x v="0"/>
    <x v="0"/>
    <s v="099"/>
    <s v="COMMON ALL"/>
    <s v="00"/>
    <s v="UNSPECIFIED - Allocated All (WA)"/>
    <x v="159"/>
    <n v="0"/>
  </r>
  <r>
    <x v="1"/>
    <s v="00"/>
    <x v="0"/>
    <x v="0"/>
    <s v="099"/>
    <s v="COMMON ALL"/>
    <s v="00"/>
    <s v="UNSPECIFIED - Allocated All (WA)"/>
    <x v="160"/>
    <n v="180543.03"/>
  </r>
  <r>
    <x v="1"/>
    <s v="00"/>
    <x v="0"/>
    <x v="0"/>
    <s v="099"/>
    <s v="COMMON ALL"/>
    <s v="00"/>
    <s v="UNSPECIFIED - Allocated All (WA)"/>
    <x v="161"/>
    <n v="211607.24"/>
  </r>
  <r>
    <x v="1"/>
    <s v="00"/>
    <x v="0"/>
    <x v="0"/>
    <s v="099"/>
    <s v="COMMON ALL"/>
    <s v="00"/>
    <s v="UNSPECIFIED - Allocated All (WA)"/>
    <x v="162"/>
    <n v="38291.72"/>
  </r>
  <r>
    <x v="1"/>
    <s v="00"/>
    <x v="0"/>
    <x v="0"/>
    <s v="099"/>
    <s v="COMMON ALL"/>
    <s v="00"/>
    <s v="UNSPECIFIED - Allocated All (WA)"/>
    <x v="163"/>
    <n v="0"/>
  </r>
  <r>
    <x v="1"/>
    <s v="00"/>
    <x v="0"/>
    <x v="0"/>
    <s v="099"/>
    <s v="COMMON ALL"/>
    <s v="00"/>
    <s v="UNSPECIFIED - Allocated All (WA)"/>
    <x v="164"/>
    <n v="0"/>
  </r>
  <r>
    <x v="1"/>
    <s v="00"/>
    <x v="0"/>
    <x v="0"/>
    <s v="099"/>
    <s v="COMMON ALL"/>
    <s v="00"/>
    <s v="UNSPECIFIED - Allocated All (WA)"/>
    <x v="165"/>
    <n v="3247.59"/>
  </r>
  <r>
    <x v="1"/>
    <s v="00"/>
    <x v="0"/>
    <x v="0"/>
    <s v="099"/>
    <s v="COMMON ALL"/>
    <s v="00"/>
    <s v="UNSPECIFIED - Allocated All (WA)"/>
    <x v="149"/>
    <n v="12739.02"/>
  </r>
  <r>
    <x v="1"/>
    <s v="00"/>
    <x v="0"/>
    <x v="0"/>
    <s v="099"/>
    <s v="COMMON ALL"/>
    <s v="00"/>
    <s v="UNSPECIFIED - Allocated All (WA)"/>
    <x v="166"/>
    <n v="0"/>
  </r>
  <r>
    <x v="1"/>
    <s v="00"/>
    <x v="0"/>
    <x v="0"/>
    <s v="099"/>
    <s v="COMMON ALL"/>
    <s v="00"/>
    <s v="UNSPECIFIED - Allocated All (WA)"/>
    <x v="167"/>
    <n v="0"/>
  </r>
  <r>
    <x v="1"/>
    <s v="00"/>
    <x v="0"/>
    <x v="0"/>
    <s v="099"/>
    <s v="COMMON ALL"/>
    <s v="00"/>
    <s v="UNSPECIFIED - Allocated All (WA)"/>
    <x v="143"/>
    <n v="0"/>
  </r>
  <r>
    <x v="1"/>
    <s v="00"/>
    <x v="0"/>
    <x v="0"/>
    <s v="099"/>
    <s v="COMMON ALL"/>
    <s v="00"/>
    <s v="UNSPECIFIED - Allocated All (WA)"/>
    <x v="168"/>
    <n v="0"/>
  </r>
  <r>
    <x v="1"/>
    <s v="00"/>
    <x v="0"/>
    <x v="0"/>
    <s v="099"/>
    <s v="COMMON ALL"/>
    <s v="00"/>
    <s v="UNSPECIFIED - Allocated All (WA)"/>
    <x v="169"/>
    <n v="37892.519999999997"/>
  </r>
  <r>
    <x v="1"/>
    <s v="00"/>
    <x v="0"/>
    <x v="0"/>
    <s v="099"/>
    <s v="COMMON ALL"/>
    <s v="00"/>
    <s v="UNSPECIFIED - Allocated All (WA)"/>
    <x v="170"/>
    <n v="0"/>
  </r>
  <r>
    <x v="1"/>
    <s v="00"/>
    <x v="0"/>
    <x v="0"/>
    <s v="099"/>
    <s v="COMMON ALL"/>
    <s v="00"/>
    <s v="UNSPECIFIED - Allocated All (WA)"/>
    <x v="150"/>
    <n v="385617.99"/>
  </r>
  <r>
    <x v="1"/>
    <s v="00"/>
    <x v="0"/>
    <x v="0"/>
    <s v="099"/>
    <s v="COMMON ALL"/>
    <s v="00"/>
    <s v="UNSPECIFIED - Allocated All (WA)"/>
    <x v="171"/>
    <n v="0"/>
  </r>
  <r>
    <x v="1"/>
    <s v="00"/>
    <x v="0"/>
    <x v="0"/>
    <s v="099"/>
    <s v="COMMON ALL"/>
    <s v="00"/>
    <s v="UNSPECIFIED - Allocated All (WA)"/>
    <x v="172"/>
    <n v="88518.399999999994"/>
  </r>
  <r>
    <x v="1"/>
    <s v="00"/>
    <x v="0"/>
    <x v="0"/>
    <s v="099"/>
    <s v="COMMON ALL"/>
    <s v="00"/>
    <s v="UNSPECIFIED - Allocated All (WA)"/>
    <x v="173"/>
    <n v="0"/>
  </r>
  <r>
    <x v="1"/>
    <s v="00"/>
    <x v="0"/>
    <x v="0"/>
    <s v="099"/>
    <s v="COMMON ALL"/>
    <s v="00"/>
    <s v="UNSPECIFIED - Allocated All (WA)"/>
    <x v="90"/>
    <n v="321986.13"/>
  </r>
  <r>
    <x v="1"/>
    <s v="00"/>
    <x v="0"/>
    <x v="0"/>
    <s v="099"/>
    <s v="COMMON ALL"/>
    <s v="00"/>
    <s v="UNSPECIFIED - Allocated All (WA)"/>
    <x v="174"/>
    <n v="0"/>
  </r>
  <r>
    <x v="1"/>
    <s v="00"/>
    <x v="0"/>
    <x v="0"/>
    <s v="099"/>
    <s v="COMMON ALL"/>
    <s v="00"/>
    <s v="UNSPECIFIED - Allocated All (WA)"/>
    <x v="52"/>
    <n v="2606872.19"/>
  </r>
  <r>
    <x v="1"/>
    <s v="00"/>
    <x v="0"/>
    <x v="0"/>
    <s v="099"/>
    <s v="COMMON ALL"/>
    <s v="00"/>
    <s v="UNSPECIFIED - Allocated All (WA)"/>
    <x v="175"/>
    <n v="0"/>
  </r>
  <r>
    <x v="1"/>
    <s v="00"/>
    <x v="0"/>
    <x v="0"/>
    <s v="099"/>
    <s v="COMMON ALL"/>
    <s v="00"/>
    <s v="UNSPECIFIED - Allocated All (WA)"/>
    <x v="176"/>
    <n v="0"/>
  </r>
  <r>
    <x v="1"/>
    <s v="00"/>
    <x v="0"/>
    <x v="0"/>
    <s v="099"/>
    <s v="COMMON ALL"/>
    <s v="00"/>
    <s v="UNSPECIFIED - Allocated All (WA)"/>
    <x v="177"/>
    <n v="0"/>
  </r>
  <r>
    <x v="1"/>
    <s v="00"/>
    <x v="0"/>
    <x v="0"/>
    <s v="099"/>
    <s v="COMMON ALL"/>
    <s v="00"/>
    <s v="UNSPECIFIED - Allocated All (WA)"/>
    <x v="178"/>
    <n v="624006.56999999995"/>
  </r>
  <r>
    <x v="1"/>
    <s v="00"/>
    <x v="0"/>
    <x v="0"/>
    <s v="099"/>
    <s v="COMMON ALL"/>
    <s v="00"/>
    <s v="UNSPECIFIED - Allocated All (WA)"/>
    <x v="179"/>
    <n v="2801.56"/>
  </r>
  <r>
    <x v="1"/>
    <s v="00"/>
    <x v="0"/>
    <x v="0"/>
    <s v="099"/>
    <s v="COMMON ALL"/>
    <s v="00"/>
    <s v="UNSPECIFIED - Allocated All (WA)"/>
    <x v="180"/>
    <n v="466303.09"/>
  </r>
  <r>
    <x v="1"/>
    <s v="00"/>
    <x v="0"/>
    <x v="0"/>
    <s v="099"/>
    <s v="COMMON ALL"/>
    <s v="00"/>
    <s v="UNSPECIFIED - Allocated All (WA)"/>
    <x v="181"/>
    <n v="143612.79999999999"/>
  </r>
  <r>
    <x v="1"/>
    <s v="00"/>
    <x v="0"/>
    <x v="0"/>
    <s v="099"/>
    <s v="COMMON ALL"/>
    <s v="00"/>
    <s v="UNSPECIFIED - Allocated All (WA)"/>
    <x v="182"/>
    <n v="0"/>
  </r>
  <r>
    <x v="1"/>
    <s v="00"/>
    <x v="0"/>
    <x v="0"/>
    <s v="099"/>
    <s v="COMMON ALL"/>
    <s v="00"/>
    <s v="UNSPECIFIED - Allocated All (WA)"/>
    <x v="183"/>
    <n v="0"/>
  </r>
  <r>
    <x v="1"/>
    <s v="00"/>
    <x v="0"/>
    <x v="0"/>
    <s v="099"/>
    <s v="COMMON ALL"/>
    <s v="00"/>
    <s v="UNSPECIFIED - Allocated All (WA)"/>
    <x v="184"/>
    <n v="783796.41"/>
  </r>
  <r>
    <x v="1"/>
    <s v="00"/>
    <x v="0"/>
    <x v="0"/>
    <s v="099"/>
    <s v="COMMON ALL"/>
    <s v="00"/>
    <s v="UNSPECIFIED - Allocated All (WA)"/>
    <x v="185"/>
    <n v="201724.26"/>
  </r>
  <r>
    <x v="1"/>
    <s v="00"/>
    <x v="0"/>
    <x v="0"/>
    <s v="099"/>
    <s v="COMMON ALL"/>
    <s v="00"/>
    <s v="UNSPECIFIED - Allocated All (WA)"/>
    <x v="186"/>
    <n v="29424.26"/>
  </r>
  <r>
    <x v="1"/>
    <s v="00"/>
    <x v="0"/>
    <x v="0"/>
    <s v="099"/>
    <s v="COMMON ALL"/>
    <s v="00"/>
    <s v="UNSPECIFIED - Allocated All (WA)"/>
    <x v="187"/>
    <n v="363013.16"/>
  </r>
  <r>
    <x v="1"/>
    <s v="00"/>
    <x v="0"/>
    <x v="0"/>
    <s v="099"/>
    <s v="COMMON ALL"/>
    <s v="00"/>
    <s v="UNSPECIFIED - Allocated All (WA)"/>
    <x v="188"/>
    <n v="797384.37"/>
  </r>
  <r>
    <x v="1"/>
    <s v="00"/>
    <x v="0"/>
    <x v="0"/>
    <s v="099"/>
    <s v="COMMON ALL"/>
    <s v="00"/>
    <s v="UNSPECIFIED - Allocated All (WA)"/>
    <x v="189"/>
    <n v="33030.21"/>
  </r>
  <r>
    <x v="1"/>
    <s v="00"/>
    <x v="0"/>
    <x v="0"/>
    <s v="099"/>
    <s v="COMMON ALL"/>
    <s v="00"/>
    <s v="UNSPECIFIED - Allocated All (WA)"/>
    <x v="190"/>
    <n v="239231.99"/>
  </r>
  <r>
    <x v="1"/>
    <s v="00"/>
    <x v="0"/>
    <x v="0"/>
    <s v="099"/>
    <s v="COMMON ALL"/>
    <s v="00"/>
    <s v="UNSPECIFIED - Allocated All (WA)"/>
    <x v="191"/>
    <n v="36688.769999999997"/>
  </r>
  <r>
    <x v="1"/>
    <s v="00"/>
    <x v="0"/>
    <x v="0"/>
    <s v="099"/>
    <s v="COMMON ALL"/>
    <s v="00"/>
    <s v="UNSPECIFIED - Allocated All (WA)"/>
    <x v="192"/>
    <n v="335645.48"/>
  </r>
  <r>
    <x v="1"/>
    <s v="00"/>
    <x v="0"/>
    <x v="0"/>
    <s v="099"/>
    <s v="COMMON ALL"/>
    <s v="00"/>
    <s v="UNSPECIFIED - Allocated All (WA)"/>
    <x v="93"/>
    <n v="47471.88"/>
  </r>
  <r>
    <x v="1"/>
    <s v="00"/>
    <x v="0"/>
    <x v="0"/>
    <s v="099"/>
    <s v="COMMON ALL"/>
    <s v="00"/>
    <s v="UNSPECIFIED - Allocated All (WA)"/>
    <x v="193"/>
    <n v="22857.08"/>
  </r>
  <r>
    <x v="1"/>
    <s v="00"/>
    <x v="0"/>
    <x v="0"/>
    <s v="099"/>
    <s v="COMMON ALL"/>
    <s v="00"/>
    <s v="UNSPECIFIED - Allocated All (WA)"/>
    <x v="194"/>
    <n v="192038.5"/>
  </r>
  <r>
    <x v="1"/>
    <s v="00"/>
    <x v="0"/>
    <x v="0"/>
    <s v="099"/>
    <s v="COMMON ALL"/>
    <s v="00"/>
    <s v="UNSPECIFIED - Allocated All (WA)"/>
    <x v="57"/>
    <n v="47854.32"/>
  </r>
  <r>
    <x v="1"/>
    <s v="00"/>
    <x v="0"/>
    <x v="0"/>
    <s v="099"/>
    <s v="COMMON ALL"/>
    <s v="00"/>
    <s v="UNSPECIFIED - Allocated All (WA)"/>
    <x v="195"/>
    <n v="42402.58"/>
  </r>
  <r>
    <x v="1"/>
    <s v="00"/>
    <x v="1"/>
    <x v="0"/>
    <s v="099"/>
    <s v="COMMON ALL"/>
    <s v="00"/>
    <s v="UNSPECIFIED - Allocated All (WA)"/>
    <x v="59"/>
    <n v="3131.7"/>
  </r>
  <r>
    <x v="1"/>
    <s v="00"/>
    <x v="1"/>
    <x v="0"/>
    <s v="099"/>
    <s v="COMMON ALL"/>
    <s v="00"/>
    <s v="UNSPECIFIED - Allocated All (WA)"/>
    <x v="27"/>
    <n v="37536.550000000003"/>
  </r>
  <r>
    <x v="1"/>
    <s v="00"/>
    <x v="1"/>
    <x v="0"/>
    <s v="099"/>
    <s v="COMMON ALL"/>
    <s v="00"/>
    <s v="UNSPECIFIED - Allocated All (WA)"/>
    <x v="141"/>
    <n v="195393.79"/>
  </r>
  <r>
    <x v="1"/>
    <s v="SYSNE"/>
    <x v="0"/>
    <x v="0"/>
    <s v="099"/>
    <s v="COMMON ALL"/>
    <s v="SYSNE"/>
    <s v="SYSTEM NETWORK-COMMUNICATION (AA)"/>
    <x v="105"/>
    <n v="0"/>
  </r>
  <r>
    <x v="2"/>
    <s v="00"/>
    <x v="0"/>
    <x v="2"/>
    <s v="038"/>
    <s v="IDAHO"/>
    <s v="00"/>
    <s v="UNSPECIFIED - Idaho"/>
    <x v="74"/>
    <n v="0"/>
  </r>
  <r>
    <x v="2"/>
    <s v="00"/>
    <x v="2"/>
    <x v="4"/>
    <s v="098"/>
    <s v="COMMON"/>
    <s v="00"/>
    <s v="UNSPECIFIED - Allocated North (ID)"/>
    <x v="94"/>
    <n v="0"/>
  </r>
  <r>
    <x v="2"/>
    <s v="00"/>
    <x v="2"/>
    <x v="4"/>
    <s v="098"/>
    <s v="COMMON"/>
    <s v="00"/>
    <s v="UNSPECIFIED - Allocated North (ID)"/>
    <x v="74"/>
    <n v="0"/>
  </r>
  <r>
    <x v="2"/>
    <s v="00"/>
    <x v="2"/>
    <x v="4"/>
    <s v="098"/>
    <s v="COMMON"/>
    <s v="00"/>
    <s v="UNSPECIFIED - Allocated North (WA)"/>
    <x v="196"/>
    <n v="0"/>
  </r>
  <r>
    <x v="2"/>
    <s v="00"/>
    <x v="2"/>
    <x v="4"/>
    <s v="098"/>
    <s v="COMMON"/>
    <s v="00"/>
    <s v="UNSPECIFIED - Allocated North (WA)"/>
    <x v="197"/>
    <n v="0"/>
  </r>
  <r>
    <x v="2"/>
    <s v="00"/>
    <x v="0"/>
    <x v="0"/>
    <s v="099"/>
    <s v="COMMON ALL"/>
    <s v="00"/>
    <s v="UNSPECIFIED - Allocated All (ID)"/>
    <x v="137"/>
    <n v="0"/>
  </r>
  <r>
    <x v="2"/>
    <s v="00"/>
    <x v="0"/>
    <x v="0"/>
    <s v="099"/>
    <s v="COMMON ALL"/>
    <s v="00"/>
    <s v="UNSPECIFIED - Allocated All (ID)"/>
    <x v="47"/>
    <n v="0"/>
  </r>
  <r>
    <x v="2"/>
    <s v="00"/>
    <x v="0"/>
    <x v="0"/>
    <s v="099"/>
    <s v="COMMON ALL"/>
    <s v="00"/>
    <s v="UNSPECIFIED - Allocated All (ID)"/>
    <x v="74"/>
    <n v="0"/>
  </r>
  <r>
    <x v="2"/>
    <s v="00"/>
    <x v="0"/>
    <x v="0"/>
    <s v="099"/>
    <s v="COMMON ALL"/>
    <s v="00"/>
    <s v="UNSPECIFIED - Allocated All (ID)"/>
    <x v="198"/>
    <n v="262553.12"/>
  </r>
  <r>
    <x v="2"/>
    <s v="00"/>
    <x v="0"/>
    <x v="0"/>
    <s v="099"/>
    <s v="COMMON ALL"/>
    <s v="00"/>
    <s v="UNSPECIFIED - Allocated All (MT)"/>
    <x v="140"/>
    <n v="0"/>
  </r>
  <r>
    <x v="2"/>
    <s v="00"/>
    <x v="0"/>
    <x v="0"/>
    <s v="099"/>
    <s v="COMMON ALL"/>
    <s v="00"/>
    <s v="UNSPECIFIED - Allocated All (WA)"/>
    <x v="105"/>
    <n v="0"/>
  </r>
  <r>
    <x v="2"/>
    <s v="00"/>
    <x v="0"/>
    <x v="0"/>
    <s v="099"/>
    <s v="COMMON ALL"/>
    <s v="00"/>
    <s v="UNSPECIFIED - Allocated All (WA)"/>
    <x v="109"/>
    <n v="0"/>
  </r>
  <r>
    <x v="2"/>
    <s v="00"/>
    <x v="0"/>
    <x v="0"/>
    <s v="099"/>
    <s v="COMMON ALL"/>
    <s v="00"/>
    <s v="UNSPECIFIED - Allocated All (WA)"/>
    <x v="119"/>
    <n v="0"/>
  </r>
  <r>
    <x v="2"/>
    <s v="00"/>
    <x v="0"/>
    <x v="0"/>
    <s v="099"/>
    <s v="COMMON ALL"/>
    <s v="00"/>
    <s v="UNSPECIFIED - Allocated All (WA)"/>
    <x v="86"/>
    <n v="0"/>
  </r>
  <r>
    <x v="2"/>
    <s v="00"/>
    <x v="0"/>
    <x v="0"/>
    <s v="099"/>
    <s v="COMMON ALL"/>
    <s v="00"/>
    <s v="UNSPECIFIED - Allocated All (WA)"/>
    <x v="43"/>
    <n v="0"/>
  </r>
  <r>
    <x v="2"/>
    <s v="00"/>
    <x v="0"/>
    <x v="0"/>
    <s v="099"/>
    <s v="COMMON ALL"/>
    <s v="00"/>
    <s v="UNSPECIFIED - Allocated All (WA)"/>
    <x v="128"/>
    <n v="0"/>
  </r>
  <r>
    <x v="2"/>
    <s v="00"/>
    <x v="0"/>
    <x v="0"/>
    <s v="099"/>
    <s v="COMMON ALL"/>
    <s v="00"/>
    <s v="UNSPECIFIED - Allocated All (WA)"/>
    <x v="199"/>
    <n v="0"/>
  </r>
  <r>
    <x v="2"/>
    <s v="00"/>
    <x v="0"/>
    <x v="0"/>
    <s v="099"/>
    <s v="COMMON ALL"/>
    <s v="00"/>
    <s v="UNSPECIFIED - Allocated All (WA)"/>
    <x v="45"/>
    <n v="0"/>
  </r>
  <r>
    <x v="2"/>
    <s v="00"/>
    <x v="0"/>
    <x v="0"/>
    <s v="099"/>
    <s v="COMMON ALL"/>
    <s v="00"/>
    <s v="UNSPECIFIED - Allocated All (WA)"/>
    <x v="200"/>
    <n v="0"/>
  </r>
  <r>
    <x v="2"/>
    <s v="00"/>
    <x v="0"/>
    <x v="0"/>
    <s v="099"/>
    <s v="COMMON ALL"/>
    <s v="00"/>
    <s v="UNSPECIFIED - Allocated All (WA)"/>
    <x v="37"/>
    <n v="0"/>
  </r>
  <r>
    <x v="2"/>
    <s v="00"/>
    <x v="0"/>
    <x v="0"/>
    <s v="099"/>
    <s v="COMMON ALL"/>
    <s v="00"/>
    <s v="UNSPECIFIED - Allocated All (WA)"/>
    <x v="201"/>
    <n v="0"/>
  </r>
  <r>
    <x v="2"/>
    <s v="00"/>
    <x v="0"/>
    <x v="0"/>
    <s v="099"/>
    <s v="COMMON ALL"/>
    <s v="00"/>
    <s v="UNSPECIFIED - Allocated All (WA)"/>
    <x v="202"/>
    <n v="0"/>
  </r>
  <r>
    <x v="2"/>
    <s v="00"/>
    <x v="0"/>
    <x v="0"/>
    <s v="099"/>
    <s v="COMMON ALL"/>
    <s v="00"/>
    <s v="UNSPECIFIED - Allocated All (WA)"/>
    <x v="153"/>
    <n v="0"/>
  </r>
  <r>
    <x v="2"/>
    <s v="00"/>
    <x v="0"/>
    <x v="0"/>
    <s v="099"/>
    <s v="COMMON ALL"/>
    <s v="00"/>
    <s v="UNSPECIFIED - Allocated All (WA)"/>
    <x v="203"/>
    <n v="0"/>
  </r>
  <r>
    <x v="2"/>
    <s v="00"/>
    <x v="0"/>
    <x v="0"/>
    <s v="099"/>
    <s v="COMMON ALL"/>
    <s v="00"/>
    <s v="UNSPECIFIED - Allocated All (WA)"/>
    <x v="204"/>
    <n v="0"/>
  </r>
  <r>
    <x v="2"/>
    <s v="00"/>
    <x v="0"/>
    <x v="0"/>
    <s v="099"/>
    <s v="COMMON ALL"/>
    <s v="00"/>
    <s v="UNSPECIFIED - Allocated All (WA)"/>
    <x v="74"/>
    <n v="0"/>
  </r>
  <r>
    <x v="2"/>
    <s v="00"/>
    <x v="0"/>
    <x v="0"/>
    <s v="099"/>
    <s v="COMMON ALL"/>
    <s v="00"/>
    <s v="UNSPECIFIED - Allocated All (WA)"/>
    <x v="205"/>
    <n v="0"/>
  </r>
  <r>
    <x v="2"/>
    <s v="00"/>
    <x v="0"/>
    <x v="0"/>
    <s v="099"/>
    <s v="COMMON ALL"/>
    <s v="00"/>
    <s v="UNSPECIFIED - Allocated All (WA)"/>
    <x v="206"/>
    <n v="0"/>
  </r>
  <r>
    <x v="2"/>
    <s v="00"/>
    <x v="0"/>
    <x v="0"/>
    <s v="099"/>
    <s v="COMMON ALL"/>
    <s v="00"/>
    <s v="UNSPECIFIED - Allocated All (WA)"/>
    <x v="207"/>
    <n v="0"/>
  </r>
  <r>
    <x v="2"/>
    <s v="00"/>
    <x v="0"/>
    <x v="0"/>
    <s v="099"/>
    <s v="COMMON ALL"/>
    <s v="00"/>
    <s v="UNSPECIFIED - Allocated All (WA)"/>
    <x v="208"/>
    <n v="0"/>
  </r>
  <r>
    <x v="2"/>
    <s v="00"/>
    <x v="0"/>
    <x v="0"/>
    <s v="099"/>
    <s v="COMMON ALL"/>
    <s v="00"/>
    <s v="UNSPECIFIED - Allocated All (WA)"/>
    <x v="209"/>
    <n v="0"/>
  </r>
  <r>
    <x v="2"/>
    <s v="00"/>
    <x v="0"/>
    <x v="0"/>
    <s v="099"/>
    <s v="COMMON ALL"/>
    <s v="00"/>
    <s v="UNSPECIFIED - Allocated All (WA)"/>
    <x v="89"/>
    <n v="0"/>
  </r>
  <r>
    <x v="2"/>
    <s v="00"/>
    <x v="0"/>
    <x v="0"/>
    <s v="099"/>
    <s v="COMMON ALL"/>
    <s v="00"/>
    <s v="UNSPECIFIED - Allocated All (WA)"/>
    <x v="210"/>
    <n v="0"/>
  </r>
  <r>
    <x v="2"/>
    <s v="00"/>
    <x v="0"/>
    <x v="0"/>
    <s v="099"/>
    <s v="COMMON ALL"/>
    <s v="00"/>
    <s v="UNSPECIFIED - Allocated All (WA)"/>
    <x v="211"/>
    <n v="0"/>
  </r>
  <r>
    <x v="2"/>
    <s v="00"/>
    <x v="0"/>
    <x v="0"/>
    <s v="099"/>
    <s v="COMMON ALL"/>
    <s v="00"/>
    <s v="UNSPECIFIED - Allocated All (WA)"/>
    <x v="155"/>
    <n v="161684.73000000001"/>
  </r>
  <r>
    <x v="2"/>
    <s v="00"/>
    <x v="0"/>
    <x v="0"/>
    <s v="099"/>
    <s v="COMMON ALL"/>
    <s v="00"/>
    <s v="UNSPECIFIED - Allocated All (WA)"/>
    <x v="167"/>
    <n v="369448.34"/>
  </r>
  <r>
    <x v="2"/>
    <s v="00"/>
    <x v="0"/>
    <x v="0"/>
    <s v="099"/>
    <s v="COMMON ALL"/>
    <s v="00"/>
    <s v="UNSPECIFIED - Allocated All (WA)"/>
    <x v="212"/>
    <n v="0"/>
  </r>
  <r>
    <x v="2"/>
    <s v="00"/>
    <x v="0"/>
    <x v="0"/>
    <s v="099"/>
    <s v="COMMON ALL"/>
    <s v="00"/>
    <s v="UNSPECIFIED - Allocated All (WA)"/>
    <x v="173"/>
    <n v="0"/>
  </r>
  <r>
    <x v="2"/>
    <s v="00"/>
    <x v="0"/>
    <x v="0"/>
    <s v="099"/>
    <s v="COMMON ALL"/>
    <s v="00"/>
    <s v="UNSPECIFIED - Allocated All (WA)"/>
    <x v="52"/>
    <n v="207327.44"/>
  </r>
  <r>
    <x v="2"/>
    <s v="00"/>
    <x v="0"/>
    <x v="0"/>
    <s v="099"/>
    <s v="COMMON ALL"/>
    <s v="00"/>
    <s v="UNSPECIFIED - Allocated All (WA)"/>
    <x v="213"/>
    <n v="32072.27"/>
  </r>
  <r>
    <x v="2"/>
    <s v="00"/>
    <x v="1"/>
    <x v="0"/>
    <s v="099"/>
    <s v="COMMON ALL"/>
    <s v="00"/>
    <s v="UNSPECIFIED - Allocated All (WA)"/>
    <x v="142"/>
    <n v="0"/>
  </r>
  <r>
    <x v="2"/>
    <s v="SYSNE"/>
    <x v="0"/>
    <x v="0"/>
    <s v="099"/>
    <s v="COMMON ALL"/>
    <s v="SYSNE"/>
    <s v="SYSTEM NETWORK-COMMUNICATION (AA)"/>
    <x v="105"/>
    <n v="0"/>
  </r>
  <r>
    <x v="3"/>
    <s v="00"/>
    <x v="0"/>
    <x v="1"/>
    <s v="028"/>
    <s v="WASHINGTON"/>
    <s v="00"/>
    <s v="UNSPECIFIED - Washington"/>
    <x v="214"/>
    <n v="0"/>
  </r>
  <r>
    <x v="3"/>
    <s v="00"/>
    <x v="0"/>
    <x v="1"/>
    <s v="028"/>
    <s v="WASHINGTON"/>
    <s v="00"/>
    <s v="UNSPECIFIED - Washington"/>
    <x v="215"/>
    <n v="0"/>
  </r>
  <r>
    <x v="3"/>
    <s v="00"/>
    <x v="0"/>
    <x v="1"/>
    <s v="028"/>
    <s v="WASHINGTON"/>
    <s v="00"/>
    <s v="UNSPECIFIED - Washington"/>
    <x v="216"/>
    <n v="0"/>
  </r>
  <r>
    <x v="3"/>
    <s v="00"/>
    <x v="0"/>
    <x v="1"/>
    <s v="028"/>
    <s v="WASHINGTON"/>
    <s v="00"/>
    <s v="UNSPECIFIED - Washington"/>
    <x v="217"/>
    <n v="0"/>
  </r>
  <r>
    <x v="3"/>
    <s v="00"/>
    <x v="0"/>
    <x v="1"/>
    <s v="028"/>
    <s v="WASHINGTON"/>
    <s v="00"/>
    <s v="UNSPECIFIED - Washington"/>
    <x v="218"/>
    <n v="0"/>
  </r>
  <r>
    <x v="3"/>
    <s v="00"/>
    <x v="0"/>
    <x v="1"/>
    <s v="028"/>
    <s v="WASHINGTON"/>
    <s v="00"/>
    <s v="UNSPECIFIED - Washington"/>
    <x v="219"/>
    <n v="0"/>
  </r>
  <r>
    <x v="3"/>
    <s v="00"/>
    <x v="0"/>
    <x v="1"/>
    <s v="028"/>
    <s v="WASHINGTON"/>
    <s v="00"/>
    <s v="UNSPECIFIED - Washington"/>
    <x v="220"/>
    <n v="0"/>
  </r>
  <r>
    <x v="3"/>
    <s v="00"/>
    <x v="0"/>
    <x v="1"/>
    <s v="028"/>
    <s v="WASHINGTON"/>
    <s v="00"/>
    <s v="UNSPECIFIED - Washington"/>
    <x v="221"/>
    <n v="0"/>
  </r>
  <r>
    <x v="3"/>
    <s v="00"/>
    <x v="0"/>
    <x v="1"/>
    <s v="028"/>
    <s v="WASHINGTON"/>
    <s v="00"/>
    <s v="UNSPECIFIED - Washington"/>
    <x v="222"/>
    <n v="0"/>
  </r>
  <r>
    <x v="3"/>
    <s v="00"/>
    <x v="0"/>
    <x v="1"/>
    <s v="028"/>
    <s v="WASHINGTON"/>
    <s v="00"/>
    <s v="UNSPECIFIED - Washington"/>
    <x v="223"/>
    <n v="0"/>
  </r>
  <r>
    <x v="3"/>
    <s v="00"/>
    <x v="0"/>
    <x v="1"/>
    <s v="028"/>
    <s v="WASHINGTON"/>
    <s v="00"/>
    <s v="UNSPECIFIED - Washington"/>
    <x v="224"/>
    <n v="0"/>
  </r>
  <r>
    <x v="3"/>
    <s v="00"/>
    <x v="0"/>
    <x v="1"/>
    <s v="028"/>
    <s v="WASHINGTON"/>
    <s v="00"/>
    <s v="UNSPECIFIED - Washington"/>
    <x v="225"/>
    <n v="0"/>
  </r>
  <r>
    <x v="3"/>
    <s v="00"/>
    <x v="0"/>
    <x v="1"/>
    <s v="028"/>
    <s v="WASHINGTON"/>
    <s v="00"/>
    <s v="UNSPECIFIED - Washington"/>
    <x v="226"/>
    <n v="0"/>
  </r>
  <r>
    <x v="3"/>
    <s v="00"/>
    <x v="0"/>
    <x v="1"/>
    <s v="028"/>
    <s v="WASHINGTON"/>
    <s v="00"/>
    <s v="UNSPECIFIED - Washington"/>
    <x v="227"/>
    <n v="0"/>
  </r>
  <r>
    <x v="3"/>
    <s v="00"/>
    <x v="0"/>
    <x v="1"/>
    <s v="028"/>
    <s v="WASHINGTON"/>
    <s v="00"/>
    <s v="UNSPECIFIED - Washington"/>
    <x v="228"/>
    <n v="0"/>
  </r>
  <r>
    <x v="3"/>
    <s v="00"/>
    <x v="0"/>
    <x v="1"/>
    <s v="028"/>
    <s v="WASHINGTON"/>
    <s v="00"/>
    <s v="UNSPECIFIED - Washington"/>
    <x v="229"/>
    <n v="0"/>
  </r>
  <r>
    <x v="3"/>
    <s v="00"/>
    <x v="0"/>
    <x v="1"/>
    <s v="028"/>
    <s v="WASHINGTON"/>
    <s v="00"/>
    <s v="UNSPECIFIED - Washington"/>
    <x v="230"/>
    <n v="0"/>
  </r>
  <r>
    <x v="3"/>
    <s v="00"/>
    <x v="0"/>
    <x v="1"/>
    <s v="028"/>
    <s v="WASHINGTON"/>
    <s v="00"/>
    <s v="UNSPECIFIED - Washington"/>
    <x v="231"/>
    <n v="0"/>
  </r>
  <r>
    <x v="3"/>
    <s v="00"/>
    <x v="0"/>
    <x v="1"/>
    <s v="028"/>
    <s v="WASHINGTON"/>
    <s v="00"/>
    <s v="UNSPECIFIED - Washington"/>
    <x v="0"/>
    <n v="0"/>
  </r>
  <r>
    <x v="3"/>
    <s v="00"/>
    <x v="0"/>
    <x v="1"/>
    <s v="028"/>
    <s v="WASHINGTON"/>
    <s v="00"/>
    <s v="UNSPECIFIED - Washington"/>
    <x v="1"/>
    <n v="0"/>
  </r>
  <r>
    <x v="3"/>
    <s v="00"/>
    <x v="0"/>
    <x v="1"/>
    <s v="028"/>
    <s v="WASHINGTON"/>
    <s v="00"/>
    <s v="UNSPECIFIED - Washington"/>
    <x v="2"/>
    <n v="0"/>
  </r>
  <r>
    <x v="3"/>
    <s v="00"/>
    <x v="0"/>
    <x v="1"/>
    <s v="028"/>
    <s v="WASHINGTON"/>
    <s v="00"/>
    <s v="UNSPECIFIED - Washington"/>
    <x v="3"/>
    <n v="0"/>
  </r>
  <r>
    <x v="3"/>
    <s v="00"/>
    <x v="0"/>
    <x v="1"/>
    <s v="028"/>
    <s v="WASHINGTON"/>
    <s v="00"/>
    <s v="UNSPECIFIED - Washington"/>
    <x v="4"/>
    <n v="0"/>
  </r>
  <r>
    <x v="3"/>
    <s v="00"/>
    <x v="0"/>
    <x v="1"/>
    <s v="028"/>
    <s v="WASHINGTON"/>
    <s v="00"/>
    <s v="UNSPECIFIED - Washington"/>
    <x v="5"/>
    <n v="0"/>
  </r>
  <r>
    <x v="3"/>
    <s v="00"/>
    <x v="0"/>
    <x v="1"/>
    <s v="028"/>
    <s v="WASHINGTON"/>
    <s v="00"/>
    <s v="UNSPECIFIED - Washington"/>
    <x v="6"/>
    <n v="0"/>
  </r>
  <r>
    <x v="3"/>
    <s v="00"/>
    <x v="0"/>
    <x v="1"/>
    <s v="028"/>
    <s v="WASHINGTON"/>
    <s v="00"/>
    <s v="UNSPECIFIED - Washington"/>
    <x v="7"/>
    <n v="3288.33"/>
  </r>
  <r>
    <x v="3"/>
    <s v="00"/>
    <x v="0"/>
    <x v="1"/>
    <s v="028"/>
    <s v="WASHINGTON"/>
    <s v="00"/>
    <s v="UNSPECIFIED - Washington"/>
    <x v="8"/>
    <n v="6275.28"/>
  </r>
  <r>
    <x v="3"/>
    <s v="00"/>
    <x v="0"/>
    <x v="1"/>
    <s v="028"/>
    <s v="WASHINGTON"/>
    <s v="00"/>
    <s v="UNSPECIFIED - Washington"/>
    <x v="9"/>
    <n v="8916.27"/>
  </r>
  <r>
    <x v="3"/>
    <s v="00"/>
    <x v="0"/>
    <x v="1"/>
    <s v="028"/>
    <s v="WASHINGTON"/>
    <s v="00"/>
    <s v="UNSPECIFIED - Washington"/>
    <x v="10"/>
    <n v="5313.54"/>
  </r>
  <r>
    <x v="3"/>
    <s v="00"/>
    <x v="0"/>
    <x v="1"/>
    <s v="028"/>
    <s v="WASHINGTON"/>
    <s v="00"/>
    <s v="UNSPECIFIED - Washington"/>
    <x v="11"/>
    <n v="5133.6899999999996"/>
  </r>
  <r>
    <x v="3"/>
    <s v="00"/>
    <x v="0"/>
    <x v="1"/>
    <s v="028"/>
    <s v="WASHINGTON"/>
    <s v="00"/>
    <s v="UNSPECIFIED - Washington"/>
    <x v="12"/>
    <n v="277.77"/>
  </r>
  <r>
    <x v="3"/>
    <s v="00"/>
    <x v="0"/>
    <x v="1"/>
    <s v="028"/>
    <s v="WASHINGTON"/>
    <s v="00"/>
    <s v="UNSPECIFIED - Washington"/>
    <x v="13"/>
    <n v="5255.89"/>
  </r>
  <r>
    <x v="3"/>
    <s v="00"/>
    <x v="0"/>
    <x v="1"/>
    <s v="028"/>
    <s v="WASHINGTON"/>
    <s v="00"/>
    <s v="UNSPECIFIED - Washington"/>
    <x v="14"/>
    <n v="3979.77"/>
  </r>
  <r>
    <x v="3"/>
    <s v="00"/>
    <x v="0"/>
    <x v="1"/>
    <s v="028"/>
    <s v="WASHINGTON"/>
    <s v="00"/>
    <s v="UNSPECIFIED - Washington"/>
    <x v="15"/>
    <n v="144.26"/>
  </r>
  <r>
    <x v="3"/>
    <s v="00"/>
    <x v="0"/>
    <x v="1"/>
    <s v="028"/>
    <s v="WASHINGTON"/>
    <s v="00"/>
    <s v="UNSPECIFIED - Washington"/>
    <x v="17"/>
    <n v="936.24"/>
  </r>
  <r>
    <x v="3"/>
    <s v="00"/>
    <x v="0"/>
    <x v="1"/>
    <s v="028"/>
    <s v="WASHINGTON"/>
    <s v="00"/>
    <s v="UNSPECIFIED - Washington"/>
    <x v="18"/>
    <n v="2492.0500000000002"/>
  </r>
  <r>
    <x v="3"/>
    <s v="00"/>
    <x v="0"/>
    <x v="1"/>
    <s v="028"/>
    <s v="WASHINGTON"/>
    <s v="00"/>
    <s v="UNSPECIFIED - Washington"/>
    <x v="20"/>
    <n v="61940.42"/>
  </r>
  <r>
    <x v="3"/>
    <s v="00"/>
    <x v="0"/>
    <x v="1"/>
    <s v="028"/>
    <s v="WASHINGTON"/>
    <s v="00"/>
    <s v="UNSPECIFIED - Washington"/>
    <x v="23"/>
    <n v="10245.83"/>
  </r>
  <r>
    <x v="3"/>
    <s v="00"/>
    <x v="0"/>
    <x v="1"/>
    <s v="028"/>
    <s v="WASHINGTON"/>
    <s v="00"/>
    <s v="UNSPECIFIED - Washington"/>
    <x v="24"/>
    <n v="12792.5"/>
  </r>
  <r>
    <x v="3"/>
    <s v="00"/>
    <x v="0"/>
    <x v="1"/>
    <s v="028"/>
    <s v="WASHINGTON"/>
    <s v="00"/>
    <s v="UNSPECIFIED - Washington"/>
    <x v="25"/>
    <n v="1746.04"/>
  </r>
  <r>
    <x v="3"/>
    <s v="00"/>
    <x v="0"/>
    <x v="1"/>
    <s v="028"/>
    <s v="WASHINGTON"/>
    <s v="00"/>
    <s v="UNSPECIFIED - Washington"/>
    <x v="26"/>
    <n v="1825.42"/>
  </r>
  <r>
    <x v="3"/>
    <s v="00"/>
    <x v="0"/>
    <x v="1"/>
    <s v="028"/>
    <s v="WASHINGTON"/>
    <s v="00"/>
    <s v="UNSPECIFIED - Washington"/>
    <x v="87"/>
    <n v="2730.89"/>
  </r>
  <r>
    <x v="3"/>
    <s v="00"/>
    <x v="2"/>
    <x v="1"/>
    <s v="028"/>
    <s v="WASHINGTON"/>
    <s v="00"/>
    <s v="UNSPECIFIED - Washington"/>
    <x v="220"/>
    <n v="0"/>
  </r>
  <r>
    <x v="3"/>
    <s v="00"/>
    <x v="2"/>
    <x v="1"/>
    <s v="028"/>
    <s v="WASHINGTON"/>
    <s v="00"/>
    <s v="UNSPECIFIED - Washington"/>
    <x v="221"/>
    <n v="0"/>
  </r>
  <r>
    <x v="3"/>
    <s v="00"/>
    <x v="2"/>
    <x v="1"/>
    <s v="028"/>
    <s v="WASHINGTON"/>
    <s v="00"/>
    <s v="UNSPECIFIED - Washington"/>
    <x v="222"/>
    <n v="0"/>
  </r>
  <r>
    <x v="3"/>
    <s v="00"/>
    <x v="2"/>
    <x v="1"/>
    <s v="028"/>
    <s v="WASHINGTON"/>
    <s v="00"/>
    <s v="UNSPECIFIED - Washington"/>
    <x v="226"/>
    <n v="0"/>
  </r>
  <r>
    <x v="3"/>
    <s v="00"/>
    <x v="2"/>
    <x v="1"/>
    <s v="028"/>
    <s v="WASHINGTON"/>
    <s v="00"/>
    <s v="UNSPECIFIED - Washington"/>
    <x v="227"/>
    <n v="0"/>
  </r>
  <r>
    <x v="3"/>
    <s v="00"/>
    <x v="2"/>
    <x v="1"/>
    <s v="028"/>
    <s v="WASHINGTON"/>
    <s v="00"/>
    <s v="UNSPECIFIED - Washington"/>
    <x v="228"/>
    <n v="0"/>
  </r>
  <r>
    <x v="3"/>
    <s v="00"/>
    <x v="2"/>
    <x v="1"/>
    <s v="028"/>
    <s v="WASHINGTON"/>
    <s v="00"/>
    <s v="UNSPECIFIED - Washington"/>
    <x v="229"/>
    <n v="0"/>
  </r>
  <r>
    <x v="3"/>
    <s v="00"/>
    <x v="2"/>
    <x v="1"/>
    <s v="028"/>
    <s v="WASHINGTON"/>
    <s v="00"/>
    <s v="UNSPECIFIED - Washington"/>
    <x v="230"/>
    <n v="0"/>
  </r>
  <r>
    <x v="3"/>
    <s v="00"/>
    <x v="2"/>
    <x v="1"/>
    <s v="028"/>
    <s v="WASHINGTON"/>
    <s v="00"/>
    <s v="UNSPECIFIED - Washington"/>
    <x v="7"/>
    <n v="278.17"/>
  </r>
  <r>
    <x v="3"/>
    <s v="00"/>
    <x v="2"/>
    <x v="1"/>
    <s v="028"/>
    <s v="WASHINGTON"/>
    <s v="00"/>
    <s v="UNSPECIFIED - Washington"/>
    <x v="9"/>
    <n v="9480.84"/>
  </r>
  <r>
    <x v="3"/>
    <s v="00"/>
    <x v="2"/>
    <x v="1"/>
    <s v="028"/>
    <s v="WASHINGTON"/>
    <s v="00"/>
    <s v="UNSPECIFIED - Washington"/>
    <x v="10"/>
    <n v="980.44"/>
  </r>
  <r>
    <x v="3"/>
    <s v="00"/>
    <x v="1"/>
    <x v="1"/>
    <s v="028"/>
    <s v="WASHINGTON"/>
    <s v="00"/>
    <s v="UNSPECIFIED - Washington"/>
    <x v="10"/>
    <n v="23687.64"/>
  </r>
  <r>
    <x v="3"/>
    <s v="00"/>
    <x v="1"/>
    <x v="1"/>
    <s v="028"/>
    <s v="WASHINGTON"/>
    <s v="00"/>
    <s v="UNSPECIFIED - Washington"/>
    <x v="19"/>
    <n v="20449.62"/>
  </r>
  <r>
    <x v="3"/>
    <s v="00"/>
    <x v="1"/>
    <x v="1"/>
    <s v="028"/>
    <s v="WASHINGTON"/>
    <s v="00"/>
    <s v="UNSPECIFIED - Washington"/>
    <x v="20"/>
    <n v="597.5"/>
  </r>
  <r>
    <x v="3"/>
    <s v="00"/>
    <x v="1"/>
    <x v="1"/>
    <s v="028"/>
    <s v="WASHINGTON"/>
    <s v="00"/>
    <s v="UNSPECIFIED - Washington"/>
    <x v="21"/>
    <n v="39536.69"/>
  </r>
  <r>
    <x v="3"/>
    <s v="00"/>
    <x v="1"/>
    <x v="1"/>
    <s v="028"/>
    <s v="WASHINGTON"/>
    <s v="00"/>
    <s v="UNSPECIFIED - Washington"/>
    <x v="74"/>
    <n v="3888.34"/>
  </r>
  <r>
    <x v="3"/>
    <s v="DOLLWA"/>
    <x v="1"/>
    <x v="1"/>
    <s v="028"/>
    <s v="WASHINGTON"/>
    <s v="DOLLWA"/>
    <s v="DOLLAR ROAD-STRUCTURE (1/028)"/>
    <x v="74"/>
    <n v="0"/>
  </r>
  <r>
    <x v="3"/>
    <s v="00"/>
    <x v="0"/>
    <x v="2"/>
    <s v="038"/>
    <s v="IDAHO"/>
    <s v="00"/>
    <s v="UNSPECIFIED - Idaho"/>
    <x v="214"/>
    <n v="0"/>
  </r>
  <r>
    <x v="3"/>
    <s v="00"/>
    <x v="0"/>
    <x v="2"/>
    <s v="038"/>
    <s v="IDAHO"/>
    <s v="00"/>
    <s v="UNSPECIFIED - Idaho"/>
    <x v="215"/>
    <n v="0"/>
  </r>
  <r>
    <x v="3"/>
    <s v="00"/>
    <x v="0"/>
    <x v="2"/>
    <s v="038"/>
    <s v="IDAHO"/>
    <s v="00"/>
    <s v="UNSPECIFIED - Idaho"/>
    <x v="216"/>
    <n v="0"/>
  </r>
  <r>
    <x v="3"/>
    <s v="00"/>
    <x v="0"/>
    <x v="2"/>
    <s v="038"/>
    <s v="IDAHO"/>
    <s v="00"/>
    <s v="UNSPECIFIED - Idaho"/>
    <x v="217"/>
    <n v="0"/>
  </r>
  <r>
    <x v="3"/>
    <s v="00"/>
    <x v="0"/>
    <x v="2"/>
    <s v="038"/>
    <s v="IDAHO"/>
    <s v="00"/>
    <s v="UNSPECIFIED - Idaho"/>
    <x v="218"/>
    <n v="0"/>
  </r>
  <r>
    <x v="3"/>
    <s v="00"/>
    <x v="0"/>
    <x v="2"/>
    <s v="038"/>
    <s v="IDAHO"/>
    <s v="00"/>
    <s v="UNSPECIFIED - Idaho"/>
    <x v="219"/>
    <n v="0"/>
  </r>
  <r>
    <x v="3"/>
    <s v="00"/>
    <x v="0"/>
    <x v="2"/>
    <s v="038"/>
    <s v="IDAHO"/>
    <s v="00"/>
    <s v="UNSPECIFIED - Idaho"/>
    <x v="220"/>
    <n v="0"/>
  </r>
  <r>
    <x v="3"/>
    <s v="00"/>
    <x v="0"/>
    <x v="2"/>
    <s v="038"/>
    <s v="IDAHO"/>
    <s v="00"/>
    <s v="UNSPECIFIED - Idaho"/>
    <x v="221"/>
    <n v="0"/>
  </r>
  <r>
    <x v="3"/>
    <s v="00"/>
    <x v="0"/>
    <x v="2"/>
    <s v="038"/>
    <s v="IDAHO"/>
    <s v="00"/>
    <s v="UNSPECIFIED - Idaho"/>
    <x v="222"/>
    <n v="0"/>
  </r>
  <r>
    <x v="3"/>
    <s v="00"/>
    <x v="0"/>
    <x v="2"/>
    <s v="038"/>
    <s v="IDAHO"/>
    <s v="00"/>
    <s v="UNSPECIFIED - Idaho"/>
    <x v="223"/>
    <n v="0"/>
  </r>
  <r>
    <x v="3"/>
    <s v="00"/>
    <x v="0"/>
    <x v="2"/>
    <s v="038"/>
    <s v="IDAHO"/>
    <s v="00"/>
    <s v="UNSPECIFIED - Idaho"/>
    <x v="224"/>
    <n v="0"/>
  </r>
  <r>
    <x v="3"/>
    <s v="00"/>
    <x v="0"/>
    <x v="2"/>
    <s v="038"/>
    <s v="IDAHO"/>
    <s v="00"/>
    <s v="UNSPECIFIED - Idaho"/>
    <x v="225"/>
    <n v="0"/>
  </r>
  <r>
    <x v="3"/>
    <s v="00"/>
    <x v="0"/>
    <x v="2"/>
    <s v="038"/>
    <s v="IDAHO"/>
    <s v="00"/>
    <s v="UNSPECIFIED - Idaho"/>
    <x v="226"/>
    <n v="0"/>
  </r>
  <r>
    <x v="3"/>
    <s v="00"/>
    <x v="0"/>
    <x v="2"/>
    <s v="038"/>
    <s v="IDAHO"/>
    <s v="00"/>
    <s v="UNSPECIFIED - Idaho"/>
    <x v="227"/>
    <n v="0"/>
  </r>
  <r>
    <x v="3"/>
    <s v="00"/>
    <x v="0"/>
    <x v="2"/>
    <s v="038"/>
    <s v="IDAHO"/>
    <s v="00"/>
    <s v="UNSPECIFIED - Idaho"/>
    <x v="228"/>
    <n v="0"/>
  </r>
  <r>
    <x v="3"/>
    <s v="00"/>
    <x v="0"/>
    <x v="2"/>
    <s v="038"/>
    <s v="IDAHO"/>
    <s v="00"/>
    <s v="UNSPECIFIED - Idaho"/>
    <x v="229"/>
    <n v="0"/>
  </r>
  <r>
    <x v="3"/>
    <s v="00"/>
    <x v="0"/>
    <x v="2"/>
    <s v="038"/>
    <s v="IDAHO"/>
    <s v="00"/>
    <s v="UNSPECIFIED - Idaho"/>
    <x v="230"/>
    <n v="0"/>
  </r>
  <r>
    <x v="3"/>
    <s v="00"/>
    <x v="0"/>
    <x v="2"/>
    <s v="038"/>
    <s v="IDAHO"/>
    <s v="00"/>
    <s v="UNSPECIFIED - Idaho"/>
    <x v="231"/>
    <n v="0"/>
  </r>
  <r>
    <x v="3"/>
    <s v="00"/>
    <x v="0"/>
    <x v="2"/>
    <s v="038"/>
    <s v="IDAHO"/>
    <s v="00"/>
    <s v="UNSPECIFIED - Idaho"/>
    <x v="0"/>
    <n v="0"/>
  </r>
  <r>
    <x v="3"/>
    <s v="00"/>
    <x v="0"/>
    <x v="2"/>
    <s v="038"/>
    <s v="IDAHO"/>
    <s v="00"/>
    <s v="UNSPECIFIED - Idaho"/>
    <x v="1"/>
    <n v="0"/>
  </r>
  <r>
    <x v="3"/>
    <s v="00"/>
    <x v="0"/>
    <x v="2"/>
    <s v="038"/>
    <s v="IDAHO"/>
    <s v="00"/>
    <s v="UNSPECIFIED - Idaho"/>
    <x v="2"/>
    <n v="0"/>
  </r>
  <r>
    <x v="3"/>
    <s v="00"/>
    <x v="0"/>
    <x v="2"/>
    <s v="038"/>
    <s v="IDAHO"/>
    <s v="00"/>
    <s v="UNSPECIFIED - Idaho"/>
    <x v="3"/>
    <n v="0"/>
  </r>
  <r>
    <x v="3"/>
    <s v="00"/>
    <x v="0"/>
    <x v="2"/>
    <s v="038"/>
    <s v="IDAHO"/>
    <s v="00"/>
    <s v="UNSPECIFIED - Idaho"/>
    <x v="4"/>
    <n v="0"/>
  </r>
  <r>
    <x v="3"/>
    <s v="00"/>
    <x v="0"/>
    <x v="2"/>
    <s v="038"/>
    <s v="IDAHO"/>
    <s v="00"/>
    <s v="UNSPECIFIED - Idaho"/>
    <x v="5"/>
    <n v="0"/>
  </r>
  <r>
    <x v="3"/>
    <s v="00"/>
    <x v="0"/>
    <x v="2"/>
    <s v="038"/>
    <s v="IDAHO"/>
    <s v="00"/>
    <s v="UNSPECIFIED - Idaho"/>
    <x v="6"/>
    <n v="0"/>
  </r>
  <r>
    <x v="3"/>
    <s v="00"/>
    <x v="0"/>
    <x v="2"/>
    <s v="038"/>
    <s v="IDAHO"/>
    <s v="00"/>
    <s v="UNSPECIFIED - Idaho"/>
    <x v="7"/>
    <n v="9049.7800000000007"/>
  </r>
  <r>
    <x v="3"/>
    <s v="00"/>
    <x v="0"/>
    <x v="2"/>
    <s v="038"/>
    <s v="IDAHO"/>
    <s v="00"/>
    <s v="UNSPECIFIED - Idaho"/>
    <x v="8"/>
    <n v="17270.14"/>
  </r>
  <r>
    <x v="3"/>
    <s v="00"/>
    <x v="0"/>
    <x v="2"/>
    <s v="038"/>
    <s v="IDAHO"/>
    <s v="00"/>
    <s v="UNSPECIFIED - Idaho"/>
    <x v="9"/>
    <n v="24538.400000000001"/>
  </r>
  <r>
    <x v="3"/>
    <s v="00"/>
    <x v="0"/>
    <x v="2"/>
    <s v="038"/>
    <s v="IDAHO"/>
    <s v="00"/>
    <s v="UNSPECIFIED - Idaho"/>
    <x v="10"/>
    <n v="14623.35"/>
  </r>
  <r>
    <x v="3"/>
    <s v="00"/>
    <x v="0"/>
    <x v="2"/>
    <s v="038"/>
    <s v="IDAHO"/>
    <s v="00"/>
    <s v="UNSPECIFIED - Idaho"/>
    <x v="11"/>
    <n v="14128.39"/>
  </r>
  <r>
    <x v="3"/>
    <s v="00"/>
    <x v="0"/>
    <x v="2"/>
    <s v="038"/>
    <s v="IDAHO"/>
    <s v="00"/>
    <s v="UNSPECIFIED - Idaho"/>
    <x v="12"/>
    <n v="764.45"/>
  </r>
  <r>
    <x v="3"/>
    <s v="00"/>
    <x v="0"/>
    <x v="2"/>
    <s v="038"/>
    <s v="IDAHO"/>
    <s v="00"/>
    <s v="UNSPECIFIED - Idaho"/>
    <x v="13"/>
    <n v="14464.7"/>
  </r>
  <r>
    <x v="3"/>
    <s v="00"/>
    <x v="0"/>
    <x v="2"/>
    <s v="038"/>
    <s v="IDAHO"/>
    <s v="00"/>
    <s v="UNSPECIFIED - Idaho"/>
    <x v="14"/>
    <n v="10952.69"/>
  </r>
  <r>
    <x v="3"/>
    <s v="00"/>
    <x v="0"/>
    <x v="2"/>
    <s v="038"/>
    <s v="IDAHO"/>
    <s v="00"/>
    <s v="UNSPECIFIED - Idaho"/>
    <x v="15"/>
    <n v="397.02"/>
  </r>
  <r>
    <x v="3"/>
    <s v="00"/>
    <x v="0"/>
    <x v="2"/>
    <s v="038"/>
    <s v="IDAHO"/>
    <s v="00"/>
    <s v="UNSPECIFIED - Idaho"/>
    <x v="17"/>
    <n v="2576.62"/>
  </r>
  <r>
    <x v="3"/>
    <s v="00"/>
    <x v="0"/>
    <x v="2"/>
    <s v="038"/>
    <s v="IDAHO"/>
    <s v="00"/>
    <s v="UNSPECIFIED - Idaho"/>
    <x v="18"/>
    <n v="6858.34"/>
  </r>
  <r>
    <x v="3"/>
    <s v="00"/>
    <x v="0"/>
    <x v="2"/>
    <s v="038"/>
    <s v="IDAHO"/>
    <s v="00"/>
    <s v="UNSPECIFIED - Idaho"/>
    <x v="22"/>
    <n v="7145.39"/>
  </r>
  <r>
    <x v="3"/>
    <s v="00"/>
    <x v="0"/>
    <x v="2"/>
    <s v="038"/>
    <s v="IDAHO"/>
    <s v="00"/>
    <s v="UNSPECIFIED - Idaho"/>
    <x v="23"/>
    <n v="30869.32"/>
  </r>
  <r>
    <x v="3"/>
    <s v="00"/>
    <x v="0"/>
    <x v="2"/>
    <s v="038"/>
    <s v="IDAHO"/>
    <s v="00"/>
    <s v="UNSPECIFIED - Idaho"/>
    <x v="232"/>
    <n v="676.58"/>
  </r>
  <r>
    <x v="3"/>
    <s v="00"/>
    <x v="0"/>
    <x v="2"/>
    <s v="038"/>
    <s v="IDAHO"/>
    <s v="00"/>
    <s v="UNSPECIFIED - Idaho"/>
    <x v="233"/>
    <n v="978.43"/>
  </r>
  <r>
    <x v="3"/>
    <s v="00"/>
    <x v="2"/>
    <x v="2"/>
    <s v="038"/>
    <s v="IDAHO"/>
    <s v="00"/>
    <s v="UNSPECIFIED - Idaho"/>
    <x v="220"/>
    <n v="0"/>
  </r>
  <r>
    <x v="3"/>
    <s v="00"/>
    <x v="2"/>
    <x v="2"/>
    <s v="038"/>
    <s v="IDAHO"/>
    <s v="00"/>
    <s v="UNSPECIFIED - Idaho"/>
    <x v="221"/>
    <n v="0"/>
  </r>
  <r>
    <x v="3"/>
    <s v="00"/>
    <x v="2"/>
    <x v="2"/>
    <s v="038"/>
    <s v="IDAHO"/>
    <s v="00"/>
    <s v="UNSPECIFIED - Idaho"/>
    <x v="222"/>
    <n v="0"/>
  </r>
  <r>
    <x v="3"/>
    <s v="00"/>
    <x v="2"/>
    <x v="2"/>
    <s v="038"/>
    <s v="IDAHO"/>
    <s v="00"/>
    <s v="UNSPECIFIED - Idaho"/>
    <x v="226"/>
    <n v="0"/>
  </r>
  <r>
    <x v="3"/>
    <s v="00"/>
    <x v="2"/>
    <x v="2"/>
    <s v="038"/>
    <s v="IDAHO"/>
    <s v="00"/>
    <s v="UNSPECIFIED - Idaho"/>
    <x v="227"/>
    <n v="0"/>
  </r>
  <r>
    <x v="3"/>
    <s v="00"/>
    <x v="2"/>
    <x v="2"/>
    <s v="038"/>
    <s v="IDAHO"/>
    <s v="00"/>
    <s v="UNSPECIFIED - Idaho"/>
    <x v="228"/>
    <n v="0"/>
  </r>
  <r>
    <x v="3"/>
    <s v="00"/>
    <x v="2"/>
    <x v="2"/>
    <s v="038"/>
    <s v="IDAHO"/>
    <s v="00"/>
    <s v="UNSPECIFIED - Idaho"/>
    <x v="229"/>
    <n v="0"/>
  </r>
  <r>
    <x v="3"/>
    <s v="00"/>
    <x v="2"/>
    <x v="2"/>
    <s v="038"/>
    <s v="IDAHO"/>
    <s v="00"/>
    <s v="UNSPECIFIED - Idaho"/>
    <x v="230"/>
    <n v="0"/>
  </r>
  <r>
    <x v="3"/>
    <s v="00"/>
    <x v="2"/>
    <x v="2"/>
    <s v="038"/>
    <s v="IDAHO"/>
    <s v="00"/>
    <s v="UNSPECIFIED - Idaho"/>
    <x v="7"/>
    <n v="381.91"/>
  </r>
  <r>
    <x v="3"/>
    <s v="00"/>
    <x v="2"/>
    <x v="2"/>
    <s v="038"/>
    <s v="IDAHO"/>
    <s v="00"/>
    <s v="UNSPECIFIED - Idaho"/>
    <x v="9"/>
    <n v="13016.53"/>
  </r>
  <r>
    <x v="3"/>
    <s v="00"/>
    <x v="2"/>
    <x v="2"/>
    <s v="038"/>
    <s v="IDAHO"/>
    <s v="00"/>
    <s v="UNSPECIFIED - Idaho"/>
    <x v="10"/>
    <n v="1346.08"/>
  </r>
  <r>
    <x v="3"/>
    <s v="00"/>
    <x v="1"/>
    <x v="3"/>
    <s v="068"/>
    <s v="OREGON"/>
    <s v="00"/>
    <s v="UNSPECIFIED - Oregon"/>
    <x v="234"/>
    <n v="0"/>
  </r>
  <r>
    <x v="3"/>
    <s v="00"/>
    <x v="1"/>
    <x v="3"/>
    <s v="068"/>
    <s v="OREGON"/>
    <s v="00"/>
    <s v="UNSPECIFIED - Oregon"/>
    <x v="214"/>
    <n v="0"/>
  </r>
  <r>
    <x v="3"/>
    <s v="00"/>
    <x v="1"/>
    <x v="3"/>
    <s v="068"/>
    <s v="OREGON"/>
    <s v="00"/>
    <s v="UNSPECIFIED - Oregon"/>
    <x v="215"/>
    <n v="0"/>
  </r>
  <r>
    <x v="3"/>
    <s v="00"/>
    <x v="1"/>
    <x v="3"/>
    <s v="068"/>
    <s v="OREGON"/>
    <s v="00"/>
    <s v="UNSPECIFIED - Oregon"/>
    <x v="216"/>
    <n v="0"/>
  </r>
  <r>
    <x v="3"/>
    <s v="00"/>
    <x v="1"/>
    <x v="3"/>
    <s v="068"/>
    <s v="OREGON"/>
    <s v="00"/>
    <s v="UNSPECIFIED - Oregon"/>
    <x v="7"/>
    <n v="8750"/>
  </r>
  <r>
    <x v="3"/>
    <s v="00"/>
    <x v="1"/>
    <x v="3"/>
    <s v="068"/>
    <s v="OREGON"/>
    <s v="00"/>
    <s v="UNSPECIFIED - Oregon"/>
    <x v="8"/>
    <n v="23988.05"/>
  </r>
  <r>
    <x v="3"/>
    <s v="00"/>
    <x v="1"/>
    <x v="3"/>
    <s v="068"/>
    <s v="OREGON"/>
    <s v="00"/>
    <s v="UNSPECIFIED - Oregon"/>
    <x v="10"/>
    <n v="3850"/>
  </r>
  <r>
    <x v="3"/>
    <s v="00"/>
    <x v="1"/>
    <x v="3"/>
    <s v="068"/>
    <s v="OREGON"/>
    <s v="00"/>
    <s v="UNSPECIFIED - Oregon"/>
    <x v="14"/>
    <n v="8500"/>
  </r>
  <r>
    <x v="3"/>
    <s v="00"/>
    <x v="1"/>
    <x v="3"/>
    <s v="068"/>
    <s v="OREGON"/>
    <s v="00"/>
    <s v="UNSPECIFIED - Oregon"/>
    <x v="15"/>
    <n v="8700"/>
  </r>
  <r>
    <x v="3"/>
    <s v="00"/>
    <x v="1"/>
    <x v="3"/>
    <s v="068"/>
    <s v="OREGON"/>
    <s v="00"/>
    <s v="UNSPECIFIED - Oregon"/>
    <x v="23"/>
    <n v="3438.47"/>
  </r>
  <r>
    <x v="3"/>
    <s v="00"/>
    <x v="1"/>
    <x v="5"/>
    <s v="078"/>
    <s v="CALIFORNIA"/>
    <s v="00"/>
    <s v="UNSPECIFIED - California"/>
    <x v="224"/>
    <n v="0"/>
  </r>
  <r>
    <x v="3"/>
    <s v="00"/>
    <x v="0"/>
    <x v="4"/>
    <s v="098"/>
    <s v="COMMON"/>
    <s v="00"/>
    <s v="UNSPECIFIED - Allocated North"/>
    <x v="214"/>
    <n v="0"/>
  </r>
  <r>
    <x v="3"/>
    <s v="00"/>
    <x v="0"/>
    <x v="4"/>
    <s v="098"/>
    <s v="COMMON"/>
    <s v="00"/>
    <s v="UNSPECIFIED - Allocated North"/>
    <x v="215"/>
    <n v="0"/>
  </r>
  <r>
    <x v="3"/>
    <s v="00"/>
    <x v="0"/>
    <x v="4"/>
    <s v="098"/>
    <s v="COMMON"/>
    <s v="00"/>
    <s v="UNSPECIFIED - Allocated North"/>
    <x v="216"/>
    <n v="0"/>
  </r>
  <r>
    <x v="3"/>
    <s v="00"/>
    <x v="0"/>
    <x v="4"/>
    <s v="098"/>
    <s v="COMMON"/>
    <s v="00"/>
    <s v="UNSPECIFIED - Allocated North"/>
    <x v="217"/>
    <n v="0"/>
  </r>
  <r>
    <x v="3"/>
    <s v="00"/>
    <x v="0"/>
    <x v="4"/>
    <s v="098"/>
    <s v="COMMON"/>
    <s v="00"/>
    <s v="UNSPECIFIED - Allocated North"/>
    <x v="218"/>
    <n v="0"/>
  </r>
  <r>
    <x v="3"/>
    <s v="00"/>
    <x v="0"/>
    <x v="4"/>
    <s v="098"/>
    <s v="COMMON"/>
    <s v="00"/>
    <s v="UNSPECIFIED - Allocated North"/>
    <x v="219"/>
    <n v="0"/>
  </r>
  <r>
    <x v="3"/>
    <s v="00"/>
    <x v="0"/>
    <x v="4"/>
    <s v="098"/>
    <s v="COMMON"/>
    <s v="00"/>
    <s v="UNSPECIFIED - Allocated North"/>
    <x v="220"/>
    <n v="0"/>
  </r>
  <r>
    <x v="3"/>
    <s v="00"/>
    <x v="0"/>
    <x v="4"/>
    <s v="098"/>
    <s v="COMMON"/>
    <s v="00"/>
    <s v="UNSPECIFIED - Allocated North"/>
    <x v="221"/>
    <n v="0"/>
  </r>
  <r>
    <x v="3"/>
    <s v="00"/>
    <x v="0"/>
    <x v="4"/>
    <s v="098"/>
    <s v="COMMON"/>
    <s v="00"/>
    <s v="UNSPECIFIED - Allocated North"/>
    <x v="222"/>
    <n v="0"/>
  </r>
  <r>
    <x v="3"/>
    <s v="00"/>
    <x v="0"/>
    <x v="4"/>
    <s v="098"/>
    <s v="COMMON"/>
    <s v="00"/>
    <s v="UNSPECIFIED - Allocated North"/>
    <x v="223"/>
    <n v="0"/>
  </r>
  <r>
    <x v="3"/>
    <s v="00"/>
    <x v="0"/>
    <x v="4"/>
    <s v="098"/>
    <s v="COMMON"/>
    <s v="00"/>
    <s v="UNSPECIFIED - Allocated North"/>
    <x v="224"/>
    <n v="0"/>
  </r>
  <r>
    <x v="3"/>
    <s v="00"/>
    <x v="0"/>
    <x v="4"/>
    <s v="098"/>
    <s v="COMMON"/>
    <s v="00"/>
    <s v="UNSPECIFIED - Allocated North"/>
    <x v="225"/>
    <n v="0"/>
  </r>
  <r>
    <x v="3"/>
    <s v="00"/>
    <x v="0"/>
    <x v="4"/>
    <s v="098"/>
    <s v="COMMON"/>
    <s v="00"/>
    <s v="UNSPECIFIED - Allocated North"/>
    <x v="226"/>
    <n v="0"/>
  </r>
  <r>
    <x v="3"/>
    <s v="00"/>
    <x v="0"/>
    <x v="4"/>
    <s v="098"/>
    <s v="COMMON"/>
    <s v="00"/>
    <s v="UNSPECIFIED - Allocated North"/>
    <x v="227"/>
    <n v="0"/>
  </r>
  <r>
    <x v="3"/>
    <s v="00"/>
    <x v="0"/>
    <x v="4"/>
    <s v="098"/>
    <s v="COMMON"/>
    <s v="00"/>
    <s v="UNSPECIFIED - Allocated North"/>
    <x v="228"/>
    <n v="0"/>
  </r>
  <r>
    <x v="3"/>
    <s v="00"/>
    <x v="0"/>
    <x v="4"/>
    <s v="098"/>
    <s v="COMMON"/>
    <s v="00"/>
    <s v="UNSPECIFIED - Allocated North"/>
    <x v="229"/>
    <n v="0"/>
  </r>
  <r>
    <x v="3"/>
    <s v="00"/>
    <x v="0"/>
    <x v="4"/>
    <s v="098"/>
    <s v="COMMON"/>
    <s v="00"/>
    <s v="UNSPECIFIED - Allocated North"/>
    <x v="230"/>
    <n v="0"/>
  </r>
  <r>
    <x v="3"/>
    <s v="00"/>
    <x v="0"/>
    <x v="4"/>
    <s v="098"/>
    <s v="COMMON"/>
    <s v="00"/>
    <s v="UNSPECIFIED - Allocated North"/>
    <x v="231"/>
    <n v="0"/>
  </r>
  <r>
    <x v="3"/>
    <s v="00"/>
    <x v="0"/>
    <x v="4"/>
    <s v="098"/>
    <s v="COMMON"/>
    <s v="00"/>
    <s v="UNSPECIFIED - Allocated North"/>
    <x v="0"/>
    <n v="0"/>
  </r>
  <r>
    <x v="3"/>
    <s v="00"/>
    <x v="0"/>
    <x v="4"/>
    <s v="098"/>
    <s v="COMMON"/>
    <s v="00"/>
    <s v="UNSPECIFIED - Allocated North"/>
    <x v="1"/>
    <n v="0"/>
  </r>
  <r>
    <x v="3"/>
    <s v="00"/>
    <x v="0"/>
    <x v="4"/>
    <s v="098"/>
    <s v="COMMON"/>
    <s v="00"/>
    <s v="UNSPECIFIED - Allocated North"/>
    <x v="2"/>
    <n v="0"/>
  </r>
  <r>
    <x v="3"/>
    <s v="00"/>
    <x v="0"/>
    <x v="4"/>
    <s v="098"/>
    <s v="COMMON"/>
    <s v="00"/>
    <s v="UNSPECIFIED - Allocated North"/>
    <x v="3"/>
    <n v="0"/>
  </r>
  <r>
    <x v="3"/>
    <s v="00"/>
    <x v="0"/>
    <x v="4"/>
    <s v="098"/>
    <s v="COMMON"/>
    <s v="00"/>
    <s v="UNSPECIFIED - Allocated North"/>
    <x v="4"/>
    <n v="0"/>
  </r>
  <r>
    <x v="3"/>
    <s v="00"/>
    <x v="0"/>
    <x v="4"/>
    <s v="098"/>
    <s v="COMMON"/>
    <s v="00"/>
    <s v="UNSPECIFIED - Allocated North"/>
    <x v="5"/>
    <n v="0"/>
  </r>
  <r>
    <x v="3"/>
    <s v="00"/>
    <x v="0"/>
    <x v="4"/>
    <s v="098"/>
    <s v="COMMON"/>
    <s v="00"/>
    <s v="UNSPECIFIED - Allocated North"/>
    <x v="6"/>
    <n v="0"/>
  </r>
  <r>
    <x v="3"/>
    <s v="00"/>
    <x v="0"/>
    <x v="4"/>
    <s v="098"/>
    <s v="COMMON"/>
    <s v="00"/>
    <s v="UNSPECIFIED - Allocated North"/>
    <x v="7"/>
    <n v="0"/>
  </r>
  <r>
    <x v="3"/>
    <s v="00"/>
    <x v="0"/>
    <x v="4"/>
    <s v="098"/>
    <s v="COMMON"/>
    <s v="00"/>
    <s v="UNSPECIFIED - Allocated North"/>
    <x v="8"/>
    <n v="0"/>
  </r>
  <r>
    <x v="3"/>
    <s v="00"/>
    <x v="0"/>
    <x v="4"/>
    <s v="098"/>
    <s v="COMMON"/>
    <s v="00"/>
    <s v="UNSPECIFIED - Allocated North"/>
    <x v="9"/>
    <n v="0"/>
  </r>
  <r>
    <x v="3"/>
    <s v="00"/>
    <x v="0"/>
    <x v="4"/>
    <s v="098"/>
    <s v="COMMON"/>
    <s v="00"/>
    <s v="UNSPECIFIED - Allocated North"/>
    <x v="10"/>
    <n v="0"/>
  </r>
  <r>
    <x v="3"/>
    <s v="00"/>
    <x v="0"/>
    <x v="4"/>
    <s v="098"/>
    <s v="COMMON"/>
    <s v="00"/>
    <s v="UNSPECIFIED - Allocated North"/>
    <x v="11"/>
    <n v="0"/>
  </r>
  <r>
    <x v="3"/>
    <s v="00"/>
    <x v="0"/>
    <x v="4"/>
    <s v="098"/>
    <s v="COMMON"/>
    <s v="00"/>
    <s v="UNSPECIFIED - Allocated North"/>
    <x v="12"/>
    <n v="0"/>
  </r>
  <r>
    <x v="3"/>
    <s v="00"/>
    <x v="0"/>
    <x v="4"/>
    <s v="098"/>
    <s v="COMMON"/>
    <s v="00"/>
    <s v="UNSPECIFIED - Allocated North"/>
    <x v="13"/>
    <n v="0"/>
  </r>
  <r>
    <x v="3"/>
    <s v="00"/>
    <x v="0"/>
    <x v="4"/>
    <s v="098"/>
    <s v="COMMON"/>
    <s v="00"/>
    <s v="UNSPECIFIED - Allocated North"/>
    <x v="14"/>
    <n v="0"/>
  </r>
  <r>
    <x v="3"/>
    <s v="00"/>
    <x v="0"/>
    <x v="4"/>
    <s v="098"/>
    <s v="COMMON"/>
    <s v="00"/>
    <s v="UNSPECIFIED - Allocated North"/>
    <x v="15"/>
    <n v="0"/>
  </r>
  <r>
    <x v="3"/>
    <s v="00"/>
    <x v="0"/>
    <x v="4"/>
    <s v="098"/>
    <s v="COMMON"/>
    <s v="00"/>
    <s v="UNSPECIFIED - Allocated North"/>
    <x v="17"/>
    <n v="0"/>
  </r>
  <r>
    <x v="3"/>
    <s v="00"/>
    <x v="0"/>
    <x v="4"/>
    <s v="098"/>
    <s v="COMMON"/>
    <s v="00"/>
    <s v="UNSPECIFIED - Allocated North"/>
    <x v="18"/>
    <n v="0"/>
  </r>
  <r>
    <x v="3"/>
    <s v="00"/>
    <x v="0"/>
    <x v="4"/>
    <s v="098"/>
    <s v="COMMON"/>
    <s v="00"/>
    <s v="UNSPECIFIED - Allocated North"/>
    <x v="19"/>
    <n v="0"/>
  </r>
  <r>
    <x v="3"/>
    <s v="00"/>
    <x v="0"/>
    <x v="4"/>
    <s v="098"/>
    <s v="COMMON"/>
    <s v="00"/>
    <s v="UNSPECIFIED - Allocated North"/>
    <x v="21"/>
    <n v="0"/>
  </r>
  <r>
    <x v="3"/>
    <s v="00"/>
    <x v="0"/>
    <x v="4"/>
    <s v="098"/>
    <s v="COMMON"/>
    <s v="00"/>
    <s v="UNSPECIFIED - Allocated North"/>
    <x v="23"/>
    <n v="0"/>
  </r>
  <r>
    <x v="3"/>
    <s v="00"/>
    <x v="0"/>
    <x v="4"/>
    <s v="098"/>
    <s v="COMMON"/>
    <s v="00"/>
    <s v="UNSPECIFIED - Allocated North"/>
    <x v="24"/>
    <n v="0"/>
  </r>
  <r>
    <x v="3"/>
    <s v="00"/>
    <x v="0"/>
    <x v="4"/>
    <s v="098"/>
    <s v="COMMON"/>
    <s v="00"/>
    <s v="UNSPECIFIED - Allocated North"/>
    <x v="25"/>
    <n v="0"/>
  </r>
  <r>
    <x v="3"/>
    <s v="00"/>
    <x v="0"/>
    <x v="4"/>
    <s v="098"/>
    <s v="COMMON"/>
    <s v="00"/>
    <s v="UNSPECIFIED - Allocated North"/>
    <x v="26"/>
    <n v="0"/>
  </r>
  <r>
    <x v="3"/>
    <s v="00"/>
    <x v="0"/>
    <x v="4"/>
    <s v="098"/>
    <s v="COMMON"/>
    <s v="00"/>
    <s v="UNSPECIFIED - Allocated North"/>
    <x v="59"/>
    <n v="0"/>
  </r>
  <r>
    <x v="3"/>
    <s v="00"/>
    <x v="0"/>
    <x v="4"/>
    <s v="098"/>
    <s v="COMMON"/>
    <s v="00"/>
    <s v="UNSPECIFIED - Allocated North"/>
    <x v="235"/>
    <n v="0"/>
  </r>
  <r>
    <x v="3"/>
    <s v="00"/>
    <x v="0"/>
    <x v="4"/>
    <s v="098"/>
    <s v="COMMON"/>
    <s v="00"/>
    <s v="UNSPECIFIED - Allocated North"/>
    <x v="112"/>
    <n v="0"/>
  </r>
  <r>
    <x v="3"/>
    <s v="00"/>
    <x v="0"/>
    <x v="4"/>
    <s v="098"/>
    <s v="COMMON"/>
    <s v="00"/>
    <s v="UNSPECIFIED - Allocated North"/>
    <x v="125"/>
    <n v="0"/>
  </r>
  <r>
    <x v="3"/>
    <s v="00"/>
    <x v="0"/>
    <x v="4"/>
    <s v="098"/>
    <s v="COMMON"/>
    <s v="00"/>
    <s v="UNSPECIFIED - Allocated North"/>
    <x v="140"/>
    <n v="0"/>
  </r>
  <r>
    <x v="3"/>
    <s v="00"/>
    <x v="0"/>
    <x v="4"/>
    <s v="098"/>
    <s v="COMMON"/>
    <s v="00"/>
    <s v="UNSPECIFIED - Allocated North"/>
    <x v="52"/>
    <n v="0"/>
  </r>
  <r>
    <x v="3"/>
    <s v="00"/>
    <x v="2"/>
    <x v="4"/>
    <s v="098"/>
    <s v="COMMON"/>
    <s v="00"/>
    <s v="UNSPECIFIED - Allocated North"/>
    <x v="220"/>
    <n v="0"/>
  </r>
  <r>
    <x v="3"/>
    <s v="00"/>
    <x v="2"/>
    <x v="4"/>
    <s v="098"/>
    <s v="COMMON"/>
    <s v="00"/>
    <s v="UNSPECIFIED - Allocated North"/>
    <x v="221"/>
    <n v="0"/>
  </r>
  <r>
    <x v="3"/>
    <s v="00"/>
    <x v="2"/>
    <x v="4"/>
    <s v="098"/>
    <s v="COMMON"/>
    <s v="00"/>
    <s v="UNSPECIFIED - Allocated North"/>
    <x v="222"/>
    <n v="0"/>
  </r>
  <r>
    <x v="3"/>
    <s v="00"/>
    <x v="2"/>
    <x v="4"/>
    <s v="098"/>
    <s v="COMMON"/>
    <s v="00"/>
    <s v="UNSPECIFIED - Allocated North"/>
    <x v="226"/>
    <n v="0"/>
  </r>
  <r>
    <x v="3"/>
    <s v="00"/>
    <x v="2"/>
    <x v="4"/>
    <s v="098"/>
    <s v="COMMON"/>
    <s v="00"/>
    <s v="UNSPECIFIED - Allocated North"/>
    <x v="227"/>
    <n v="0"/>
  </r>
  <r>
    <x v="3"/>
    <s v="00"/>
    <x v="2"/>
    <x v="4"/>
    <s v="098"/>
    <s v="COMMON"/>
    <s v="00"/>
    <s v="UNSPECIFIED - Allocated North"/>
    <x v="228"/>
    <n v="0"/>
  </r>
  <r>
    <x v="3"/>
    <s v="00"/>
    <x v="2"/>
    <x v="4"/>
    <s v="098"/>
    <s v="COMMON"/>
    <s v="00"/>
    <s v="UNSPECIFIED - Allocated North"/>
    <x v="229"/>
    <n v="0"/>
  </r>
  <r>
    <x v="3"/>
    <s v="00"/>
    <x v="2"/>
    <x v="4"/>
    <s v="098"/>
    <s v="COMMON"/>
    <s v="00"/>
    <s v="UNSPECIFIED - Allocated North"/>
    <x v="230"/>
    <n v="0"/>
  </r>
  <r>
    <x v="3"/>
    <s v="00"/>
    <x v="2"/>
    <x v="4"/>
    <s v="098"/>
    <s v="COMMON"/>
    <s v="00"/>
    <s v="UNSPECIFIED - Allocated North"/>
    <x v="7"/>
    <n v="0"/>
  </r>
  <r>
    <x v="3"/>
    <s v="00"/>
    <x v="2"/>
    <x v="4"/>
    <s v="098"/>
    <s v="COMMON"/>
    <s v="00"/>
    <s v="UNSPECIFIED - Allocated North"/>
    <x v="9"/>
    <n v="0"/>
  </r>
  <r>
    <x v="3"/>
    <s v="00"/>
    <x v="2"/>
    <x v="4"/>
    <s v="098"/>
    <s v="COMMON"/>
    <s v="00"/>
    <s v="UNSPECIFIED - Allocated North"/>
    <x v="10"/>
    <n v="0"/>
  </r>
  <r>
    <x v="3"/>
    <s v="00"/>
    <x v="2"/>
    <x v="4"/>
    <s v="098"/>
    <s v="COMMON"/>
    <s v="00"/>
    <s v="UNSPECIFIED - Allocated North"/>
    <x v="19"/>
    <n v="0"/>
  </r>
  <r>
    <x v="3"/>
    <s v="00"/>
    <x v="2"/>
    <x v="4"/>
    <s v="098"/>
    <s v="COMMON"/>
    <s v="00"/>
    <s v="UNSPECIFIED - Allocated North"/>
    <x v="21"/>
    <n v="0"/>
  </r>
  <r>
    <x v="3"/>
    <s v="00"/>
    <x v="2"/>
    <x v="4"/>
    <s v="098"/>
    <s v="COMMON"/>
    <s v="00"/>
    <s v="UNSPECIFIED - Allocated North"/>
    <x v="22"/>
    <n v="0"/>
  </r>
  <r>
    <x v="3"/>
    <s v="00"/>
    <x v="2"/>
    <x v="4"/>
    <s v="098"/>
    <s v="COMMON"/>
    <s v="00"/>
    <s v="UNSPECIFIED - Allocated North"/>
    <x v="23"/>
    <n v="0"/>
  </r>
  <r>
    <x v="3"/>
    <s v="00"/>
    <x v="2"/>
    <x v="4"/>
    <s v="098"/>
    <s v="COMMON"/>
    <s v="00"/>
    <s v="UNSPECIFIED - Allocated North"/>
    <x v="24"/>
    <n v="0"/>
  </r>
  <r>
    <x v="3"/>
    <s v="00"/>
    <x v="2"/>
    <x v="4"/>
    <s v="098"/>
    <s v="COMMON"/>
    <s v="00"/>
    <s v="UNSPECIFIED - Allocated North"/>
    <x v="25"/>
    <n v="0"/>
  </r>
  <r>
    <x v="3"/>
    <s v="00"/>
    <x v="2"/>
    <x v="4"/>
    <s v="098"/>
    <s v="COMMON"/>
    <s v="00"/>
    <s v="UNSPECIFIED - Allocated North"/>
    <x v="26"/>
    <n v="0"/>
  </r>
  <r>
    <x v="3"/>
    <s v="00"/>
    <x v="0"/>
    <x v="4"/>
    <s v="098"/>
    <s v="COMMON"/>
    <s v="00"/>
    <s v="UNSPECIFIED - Allocated North (WA)"/>
    <x v="7"/>
    <n v="25610.52"/>
  </r>
  <r>
    <x v="3"/>
    <s v="00"/>
    <x v="0"/>
    <x v="4"/>
    <s v="098"/>
    <s v="COMMON"/>
    <s v="00"/>
    <s v="UNSPECIFIED - Allocated North (WA)"/>
    <x v="8"/>
    <n v="48873.81"/>
  </r>
  <r>
    <x v="3"/>
    <s v="00"/>
    <x v="0"/>
    <x v="4"/>
    <s v="098"/>
    <s v="COMMON"/>
    <s v="00"/>
    <s v="UNSPECIFIED - Allocated North (WA)"/>
    <x v="9"/>
    <n v="69442.710000000006"/>
  </r>
  <r>
    <x v="3"/>
    <s v="00"/>
    <x v="0"/>
    <x v="4"/>
    <s v="098"/>
    <s v="COMMON"/>
    <s v="00"/>
    <s v="UNSPECIFIED - Allocated North (WA)"/>
    <x v="10"/>
    <n v="41383.49"/>
  </r>
  <r>
    <x v="3"/>
    <s v="00"/>
    <x v="0"/>
    <x v="4"/>
    <s v="098"/>
    <s v="COMMON"/>
    <s v="00"/>
    <s v="UNSPECIFIED - Allocated North (WA)"/>
    <x v="11"/>
    <n v="39982.79"/>
  </r>
  <r>
    <x v="3"/>
    <s v="00"/>
    <x v="0"/>
    <x v="4"/>
    <s v="098"/>
    <s v="COMMON"/>
    <s v="00"/>
    <s v="UNSPECIFIED - Allocated North (WA)"/>
    <x v="12"/>
    <n v="2163.36"/>
  </r>
  <r>
    <x v="3"/>
    <s v="00"/>
    <x v="0"/>
    <x v="4"/>
    <s v="098"/>
    <s v="COMMON"/>
    <s v="00"/>
    <s v="UNSPECIFIED - Allocated North (WA)"/>
    <x v="13"/>
    <n v="40934.51"/>
  </r>
  <r>
    <x v="3"/>
    <s v="00"/>
    <x v="0"/>
    <x v="4"/>
    <s v="098"/>
    <s v="COMMON"/>
    <s v="00"/>
    <s v="UNSPECIFIED - Allocated North (WA)"/>
    <x v="14"/>
    <n v="30995.69"/>
  </r>
  <r>
    <x v="3"/>
    <s v="00"/>
    <x v="0"/>
    <x v="4"/>
    <s v="098"/>
    <s v="COMMON"/>
    <s v="00"/>
    <s v="UNSPECIFIED - Allocated North (WA)"/>
    <x v="15"/>
    <n v="1123.55"/>
  </r>
  <r>
    <x v="3"/>
    <s v="00"/>
    <x v="0"/>
    <x v="4"/>
    <s v="098"/>
    <s v="COMMON"/>
    <s v="00"/>
    <s v="UNSPECIFIED - Allocated North (WA)"/>
    <x v="17"/>
    <n v="7291.74"/>
  </r>
  <r>
    <x v="3"/>
    <s v="00"/>
    <x v="0"/>
    <x v="4"/>
    <s v="098"/>
    <s v="COMMON"/>
    <s v="00"/>
    <s v="UNSPECIFIED - Allocated North (WA)"/>
    <x v="18"/>
    <n v="19408.84"/>
  </r>
  <r>
    <x v="3"/>
    <s v="00"/>
    <x v="0"/>
    <x v="4"/>
    <s v="098"/>
    <s v="COMMON"/>
    <s v="00"/>
    <s v="UNSPECIFIED - Allocated North (WA)"/>
    <x v="19"/>
    <n v="32776"/>
  </r>
  <r>
    <x v="3"/>
    <s v="00"/>
    <x v="0"/>
    <x v="4"/>
    <s v="098"/>
    <s v="COMMON"/>
    <s v="00"/>
    <s v="UNSPECIFIED - Allocated North (WA)"/>
    <x v="21"/>
    <n v="3843.34"/>
  </r>
  <r>
    <x v="3"/>
    <s v="00"/>
    <x v="0"/>
    <x v="4"/>
    <s v="098"/>
    <s v="COMMON"/>
    <s v="00"/>
    <s v="UNSPECIFIED - Allocated North (WA)"/>
    <x v="23"/>
    <n v="49462.1"/>
  </r>
  <r>
    <x v="3"/>
    <s v="00"/>
    <x v="0"/>
    <x v="4"/>
    <s v="098"/>
    <s v="COMMON"/>
    <s v="00"/>
    <s v="UNSPECIFIED - Allocated North (WA)"/>
    <x v="24"/>
    <n v="317177.99"/>
  </r>
  <r>
    <x v="3"/>
    <s v="00"/>
    <x v="0"/>
    <x v="4"/>
    <s v="098"/>
    <s v="COMMON"/>
    <s v="00"/>
    <s v="UNSPECIFIED - Allocated North (WA)"/>
    <x v="25"/>
    <n v="302292.14"/>
  </r>
  <r>
    <x v="3"/>
    <s v="00"/>
    <x v="0"/>
    <x v="4"/>
    <s v="098"/>
    <s v="COMMON"/>
    <s v="00"/>
    <s v="UNSPECIFIED - Allocated North (WA)"/>
    <x v="26"/>
    <n v="310470.28999999998"/>
  </r>
  <r>
    <x v="3"/>
    <s v="00"/>
    <x v="0"/>
    <x v="4"/>
    <s v="098"/>
    <s v="COMMON"/>
    <s v="00"/>
    <s v="UNSPECIFIED - Allocated North (WA)"/>
    <x v="59"/>
    <n v="122946.25"/>
  </r>
  <r>
    <x v="3"/>
    <s v="00"/>
    <x v="0"/>
    <x v="4"/>
    <s v="098"/>
    <s v="COMMON"/>
    <s v="00"/>
    <s v="UNSPECIFIED - Allocated North (WA)"/>
    <x v="37"/>
    <n v="1107667.58"/>
  </r>
  <r>
    <x v="3"/>
    <s v="00"/>
    <x v="0"/>
    <x v="4"/>
    <s v="098"/>
    <s v="COMMON"/>
    <s v="00"/>
    <s v="UNSPECIFIED - Allocated North (WA)"/>
    <x v="212"/>
    <n v="733337.88"/>
  </r>
  <r>
    <x v="3"/>
    <s v="00"/>
    <x v="0"/>
    <x v="4"/>
    <s v="098"/>
    <s v="COMMON"/>
    <s v="00"/>
    <s v="UNSPECIFIED - Allocated North (WA)"/>
    <x v="52"/>
    <n v="475393"/>
  </r>
  <r>
    <x v="3"/>
    <s v="00"/>
    <x v="2"/>
    <x v="4"/>
    <s v="098"/>
    <s v="COMMON"/>
    <s v="00"/>
    <s v="UNSPECIFIED - Allocated North (WA)"/>
    <x v="7"/>
    <n v="596.87"/>
  </r>
  <r>
    <x v="3"/>
    <s v="00"/>
    <x v="2"/>
    <x v="4"/>
    <s v="098"/>
    <s v="COMMON"/>
    <s v="00"/>
    <s v="UNSPECIFIED - Allocated North (WA)"/>
    <x v="9"/>
    <n v="20342.759999999998"/>
  </r>
  <r>
    <x v="3"/>
    <s v="00"/>
    <x v="2"/>
    <x v="4"/>
    <s v="098"/>
    <s v="COMMON"/>
    <s v="00"/>
    <s v="UNSPECIFIED - Allocated North (WA)"/>
    <x v="10"/>
    <n v="2103.6999999999998"/>
  </r>
  <r>
    <x v="3"/>
    <s v="00"/>
    <x v="2"/>
    <x v="4"/>
    <s v="098"/>
    <s v="COMMON"/>
    <s v="00"/>
    <s v="UNSPECIFIED - Allocated North (WA)"/>
    <x v="19"/>
    <n v="1000"/>
  </r>
  <r>
    <x v="3"/>
    <s v="00"/>
    <x v="2"/>
    <x v="4"/>
    <s v="098"/>
    <s v="COMMON"/>
    <s v="00"/>
    <s v="UNSPECIFIED - Allocated North (WA)"/>
    <x v="21"/>
    <n v="20365.23"/>
  </r>
  <r>
    <x v="3"/>
    <s v="00"/>
    <x v="2"/>
    <x v="4"/>
    <s v="098"/>
    <s v="COMMON"/>
    <s v="00"/>
    <s v="UNSPECIFIED - Allocated North (WA)"/>
    <x v="22"/>
    <n v="180227.08"/>
  </r>
  <r>
    <x v="3"/>
    <s v="00"/>
    <x v="2"/>
    <x v="4"/>
    <s v="098"/>
    <s v="COMMON"/>
    <s v="00"/>
    <s v="UNSPECIFIED - Allocated North (WA)"/>
    <x v="23"/>
    <n v="77674.33"/>
  </r>
  <r>
    <x v="3"/>
    <s v="00"/>
    <x v="2"/>
    <x v="4"/>
    <s v="098"/>
    <s v="COMMON"/>
    <s v="00"/>
    <s v="UNSPECIFIED - Allocated North (WA)"/>
    <x v="24"/>
    <n v="55664.99"/>
  </r>
  <r>
    <x v="3"/>
    <s v="00"/>
    <x v="2"/>
    <x v="4"/>
    <s v="098"/>
    <s v="COMMON"/>
    <s v="00"/>
    <s v="UNSPECIFIED - Allocated North (WA)"/>
    <x v="25"/>
    <n v="6918.15"/>
  </r>
  <r>
    <x v="3"/>
    <s v="00"/>
    <x v="2"/>
    <x v="4"/>
    <s v="098"/>
    <s v="COMMON"/>
    <s v="00"/>
    <s v="UNSPECIFIED - Allocated North (WA)"/>
    <x v="26"/>
    <n v="4951.93"/>
  </r>
  <r>
    <x v="3"/>
    <s v="00"/>
    <x v="2"/>
    <x v="4"/>
    <s v="098"/>
    <s v="COMMON"/>
    <s v="00"/>
    <s v="UNSPECIFIED - Allocated North (WA)"/>
    <x v="236"/>
    <n v="5177.4399999999996"/>
  </r>
  <r>
    <x v="3"/>
    <s v="CLARS"/>
    <x v="0"/>
    <x v="4"/>
    <s v="098"/>
    <s v="COMMON"/>
    <s v="CLARS"/>
    <s v="CLARKSTON SERVICE CENTER(STRUCTURE)(9/098)"/>
    <x v="237"/>
    <n v="13151.31"/>
  </r>
  <r>
    <x v="4"/>
    <s v="00"/>
    <x v="0"/>
    <x v="1"/>
    <s v="028"/>
    <s v="WASHINGTON"/>
    <s v="00"/>
    <s v="UNSPECIFIED - Washington"/>
    <x v="0"/>
    <n v="0"/>
  </r>
  <r>
    <x v="4"/>
    <s v="00"/>
    <x v="0"/>
    <x v="1"/>
    <s v="028"/>
    <s v="WASHINGTON"/>
    <s v="00"/>
    <s v="UNSPECIFIED - Washington"/>
    <x v="1"/>
    <n v="0"/>
  </r>
  <r>
    <x v="4"/>
    <s v="00"/>
    <x v="0"/>
    <x v="1"/>
    <s v="028"/>
    <s v="WASHINGTON"/>
    <s v="00"/>
    <s v="UNSPECIFIED - Washington"/>
    <x v="2"/>
    <n v="0"/>
  </r>
  <r>
    <x v="4"/>
    <s v="00"/>
    <x v="0"/>
    <x v="1"/>
    <s v="028"/>
    <s v="WASHINGTON"/>
    <s v="00"/>
    <s v="UNSPECIFIED - Washington"/>
    <x v="3"/>
    <n v="0"/>
  </r>
  <r>
    <x v="4"/>
    <s v="00"/>
    <x v="0"/>
    <x v="1"/>
    <s v="028"/>
    <s v="WASHINGTON"/>
    <s v="00"/>
    <s v="UNSPECIFIED - Washington"/>
    <x v="4"/>
    <n v="0"/>
  </r>
  <r>
    <x v="4"/>
    <s v="00"/>
    <x v="0"/>
    <x v="1"/>
    <s v="028"/>
    <s v="WASHINGTON"/>
    <s v="00"/>
    <s v="UNSPECIFIED - Washington"/>
    <x v="5"/>
    <n v="0"/>
  </r>
  <r>
    <x v="4"/>
    <s v="00"/>
    <x v="0"/>
    <x v="1"/>
    <s v="028"/>
    <s v="WASHINGTON"/>
    <s v="00"/>
    <s v="UNSPECIFIED - Washington"/>
    <x v="6"/>
    <n v="0"/>
  </r>
  <r>
    <x v="4"/>
    <s v="00"/>
    <x v="0"/>
    <x v="1"/>
    <s v="028"/>
    <s v="WASHINGTON"/>
    <s v="00"/>
    <s v="UNSPECIFIED - Washington"/>
    <x v="7"/>
    <n v="0"/>
  </r>
  <r>
    <x v="4"/>
    <s v="00"/>
    <x v="0"/>
    <x v="1"/>
    <s v="028"/>
    <s v="WASHINGTON"/>
    <s v="00"/>
    <s v="UNSPECIFIED - Washington"/>
    <x v="8"/>
    <n v="0"/>
  </r>
  <r>
    <x v="4"/>
    <s v="00"/>
    <x v="0"/>
    <x v="1"/>
    <s v="028"/>
    <s v="WASHINGTON"/>
    <s v="00"/>
    <s v="UNSPECIFIED - Washington"/>
    <x v="9"/>
    <n v="0"/>
  </r>
  <r>
    <x v="4"/>
    <s v="00"/>
    <x v="0"/>
    <x v="1"/>
    <s v="028"/>
    <s v="WASHINGTON"/>
    <s v="00"/>
    <s v="UNSPECIFIED - Washington"/>
    <x v="10"/>
    <n v="0"/>
  </r>
  <r>
    <x v="4"/>
    <s v="00"/>
    <x v="0"/>
    <x v="1"/>
    <s v="028"/>
    <s v="WASHINGTON"/>
    <s v="00"/>
    <s v="UNSPECIFIED - Washington"/>
    <x v="11"/>
    <n v="0"/>
  </r>
  <r>
    <x v="4"/>
    <s v="00"/>
    <x v="0"/>
    <x v="1"/>
    <s v="028"/>
    <s v="WASHINGTON"/>
    <s v="00"/>
    <s v="UNSPECIFIED - Washington"/>
    <x v="12"/>
    <n v="2011.94"/>
  </r>
  <r>
    <x v="4"/>
    <s v="00"/>
    <x v="0"/>
    <x v="1"/>
    <s v="028"/>
    <s v="WASHINGTON"/>
    <s v="00"/>
    <s v="UNSPECIFIED - Washington"/>
    <x v="13"/>
    <n v="3314.47"/>
  </r>
  <r>
    <x v="4"/>
    <s v="00"/>
    <x v="0"/>
    <x v="1"/>
    <s v="028"/>
    <s v="WASHINGTON"/>
    <s v="00"/>
    <s v="UNSPECIFIED - Washington"/>
    <x v="14"/>
    <n v="3678.14"/>
  </r>
  <r>
    <x v="4"/>
    <s v="00"/>
    <x v="0"/>
    <x v="1"/>
    <s v="028"/>
    <s v="WASHINGTON"/>
    <s v="00"/>
    <s v="UNSPECIFIED - Washington"/>
    <x v="15"/>
    <n v="7362.84"/>
  </r>
  <r>
    <x v="4"/>
    <s v="00"/>
    <x v="0"/>
    <x v="1"/>
    <s v="028"/>
    <s v="WASHINGTON"/>
    <s v="00"/>
    <s v="UNSPECIFIED - Washington"/>
    <x v="16"/>
    <n v="1596.31"/>
  </r>
  <r>
    <x v="4"/>
    <s v="00"/>
    <x v="0"/>
    <x v="1"/>
    <s v="028"/>
    <s v="WASHINGTON"/>
    <s v="00"/>
    <s v="UNSPECIFIED - Washington"/>
    <x v="17"/>
    <n v="329.29"/>
  </r>
  <r>
    <x v="4"/>
    <s v="00"/>
    <x v="0"/>
    <x v="1"/>
    <s v="028"/>
    <s v="WASHINGTON"/>
    <s v="00"/>
    <s v="UNSPECIFIED - Washington"/>
    <x v="18"/>
    <n v="2600.9499999999998"/>
  </r>
  <r>
    <x v="4"/>
    <s v="00"/>
    <x v="0"/>
    <x v="1"/>
    <s v="028"/>
    <s v="WASHINGTON"/>
    <s v="00"/>
    <s v="UNSPECIFIED - Washington"/>
    <x v="238"/>
    <n v="0"/>
  </r>
  <r>
    <x v="4"/>
    <s v="00"/>
    <x v="2"/>
    <x v="1"/>
    <s v="028"/>
    <s v="WASHINGTON"/>
    <s v="00"/>
    <s v="UNSPECIFIED - Washington"/>
    <x v="0"/>
    <n v="0"/>
  </r>
  <r>
    <x v="4"/>
    <s v="00"/>
    <x v="2"/>
    <x v="1"/>
    <s v="028"/>
    <s v="WASHINGTON"/>
    <s v="00"/>
    <s v="UNSPECIFIED - Washington"/>
    <x v="1"/>
    <n v="0"/>
  </r>
  <r>
    <x v="4"/>
    <s v="00"/>
    <x v="2"/>
    <x v="1"/>
    <s v="028"/>
    <s v="WASHINGTON"/>
    <s v="00"/>
    <s v="UNSPECIFIED - Washington"/>
    <x v="2"/>
    <n v="0"/>
  </r>
  <r>
    <x v="4"/>
    <s v="00"/>
    <x v="2"/>
    <x v="1"/>
    <s v="028"/>
    <s v="WASHINGTON"/>
    <s v="00"/>
    <s v="UNSPECIFIED - Washington"/>
    <x v="3"/>
    <n v="0"/>
  </r>
  <r>
    <x v="4"/>
    <s v="00"/>
    <x v="2"/>
    <x v="1"/>
    <s v="028"/>
    <s v="WASHINGTON"/>
    <s v="00"/>
    <s v="UNSPECIFIED - Washington"/>
    <x v="4"/>
    <n v="0"/>
  </r>
  <r>
    <x v="4"/>
    <s v="00"/>
    <x v="2"/>
    <x v="1"/>
    <s v="028"/>
    <s v="WASHINGTON"/>
    <s v="00"/>
    <s v="UNSPECIFIED - Washington"/>
    <x v="5"/>
    <n v="0"/>
  </r>
  <r>
    <x v="4"/>
    <s v="00"/>
    <x v="2"/>
    <x v="1"/>
    <s v="028"/>
    <s v="WASHINGTON"/>
    <s v="00"/>
    <s v="UNSPECIFIED - Washington"/>
    <x v="6"/>
    <n v="0"/>
  </r>
  <r>
    <x v="4"/>
    <s v="00"/>
    <x v="2"/>
    <x v="1"/>
    <s v="028"/>
    <s v="WASHINGTON"/>
    <s v="00"/>
    <s v="UNSPECIFIED - Washington"/>
    <x v="7"/>
    <n v="0"/>
  </r>
  <r>
    <x v="4"/>
    <s v="00"/>
    <x v="2"/>
    <x v="1"/>
    <s v="028"/>
    <s v="WASHINGTON"/>
    <s v="00"/>
    <s v="UNSPECIFIED - Washington"/>
    <x v="8"/>
    <n v="0"/>
  </r>
  <r>
    <x v="4"/>
    <s v="00"/>
    <x v="2"/>
    <x v="1"/>
    <s v="028"/>
    <s v="WASHINGTON"/>
    <s v="00"/>
    <s v="UNSPECIFIED - Washington"/>
    <x v="9"/>
    <n v="0"/>
  </r>
  <r>
    <x v="4"/>
    <s v="00"/>
    <x v="2"/>
    <x v="1"/>
    <s v="028"/>
    <s v="WASHINGTON"/>
    <s v="00"/>
    <s v="UNSPECIFIED - Washington"/>
    <x v="10"/>
    <n v="0"/>
  </r>
  <r>
    <x v="4"/>
    <s v="00"/>
    <x v="2"/>
    <x v="1"/>
    <s v="028"/>
    <s v="WASHINGTON"/>
    <s v="00"/>
    <s v="UNSPECIFIED - Washington"/>
    <x v="11"/>
    <n v="0"/>
  </r>
  <r>
    <x v="4"/>
    <s v="00"/>
    <x v="2"/>
    <x v="1"/>
    <s v="028"/>
    <s v="WASHINGTON"/>
    <s v="00"/>
    <s v="UNSPECIFIED - Washington"/>
    <x v="12"/>
    <n v="41453.94"/>
  </r>
  <r>
    <x v="4"/>
    <s v="00"/>
    <x v="2"/>
    <x v="1"/>
    <s v="028"/>
    <s v="WASHINGTON"/>
    <s v="00"/>
    <s v="UNSPECIFIED - Washington"/>
    <x v="13"/>
    <n v="68291.25"/>
  </r>
  <r>
    <x v="4"/>
    <s v="00"/>
    <x v="2"/>
    <x v="1"/>
    <s v="028"/>
    <s v="WASHINGTON"/>
    <s v="00"/>
    <s v="UNSPECIFIED - Washington"/>
    <x v="14"/>
    <n v="75784.37"/>
  </r>
  <r>
    <x v="4"/>
    <s v="00"/>
    <x v="2"/>
    <x v="1"/>
    <s v="028"/>
    <s v="WASHINGTON"/>
    <s v="00"/>
    <s v="UNSPECIFIED - Washington"/>
    <x v="15"/>
    <n v="151703.82999999999"/>
  </r>
  <r>
    <x v="4"/>
    <s v="00"/>
    <x v="2"/>
    <x v="1"/>
    <s v="028"/>
    <s v="WASHINGTON"/>
    <s v="00"/>
    <s v="UNSPECIFIED - Washington"/>
    <x v="16"/>
    <n v="32890.32"/>
  </r>
  <r>
    <x v="4"/>
    <s v="00"/>
    <x v="2"/>
    <x v="1"/>
    <s v="028"/>
    <s v="WASHINGTON"/>
    <s v="00"/>
    <s v="UNSPECIFIED - Washington"/>
    <x v="17"/>
    <n v="6784.78"/>
  </r>
  <r>
    <x v="4"/>
    <s v="00"/>
    <x v="2"/>
    <x v="1"/>
    <s v="028"/>
    <s v="WASHINGTON"/>
    <s v="00"/>
    <s v="UNSPECIFIED - Washington"/>
    <x v="18"/>
    <n v="29521.95"/>
  </r>
  <r>
    <x v="4"/>
    <s v="00"/>
    <x v="2"/>
    <x v="1"/>
    <s v="028"/>
    <s v="WASHINGTON"/>
    <s v="00"/>
    <s v="UNSPECIFIED - Washington"/>
    <x v="19"/>
    <n v="18924.29"/>
  </r>
  <r>
    <x v="4"/>
    <s v="00"/>
    <x v="2"/>
    <x v="1"/>
    <s v="028"/>
    <s v="WASHINGTON"/>
    <s v="00"/>
    <s v="UNSPECIFIED - Washington"/>
    <x v="20"/>
    <n v="122308.99"/>
  </r>
  <r>
    <x v="4"/>
    <s v="00"/>
    <x v="2"/>
    <x v="1"/>
    <s v="028"/>
    <s v="WASHINGTON"/>
    <s v="00"/>
    <s v="UNSPECIFIED - Washington"/>
    <x v="21"/>
    <n v="46822.76"/>
  </r>
  <r>
    <x v="4"/>
    <s v="00"/>
    <x v="2"/>
    <x v="1"/>
    <s v="028"/>
    <s v="WASHINGTON"/>
    <s v="00"/>
    <s v="UNSPECIFIED - Washington"/>
    <x v="22"/>
    <n v="187986.49"/>
  </r>
  <r>
    <x v="4"/>
    <s v="00"/>
    <x v="2"/>
    <x v="1"/>
    <s v="028"/>
    <s v="WASHINGTON"/>
    <s v="00"/>
    <s v="UNSPECIFIED - Washington"/>
    <x v="23"/>
    <n v="31368.639999999999"/>
  </r>
  <r>
    <x v="4"/>
    <s v="00"/>
    <x v="2"/>
    <x v="1"/>
    <s v="028"/>
    <s v="WASHINGTON"/>
    <s v="00"/>
    <s v="UNSPECIFIED - Washington"/>
    <x v="25"/>
    <n v="21365.52"/>
  </r>
  <r>
    <x v="4"/>
    <s v="00"/>
    <x v="2"/>
    <x v="1"/>
    <s v="028"/>
    <s v="WASHINGTON"/>
    <s v="00"/>
    <s v="UNSPECIFIED - Washington"/>
    <x v="26"/>
    <n v="5470.52"/>
  </r>
  <r>
    <x v="4"/>
    <s v="00"/>
    <x v="2"/>
    <x v="1"/>
    <s v="028"/>
    <s v="WASHINGTON"/>
    <s v="00"/>
    <s v="UNSPECIFIED - Washington"/>
    <x v="239"/>
    <n v="0"/>
  </r>
  <r>
    <x v="4"/>
    <s v="00"/>
    <x v="2"/>
    <x v="1"/>
    <s v="028"/>
    <s v="WASHINGTON"/>
    <s v="00"/>
    <s v="UNSPECIFIED - Washington"/>
    <x v="240"/>
    <n v="8922.7099999999991"/>
  </r>
  <r>
    <x v="4"/>
    <s v="00"/>
    <x v="2"/>
    <x v="1"/>
    <s v="028"/>
    <s v="WASHINGTON"/>
    <s v="00"/>
    <s v="UNSPECIFIED - Washington"/>
    <x v="241"/>
    <n v="0"/>
  </r>
  <r>
    <x v="4"/>
    <s v="00"/>
    <x v="1"/>
    <x v="1"/>
    <s v="028"/>
    <s v="WASHINGTON"/>
    <s v="00"/>
    <s v="UNSPECIFIED - Washington"/>
    <x v="0"/>
    <n v="0"/>
  </r>
  <r>
    <x v="4"/>
    <s v="00"/>
    <x v="1"/>
    <x v="1"/>
    <s v="028"/>
    <s v="WASHINGTON"/>
    <s v="00"/>
    <s v="UNSPECIFIED - Washington"/>
    <x v="1"/>
    <n v="0"/>
  </r>
  <r>
    <x v="4"/>
    <s v="00"/>
    <x v="1"/>
    <x v="1"/>
    <s v="028"/>
    <s v="WASHINGTON"/>
    <s v="00"/>
    <s v="UNSPECIFIED - Washington"/>
    <x v="2"/>
    <n v="0"/>
  </r>
  <r>
    <x v="4"/>
    <s v="00"/>
    <x v="1"/>
    <x v="1"/>
    <s v="028"/>
    <s v="WASHINGTON"/>
    <s v="00"/>
    <s v="UNSPECIFIED - Washington"/>
    <x v="3"/>
    <n v="0"/>
  </r>
  <r>
    <x v="4"/>
    <s v="00"/>
    <x v="1"/>
    <x v="1"/>
    <s v="028"/>
    <s v="WASHINGTON"/>
    <s v="00"/>
    <s v="UNSPECIFIED - Washington"/>
    <x v="4"/>
    <n v="0"/>
  </r>
  <r>
    <x v="4"/>
    <s v="00"/>
    <x v="1"/>
    <x v="1"/>
    <s v="028"/>
    <s v="WASHINGTON"/>
    <s v="00"/>
    <s v="UNSPECIFIED - Washington"/>
    <x v="5"/>
    <n v="0"/>
  </r>
  <r>
    <x v="4"/>
    <s v="00"/>
    <x v="1"/>
    <x v="1"/>
    <s v="028"/>
    <s v="WASHINGTON"/>
    <s v="00"/>
    <s v="UNSPECIFIED - Washington"/>
    <x v="6"/>
    <n v="0"/>
  </r>
  <r>
    <x v="4"/>
    <s v="00"/>
    <x v="1"/>
    <x v="1"/>
    <s v="028"/>
    <s v="WASHINGTON"/>
    <s v="00"/>
    <s v="UNSPECIFIED - Washington"/>
    <x v="7"/>
    <n v="0"/>
  </r>
  <r>
    <x v="4"/>
    <s v="00"/>
    <x v="1"/>
    <x v="1"/>
    <s v="028"/>
    <s v="WASHINGTON"/>
    <s v="00"/>
    <s v="UNSPECIFIED - Washington"/>
    <x v="8"/>
    <n v="0"/>
  </r>
  <r>
    <x v="4"/>
    <s v="00"/>
    <x v="1"/>
    <x v="1"/>
    <s v="028"/>
    <s v="WASHINGTON"/>
    <s v="00"/>
    <s v="UNSPECIFIED - Washington"/>
    <x v="9"/>
    <n v="0"/>
  </r>
  <r>
    <x v="4"/>
    <s v="00"/>
    <x v="1"/>
    <x v="1"/>
    <s v="028"/>
    <s v="WASHINGTON"/>
    <s v="00"/>
    <s v="UNSPECIFIED - Washington"/>
    <x v="10"/>
    <n v="0"/>
  </r>
  <r>
    <x v="4"/>
    <s v="00"/>
    <x v="1"/>
    <x v="1"/>
    <s v="028"/>
    <s v="WASHINGTON"/>
    <s v="00"/>
    <s v="UNSPECIFIED - Washington"/>
    <x v="11"/>
    <n v="0"/>
  </r>
  <r>
    <x v="4"/>
    <s v="00"/>
    <x v="1"/>
    <x v="1"/>
    <s v="028"/>
    <s v="WASHINGTON"/>
    <s v="00"/>
    <s v="UNSPECIFIED - Washington"/>
    <x v="12"/>
    <n v="39103.910000000003"/>
  </r>
  <r>
    <x v="4"/>
    <s v="00"/>
    <x v="1"/>
    <x v="1"/>
    <s v="028"/>
    <s v="WASHINGTON"/>
    <s v="00"/>
    <s v="UNSPECIFIED - Washington"/>
    <x v="13"/>
    <n v="46977.93"/>
  </r>
  <r>
    <x v="4"/>
    <s v="00"/>
    <x v="1"/>
    <x v="1"/>
    <s v="028"/>
    <s v="WASHINGTON"/>
    <s v="00"/>
    <s v="UNSPECIFIED - Washington"/>
    <x v="14"/>
    <n v="58440.98"/>
  </r>
  <r>
    <x v="4"/>
    <s v="00"/>
    <x v="1"/>
    <x v="1"/>
    <s v="028"/>
    <s v="WASHINGTON"/>
    <s v="00"/>
    <s v="UNSPECIFIED - Washington"/>
    <x v="15"/>
    <n v="73439.839999999997"/>
  </r>
  <r>
    <x v="4"/>
    <s v="00"/>
    <x v="1"/>
    <x v="1"/>
    <s v="028"/>
    <s v="WASHINGTON"/>
    <s v="00"/>
    <s v="UNSPECIFIED - Washington"/>
    <x v="16"/>
    <n v="2734.92"/>
  </r>
  <r>
    <x v="4"/>
    <s v="00"/>
    <x v="1"/>
    <x v="1"/>
    <s v="028"/>
    <s v="WASHINGTON"/>
    <s v="00"/>
    <s v="UNSPECIFIED - Washington"/>
    <x v="17"/>
    <n v="1712.84"/>
  </r>
  <r>
    <x v="4"/>
    <s v="00"/>
    <x v="1"/>
    <x v="1"/>
    <s v="028"/>
    <s v="WASHINGTON"/>
    <s v="00"/>
    <s v="UNSPECIFIED - Washington"/>
    <x v="18"/>
    <n v="152102.53"/>
  </r>
  <r>
    <x v="4"/>
    <s v="00"/>
    <x v="1"/>
    <x v="1"/>
    <s v="028"/>
    <s v="WASHINGTON"/>
    <s v="00"/>
    <s v="UNSPECIFIED - Washington"/>
    <x v="19"/>
    <n v="9871.75"/>
  </r>
  <r>
    <x v="4"/>
    <s v="00"/>
    <x v="1"/>
    <x v="1"/>
    <s v="028"/>
    <s v="WASHINGTON"/>
    <s v="00"/>
    <s v="UNSPECIFIED - Washington"/>
    <x v="20"/>
    <n v="53198.83"/>
  </r>
  <r>
    <x v="4"/>
    <s v="00"/>
    <x v="1"/>
    <x v="1"/>
    <s v="028"/>
    <s v="WASHINGTON"/>
    <s v="00"/>
    <s v="UNSPECIFIED - Washington"/>
    <x v="21"/>
    <n v="0"/>
  </r>
  <r>
    <x v="4"/>
    <s v="00"/>
    <x v="1"/>
    <x v="1"/>
    <s v="028"/>
    <s v="WASHINGTON"/>
    <s v="00"/>
    <s v="UNSPECIFIED - Washington"/>
    <x v="22"/>
    <n v="179810.28"/>
  </r>
  <r>
    <x v="4"/>
    <s v="00"/>
    <x v="1"/>
    <x v="1"/>
    <s v="028"/>
    <s v="WASHINGTON"/>
    <s v="00"/>
    <s v="UNSPECIFIED - Washington"/>
    <x v="23"/>
    <n v="71932.38"/>
  </r>
  <r>
    <x v="4"/>
    <s v="00"/>
    <x v="1"/>
    <x v="1"/>
    <s v="028"/>
    <s v="WASHINGTON"/>
    <s v="00"/>
    <s v="UNSPECIFIED - Washington"/>
    <x v="25"/>
    <n v="73911.460000000006"/>
  </r>
  <r>
    <x v="4"/>
    <s v="00"/>
    <x v="1"/>
    <x v="1"/>
    <s v="028"/>
    <s v="WASHINGTON"/>
    <s v="00"/>
    <s v="UNSPECIFIED - Washington"/>
    <x v="26"/>
    <n v="20712.580000000002"/>
  </r>
  <r>
    <x v="4"/>
    <s v="00"/>
    <x v="1"/>
    <x v="1"/>
    <s v="028"/>
    <s v="WASHINGTON"/>
    <s v="00"/>
    <s v="UNSPECIFIED - Washington"/>
    <x v="59"/>
    <n v="239539.55"/>
  </r>
  <r>
    <x v="4"/>
    <s v="00"/>
    <x v="1"/>
    <x v="1"/>
    <s v="028"/>
    <s v="WASHINGTON"/>
    <s v="00"/>
    <s v="UNSPECIFIED - Washington"/>
    <x v="242"/>
    <n v="-1740.21"/>
  </r>
  <r>
    <x v="4"/>
    <s v="00"/>
    <x v="1"/>
    <x v="1"/>
    <s v="028"/>
    <s v="WASHINGTON"/>
    <s v="00"/>
    <s v="UNSPECIFIED - Washington"/>
    <x v="243"/>
    <n v="888283.21"/>
  </r>
  <r>
    <x v="4"/>
    <s v="00"/>
    <x v="1"/>
    <x v="1"/>
    <s v="028"/>
    <s v="WASHINGTON"/>
    <s v="00"/>
    <s v="UNSPECIFIED - Washington"/>
    <x v="244"/>
    <n v="0"/>
  </r>
  <r>
    <x v="4"/>
    <s v="00"/>
    <x v="1"/>
    <x v="1"/>
    <s v="028"/>
    <s v="WASHINGTON"/>
    <s v="00"/>
    <s v="UNSPECIFIED - Washington"/>
    <x v="245"/>
    <n v="943.15"/>
  </r>
  <r>
    <x v="4"/>
    <s v="00"/>
    <x v="1"/>
    <x v="1"/>
    <s v="028"/>
    <s v="WASHINGTON"/>
    <s v="00"/>
    <s v="UNSPECIFIED - Washington"/>
    <x v="246"/>
    <n v="3618.24"/>
  </r>
  <r>
    <x v="4"/>
    <s v="00"/>
    <x v="1"/>
    <x v="1"/>
    <s v="028"/>
    <s v="WASHINGTON"/>
    <s v="00"/>
    <s v="UNSPECIFIED - Washington"/>
    <x v="247"/>
    <n v="1227.24"/>
  </r>
  <r>
    <x v="4"/>
    <s v="DOLLWA"/>
    <x v="1"/>
    <x v="1"/>
    <s v="028"/>
    <s v="WASHINGTON"/>
    <s v="DOLLWA"/>
    <s v="DOLLAR ROAD-STRUCTURE (1/028)"/>
    <x v="246"/>
    <n v="0"/>
  </r>
  <r>
    <x v="4"/>
    <s v="00"/>
    <x v="0"/>
    <x v="2"/>
    <s v="038"/>
    <s v="IDAHO"/>
    <s v="00"/>
    <s v="UNSPECIFIED - Idaho"/>
    <x v="0"/>
    <n v="0"/>
  </r>
  <r>
    <x v="4"/>
    <s v="00"/>
    <x v="0"/>
    <x v="2"/>
    <s v="038"/>
    <s v="IDAHO"/>
    <s v="00"/>
    <s v="UNSPECIFIED - Idaho"/>
    <x v="1"/>
    <n v="0"/>
  </r>
  <r>
    <x v="4"/>
    <s v="00"/>
    <x v="0"/>
    <x v="2"/>
    <s v="038"/>
    <s v="IDAHO"/>
    <s v="00"/>
    <s v="UNSPECIFIED - Idaho"/>
    <x v="2"/>
    <n v="0"/>
  </r>
  <r>
    <x v="4"/>
    <s v="00"/>
    <x v="0"/>
    <x v="2"/>
    <s v="038"/>
    <s v="IDAHO"/>
    <s v="00"/>
    <s v="UNSPECIFIED - Idaho"/>
    <x v="3"/>
    <n v="0"/>
  </r>
  <r>
    <x v="4"/>
    <s v="00"/>
    <x v="0"/>
    <x v="2"/>
    <s v="038"/>
    <s v="IDAHO"/>
    <s v="00"/>
    <s v="UNSPECIFIED - Idaho"/>
    <x v="4"/>
    <n v="0"/>
  </r>
  <r>
    <x v="4"/>
    <s v="00"/>
    <x v="0"/>
    <x v="2"/>
    <s v="038"/>
    <s v="IDAHO"/>
    <s v="00"/>
    <s v="UNSPECIFIED - Idaho"/>
    <x v="5"/>
    <n v="0"/>
  </r>
  <r>
    <x v="4"/>
    <s v="00"/>
    <x v="0"/>
    <x v="2"/>
    <s v="038"/>
    <s v="IDAHO"/>
    <s v="00"/>
    <s v="UNSPECIFIED - Idaho"/>
    <x v="6"/>
    <n v="0"/>
  </r>
  <r>
    <x v="4"/>
    <s v="00"/>
    <x v="0"/>
    <x v="2"/>
    <s v="038"/>
    <s v="IDAHO"/>
    <s v="00"/>
    <s v="UNSPECIFIED - Idaho"/>
    <x v="7"/>
    <n v="0"/>
  </r>
  <r>
    <x v="4"/>
    <s v="00"/>
    <x v="0"/>
    <x v="2"/>
    <s v="038"/>
    <s v="IDAHO"/>
    <s v="00"/>
    <s v="UNSPECIFIED - Idaho"/>
    <x v="8"/>
    <n v="0"/>
  </r>
  <r>
    <x v="4"/>
    <s v="00"/>
    <x v="0"/>
    <x v="2"/>
    <s v="038"/>
    <s v="IDAHO"/>
    <s v="00"/>
    <s v="UNSPECIFIED - Idaho"/>
    <x v="9"/>
    <n v="0"/>
  </r>
  <r>
    <x v="4"/>
    <s v="00"/>
    <x v="0"/>
    <x v="2"/>
    <s v="038"/>
    <s v="IDAHO"/>
    <s v="00"/>
    <s v="UNSPECIFIED - Idaho"/>
    <x v="10"/>
    <n v="0"/>
  </r>
  <r>
    <x v="4"/>
    <s v="00"/>
    <x v="0"/>
    <x v="2"/>
    <s v="038"/>
    <s v="IDAHO"/>
    <s v="00"/>
    <s v="UNSPECIFIED - Idaho"/>
    <x v="11"/>
    <n v="0"/>
  </r>
  <r>
    <x v="4"/>
    <s v="00"/>
    <x v="0"/>
    <x v="2"/>
    <s v="038"/>
    <s v="IDAHO"/>
    <s v="00"/>
    <s v="UNSPECIFIED - Idaho"/>
    <x v="12"/>
    <n v="96.38"/>
  </r>
  <r>
    <x v="4"/>
    <s v="00"/>
    <x v="0"/>
    <x v="2"/>
    <s v="038"/>
    <s v="IDAHO"/>
    <s v="00"/>
    <s v="UNSPECIFIED - Idaho"/>
    <x v="13"/>
    <n v="158.77000000000001"/>
  </r>
  <r>
    <x v="4"/>
    <s v="00"/>
    <x v="0"/>
    <x v="2"/>
    <s v="038"/>
    <s v="IDAHO"/>
    <s v="00"/>
    <s v="UNSPECIFIED - Idaho"/>
    <x v="14"/>
    <n v="176.19"/>
  </r>
  <r>
    <x v="4"/>
    <s v="00"/>
    <x v="0"/>
    <x v="2"/>
    <s v="038"/>
    <s v="IDAHO"/>
    <s v="00"/>
    <s v="UNSPECIFIED - Idaho"/>
    <x v="15"/>
    <n v="352.7"/>
  </r>
  <r>
    <x v="4"/>
    <s v="00"/>
    <x v="0"/>
    <x v="2"/>
    <s v="038"/>
    <s v="IDAHO"/>
    <s v="00"/>
    <s v="UNSPECIFIED - Idaho"/>
    <x v="16"/>
    <n v="76.47"/>
  </r>
  <r>
    <x v="4"/>
    <s v="00"/>
    <x v="0"/>
    <x v="2"/>
    <s v="038"/>
    <s v="IDAHO"/>
    <s v="00"/>
    <s v="UNSPECIFIED - Idaho"/>
    <x v="17"/>
    <n v="15.77"/>
  </r>
  <r>
    <x v="4"/>
    <s v="00"/>
    <x v="0"/>
    <x v="2"/>
    <s v="038"/>
    <s v="IDAHO"/>
    <s v="00"/>
    <s v="UNSPECIFIED - Idaho"/>
    <x v="18"/>
    <n v="124.59"/>
  </r>
  <r>
    <x v="4"/>
    <s v="00"/>
    <x v="0"/>
    <x v="2"/>
    <s v="038"/>
    <s v="IDAHO"/>
    <s v="00"/>
    <s v="UNSPECIFIED - Idaho"/>
    <x v="19"/>
    <n v="7417.5"/>
  </r>
  <r>
    <x v="4"/>
    <s v="00"/>
    <x v="0"/>
    <x v="2"/>
    <s v="038"/>
    <s v="IDAHO"/>
    <s v="00"/>
    <s v="UNSPECIFIED - Idaho"/>
    <x v="248"/>
    <n v="0"/>
  </r>
  <r>
    <x v="4"/>
    <s v="00"/>
    <x v="0"/>
    <x v="2"/>
    <s v="038"/>
    <s v="IDAHO"/>
    <s v="00"/>
    <s v="UNSPECIFIED - Idaho"/>
    <x v="137"/>
    <n v="963606.86"/>
  </r>
  <r>
    <x v="4"/>
    <s v="00"/>
    <x v="2"/>
    <x v="2"/>
    <s v="038"/>
    <s v="IDAHO"/>
    <s v="00"/>
    <s v="UNSPECIFIED - Idaho"/>
    <x v="0"/>
    <n v="0"/>
  </r>
  <r>
    <x v="4"/>
    <s v="00"/>
    <x v="2"/>
    <x v="2"/>
    <s v="038"/>
    <s v="IDAHO"/>
    <s v="00"/>
    <s v="UNSPECIFIED - Idaho"/>
    <x v="1"/>
    <n v="0"/>
  </r>
  <r>
    <x v="4"/>
    <s v="00"/>
    <x v="2"/>
    <x v="2"/>
    <s v="038"/>
    <s v="IDAHO"/>
    <s v="00"/>
    <s v="UNSPECIFIED - Idaho"/>
    <x v="2"/>
    <n v="0"/>
  </r>
  <r>
    <x v="4"/>
    <s v="00"/>
    <x v="2"/>
    <x v="2"/>
    <s v="038"/>
    <s v="IDAHO"/>
    <s v="00"/>
    <s v="UNSPECIFIED - Idaho"/>
    <x v="3"/>
    <n v="0"/>
  </r>
  <r>
    <x v="4"/>
    <s v="00"/>
    <x v="2"/>
    <x v="2"/>
    <s v="038"/>
    <s v="IDAHO"/>
    <s v="00"/>
    <s v="UNSPECIFIED - Idaho"/>
    <x v="4"/>
    <n v="0"/>
  </r>
  <r>
    <x v="4"/>
    <s v="00"/>
    <x v="2"/>
    <x v="2"/>
    <s v="038"/>
    <s v="IDAHO"/>
    <s v="00"/>
    <s v="UNSPECIFIED - Idaho"/>
    <x v="5"/>
    <n v="0"/>
  </r>
  <r>
    <x v="4"/>
    <s v="00"/>
    <x v="2"/>
    <x v="2"/>
    <s v="038"/>
    <s v="IDAHO"/>
    <s v="00"/>
    <s v="UNSPECIFIED - Idaho"/>
    <x v="6"/>
    <n v="0"/>
  </r>
  <r>
    <x v="4"/>
    <s v="00"/>
    <x v="2"/>
    <x v="2"/>
    <s v="038"/>
    <s v="IDAHO"/>
    <s v="00"/>
    <s v="UNSPECIFIED - Idaho"/>
    <x v="7"/>
    <n v="0"/>
  </r>
  <r>
    <x v="4"/>
    <s v="00"/>
    <x v="2"/>
    <x v="2"/>
    <s v="038"/>
    <s v="IDAHO"/>
    <s v="00"/>
    <s v="UNSPECIFIED - Idaho"/>
    <x v="8"/>
    <n v="0"/>
  </r>
  <r>
    <x v="4"/>
    <s v="00"/>
    <x v="2"/>
    <x v="2"/>
    <s v="038"/>
    <s v="IDAHO"/>
    <s v="00"/>
    <s v="UNSPECIFIED - Idaho"/>
    <x v="9"/>
    <n v="0"/>
  </r>
  <r>
    <x v="4"/>
    <s v="00"/>
    <x v="2"/>
    <x v="2"/>
    <s v="038"/>
    <s v="IDAHO"/>
    <s v="00"/>
    <s v="UNSPECIFIED - Idaho"/>
    <x v="10"/>
    <n v="0"/>
  </r>
  <r>
    <x v="4"/>
    <s v="00"/>
    <x v="2"/>
    <x v="2"/>
    <s v="038"/>
    <s v="IDAHO"/>
    <s v="00"/>
    <s v="UNSPECIFIED - Idaho"/>
    <x v="11"/>
    <n v="0"/>
  </r>
  <r>
    <x v="4"/>
    <s v="00"/>
    <x v="2"/>
    <x v="2"/>
    <s v="038"/>
    <s v="IDAHO"/>
    <s v="00"/>
    <s v="UNSPECIFIED - Idaho"/>
    <x v="12"/>
    <n v="15862.48"/>
  </r>
  <r>
    <x v="4"/>
    <s v="00"/>
    <x v="2"/>
    <x v="2"/>
    <s v="038"/>
    <s v="IDAHO"/>
    <s v="00"/>
    <s v="UNSPECIFIED - Idaho"/>
    <x v="13"/>
    <n v="26131.85"/>
  </r>
  <r>
    <x v="4"/>
    <s v="00"/>
    <x v="2"/>
    <x v="2"/>
    <s v="038"/>
    <s v="IDAHO"/>
    <s v="00"/>
    <s v="UNSPECIFIED - Idaho"/>
    <x v="14"/>
    <n v="28999.11"/>
  </r>
  <r>
    <x v="4"/>
    <s v="00"/>
    <x v="2"/>
    <x v="2"/>
    <s v="038"/>
    <s v="IDAHO"/>
    <s v="00"/>
    <s v="UNSPECIFIED - Idaho"/>
    <x v="15"/>
    <n v="58049.919999999998"/>
  </r>
  <r>
    <x v="4"/>
    <s v="00"/>
    <x v="2"/>
    <x v="2"/>
    <s v="038"/>
    <s v="IDAHO"/>
    <s v="00"/>
    <s v="UNSPECIFIED - Idaho"/>
    <x v="16"/>
    <n v="12585.58"/>
  </r>
  <r>
    <x v="4"/>
    <s v="00"/>
    <x v="2"/>
    <x v="2"/>
    <s v="038"/>
    <s v="IDAHO"/>
    <s v="00"/>
    <s v="UNSPECIFIED - Idaho"/>
    <x v="17"/>
    <n v="2596.2199999999998"/>
  </r>
  <r>
    <x v="4"/>
    <s v="00"/>
    <x v="2"/>
    <x v="2"/>
    <s v="038"/>
    <s v="IDAHO"/>
    <s v="00"/>
    <s v="UNSPECIFIED - Idaho"/>
    <x v="18"/>
    <n v="20506.32"/>
  </r>
  <r>
    <x v="4"/>
    <s v="00"/>
    <x v="2"/>
    <x v="2"/>
    <s v="038"/>
    <s v="IDAHO"/>
    <s v="00"/>
    <s v="UNSPECIFIED - Idaho"/>
    <x v="19"/>
    <n v="29318.61"/>
  </r>
  <r>
    <x v="4"/>
    <s v="00"/>
    <x v="2"/>
    <x v="2"/>
    <s v="038"/>
    <s v="IDAHO"/>
    <s v="00"/>
    <s v="UNSPECIFIED - Idaho"/>
    <x v="20"/>
    <n v="27655.17"/>
  </r>
  <r>
    <x v="4"/>
    <s v="00"/>
    <x v="2"/>
    <x v="2"/>
    <s v="038"/>
    <s v="IDAHO"/>
    <s v="00"/>
    <s v="UNSPECIFIED - Idaho"/>
    <x v="21"/>
    <n v="7312.79"/>
  </r>
  <r>
    <x v="4"/>
    <s v="00"/>
    <x v="2"/>
    <x v="2"/>
    <s v="038"/>
    <s v="IDAHO"/>
    <s v="00"/>
    <s v="UNSPECIFIED - Idaho"/>
    <x v="22"/>
    <n v="16402.490000000002"/>
  </r>
  <r>
    <x v="4"/>
    <s v="00"/>
    <x v="2"/>
    <x v="2"/>
    <s v="038"/>
    <s v="IDAHO"/>
    <s v="00"/>
    <s v="UNSPECIFIED - Idaho"/>
    <x v="23"/>
    <n v="6351.49"/>
  </r>
  <r>
    <x v="4"/>
    <s v="00"/>
    <x v="2"/>
    <x v="2"/>
    <s v="038"/>
    <s v="IDAHO"/>
    <s v="00"/>
    <s v="UNSPECIFIED - Idaho"/>
    <x v="26"/>
    <n v="35.090000000000003"/>
  </r>
  <r>
    <x v="4"/>
    <s v="00"/>
    <x v="2"/>
    <x v="2"/>
    <s v="038"/>
    <s v="IDAHO"/>
    <s v="00"/>
    <s v="UNSPECIFIED - Idaho"/>
    <x v="249"/>
    <n v="13936.22"/>
  </r>
  <r>
    <x v="4"/>
    <s v="00"/>
    <x v="1"/>
    <x v="2"/>
    <s v="038"/>
    <s v="IDAHO"/>
    <s v="00"/>
    <s v="UNSPECIFIED - Idaho"/>
    <x v="0"/>
    <n v="0"/>
  </r>
  <r>
    <x v="4"/>
    <s v="00"/>
    <x v="1"/>
    <x v="2"/>
    <s v="038"/>
    <s v="IDAHO"/>
    <s v="00"/>
    <s v="UNSPECIFIED - Idaho"/>
    <x v="1"/>
    <n v="0"/>
  </r>
  <r>
    <x v="4"/>
    <s v="00"/>
    <x v="1"/>
    <x v="2"/>
    <s v="038"/>
    <s v="IDAHO"/>
    <s v="00"/>
    <s v="UNSPECIFIED - Idaho"/>
    <x v="2"/>
    <n v="0"/>
  </r>
  <r>
    <x v="4"/>
    <s v="00"/>
    <x v="1"/>
    <x v="2"/>
    <s v="038"/>
    <s v="IDAHO"/>
    <s v="00"/>
    <s v="UNSPECIFIED - Idaho"/>
    <x v="3"/>
    <n v="0"/>
  </r>
  <r>
    <x v="4"/>
    <s v="00"/>
    <x v="1"/>
    <x v="2"/>
    <s v="038"/>
    <s v="IDAHO"/>
    <s v="00"/>
    <s v="UNSPECIFIED - Idaho"/>
    <x v="4"/>
    <n v="0"/>
  </r>
  <r>
    <x v="4"/>
    <s v="00"/>
    <x v="1"/>
    <x v="2"/>
    <s v="038"/>
    <s v="IDAHO"/>
    <s v="00"/>
    <s v="UNSPECIFIED - Idaho"/>
    <x v="5"/>
    <n v="0"/>
  </r>
  <r>
    <x v="4"/>
    <s v="00"/>
    <x v="1"/>
    <x v="2"/>
    <s v="038"/>
    <s v="IDAHO"/>
    <s v="00"/>
    <s v="UNSPECIFIED - Idaho"/>
    <x v="6"/>
    <n v="0"/>
  </r>
  <r>
    <x v="4"/>
    <s v="00"/>
    <x v="1"/>
    <x v="2"/>
    <s v="038"/>
    <s v="IDAHO"/>
    <s v="00"/>
    <s v="UNSPECIFIED - Idaho"/>
    <x v="7"/>
    <n v="0"/>
  </r>
  <r>
    <x v="4"/>
    <s v="00"/>
    <x v="1"/>
    <x v="2"/>
    <s v="038"/>
    <s v="IDAHO"/>
    <s v="00"/>
    <s v="UNSPECIFIED - Idaho"/>
    <x v="8"/>
    <n v="0"/>
  </r>
  <r>
    <x v="4"/>
    <s v="00"/>
    <x v="1"/>
    <x v="2"/>
    <s v="038"/>
    <s v="IDAHO"/>
    <s v="00"/>
    <s v="UNSPECIFIED - Idaho"/>
    <x v="9"/>
    <n v="0"/>
  </r>
  <r>
    <x v="4"/>
    <s v="00"/>
    <x v="1"/>
    <x v="2"/>
    <s v="038"/>
    <s v="IDAHO"/>
    <s v="00"/>
    <s v="UNSPECIFIED - Idaho"/>
    <x v="10"/>
    <n v="0"/>
  </r>
  <r>
    <x v="4"/>
    <s v="00"/>
    <x v="1"/>
    <x v="2"/>
    <s v="038"/>
    <s v="IDAHO"/>
    <s v="00"/>
    <s v="UNSPECIFIED - Idaho"/>
    <x v="11"/>
    <n v="0"/>
  </r>
  <r>
    <x v="4"/>
    <s v="00"/>
    <x v="1"/>
    <x v="2"/>
    <s v="038"/>
    <s v="IDAHO"/>
    <s v="00"/>
    <s v="UNSPECIFIED - Idaho"/>
    <x v="12"/>
    <n v="17390.71"/>
  </r>
  <r>
    <x v="4"/>
    <s v="00"/>
    <x v="1"/>
    <x v="2"/>
    <s v="038"/>
    <s v="IDAHO"/>
    <s v="00"/>
    <s v="UNSPECIFIED - Idaho"/>
    <x v="13"/>
    <n v="20892.53"/>
  </r>
  <r>
    <x v="4"/>
    <s v="00"/>
    <x v="1"/>
    <x v="2"/>
    <s v="038"/>
    <s v="IDAHO"/>
    <s v="00"/>
    <s v="UNSPECIFIED - Idaho"/>
    <x v="14"/>
    <n v="25990.5"/>
  </r>
  <r>
    <x v="4"/>
    <s v="00"/>
    <x v="1"/>
    <x v="2"/>
    <s v="038"/>
    <s v="IDAHO"/>
    <s v="00"/>
    <s v="UNSPECIFIED - Idaho"/>
    <x v="15"/>
    <n v="32660.95"/>
  </r>
  <r>
    <x v="4"/>
    <s v="00"/>
    <x v="1"/>
    <x v="2"/>
    <s v="038"/>
    <s v="IDAHO"/>
    <s v="00"/>
    <s v="UNSPECIFIED - Idaho"/>
    <x v="16"/>
    <n v="1216.3"/>
  </r>
  <r>
    <x v="4"/>
    <s v="00"/>
    <x v="1"/>
    <x v="2"/>
    <s v="038"/>
    <s v="IDAHO"/>
    <s v="00"/>
    <s v="UNSPECIFIED - Idaho"/>
    <x v="17"/>
    <n v="761.75"/>
  </r>
  <r>
    <x v="4"/>
    <s v="00"/>
    <x v="1"/>
    <x v="2"/>
    <s v="038"/>
    <s v="IDAHO"/>
    <s v="00"/>
    <s v="UNSPECIFIED - Idaho"/>
    <x v="18"/>
    <n v="67644.67"/>
  </r>
  <r>
    <x v="4"/>
    <s v="00"/>
    <x v="1"/>
    <x v="2"/>
    <s v="038"/>
    <s v="IDAHO"/>
    <s v="00"/>
    <s v="UNSPECIFIED - Idaho"/>
    <x v="19"/>
    <n v="7147.12"/>
  </r>
  <r>
    <x v="4"/>
    <s v="00"/>
    <x v="1"/>
    <x v="2"/>
    <s v="038"/>
    <s v="IDAHO"/>
    <s v="00"/>
    <s v="UNSPECIFIED - Idaho"/>
    <x v="20"/>
    <n v="46381.66"/>
  </r>
  <r>
    <x v="4"/>
    <s v="00"/>
    <x v="1"/>
    <x v="2"/>
    <s v="038"/>
    <s v="IDAHO"/>
    <s v="00"/>
    <s v="UNSPECIFIED - Idaho"/>
    <x v="21"/>
    <n v="22407.64"/>
  </r>
  <r>
    <x v="4"/>
    <s v="00"/>
    <x v="1"/>
    <x v="2"/>
    <s v="038"/>
    <s v="IDAHO"/>
    <s v="00"/>
    <s v="UNSPECIFIED - Idaho"/>
    <x v="22"/>
    <n v="52541.51"/>
  </r>
  <r>
    <x v="4"/>
    <s v="00"/>
    <x v="1"/>
    <x v="2"/>
    <s v="038"/>
    <s v="IDAHO"/>
    <s v="00"/>
    <s v="UNSPECIFIED - Idaho"/>
    <x v="23"/>
    <n v="22622.15"/>
  </r>
  <r>
    <x v="4"/>
    <s v="00"/>
    <x v="1"/>
    <x v="2"/>
    <s v="038"/>
    <s v="IDAHO"/>
    <s v="00"/>
    <s v="UNSPECIFIED - Idaho"/>
    <x v="25"/>
    <n v="13249.04"/>
  </r>
  <r>
    <x v="4"/>
    <s v="00"/>
    <x v="1"/>
    <x v="2"/>
    <s v="038"/>
    <s v="IDAHO"/>
    <s v="00"/>
    <s v="UNSPECIFIED - Idaho"/>
    <x v="26"/>
    <n v="7034.54"/>
  </r>
  <r>
    <x v="4"/>
    <s v="00"/>
    <x v="1"/>
    <x v="2"/>
    <s v="038"/>
    <s v="IDAHO"/>
    <s v="00"/>
    <s v="UNSPECIFIED - Idaho"/>
    <x v="250"/>
    <n v="0"/>
  </r>
  <r>
    <x v="4"/>
    <s v="00"/>
    <x v="1"/>
    <x v="6"/>
    <s v="068"/>
    <s v="OREGON"/>
    <s v="00"/>
    <s v="UNSPECIFIED - Allocated South"/>
    <x v="6"/>
    <n v="0"/>
  </r>
  <r>
    <x v="4"/>
    <s v="00"/>
    <x v="1"/>
    <x v="6"/>
    <s v="068"/>
    <s v="OREGON"/>
    <s v="00"/>
    <s v="UNSPECIFIED - Allocated South"/>
    <x v="13"/>
    <n v="0"/>
  </r>
  <r>
    <x v="4"/>
    <s v="00"/>
    <x v="1"/>
    <x v="6"/>
    <s v="068"/>
    <s v="OREGON"/>
    <s v="00"/>
    <s v="UNSPECIFIED - Allocated South"/>
    <x v="14"/>
    <n v="0"/>
  </r>
  <r>
    <x v="4"/>
    <s v="00"/>
    <x v="1"/>
    <x v="6"/>
    <s v="068"/>
    <s v="OREGON"/>
    <s v="00"/>
    <s v="UNSPECIFIED - Allocated South"/>
    <x v="15"/>
    <n v="0"/>
  </r>
  <r>
    <x v="4"/>
    <s v="00"/>
    <x v="1"/>
    <x v="6"/>
    <s v="068"/>
    <s v="OREGON"/>
    <s v="00"/>
    <s v="UNSPECIFIED - Allocated South"/>
    <x v="18"/>
    <n v="0"/>
  </r>
  <r>
    <x v="4"/>
    <s v="00"/>
    <x v="1"/>
    <x v="3"/>
    <s v="068"/>
    <s v="OREGON"/>
    <s v="00"/>
    <s v="UNSPECIFIED - Oregon"/>
    <x v="0"/>
    <n v="0"/>
  </r>
  <r>
    <x v="4"/>
    <s v="00"/>
    <x v="1"/>
    <x v="3"/>
    <s v="068"/>
    <s v="OREGON"/>
    <s v="00"/>
    <s v="UNSPECIFIED - Oregon"/>
    <x v="1"/>
    <n v="0"/>
  </r>
  <r>
    <x v="4"/>
    <s v="00"/>
    <x v="1"/>
    <x v="3"/>
    <s v="068"/>
    <s v="OREGON"/>
    <s v="00"/>
    <s v="UNSPECIFIED - Oregon"/>
    <x v="2"/>
    <n v="0"/>
  </r>
  <r>
    <x v="4"/>
    <s v="00"/>
    <x v="1"/>
    <x v="3"/>
    <s v="068"/>
    <s v="OREGON"/>
    <s v="00"/>
    <s v="UNSPECIFIED - Oregon"/>
    <x v="3"/>
    <n v="0"/>
  </r>
  <r>
    <x v="4"/>
    <s v="00"/>
    <x v="1"/>
    <x v="3"/>
    <s v="068"/>
    <s v="OREGON"/>
    <s v="00"/>
    <s v="UNSPECIFIED - Oregon"/>
    <x v="4"/>
    <n v="0"/>
  </r>
  <r>
    <x v="4"/>
    <s v="00"/>
    <x v="1"/>
    <x v="3"/>
    <s v="068"/>
    <s v="OREGON"/>
    <s v="00"/>
    <s v="UNSPECIFIED - Oregon"/>
    <x v="5"/>
    <n v="0"/>
  </r>
  <r>
    <x v="4"/>
    <s v="00"/>
    <x v="1"/>
    <x v="3"/>
    <s v="068"/>
    <s v="OREGON"/>
    <s v="00"/>
    <s v="UNSPECIFIED - Oregon"/>
    <x v="6"/>
    <n v="0"/>
  </r>
  <r>
    <x v="4"/>
    <s v="00"/>
    <x v="1"/>
    <x v="3"/>
    <s v="068"/>
    <s v="OREGON"/>
    <s v="00"/>
    <s v="UNSPECIFIED - Oregon"/>
    <x v="7"/>
    <n v="0"/>
  </r>
  <r>
    <x v="4"/>
    <s v="00"/>
    <x v="1"/>
    <x v="3"/>
    <s v="068"/>
    <s v="OREGON"/>
    <s v="00"/>
    <s v="UNSPECIFIED - Oregon"/>
    <x v="8"/>
    <n v="0"/>
  </r>
  <r>
    <x v="4"/>
    <s v="00"/>
    <x v="1"/>
    <x v="3"/>
    <s v="068"/>
    <s v="OREGON"/>
    <s v="00"/>
    <s v="UNSPECIFIED - Oregon"/>
    <x v="9"/>
    <n v="0"/>
  </r>
  <r>
    <x v="4"/>
    <s v="00"/>
    <x v="1"/>
    <x v="3"/>
    <s v="068"/>
    <s v="OREGON"/>
    <s v="00"/>
    <s v="UNSPECIFIED - Oregon"/>
    <x v="10"/>
    <n v="0"/>
  </r>
  <r>
    <x v="4"/>
    <s v="00"/>
    <x v="1"/>
    <x v="3"/>
    <s v="068"/>
    <s v="OREGON"/>
    <s v="00"/>
    <s v="UNSPECIFIED - Oregon"/>
    <x v="11"/>
    <n v="0"/>
  </r>
  <r>
    <x v="4"/>
    <s v="00"/>
    <x v="1"/>
    <x v="3"/>
    <s v="068"/>
    <s v="OREGON"/>
    <s v="00"/>
    <s v="UNSPECIFIED - Oregon"/>
    <x v="12"/>
    <n v="31540.34"/>
  </r>
  <r>
    <x v="4"/>
    <s v="00"/>
    <x v="1"/>
    <x v="3"/>
    <s v="068"/>
    <s v="OREGON"/>
    <s v="00"/>
    <s v="UNSPECIFIED - Oregon"/>
    <x v="13"/>
    <n v="49754.29"/>
  </r>
  <r>
    <x v="4"/>
    <s v="00"/>
    <x v="1"/>
    <x v="3"/>
    <s v="068"/>
    <s v="OREGON"/>
    <s v="00"/>
    <s v="UNSPECIFIED - Oregon"/>
    <x v="14"/>
    <n v="22116.99"/>
  </r>
  <r>
    <x v="4"/>
    <s v="00"/>
    <x v="1"/>
    <x v="3"/>
    <s v="068"/>
    <s v="OREGON"/>
    <s v="00"/>
    <s v="UNSPECIFIED - Oregon"/>
    <x v="15"/>
    <n v="26553.29"/>
  </r>
  <r>
    <x v="4"/>
    <s v="00"/>
    <x v="1"/>
    <x v="3"/>
    <s v="068"/>
    <s v="OREGON"/>
    <s v="00"/>
    <s v="UNSPECIFIED - Oregon"/>
    <x v="16"/>
    <n v="86642.82"/>
  </r>
  <r>
    <x v="4"/>
    <s v="00"/>
    <x v="1"/>
    <x v="3"/>
    <s v="068"/>
    <s v="OREGON"/>
    <s v="00"/>
    <s v="UNSPECIFIED - Oregon"/>
    <x v="17"/>
    <n v="42644.55"/>
  </r>
  <r>
    <x v="4"/>
    <s v="00"/>
    <x v="1"/>
    <x v="3"/>
    <s v="068"/>
    <s v="OREGON"/>
    <s v="00"/>
    <s v="UNSPECIFIED - Oregon"/>
    <x v="18"/>
    <n v="92514.06"/>
  </r>
  <r>
    <x v="4"/>
    <s v="00"/>
    <x v="1"/>
    <x v="3"/>
    <s v="068"/>
    <s v="OREGON"/>
    <s v="00"/>
    <s v="UNSPECIFIED - Oregon"/>
    <x v="20"/>
    <n v="40869.79"/>
  </r>
  <r>
    <x v="4"/>
    <s v="00"/>
    <x v="1"/>
    <x v="3"/>
    <s v="068"/>
    <s v="OREGON"/>
    <s v="00"/>
    <s v="UNSPECIFIED - Oregon"/>
    <x v="21"/>
    <n v="110479.39"/>
  </r>
  <r>
    <x v="4"/>
    <s v="00"/>
    <x v="1"/>
    <x v="3"/>
    <s v="068"/>
    <s v="OREGON"/>
    <s v="00"/>
    <s v="UNSPECIFIED - Oregon"/>
    <x v="22"/>
    <n v="181671.02"/>
  </r>
  <r>
    <x v="4"/>
    <s v="00"/>
    <x v="1"/>
    <x v="3"/>
    <s v="068"/>
    <s v="OREGON"/>
    <s v="00"/>
    <s v="UNSPECIFIED - Oregon"/>
    <x v="23"/>
    <n v="74892.800000000003"/>
  </r>
  <r>
    <x v="4"/>
    <s v="00"/>
    <x v="1"/>
    <x v="3"/>
    <s v="068"/>
    <s v="OREGON"/>
    <s v="00"/>
    <s v="UNSPECIFIED - Oregon"/>
    <x v="24"/>
    <n v="2115.75"/>
  </r>
  <r>
    <x v="4"/>
    <s v="00"/>
    <x v="1"/>
    <x v="3"/>
    <s v="068"/>
    <s v="OREGON"/>
    <s v="00"/>
    <s v="UNSPECIFIED - Oregon"/>
    <x v="26"/>
    <n v="8099.7"/>
  </r>
  <r>
    <x v="4"/>
    <s v="00"/>
    <x v="1"/>
    <x v="3"/>
    <s v="068"/>
    <s v="OREGON"/>
    <s v="00"/>
    <s v="UNSPECIFIED - Oregon"/>
    <x v="59"/>
    <n v="34048.04"/>
  </r>
  <r>
    <x v="4"/>
    <s v="00"/>
    <x v="1"/>
    <x v="3"/>
    <s v="068"/>
    <s v="OREGON"/>
    <s v="00"/>
    <s v="UNSPECIFIED - Oregon"/>
    <x v="251"/>
    <n v="0"/>
  </r>
  <r>
    <x v="4"/>
    <s v="00"/>
    <x v="1"/>
    <x v="3"/>
    <s v="068"/>
    <s v="OREGON"/>
    <s v="00"/>
    <s v="UNSPECIFIED - Oregon"/>
    <x v="33"/>
    <n v="0"/>
  </r>
  <r>
    <x v="4"/>
    <s v="00"/>
    <x v="1"/>
    <x v="3"/>
    <s v="068"/>
    <s v="OREGON"/>
    <s v="00"/>
    <s v="UNSPECIFIED - Oregon"/>
    <x v="252"/>
    <n v="2466.64"/>
  </r>
  <r>
    <x v="4"/>
    <s v="00"/>
    <x v="1"/>
    <x v="3"/>
    <s v="068"/>
    <s v="OREGON"/>
    <s v="00"/>
    <s v="UNSPECIFIED - Oregon"/>
    <x v="253"/>
    <n v="125607.39"/>
  </r>
  <r>
    <x v="4"/>
    <s v="00"/>
    <x v="1"/>
    <x v="3"/>
    <s v="068"/>
    <s v="OREGON"/>
    <s v="00"/>
    <s v="UNSPECIFIED - Oregon"/>
    <x v="140"/>
    <n v="19059.66"/>
  </r>
  <r>
    <x v="4"/>
    <s v="00"/>
    <x v="1"/>
    <x v="5"/>
    <s v="078"/>
    <s v="CALIFORNIA"/>
    <s v="00"/>
    <s v="UNSPECIFIED - California"/>
    <x v="254"/>
    <n v="0"/>
  </r>
  <r>
    <x v="4"/>
    <s v="00"/>
    <x v="1"/>
    <x v="5"/>
    <s v="078"/>
    <s v="CALIFORNIA"/>
    <s v="00"/>
    <s v="UNSPECIFIED - California"/>
    <x v="255"/>
    <n v="0"/>
  </r>
  <r>
    <x v="4"/>
    <s v="00"/>
    <x v="1"/>
    <x v="5"/>
    <s v="078"/>
    <s v="CALIFORNIA"/>
    <s v="00"/>
    <s v="UNSPECIFIED - California"/>
    <x v="256"/>
    <n v="0"/>
  </r>
  <r>
    <x v="4"/>
    <s v="00"/>
    <x v="1"/>
    <x v="5"/>
    <s v="078"/>
    <s v="CALIFORNIA"/>
    <s v="00"/>
    <s v="UNSPECIFIED - California"/>
    <x v="257"/>
    <n v="0"/>
  </r>
  <r>
    <x v="4"/>
    <s v="00"/>
    <x v="1"/>
    <x v="5"/>
    <s v="078"/>
    <s v="CALIFORNIA"/>
    <s v="00"/>
    <s v="UNSPECIFIED - California"/>
    <x v="258"/>
    <n v="0"/>
  </r>
  <r>
    <x v="4"/>
    <s v="00"/>
    <x v="1"/>
    <x v="5"/>
    <s v="078"/>
    <s v="CALIFORNIA"/>
    <s v="00"/>
    <s v="UNSPECIFIED - California"/>
    <x v="0"/>
    <n v="0"/>
  </r>
  <r>
    <x v="4"/>
    <s v="00"/>
    <x v="1"/>
    <x v="5"/>
    <s v="078"/>
    <s v="CALIFORNIA"/>
    <s v="00"/>
    <s v="UNSPECIFIED - California"/>
    <x v="2"/>
    <n v="0"/>
  </r>
  <r>
    <x v="4"/>
    <s v="00"/>
    <x v="1"/>
    <x v="5"/>
    <s v="078"/>
    <s v="CALIFORNIA"/>
    <s v="00"/>
    <s v="UNSPECIFIED - California"/>
    <x v="3"/>
    <n v="0"/>
  </r>
  <r>
    <x v="4"/>
    <s v="00"/>
    <x v="1"/>
    <x v="5"/>
    <s v="078"/>
    <s v="CALIFORNIA"/>
    <s v="00"/>
    <s v="UNSPECIFIED - California"/>
    <x v="4"/>
    <n v="0"/>
  </r>
  <r>
    <x v="4"/>
    <s v="00"/>
    <x v="1"/>
    <x v="5"/>
    <s v="078"/>
    <s v="CALIFORNIA"/>
    <s v="00"/>
    <s v="UNSPECIFIED - California"/>
    <x v="5"/>
    <n v="0"/>
  </r>
  <r>
    <x v="4"/>
    <s v="00"/>
    <x v="1"/>
    <x v="5"/>
    <s v="078"/>
    <s v="CALIFORNIA"/>
    <s v="00"/>
    <s v="UNSPECIFIED - California"/>
    <x v="10"/>
    <n v="0"/>
  </r>
  <r>
    <x v="4"/>
    <s v="00"/>
    <x v="1"/>
    <x v="5"/>
    <s v="078"/>
    <s v="CALIFORNIA"/>
    <s v="00"/>
    <s v="UNSPECIFIED - California"/>
    <x v="13"/>
    <n v="0"/>
  </r>
  <r>
    <x v="4"/>
    <s v="00"/>
    <x v="1"/>
    <x v="5"/>
    <s v="078"/>
    <s v="CALIFORNIA"/>
    <s v="00"/>
    <s v="UNSPECIFIED - California"/>
    <x v="15"/>
    <n v="0"/>
  </r>
  <r>
    <x v="4"/>
    <s v="00"/>
    <x v="1"/>
    <x v="5"/>
    <s v="078"/>
    <s v="CALIFORNIA"/>
    <s v="00"/>
    <s v="UNSPECIFIED - California"/>
    <x v="18"/>
    <n v="0"/>
  </r>
  <r>
    <x v="4"/>
    <s v="00"/>
    <x v="0"/>
    <x v="4"/>
    <s v="098"/>
    <s v="COMMON"/>
    <s v="00"/>
    <s v="UNSPECIFIED - Allocated North"/>
    <x v="0"/>
    <n v="0"/>
  </r>
  <r>
    <x v="4"/>
    <s v="00"/>
    <x v="0"/>
    <x v="4"/>
    <s v="098"/>
    <s v="COMMON"/>
    <s v="00"/>
    <s v="UNSPECIFIED - Allocated North"/>
    <x v="1"/>
    <n v="0"/>
  </r>
  <r>
    <x v="4"/>
    <s v="00"/>
    <x v="0"/>
    <x v="4"/>
    <s v="098"/>
    <s v="COMMON"/>
    <s v="00"/>
    <s v="UNSPECIFIED - Allocated North"/>
    <x v="2"/>
    <n v="0"/>
  </r>
  <r>
    <x v="4"/>
    <s v="00"/>
    <x v="0"/>
    <x v="4"/>
    <s v="098"/>
    <s v="COMMON"/>
    <s v="00"/>
    <s v="UNSPECIFIED - Allocated North"/>
    <x v="3"/>
    <n v="0"/>
  </r>
  <r>
    <x v="4"/>
    <s v="00"/>
    <x v="0"/>
    <x v="4"/>
    <s v="098"/>
    <s v="COMMON"/>
    <s v="00"/>
    <s v="UNSPECIFIED - Allocated North"/>
    <x v="4"/>
    <n v="0"/>
  </r>
  <r>
    <x v="4"/>
    <s v="00"/>
    <x v="0"/>
    <x v="4"/>
    <s v="098"/>
    <s v="COMMON"/>
    <s v="00"/>
    <s v="UNSPECIFIED - Allocated North"/>
    <x v="5"/>
    <n v="0"/>
  </r>
  <r>
    <x v="4"/>
    <s v="00"/>
    <x v="0"/>
    <x v="4"/>
    <s v="098"/>
    <s v="COMMON"/>
    <s v="00"/>
    <s v="UNSPECIFIED - Allocated North"/>
    <x v="6"/>
    <n v="0"/>
  </r>
  <r>
    <x v="4"/>
    <s v="00"/>
    <x v="0"/>
    <x v="4"/>
    <s v="098"/>
    <s v="COMMON"/>
    <s v="00"/>
    <s v="UNSPECIFIED - Allocated North"/>
    <x v="7"/>
    <n v="0"/>
  </r>
  <r>
    <x v="4"/>
    <s v="00"/>
    <x v="0"/>
    <x v="4"/>
    <s v="098"/>
    <s v="COMMON"/>
    <s v="00"/>
    <s v="UNSPECIFIED - Allocated North"/>
    <x v="8"/>
    <n v="0"/>
  </r>
  <r>
    <x v="4"/>
    <s v="00"/>
    <x v="0"/>
    <x v="4"/>
    <s v="098"/>
    <s v="COMMON"/>
    <s v="00"/>
    <s v="UNSPECIFIED - Allocated North"/>
    <x v="9"/>
    <n v="0"/>
  </r>
  <r>
    <x v="4"/>
    <s v="00"/>
    <x v="0"/>
    <x v="4"/>
    <s v="098"/>
    <s v="COMMON"/>
    <s v="00"/>
    <s v="UNSPECIFIED - Allocated North"/>
    <x v="10"/>
    <n v="0"/>
  </r>
  <r>
    <x v="4"/>
    <s v="00"/>
    <x v="0"/>
    <x v="4"/>
    <s v="098"/>
    <s v="COMMON"/>
    <s v="00"/>
    <s v="UNSPECIFIED - Allocated North"/>
    <x v="11"/>
    <n v="0"/>
  </r>
  <r>
    <x v="4"/>
    <s v="00"/>
    <x v="0"/>
    <x v="4"/>
    <s v="098"/>
    <s v="COMMON"/>
    <s v="00"/>
    <s v="UNSPECIFIED - Allocated North"/>
    <x v="12"/>
    <n v="0"/>
  </r>
  <r>
    <x v="4"/>
    <s v="00"/>
    <x v="0"/>
    <x v="4"/>
    <s v="098"/>
    <s v="COMMON"/>
    <s v="00"/>
    <s v="UNSPECIFIED - Allocated North"/>
    <x v="13"/>
    <n v="0"/>
  </r>
  <r>
    <x v="4"/>
    <s v="00"/>
    <x v="0"/>
    <x v="4"/>
    <s v="098"/>
    <s v="COMMON"/>
    <s v="00"/>
    <s v="UNSPECIFIED - Allocated North"/>
    <x v="14"/>
    <n v="0"/>
  </r>
  <r>
    <x v="4"/>
    <s v="00"/>
    <x v="0"/>
    <x v="4"/>
    <s v="098"/>
    <s v="COMMON"/>
    <s v="00"/>
    <s v="UNSPECIFIED - Allocated North"/>
    <x v="15"/>
    <n v="0"/>
  </r>
  <r>
    <x v="4"/>
    <s v="00"/>
    <x v="0"/>
    <x v="4"/>
    <s v="098"/>
    <s v="COMMON"/>
    <s v="00"/>
    <s v="UNSPECIFIED - Allocated North"/>
    <x v="16"/>
    <n v="0"/>
  </r>
  <r>
    <x v="4"/>
    <s v="00"/>
    <x v="0"/>
    <x v="4"/>
    <s v="098"/>
    <s v="COMMON"/>
    <s v="00"/>
    <s v="UNSPECIFIED - Allocated North"/>
    <x v="17"/>
    <n v="0"/>
  </r>
  <r>
    <x v="4"/>
    <s v="00"/>
    <x v="0"/>
    <x v="4"/>
    <s v="098"/>
    <s v="COMMON"/>
    <s v="00"/>
    <s v="UNSPECIFIED - Allocated North"/>
    <x v="18"/>
    <n v="0"/>
  </r>
  <r>
    <x v="4"/>
    <s v="00"/>
    <x v="0"/>
    <x v="4"/>
    <s v="098"/>
    <s v="COMMON"/>
    <s v="00"/>
    <s v="UNSPECIFIED - Allocated North"/>
    <x v="19"/>
    <n v="0"/>
  </r>
  <r>
    <x v="4"/>
    <s v="00"/>
    <x v="0"/>
    <x v="4"/>
    <s v="098"/>
    <s v="COMMON"/>
    <s v="00"/>
    <s v="UNSPECIFIED - Allocated North"/>
    <x v="24"/>
    <n v="0"/>
  </r>
  <r>
    <x v="4"/>
    <s v="00"/>
    <x v="0"/>
    <x v="4"/>
    <s v="098"/>
    <s v="COMMON"/>
    <s v="00"/>
    <s v="UNSPECIFIED - Allocated North"/>
    <x v="59"/>
    <n v="0"/>
  </r>
  <r>
    <x v="4"/>
    <s v="00"/>
    <x v="0"/>
    <x v="4"/>
    <s v="098"/>
    <s v="COMMON"/>
    <s v="00"/>
    <s v="UNSPECIFIED - Allocated North"/>
    <x v="259"/>
    <n v="0"/>
  </r>
  <r>
    <x v="4"/>
    <s v="00"/>
    <x v="2"/>
    <x v="4"/>
    <s v="098"/>
    <s v="COMMON"/>
    <s v="00"/>
    <s v="UNSPECIFIED - Allocated North"/>
    <x v="0"/>
    <n v="0"/>
  </r>
  <r>
    <x v="4"/>
    <s v="00"/>
    <x v="2"/>
    <x v="4"/>
    <s v="098"/>
    <s v="COMMON"/>
    <s v="00"/>
    <s v="UNSPECIFIED - Allocated North"/>
    <x v="1"/>
    <n v="0"/>
  </r>
  <r>
    <x v="4"/>
    <s v="00"/>
    <x v="2"/>
    <x v="4"/>
    <s v="098"/>
    <s v="COMMON"/>
    <s v="00"/>
    <s v="UNSPECIFIED - Allocated North"/>
    <x v="2"/>
    <n v="0"/>
  </r>
  <r>
    <x v="4"/>
    <s v="00"/>
    <x v="2"/>
    <x v="4"/>
    <s v="098"/>
    <s v="COMMON"/>
    <s v="00"/>
    <s v="UNSPECIFIED - Allocated North"/>
    <x v="3"/>
    <n v="0"/>
  </r>
  <r>
    <x v="4"/>
    <s v="00"/>
    <x v="2"/>
    <x v="4"/>
    <s v="098"/>
    <s v="COMMON"/>
    <s v="00"/>
    <s v="UNSPECIFIED - Allocated North"/>
    <x v="4"/>
    <n v="0"/>
  </r>
  <r>
    <x v="4"/>
    <s v="00"/>
    <x v="2"/>
    <x v="4"/>
    <s v="098"/>
    <s v="COMMON"/>
    <s v="00"/>
    <s v="UNSPECIFIED - Allocated North"/>
    <x v="5"/>
    <n v="0"/>
  </r>
  <r>
    <x v="4"/>
    <s v="00"/>
    <x v="2"/>
    <x v="4"/>
    <s v="098"/>
    <s v="COMMON"/>
    <s v="00"/>
    <s v="UNSPECIFIED - Allocated North"/>
    <x v="6"/>
    <n v="0"/>
  </r>
  <r>
    <x v="4"/>
    <s v="00"/>
    <x v="2"/>
    <x v="4"/>
    <s v="098"/>
    <s v="COMMON"/>
    <s v="00"/>
    <s v="UNSPECIFIED - Allocated North"/>
    <x v="7"/>
    <n v="0"/>
  </r>
  <r>
    <x v="4"/>
    <s v="00"/>
    <x v="2"/>
    <x v="4"/>
    <s v="098"/>
    <s v="COMMON"/>
    <s v="00"/>
    <s v="UNSPECIFIED - Allocated North"/>
    <x v="8"/>
    <n v="0"/>
  </r>
  <r>
    <x v="4"/>
    <s v="00"/>
    <x v="2"/>
    <x v="4"/>
    <s v="098"/>
    <s v="COMMON"/>
    <s v="00"/>
    <s v="UNSPECIFIED - Allocated North"/>
    <x v="9"/>
    <n v="0"/>
  </r>
  <r>
    <x v="4"/>
    <s v="00"/>
    <x v="2"/>
    <x v="4"/>
    <s v="098"/>
    <s v="COMMON"/>
    <s v="00"/>
    <s v="UNSPECIFIED - Allocated North"/>
    <x v="10"/>
    <n v="0"/>
  </r>
  <r>
    <x v="4"/>
    <s v="00"/>
    <x v="2"/>
    <x v="4"/>
    <s v="098"/>
    <s v="COMMON"/>
    <s v="00"/>
    <s v="UNSPECIFIED - Allocated North"/>
    <x v="11"/>
    <n v="0"/>
  </r>
  <r>
    <x v="4"/>
    <s v="00"/>
    <x v="2"/>
    <x v="4"/>
    <s v="098"/>
    <s v="COMMON"/>
    <s v="00"/>
    <s v="UNSPECIFIED - Allocated North"/>
    <x v="12"/>
    <n v="0"/>
  </r>
  <r>
    <x v="4"/>
    <s v="00"/>
    <x v="2"/>
    <x v="4"/>
    <s v="098"/>
    <s v="COMMON"/>
    <s v="00"/>
    <s v="UNSPECIFIED - Allocated North"/>
    <x v="13"/>
    <n v="0"/>
  </r>
  <r>
    <x v="4"/>
    <s v="00"/>
    <x v="2"/>
    <x v="4"/>
    <s v="098"/>
    <s v="COMMON"/>
    <s v="00"/>
    <s v="UNSPECIFIED - Allocated North"/>
    <x v="14"/>
    <n v="0"/>
  </r>
  <r>
    <x v="4"/>
    <s v="00"/>
    <x v="2"/>
    <x v="4"/>
    <s v="098"/>
    <s v="COMMON"/>
    <s v="00"/>
    <s v="UNSPECIFIED - Allocated North"/>
    <x v="15"/>
    <n v="0"/>
  </r>
  <r>
    <x v="4"/>
    <s v="00"/>
    <x v="2"/>
    <x v="4"/>
    <s v="098"/>
    <s v="COMMON"/>
    <s v="00"/>
    <s v="UNSPECIFIED - Allocated North"/>
    <x v="16"/>
    <n v="0"/>
  </r>
  <r>
    <x v="4"/>
    <s v="00"/>
    <x v="2"/>
    <x v="4"/>
    <s v="098"/>
    <s v="COMMON"/>
    <s v="00"/>
    <s v="UNSPECIFIED - Allocated North"/>
    <x v="17"/>
    <n v="0"/>
  </r>
  <r>
    <x v="4"/>
    <s v="00"/>
    <x v="2"/>
    <x v="4"/>
    <s v="098"/>
    <s v="COMMON"/>
    <s v="00"/>
    <s v="UNSPECIFIED - Allocated North"/>
    <x v="18"/>
    <n v="0"/>
  </r>
  <r>
    <x v="4"/>
    <s v="00"/>
    <x v="2"/>
    <x v="4"/>
    <s v="098"/>
    <s v="COMMON"/>
    <s v="00"/>
    <s v="UNSPECIFIED - Allocated North"/>
    <x v="19"/>
    <n v="0"/>
  </r>
  <r>
    <x v="4"/>
    <s v="00"/>
    <x v="2"/>
    <x v="4"/>
    <s v="098"/>
    <s v="COMMON"/>
    <s v="00"/>
    <s v="UNSPECIFIED - Allocated North"/>
    <x v="20"/>
    <n v="0"/>
  </r>
  <r>
    <x v="4"/>
    <s v="00"/>
    <x v="2"/>
    <x v="4"/>
    <s v="098"/>
    <s v="COMMON"/>
    <s v="00"/>
    <s v="UNSPECIFIED - Allocated North"/>
    <x v="260"/>
    <n v="0"/>
  </r>
  <r>
    <x v="4"/>
    <s v="00"/>
    <x v="2"/>
    <x v="4"/>
    <s v="098"/>
    <s v="COMMON"/>
    <s v="00"/>
    <s v="UNSPECIFIED - Allocated North"/>
    <x v="261"/>
    <n v="0"/>
  </r>
  <r>
    <x v="4"/>
    <s v="00"/>
    <x v="2"/>
    <x v="4"/>
    <s v="098"/>
    <s v="COMMON"/>
    <s v="00"/>
    <s v="UNSPECIFIED - Allocated North"/>
    <x v="262"/>
    <n v="0"/>
  </r>
  <r>
    <x v="4"/>
    <s v="00"/>
    <x v="2"/>
    <x v="4"/>
    <s v="098"/>
    <s v="COMMON"/>
    <s v="00"/>
    <s v="UNSPECIFIED - Allocated North"/>
    <x v="21"/>
    <n v="0"/>
  </r>
  <r>
    <x v="4"/>
    <s v="00"/>
    <x v="2"/>
    <x v="4"/>
    <s v="098"/>
    <s v="COMMON"/>
    <s v="00"/>
    <s v="UNSPECIFIED - Allocated North"/>
    <x v="22"/>
    <n v="0"/>
  </r>
  <r>
    <x v="4"/>
    <s v="00"/>
    <x v="2"/>
    <x v="4"/>
    <s v="098"/>
    <s v="COMMON"/>
    <s v="00"/>
    <s v="UNSPECIFIED - Allocated North"/>
    <x v="23"/>
    <n v="0"/>
  </r>
  <r>
    <x v="4"/>
    <s v="00"/>
    <x v="2"/>
    <x v="4"/>
    <s v="098"/>
    <s v="COMMON"/>
    <s v="00"/>
    <s v="UNSPECIFIED - Allocated North"/>
    <x v="24"/>
    <n v="0"/>
  </r>
  <r>
    <x v="4"/>
    <s v="00"/>
    <x v="2"/>
    <x v="4"/>
    <s v="098"/>
    <s v="COMMON"/>
    <s v="00"/>
    <s v="UNSPECIFIED - Allocated North"/>
    <x v="25"/>
    <n v="0"/>
  </r>
  <r>
    <x v="4"/>
    <s v="00"/>
    <x v="2"/>
    <x v="4"/>
    <s v="098"/>
    <s v="COMMON"/>
    <s v="00"/>
    <s v="UNSPECIFIED - Allocated North"/>
    <x v="26"/>
    <n v="0"/>
  </r>
  <r>
    <x v="4"/>
    <s v="00"/>
    <x v="2"/>
    <x v="4"/>
    <s v="098"/>
    <s v="COMMON"/>
    <s v="00"/>
    <s v="UNSPECIFIED - Allocated North"/>
    <x v="59"/>
    <n v="0"/>
  </r>
  <r>
    <x v="4"/>
    <s v="00"/>
    <x v="2"/>
    <x v="4"/>
    <s v="098"/>
    <s v="COMMON"/>
    <s v="00"/>
    <s v="UNSPECIFIED - Allocated North"/>
    <x v="263"/>
    <n v="0"/>
  </r>
  <r>
    <x v="4"/>
    <s v="00"/>
    <x v="2"/>
    <x v="4"/>
    <s v="098"/>
    <s v="COMMON"/>
    <s v="00"/>
    <s v="UNSPECIFIED - Allocated North"/>
    <x v="264"/>
    <n v="0"/>
  </r>
  <r>
    <x v="4"/>
    <s v="00"/>
    <x v="2"/>
    <x v="4"/>
    <s v="098"/>
    <s v="COMMON"/>
    <s v="00"/>
    <s v="UNSPECIFIED - Allocated North"/>
    <x v="85"/>
    <n v="0"/>
  </r>
  <r>
    <x v="4"/>
    <s v="00"/>
    <x v="2"/>
    <x v="4"/>
    <s v="098"/>
    <s v="COMMON"/>
    <s v="00"/>
    <s v="UNSPECIFIED - Allocated North"/>
    <x v="125"/>
    <n v="0"/>
  </r>
  <r>
    <x v="4"/>
    <s v="00"/>
    <x v="2"/>
    <x v="4"/>
    <s v="098"/>
    <s v="COMMON"/>
    <s v="00"/>
    <s v="UNSPECIFIED - Allocated North"/>
    <x v="37"/>
    <n v="0"/>
  </r>
  <r>
    <x v="4"/>
    <s v="00"/>
    <x v="2"/>
    <x v="4"/>
    <s v="098"/>
    <s v="COMMON"/>
    <s v="00"/>
    <s v="UNSPECIFIED - Allocated North"/>
    <x v="140"/>
    <n v="0"/>
  </r>
  <r>
    <x v="4"/>
    <s v="00"/>
    <x v="2"/>
    <x v="4"/>
    <s v="098"/>
    <s v="COMMON"/>
    <s v="00"/>
    <s v="UNSPECIFIED - Allocated North"/>
    <x v="212"/>
    <n v="0"/>
  </r>
  <r>
    <x v="4"/>
    <s v="00"/>
    <x v="2"/>
    <x v="4"/>
    <s v="098"/>
    <s v="COMMON"/>
    <s v="00"/>
    <s v="UNSPECIFIED - Allocated North"/>
    <x v="265"/>
    <n v="0"/>
  </r>
  <r>
    <x v="4"/>
    <s v="00"/>
    <x v="1"/>
    <x v="4"/>
    <s v="098"/>
    <s v="COMMON"/>
    <s v="00"/>
    <s v="UNSPECIFIED - Allocated North"/>
    <x v="0"/>
    <n v="0"/>
  </r>
  <r>
    <x v="4"/>
    <s v="00"/>
    <x v="1"/>
    <x v="4"/>
    <s v="098"/>
    <s v="COMMON"/>
    <s v="00"/>
    <s v="UNSPECIFIED - Allocated North"/>
    <x v="1"/>
    <n v="0"/>
  </r>
  <r>
    <x v="4"/>
    <s v="00"/>
    <x v="1"/>
    <x v="4"/>
    <s v="098"/>
    <s v="COMMON"/>
    <s v="00"/>
    <s v="UNSPECIFIED - Allocated North"/>
    <x v="2"/>
    <n v="0"/>
  </r>
  <r>
    <x v="4"/>
    <s v="00"/>
    <x v="1"/>
    <x v="4"/>
    <s v="098"/>
    <s v="COMMON"/>
    <s v="00"/>
    <s v="UNSPECIFIED - Allocated North"/>
    <x v="3"/>
    <n v="0"/>
  </r>
  <r>
    <x v="4"/>
    <s v="00"/>
    <x v="1"/>
    <x v="4"/>
    <s v="098"/>
    <s v="COMMON"/>
    <s v="00"/>
    <s v="UNSPECIFIED - Allocated North"/>
    <x v="4"/>
    <n v="0"/>
  </r>
  <r>
    <x v="4"/>
    <s v="00"/>
    <x v="1"/>
    <x v="4"/>
    <s v="098"/>
    <s v="COMMON"/>
    <s v="00"/>
    <s v="UNSPECIFIED - Allocated North"/>
    <x v="5"/>
    <n v="0"/>
  </r>
  <r>
    <x v="4"/>
    <s v="00"/>
    <x v="1"/>
    <x v="4"/>
    <s v="098"/>
    <s v="COMMON"/>
    <s v="00"/>
    <s v="UNSPECIFIED - Allocated North"/>
    <x v="6"/>
    <n v="0"/>
  </r>
  <r>
    <x v="4"/>
    <s v="00"/>
    <x v="1"/>
    <x v="4"/>
    <s v="098"/>
    <s v="COMMON"/>
    <s v="00"/>
    <s v="UNSPECIFIED - Allocated North"/>
    <x v="7"/>
    <n v="0"/>
  </r>
  <r>
    <x v="4"/>
    <s v="00"/>
    <x v="1"/>
    <x v="4"/>
    <s v="098"/>
    <s v="COMMON"/>
    <s v="00"/>
    <s v="UNSPECIFIED - Allocated North"/>
    <x v="8"/>
    <n v="0"/>
  </r>
  <r>
    <x v="4"/>
    <s v="00"/>
    <x v="1"/>
    <x v="4"/>
    <s v="098"/>
    <s v="COMMON"/>
    <s v="00"/>
    <s v="UNSPECIFIED - Allocated North"/>
    <x v="9"/>
    <n v="0"/>
  </r>
  <r>
    <x v="4"/>
    <s v="00"/>
    <x v="1"/>
    <x v="4"/>
    <s v="098"/>
    <s v="COMMON"/>
    <s v="00"/>
    <s v="UNSPECIFIED - Allocated North"/>
    <x v="10"/>
    <n v="0"/>
  </r>
  <r>
    <x v="4"/>
    <s v="00"/>
    <x v="1"/>
    <x v="4"/>
    <s v="098"/>
    <s v="COMMON"/>
    <s v="00"/>
    <s v="UNSPECIFIED - Allocated North"/>
    <x v="11"/>
    <n v="0"/>
  </r>
  <r>
    <x v="4"/>
    <s v="00"/>
    <x v="1"/>
    <x v="4"/>
    <s v="098"/>
    <s v="COMMON"/>
    <s v="00"/>
    <s v="UNSPECIFIED - Allocated North"/>
    <x v="12"/>
    <n v="0"/>
  </r>
  <r>
    <x v="4"/>
    <s v="00"/>
    <x v="1"/>
    <x v="4"/>
    <s v="098"/>
    <s v="COMMON"/>
    <s v="00"/>
    <s v="UNSPECIFIED - Allocated North"/>
    <x v="13"/>
    <n v="0"/>
  </r>
  <r>
    <x v="4"/>
    <s v="00"/>
    <x v="1"/>
    <x v="4"/>
    <s v="098"/>
    <s v="COMMON"/>
    <s v="00"/>
    <s v="UNSPECIFIED - Allocated North"/>
    <x v="14"/>
    <n v="0"/>
  </r>
  <r>
    <x v="4"/>
    <s v="00"/>
    <x v="1"/>
    <x v="4"/>
    <s v="098"/>
    <s v="COMMON"/>
    <s v="00"/>
    <s v="UNSPECIFIED - Allocated North"/>
    <x v="15"/>
    <n v="0"/>
  </r>
  <r>
    <x v="4"/>
    <s v="00"/>
    <x v="1"/>
    <x v="4"/>
    <s v="098"/>
    <s v="COMMON"/>
    <s v="00"/>
    <s v="UNSPECIFIED - Allocated North"/>
    <x v="16"/>
    <n v="0"/>
  </r>
  <r>
    <x v="4"/>
    <s v="00"/>
    <x v="1"/>
    <x v="4"/>
    <s v="098"/>
    <s v="COMMON"/>
    <s v="00"/>
    <s v="UNSPECIFIED - Allocated North"/>
    <x v="17"/>
    <n v="0"/>
  </r>
  <r>
    <x v="4"/>
    <s v="00"/>
    <x v="1"/>
    <x v="4"/>
    <s v="098"/>
    <s v="COMMON"/>
    <s v="00"/>
    <s v="UNSPECIFIED - Allocated North"/>
    <x v="18"/>
    <n v="0"/>
  </r>
  <r>
    <x v="4"/>
    <s v="00"/>
    <x v="1"/>
    <x v="4"/>
    <s v="098"/>
    <s v="COMMON"/>
    <s v="00"/>
    <s v="UNSPECIFIED - Allocated North"/>
    <x v="19"/>
    <n v="0"/>
  </r>
  <r>
    <x v="4"/>
    <s v="00"/>
    <x v="1"/>
    <x v="4"/>
    <s v="098"/>
    <s v="COMMON"/>
    <s v="00"/>
    <s v="UNSPECIFIED - Allocated North"/>
    <x v="20"/>
    <n v="0"/>
  </r>
  <r>
    <x v="4"/>
    <s v="00"/>
    <x v="1"/>
    <x v="4"/>
    <s v="098"/>
    <s v="COMMON"/>
    <s v="00"/>
    <s v="UNSPECIFIED - Allocated North"/>
    <x v="21"/>
    <n v="0"/>
  </r>
  <r>
    <x v="4"/>
    <s v="00"/>
    <x v="1"/>
    <x v="4"/>
    <s v="098"/>
    <s v="COMMON"/>
    <s v="00"/>
    <s v="UNSPECIFIED - Allocated North"/>
    <x v="23"/>
    <n v="0"/>
  </r>
  <r>
    <x v="4"/>
    <s v="00"/>
    <x v="1"/>
    <x v="4"/>
    <s v="098"/>
    <s v="COMMON"/>
    <s v="00"/>
    <s v="UNSPECIFIED - Allocated North"/>
    <x v="25"/>
    <n v="0"/>
  </r>
  <r>
    <x v="4"/>
    <s v="00"/>
    <x v="1"/>
    <x v="4"/>
    <s v="098"/>
    <s v="COMMON"/>
    <s v="00"/>
    <s v="UNSPECIFIED - Allocated North"/>
    <x v="59"/>
    <n v="0"/>
  </r>
  <r>
    <x v="4"/>
    <s v="00"/>
    <x v="1"/>
    <x v="4"/>
    <s v="098"/>
    <s v="COMMON"/>
    <s v="00"/>
    <s v="UNSPECIFIED - Allocated North"/>
    <x v="232"/>
    <n v="0"/>
  </r>
  <r>
    <x v="4"/>
    <s v="00"/>
    <x v="1"/>
    <x v="4"/>
    <s v="098"/>
    <s v="COMMON"/>
    <s v="00"/>
    <s v="UNSPECIFIED - Allocated North"/>
    <x v="266"/>
    <n v="0"/>
  </r>
  <r>
    <x v="4"/>
    <s v="00"/>
    <x v="1"/>
    <x v="4"/>
    <s v="098"/>
    <s v="COMMON"/>
    <s v="00"/>
    <s v="UNSPECIFIED - Allocated North"/>
    <x v="267"/>
    <n v="0"/>
  </r>
  <r>
    <x v="4"/>
    <s v="00"/>
    <x v="2"/>
    <x v="4"/>
    <s v="098"/>
    <s v="COMMON"/>
    <s v="00"/>
    <s v="UNSPECIFIED - Allocated North (MT)"/>
    <x v="24"/>
    <n v="101946.64"/>
  </r>
  <r>
    <x v="4"/>
    <s v="00"/>
    <x v="2"/>
    <x v="4"/>
    <s v="098"/>
    <s v="COMMON"/>
    <s v="00"/>
    <s v="UNSPECIFIED - Allocated North (MT)"/>
    <x v="25"/>
    <n v="17350.849999999999"/>
  </r>
  <r>
    <x v="4"/>
    <s v="00"/>
    <x v="2"/>
    <x v="4"/>
    <s v="098"/>
    <s v="COMMON"/>
    <s v="00"/>
    <s v="UNSPECIFIED - Allocated North (MT)"/>
    <x v="26"/>
    <n v="116114.8"/>
  </r>
  <r>
    <x v="4"/>
    <s v="00"/>
    <x v="2"/>
    <x v="4"/>
    <s v="098"/>
    <s v="COMMON"/>
    <s v="00"/>
    <s v="UNSPECIFIED - Allocated North (MT)"/>
    <x v="264"/>
    <n v="6461.01"/>
  </r>
  <r>
    <x v="4"/>
    <s v="00"/>
    <x v="0"/>
    <x v="4"/>
    <s v="098"/>
    <s v="COMMON"/>
    <s v="00"/>
    <s v="UNSPECIFIED - Allocated North (WA)"/>
    <x v="12"/>
    <n v="12172.9"/>
  </r>
  <r>
    <x v="4"/>
    <s v="00"/>
    <x v="0"/>
    <x v="4"/>
    <s v="098"/>
    <s v="COMMON"/>
    <s v="00"/>
    <s v="UNSPECIFIED - Allocated North (WA)"/>
    <x v="13"/>
    <n v="20053.64"/>
  </r>
  <r>
    <x v="4"/>
    <s v="00"/>
    <x v="0"/>
    <x v="4"/>
    <s v="098"/>
    <s v="COMMON"/>
    <s v="00"/>
    <s v="UNSPECIFIED - Allocated North (WA)"/>
    <x v="14"/>
    <n v="22253.98"/>
  </r>
  <r>
    <x v="4"/>
    <s v="00"/>
    <x v="0"/>
    <x v="4"/>
    <s v="098"/>
    <s v="COMMON"/>
    <s v="00"/>
    <s v="UNSPECIFIED - Allocated North (WA)"/>
    <x v="15"/>
    <n v="44547.63"/>
  </r>
  <r>
    <x v="4"/>
    <s v="00"/>
    <x v="0"/>
    <x v="4"/>
    <s v="098"/>
    <s v="COMMON"/>
    <s v="00"/>
    <s v="UNSPECIFIED - Allocated North (WA)"/>
    <x v="16"/>
    <n v="9658.2000000000007"/>
  </r>
  <r>
    <x v="4"/>
    <s v="00"/>
    <x v="0"/>
    <x v="4"/>
    <s v="098"/>
    <s v="COMMON"/>
    <s v="00"/>
    <s v="UNSPECIFIED - Allocated North (WA)"/>
    <x v="17"/>
    <n v="1992.34"/>
  </r>
  <r>
    <x v="4"/>
    <s v="00"/>
    <x v="0"/>
    <x v="4"/>
    <s v="098"/>
    <s v="COMMON"/>
    <s v="00"/>
    <s v="UNSPECIFIED - Allocated North (WA)"/>
    <x v="18"/>
    <n v="15736.59"/>
  </r>
  <r>
    <x v="4"/>
    <s v="00"/>
    <x v="0"/>
    <x v="4"/>
    <s v="098"/>
    <s v="COMMON"/>
    <s v="00"/>
    <s v="UNSPECIFIED - Allocated North (WA)"/>
    <x v="19"/>
    <n v="9196.6299999999992"/>
  </r>
  <r>
    <x v="4"/>
    <s v="00"/>
    <x v="0"/>
    <x v="4"/>
    <s v="098"/>
    <s v="COMMON"/>
    <s v="00"/>
    <s v="UNSPECIFIED - Allocated North (WA)"/>
    <x v="24"/>
    <n v="32788.26"/>
  </r>
  <r>
    <x v="4"/>
    <s v="00"/>
    <x v="0"/>
    <x v="4"/>
    <s v="098"/>
    <s v="COMMON"/>
    <s v="00"/>
    <s v="UNSPECIFIED - Allocated North (WA)"/>
    <x v="59"/>
    <n v="41470.97"/>
  </r>
  <r>
    <x v="4"/>
    <s v="00"/>
    <x v="0"/>
    <x v="4"/>
    <s v="098"/>
    <s v="COMMON"/>
    <s v="00"/>
    <s v="UNSPECIFIED - Allocated North (WA)"/>
    <x v="259"/>
    <n v="6736.06"/>
  </r>
  <r>
    <x v="4"/>
    <s v="00"/>
    <x v="2"/>
    <x v="4"/>
    <s v="098"/>
    <s v="COMMON"/>
    <s v="00"/>
    <s v="UNSPECIFIED - Allocated North (WA)"/>
    <x v="12"/>
    <n v="49187.67"/>
  </r>
  <r>
    <x v="4"/>
    <s v="00"/>
    <x v="2"/>
    <x v="4"/>
    <s v="098"/>
    <s v="COMMON"/>
    <s v="00"/>
    <s v="UNSPECIFIED - Allocated North (WA)"/>
    <x v="13"/>
    <n v="81031.789999999994"/>
  </r>
  <r>
    <x v="4"/>
    <s v="00"/>
    <x v="2"/>
    <x v="4"/>
    <s v="098"/>
    <s v="COMMON"/>
    <s v="00"/>
    <s v="UNSPECIFIED - Allocated North (WA)"/>
    <x v="14"/>
    <n v="89922.84"/>
  </r>
  <r>
    <x v="4"/>
    <s v="00"/>
    <x v="2"/>
    <x v="4"/>
    <s v="098"/>
    <s v="COMMON"/>
    <s v="00"/>
    <s v="UNSPECIFIED - Allocated North (WA)"/>
    <x v="15"/>
    <n v="180005.97"/>
  </r>
  <r>
    <x v="4"/>
    <s v="00"/>
    <x v="2"/>
    <x v="4"/>
    <s v="098"/>
    <s v="COMMON"/>
    <s v="00"/>
    <s v="UNSPECIFIED - Allocated North (WA)"/>
    <x v="16"/>
    <n v="39026.400000000001"/>
  </r>
  <r>
    <x v="4"/>
    <s v="00"/>
    <x v="2"/>
    <x v="4"/>
    <s v="098"/>
    <s v="COMMON"/>
    <s v="00"/>
    <s v="UNSPECIFIED - Allocated North (WA)"/>
    <x v="17"/>
    <n v="8050.56"/>
  </r>
  <r>
    <x v="4"/>
    <s v="00"/>
    <x v="2"/>
    <x v="4"/>
    <s v="098"/>
    <s v="COMMON"/>
    <s v="00"/>
    <s v="UNSPECIFIED - Allocated North (WA)"/>
    <x v="18"/>
    <n v="63587.69"/>
  </r>
  <r>
    <x v="4"/>
    <s v="00"/>
    <x v="2"/>
    <x v="4"/>
    <s v="098"/>
    <s v="COMMON"/>
    <s v="00"/>
    <s v="UNSPECIFIED - Allocated North (WA)"/>
    <x v="19"/>
    <n v="21319.45"/>
  </r>
  <r>
    <x v="4"/>
    <s v="00"/>
    <x v="2"/>
    <x v="4"/>
    <s v="098"/>
    <s v="COMMON"/>
    <s v="00"/>
    <s v="UNSPECIFIED - Allocated North (WA)"/>
    <x v="260"/>
    <n v="22221.66"/>
  </r>
  <r>
    <x v="4"/>
    <s v="00"/>
    <x v="2"/>
    <x v="4"/>
    <s v="098"/>
    <s v="COMMON"/>
    <s v="00"/>
    <s v="UNSPECIFIED - Allocated North (WA)"/>
    <x v="21"/>
    <n v="309778.48"/>
  </r>
  <r>
    <x v="4"/>
    <s v="00"/>
    <x v="2"/>
    <x v="4"/>
    <s v="098"/>
    <s v="COMMON"/>
    <s v="00"/>
    <s v="UNSPECIFIED - Allocated North (WA)"/>
    <x v="22"/>
    <n v="138738.82999999999"/>
  </r>
  <r>
    <x v="4"/>
    <s v="00"/>
    <x v="2"/>
    <x v="4"/>
    <s v="098"/>
    <s v="COMMON"/>
    <s v="00"/>
    <s v="UNSPECIFIED - Allocated North (WA)"/>
    <x v="23"/>
    <n v="69134.070000000007"/>
  </r>
  <r>
    <x v="4"/>
    <s v="00"/>
    <x v="2"/>
    <x v="4"/>
    <s v="098"/>
    <s v="COMMON"/>
    <s v="00"/>
    <s v="UNSPECIFIED - Allocated North (WA)"/>
    <x v="59"/>
    <n v="96266.95"/>
  </r>
  <r>
    <x v="4"/>
    <s v="00"/>
    <x v="2"/>
    <x v="4"/>
    <s v="098"/>
    <s v="COMMON"/>
    <s v="00"/>
    <s v="UNSPECIFIED - Allocated North (WA)"/>
    <x v="263"/>
    <n v="4515.57"/>
  </r>
  <r>
    <x v="4"/>
    <s v="00"/>
    <x v="2"/>
    <x v="4"/>
    <s v="098"/>
    <s v="COMMON"/>
    <s v="00"/>
    <s v="UNSPECIFIED - Allocated North (WA)"/>
    <x v="37"/>
    <n v="118614.65"/>
  </r>
  <r>
    <x v="4"/>
    <s v="00"/>
    <x v="2"/>
    <x v="4"/>
    <s v="098"/>
    <s v="COMMON"/>
    <s v="00"/>
    <s v="UNSPECIFIED - Allocated North (WA)"/>
    <x v="268"/>
    <n v="58522.55"/>
  </r>
  <r>
    <x v="4"/>
    <s v="00"/>
    <x v="2"/>
    <x v="4"/>
    <s v="098"/>
    <s v="COMMON"/>
    <s v="00"/>
    <s v="UNSPECIFIED - Allocated North (WA)"/>
    <x v="167"/>
    <n v="418009.64"/>
  </r>
  <r>
    <x v="4"/>
    <s v="00"/>
    <x v="2"/>
    <x v="4"/>
    <s v="098"/>
    <s v="COMMON"/>
    <s v="00"/>
    <s v="UNSPECIFIED - Allocated North (WA)"/>
    <x v="212"/>
    <n v="305086.43"/>
  </r>
  <r>
    <x v="4"/>
    <s v="00"/>
    <x v="2"/>
    <x v="4"/>
    <s v="098"/>
    <s v="COMMON"/>
    <s v="00"/>
    <s v="UNSPECIFIED - Allocated North (WA)"/>
    <x v="269"/>
    <n v="134636.89000000001"/>
  </r>
  <r>
    <x v="4"/>
    <s v="00"/>
    <x v="2"/>
    <x v="4"/>
    <s v="098"/>
    <s v="COMMON"/>
    <s v="00"/>
    <s v="UNSPECIFIED - Allocated North (WA)"/>
    <x v="265"/>
    <n v="106575.35"/>
  </r>
  <r>
    <x v="4"/>
    <s v="00"/>
    <x v="1"/>
    <x v="4"/>
    <s v="098"/>
    <s v="COMMON"/>
    <s v="00"/>
    <s v="UNSPECIFIED - Allocated North (WA)"/>
    <x v="12"/>
    <n v="16400.95"/>
  </r>
  <r>
    <x v="4"/>
    <s v="00"/>
    <x v="1"/>
    <x v="4"/>
    <s v="098"/>
    <s v="COMMON"/>
    <s v="00"/>
    <s v="UNSPECIFIED - Allocated North (WA)"/>
    <x v="13"/>
    <n v="19703.47"/>
  </r>
  <r>
    <x v="4"/>
    <s v="00"/>
    <x v="1"/>
    <x v="4"/>
    <s v="098"/>
    <s v="COMMON"/>
    <s v="00"/>
    <s v="UNSPECIFIED - Allocated North (WA)"/>
    <x v="14"/>
    <n v="24511.31"/>
  </r>
  <r>
    <x v="4"/>
    <s v="00"/>
    <x v="1"/>
    <x v="4"/>
    <s v="098"/>
    <s v="COMMON"/>
    <s v="00"/>
    <s v="UNSPECIFIED - Allocated North (WA)"/>
    <x v="15"/>
    <n v="30802.12"/>
  </r>
  <r>
    <x v="4"/>
    <s v="00"/>
    <x v="1"/>
    <x v="4"/>
    <s v="098"/>
    <s v="COMMON"/>
    <s v="00"/>
    <s v="UNSPECIFIED - Allocated North (WA)"/>
    <x v="16"/>
    <n v="1147.08"/>
  </r>
  <r>
    <x v="4"/>
    <s v="00"/>
    <x v="1"/>
    <x v="4"/>
    <s v="098"/>
    <s v="COMMON"/>
    <s v="00"/>
    <s v="UNSPECIFIED - Allocated North (WA)"/>
    <x v="17"/>
    <n v="718.4"/>
  </r>
  <r>
    <x v="4"/>
    <s v="00"/>
    <x v="1"/>
    <x v="4"/>
    <s v="098"/>
    <s v="COMMON"/>
    <s v="00"/>
    <s v="UNSPECIFIED - Allocated North (WA)"/>
    <x v="18"/>
    <n v="63794.81"/>
  </r>
  <r>
    <x v="4"/>
    <s v="00"/>
    <x v="1"/>
    <x v="4"/>
    <s v="098"/>
    <s v="COMMON"/>
    <s v="00"/>
    <s v="UNSPECIFIED - Allocated North (WA)"/>
    <x v="19"/>
    <n v="102536.81"/>
  </r>
  <r>
    <x v="4"/>
    <s v="00"/>
    <x v="1"/>
    <x v="4"/>
    <s v="098"/>
    <s v="COMMON"/>
    <s v="00"/>
    <s v="UNSPECIFIED - Allocated North (WA)"/>
    <x v="20"/>
    <n v="49.02"/>
  </r>
  <r>
    <x v="4"/>
    <s v="00"/>
    <x v="1"/>
    <x v="4"/>
    <s v="098"/>
    <s v="COMMON"/>
    <s v="00"/>
    <s v="UNSPECIFIED - Allocated North (WA)"/>
    <x v="21"/>
    <n v="31650.240000000002"/>
  </r>
  <r>
    <x v="4"/>
    <s v="00"/>
    <x v="1"/>
    <x v="4"/>
    <s v="098"/>
    <s v="COMMON"/>
    <s v="00"/>
    <s v="UNSPECIFIED - Allocated North (WA)"/>
    <x v="23"/>
    <n v="5149.3500000000004"/>
  </r>
  <r>
    <x v="4"/>
    <s v="00"/>
    <x v="1"/>
    <x v="4"/>
    <s v="098"/>
    <s v="COMMON"/>
    <s v="00"/>
    <s v="UNSPECIFIED - Allocated North (WA)"/>
    <x v="25"/>
    <n v="14308.96"/>
  </r>
  <r>
    <x v="4"/>
    <s v="00"/>
    <x v="1"/>
    <x v="4"/>
    <s v="098"/>
    <s v="COMMON"/>
    <s v="00"/>
    <s v="UNSPECIFIED - Allocated North (WA)"/>
    <x v="59"/>
    <n v="17961.98"/>
  </r>
  <r>
    <x v="4"/>
    <s v="00"/>
    <x v="1"/>
    <x v="4"/>
    <s v="098"/>
    <s v="COMMON"/>
    <s v="00"/>
    <s v="UNSPECIFIED - Allocated North (WA)"/>
    <x v="232"/>
    <n v="1459.32"/>
  </r>
  <r>
    <x v="4"/>
    <s v="00"/>
    <x v="1"/>
    <x v="4"/>
    <s v="098"/>
    <s v="COMMON"/>
    <s v="00"/>
    <s v="UNSPECIFIED - Allocated North (WA)"/>
    <x v="266"/>
    <n v="8965.17"/>
  </r>
  <r>
    <x v="4"/>
    <s v="00"/>
    <x v="1"/>
    <x v="4"/>
    <s v="098"/>
    <s v="COMMON"/>
    <s v="00"/>
    <s v="UNSPECIFIED - Allocated North (WA)"/>
    <x v="267"/>
    <n v="4908.51"/>
  </r>
  <r>
    <x v="4"/>
    <s v="00"/>
    <x v="0"/>
    <x v="0"/>
    <s v="099"/>
    <s v="COMMON ALL"/>
    <s v="00"/>
    <s v="UNSPECIFIED - Allocated All"/>
    <x v="0"/>
    <n v="0"/>
  </r>
  <r>
    <x v="4"/>
    <s v="00"/>
    <x v="0"/>
    <x v="0"/>
    <s v="099"/>
    <s v="COMMON ALL"/>
    <s v="00"/>
    <s v="UNSPECIFIED - Allocated All"/>
    <x v="1"/>
    <n v="0"/>
  </r>
  <r>
    <x v="4"/>
    <s v="00"/>
    <x v="0"/>
    <x v="0"/>
    <s v="099"/>
    <s v="COMMON ALL"/>
    <s v="00"/>
    <s v="UNSPECIFIED - Allocated All"/>
    <x v="2"/>
    <n v="0"/>
  </r>
  <r>
    <x v="4"/>
    <s v="00"/>
    <x v="0"/>
    <x v="0"/>
    <s v="099"/>
    <s v="COMMON ALL"/>
    <s v="00"/>
    <s v="UNSPECIFIED - Allocated All"/>
    <x v="3"/>
    <n v="0"/>
  </r>
  <r>
    <x v="4"/>
    <s v="00"/>
    <x v="0"/>
    <x v="0"/>
    <s v="099"/>
    <s v="COMMON ALL"/>
    <s v="00"/>
    <s v="UNSPECIFIED - Allocated All"/>
    <x v="4"/>
    <n v="0"/>
  </r>
  <r>
    <x v="4"/>
    <s v="00"/>
    <x v="0"/>
    <x v="0"/>
    <s v="099"/>
    <s v="COMMON ALL"/>
    <s v="00"/>
    <s v="UNSPECIFIED - Allocated All"/>
    <x v="5"/>
    <n v="0"/>
  </r>
  <r>
    <x v="4"/>
    <s v="00"/>
    <x v="0"/>
    <x v="0"/>
    <s v="099"/>
    <s v="COMMON ALL"/>
    <s v="00"/>
    <s v="UNSPECIFIED - Allocated All"/>
    <x v="6"/>
    <n v="0"/>
  </r>
  <r>
    <x v="4"/>
    <s v="00"/>
    <x v="0"/>
    <x v="0"/>
    <s v="099"/>
    <s v="COMMON ALL"/>
    <s v="00"/>
    <s v="UNSPECIFIED - Allocated All"/>
    <x v="7"/>
    <n v="0"/>
  </r>
  <r>
    <x v="4"/>
    <s v="00"/>
    <x v="0"/>
    <x v="0"/>
    <s v="099"/>
    <s v="COMMON ALL"/>
    <s v="00"/>
    <s v="UNSPECIFIED - Allocated All"/>
    <x v="8"/>
    <n v="0"/>
  </r>
  <r>
    <x v="4"/>
    <s v="00"/>
    <x v="0"/>
    <x v="0"/>
    <s v="099"/>
    <s v="COMMON ALL"/>
    <s v="00"/>
    <s v="UNSPECIFIED - Allocated All"/>
    <x v="9"/>
    <n v="0"/>
  </r>
  <r>
    <x v="4"/>
    <s v="00"/>
    <x v="0"/>
    <x v="0"/>
    <s v="099"/>
    <s v="COMMON ALL"/>
    <s v="00"/>
    <s v="UNSPECIFIED - Allocated All"/>
    <x v="10"/>
    <n v="0"/>
  </r>
  <r>
    <x v="4"/>
    <s v="00"/>
    <x v="0"/>
    <x v="0"/>
    <s v="099"/>
    <s v="COMMON ALL"/>
    <s v="00"/>
    <s v="UNSPECIFIED - Allocated All"/>
    <x v="11"/>
    <n v="0"/>
  </r>
  <r>
    <x v="4"/>
    <s v="00"/>
    <x v="0"/>
    <x v="0"/>
    <s v="099"/>
    <s v="COMMON ALL"/>
    <s v="00"/>
    <s v="UNSPECIFIED - Allocated All"/>
    <x v="12"/>
    <n v="0"/>
  </r>
  <r>
    <x v="4"/>
    <s v="00"/>
    <x v="0"/>
    <x v="0"/>
    <s v="099"/>
    <s v="COMMON ALL"/>
    <s v="00"/>
    <s v="UNSPECIFIED - Allocated All"/>
    <x v="13"/>
    <n v="0"/>
  </r>
  <r>
    <x v="4"/>
    <s v="00"/>
    <x v="0"/>
    <x v="0"/>
    <s v="099"/>
    <s v="COMMON ALL"/>
    <s v="00"/>
    <s v="UNSPECIFIED - Allocated All"/>
    <x v="14"/>
    <n v="0"/>
  </r>
  <r>
    <x v="4"/>
    <s v="00"/>
    <x v="0"/>
    <x v="0"/>
    <s v="099"/>
    <s v="COMMON ALL"/>
    <s v="00"/>
    <s v="UNSPECIFIED - Allocated All"/>
    <x v="15"/>
    <n v="0"/>
  </r>
  <r>
    <x v="4"/>
    <s v="00"/>
    <x v="0"/>
    <x v="0"/>
    <s v="099"/>
    <s v="COMMON ALL"/>
    <s v="00"/>
    <s v="UNSPECIFIED - Allocated All"/>
    <x v="16"/>
    <n v="0"/>
  </r>
  <r>
    <x v="4"/>
    <s v="00"/>
    <x v="0"/>
    <x v="0"/>
    <s v="099"/>
    <s v="COMMON ALL"/>
    <s v="00"/>
    <s v="UNSPECIFIED - Allocated All"/>
    <x v="17"/>
    <n v="0"/>
  </r>
  <r>
    <x v="4"/>
    <s v="00"/>
    <x v="0"/>
    <x v="0"/>
    <s v="099"/>
    <s v="COMMON ALL"/>
    <s v="00"/>
    <s v="UNSPECIFIED - Allocated All"/>
    <x v="18"/>
    <n v="0"/>
  </r>
  <r>
    <x v="4"/>
    <s v="00"/>
    <x v="0"/>
    <x v="0"/>
    <s v="099"/>
    <s v="COMMON ALL"/>
    <s v="00"/>
    <s v="UNSPECIFIED - Allocated All"/>
    <x v="19"/>
    <n v="0"/>
  </r>
  <r>
    <x v="4"/>
    <s v="00"/>
    <x v="0"/>
    <x v="0"/>
    <s v="099"/>
    <s v="COMMON ALL"/>
    <s v="00"/>
    <s v="UNSPECIFIED - Allocated All"/>
    <x v="20"/>
    <n v="0"/>
  </r>
  <r>
    <x v="4"/>
    <s v="00"/>
    <x v="0"/>
    <x v="0"/>
    <s v="099"/>
    <s v="COMMON ALL"/>
    <s v="00"/>
    <s v="UNSPECIFIED - Allocated All"/>
    <x v="21"/>
    <n v="0"/>
  </r>
  <r>
    <x v="4"/>
    <s v="00"/>
    <x v="0"/>
    <x v="0"/>
    <s v="099"/>
    <s v="COMMON ALL"/>
    <s v="00"/>
    <s v="UNSPECIFIED - Allocated All"/>
    <x v="22"/>
    <n v="0"/>
  </r>
  <r>
    <x v="4"/>
    <s v="00"/>
    <x v="0"/>
    <x v="0"/>
    <s v="099"/>
    <s v="COMMON ALL"/>
    <s v="00"/>
    <s v="UNSPECIFIED - Allocated All"/>
    <x v="23"/>
    <n v="0"/>
  </r>
  <r>
    <x v="4"/>
    <s v="00"/>
    <x v="0"/>
    <x v="0"/>
    <s v="099"/>
    <s v="COMMON ALL"/>
    <s v="00"/>
    <s v="UNSPECIFIED - Allocated All"/>
    <x v="24"/>
    <n v="0"/>
  </r>
  <r>
    <x v="4"/>
    <s v="00"/>
    <x v="0"/>
    <x v="0"/>
    <s v="099"/>
    <s v="COMMON ALL"/>
    <s v="00"/>
    <s v="UNSPECIFIED - Allocated All"/>
    <x v="25"/>
    <n v="0"/>
  </r>
  <r>
    <x v="4"/>
    <s v="00"/>
    <x v="0"/>
    <x v="0"/>
    <s v="099"/>
    <s v="COMMON ALL"/>
    <s v="00"/>
    <s v="UNSPECIFIED - Allocated All"/>
    <x v="26"/>
    <n v="0"/>
  </r>
  <r>
    <x v="4"/>
    <s v="00"/>
    <x v="0"/>
    <x v="0"/>
    <s v="099"/>
    <s v="COMMON ALL"/>
    <s v="00"/>
    <s v="UNSPECIFIED - Allocated All"/>
    <x v="59"/>
    <n v="0"/>
  </r>
  <r>
    <x v="4"/>
    <s v="00"/>
    <x v="0"/>
    <x v="0"/>
    <s v="099"/>
    <s v="COMMON ALL"/>
    <s v="00"/>
    <s v="UNSPECIFIED - Allocated All"/>
    <x v="92"/>
    <n v="0"/>
  </r>
  <r>
    <x v="4"/>
    <s v="00"/>
    <x v="0"/>
    <x v="0"/>
    <s v="099"/>
    <s v="COMMON ALL"/>
    <s v="00"/>
    <s v="UNSPECIFIED - Allocated All"/>
    <x v="235"/>
    <n v="0"/>
  </r>
  <r>
    <x v="4"/>
    <s v="00"/>
    <x v="0"/>
    <x v="0"/>
    <s v="099"/>
    <s v="COMMON ALL"/>
    <s v="00"/>
    <s v="UNSPECIFIED - Allocated All"/>
    <x v="29"/>
    <n v="0"/>
  </r>
  <r>
    <x v="4"/>
    <s v="00"/>
    <x v="0"/>
    <x v="0"/>
    <s v="099"/>
    <s v="COMMON ALL"/>
    <s v="00"/>
    <s v="UNSPECIFIED - Allocated All"/>
    <x v="112"/>
    <n v="0"/>
  </r>
  <r>
    <x v="4"/>
    <s v="00"/>
    <x v="0"/>
    <x v="0"/>
    <s v="099"/>
    <s v="COMMON ALL"/>
    <s v="00"/>
    <s v="UNSPECIFIED - Allocated All"/>
    <x v="125"/>
    <n v="0"/>
  </r>
  <r>
    <x v="4"/>
    <s v="00"/>
    <x v="0"/>
    <x v="0"/>
    <s v="099"/>
    <s v="COMMON ALL"/>
    <s v="00"/>
    <s v="UNSPECIFIED - Allocated All"/>
    <x v="140"/>
    <n v="0"/>
  </r>
  <r>
    <x v="4"/>
    <s v="00"/>
    <x v="0"/>
    <x v="0"/>
    <s v="099"/>
    <s v="COMMON ALL"/>
    <s v="00"/>
    <s v="UNSPECIFIED - Allocated All"/>
    <x v="52"/>
    <n v="0"/>
  </r>
  <r>
    <x v="4"/>
    <s v="00"/>
    <x v="1"/>
    <x v="0"/>
    <s v="099"/>
    <s v="COMMON ALL"/>
    <s v="00"/>
    <s v="UNSPECIFIED - Allocated All"/>
    <x v="17"/>
    <n v="0"/>
  </r>
  <r>
    <x v="4"/>
    <s v="00"/>
    <x v="1"/>
    <x v="0"/>
    <s v="099"/>
    <s v="COMMON ALL"/>
    <s v="00"/>
    <s v="UNSPECIFIED - Allocated All"/>
    <x v="20"/>
    <n v="0"/>
  </r>
  <r>
    <x v="4"/>
    <s v="00"/>
    <x v="1"/>
    <x v="0"/>
    <s v="099"/>
    <s v="COMMON ALL"/>
    <s v="00"/>
    <s v="UNSPECIFIED - Allocated All"/>
    <x v="21"/>
    <n v="0"/>
  </r>
  <r>
    <x v="4"/>
    <s v="00"/>
    <x v="1"/>
    <x v="0"/>
    <s v="099"/>
    <s v="COMMON ALL"/>
    <s v="00"/>
    <s v="UNSPECIFIED - Allocated All"/>
    <x v="22"/>
    <n v="0"/>
  </r>
  <r>
    <x v="4"/>
    <s v="00"/>
    <x v="1"/>
    <x v="0"/>
    <s v="099"/>
    <s v="COMMON ALL"/>
    <s v="00"/>
    <s v="UNSPECIFIED - Allocated All"/>
    <x v="23"/>
    <n v="0"/>
  </r>
  <r>
    <x v="4"/>
    <s v="00"/>
    <x v="1"/>
    <x v="0"/>
    <s v="099"/>
    <s v="COMMON ALL"/>
    <s v="00"/>
    <s v="UNSPECIFIED - Allocated All"/>
    <x v="24"/>
    <n v="0"/>
  </r>
  <r>
    <x v="4"/>
    <s v="00"/>
    <x v="1"/>
    <x v="0"/>
    <s v="099"/>
    <s v="COMMON ALL"/>
    <s v="00"/>
    <s v="UNSPECIFIED - Allocated All"/>
    <x v="25"/>
    <n v="0"/>
  </r>
  <r>
    <x v="4"/>
    <s v="00"/>
    <x v="1"/>
    <x v="0"/>
    <s v="099"/>
    <s v="COMMON ALL"/>
    <s v="00"/>
    <s v="UNSPECIFIED - Allocated All"/>
    <x v="26"/>
    <n v="0"/>
  </r>
  <r>
    <x v="4"/>
    <s v="00"/>
    <x v="1"/>
    <x v="0"/>
    <s v="099"/>
    <s v="COMMON ALL"/>
    <s v="00"/>
    <s v="UNSPECIFIED - Allocated All"/>
    <x v="59"/>
    <n v="0"/>
  </r>
  <r>
    <x v="4"/>
    <s v="00"/>
    <x v="1"/>
    <x v="0"/>
    <s v="099"/>
    <s v="COMMON ALL"/>
    <s v="00"/>
    <s v="UNSPECIFIED - Allocated All"/>
    <x v="270"/>
    <n v="0"/>
  </r>
  <r>
    <x v="4"/>
    <s v="00"/>
    <x v="1"/>
    <x v="0"/>
    <s v="099"/>
    <s v="COMMON ALL"/>
    <s v="00"/>
    <s v="UNSPECIFIED - Allocated All"/>
    <x v="40"/>
    <n v="0"/>
  </r>
  <r>
    <x v="4"/>
    <s v="00"/>
    <x v="1"/>
    <x v="0"/>
    <s v="099"/>
    <s v="COMMON ALL"/>
    <s v="00"/>
    <s v="UNSPECIFIED - Allocated All"/>
    <x v="127"/>
    <n v="0"/>
  </r>
  <r>
    <x v="4"/>
    <s v="00"/>
    <x v="1"/>
    <x v="0"/>
    <s v="099"/>
    <s v="COMMON ALL"/>
    <s v="00"/>
    <s v="UNSPECIFIED - Allocated All"/>
    <x v="140"/>
    <n v="0"/>
  </r>
  <r>
    <x v="4"/>
    <s v="00"/>
    <x v="1"/>
    <x v="0"/>
    <s v="099"/>
    <s v="COMMON ALL"/>
    <s v="00"/>
    <s v="UNSPECIFIED - Allocated All"/>
    <x v="52"/>
    <n v="0"/>
  </r>
  <r>
    <x v="4"/>
    <s v="00"/>
    <x v="0"/>
    <x v="0"/>
    <s v="099"/>
    <s v="COMMON ALL"/>
    <s v="00"/>
    <s v="UNSPECIFIED - Allocated All (WA)"/>
    <x v="12"/>
    <n v="9191.25"/>
  </r>
  <r>
    <x v="4"/>
    <s v="00"/>
    <x v="0"/>
    <x v="0"/>
    <s v="099"/>
    <s v="COMMON ALL"/>
    <s v="00"/>
    <s v="UNSPECIFIED - Allocated All (WA)"/>
    <x v="13"/>
    <n v="15141.67"/>
  </r>
  <r>
    <x v="4"/>
    <s v="00"/>
    <x v="0"/>
    <x v="0"/>
    <s v="099"/>
    <s v="COMMON ALL"/>
    <s v="00"/>
    <s v="UNSPECIFIED - Allocated All (WA)"/>
    <x v="14"/>
    <n v="16803.060000000001"/>
  </r>
  <r>
    <x v="4"/>
    <s v="00"/>
    <x v="0"/>
    <x v="0"/>
    <s v="099"/>
    <s v="COMMON ALL"/>
    <s v="00"/>
    <s v="UNSPECIFIED - Allocated All (WA)"/>
    <x v="15"/>
    <n v="33636.07"/>
  </r>
  <r>
    <x v="4"/>
    <s v="00"/>
    <x v="0"/>
    <x v="0"/>
    <s v="099"/>
    <s v="COMMON ALL"/>
    <s v="00"/>
    <s v="UNSPECIFIED - Allocated All (WA)"/>
    <x v="16"/>
    <n v="7292.51"/>
  </r>
  <r>
    <x v="4"/>
    <s v="00"/>
    <x v="0"/>
    <x v="0"/>
    <s v="099"/>
    <s v="COMMON ALL"/>
    <s v="00"/>
    <s v="UNSPECIFIED - Allocated All (WA)"/>
    <x v="17"/>
    <n v="1504.34"/>
  </r>
  <r>
    <x v="4"/>
    <s v="00"/>
    <x v="0"/>
    <x v="0"/>
    <s v="099"/>
    <s v="COMMON ALL"/>
    <s v="00"/>
    <s v="UNSPECIFIED - Allocated All (WA)"/>
    <x v="18"/>
    <n v="11882.05"/>
  </r>
  <r>
    <x v="4"/>
    <s v="00"/>
    <x v="0"/>
    <x v="0"/>
    <s v="099"/>
    <s v="COMMON ALL"/>
    <s v="00"/>
    <s v="UNSPECIFIED - Allocated All (WA)"/>
    <x v="19"/>
    <n v="26129.47"/>
  </r>
  <r>
    <x v="4"/>
    <s v="00"/>
    <x v="0"/>
    <x v="0"/>
    <s v="099"/>
    <s v="COMMON ALL"/>
    <s v="00"/>
    <s v="UNSPECIFIED - Allocated All (WA)"/>
    <x v="20"/>
    <n v="198190.69"/>
  </r>
  <r>
    <x v="4"/>
    <s v="00"/>
    <x v="0"/>
    <x v="0"/>
    <s v="099"/>
    <s v="COMMON ALL"/>
    <s v="00"/>
    <s v="UNSPECIFIED - Allocated All (WA)"/>
    <x v="21"/>
    <n v="296486.65000000002"/>
  </r>
  <r>
    <x v="4"/>
    <s v="00"/>
    <x v="0"/>
    <x v="0"/>
    <s v="099"/>
    <s v="COMMON ALL"/>
    <s v="00"/>
    <s v="UNSPECIFIED - Allocated All (WA)"/>
    <x v="22"/>
    <n v="372625.57"/>
  </r>
  <r>
    <x v="4"/>
    <s v="00"/>
    <x v="0"/>
    <x v="0"/>
    <s v="099"/>
    <s v="COMMON ALL"/>
    <s v="00"/>
    <s v="UNSPECIFIED - Allocated All (WA)"/>
    <x v="23"/>
    <n v="573874.49"/>
  </r>
  <r>
    <x v="4"/>
    <s v="00"/>
    <x v="0"/>
    <x v="0"/>
    <s v="099"/>
    <s v="COMMON ALL"/>
    <s v="00"/>
    <s v="UNSPECIFIED - Allocated All (WA)"/>
    <x v="24"/>
    <n v="1062631.74"/>
  </r>
  <r>
    <x v="4"/>
    <s v="00"/>
    <x v="0"/>
    <x v="0"/>
    <s v="099"/>
    <s v="COMMON ALL"/>
    <s v="00"/>
    <s v="UNSPECIFIED - Allocated All (WA)"/>
    <x v="25"/>
    <n v="1625577.68"/>
  </r>
  <r>
    <x v="4"/>
    <s v="00"/>
    <x v="0"/>
    <x v="0"/>
    <s v="099"/>
    <s v="COMMON ALL"/>
    <s v="00"/>
    <s v="UNSPECIFIED - Allocated All (WA)"/>
    <x v="26"/>
    <n v="1165626.99"/>
  </r>
  <r>
    <x v="4"/>
    <s v="00"/>
    <x v="0"/>
    <x v="0"/>
    <s v="099"/>
    <s v="COMMON ALL"/>
    <s v="00"/>
    <s v="UNSPECIFIED - Allocated All (WA)"/>
    <x v="59"/>
    <n v="751524.14"/>
  </r>
  <r>
    <x v="4"/>
    <s v="00"/>
    <x v="0"/>
    <x v="0"/>
    <s v="099"/>
    <s v="COMMON ALL"/>
    <s v="00"/>
    <s v="UNSPECIFIED - Allocated All (WA)"/>
    <x v="92"/>
    <n v="62776.26"/>
  </r>
  <r>
    <x v="4"/>
    <s v="00"/>
    <x v="0"/>
    <x v="0"/>
    <s v="099"/>
    <s v="COMMON ALL"/>
    <s v="00"/>
    <s v="UNSPECIFIED - Allocated All (WA)"/>
    <x v="29"/>
    <n v="1215115.99"/>
  </r>
  <r>
    <x v="4"/>
    <s v="00"/>
    <x v="0"/>
    <x v="0"/>
    <s v="099"/>
    <s v="COMMON ALL"/>
    <s v="00"/>
    <s v="UNSPECIFIED - Allocated All (WA)"/>
    <x v="37"/>
    <n v="2035496.77"/>
  </r>
  <r>
    <x v="4"/>
    <s v="00"/>
    <x v="0"/>
    <x v="0"/>
    <s v="099"/>
    <s v="COMMON ALL"/>
    <s v="00"/>
    <s v="UNSPECIFIED - Allocated All (WA)"/>
    <x v="212"/>
    <n v="1922949.94"/>
  </r>
  <r>
    <x v="4"/>
    <s v="00"/>
    <x v="0"/>
    <x v="0"/>
    <s v="099"/>
    <s v="COMMON ALL"/>
    <s v="00"/>
    <s v="UNSPECIFIED - Allocated All (WA)"/>
    <x v="52"/>
    <n v="1454434.21"/>
  </r>
  <r>
    <x v="4"/>
    <s v="00"/>
    <x v="1"/>
    <x v="0"/>
    <s v="099"/>
    <s v="COMMON ALL"/>
    <s v="00"/>
    <s v="UNSPECIFIED - Allocated All (WA)"/>
    <x v="17"/>
    <n v="20727.97"/>
  </r>
  <r>
    <x v="4"/>
    <s v="00"/>
    <x v="1"/>
    <x v="0"/>
    <s v="099"/>
    <s v="COMMON ALL"/>
    <s v="00"/>
    <s v="UNSPECIFIED - Allocated All (WA)"/>
    <x v="20"/>
    <n v="57361.38"/>
  </r>
  <r>
    <x v="4"/>
    <s v="00"/>
    <x v="1"/>
    <x v="0"/>
    <s v="099"/>
    <s v="COMMON ALL"/>
    <s v="00"/>
    <s v="UNSPECIFIED - Allocated All (WA)"/>
    <x v="21"/>
    <n v="217295.52"/>
  </r>
  <r>
    <x v="4"/>
    <s v="00"/>
    <x v="1"/>
    <x v="0"/>
    <s v="099"/>
    <s v="COMMON ALL"/>
    <s v="00"/>
    <s v="UNSPECIFIED - Allocated All (WA)"/>
    <x v="22"/>
    <n v="119617.16"/>
  </r>
  <r>
    <x v="4"/>
    <s v="00"/>
    <x v="1"/>
    <x v="0"/>
    <s v="099"/>
    <s v="COMMON ALL"/>
    <s v="00"/>
    <s v="UNSPECIFIED - Allocated All (WA)"/>
    <x v="23"/>
    <n v="409473.9"/>
  </r>
  <r>
    <x v="4"/>
    <s v="00"/>
    <x v="1"/>
    <x v="0"/>
    <s v="099"/>
    <s v="COMMON ALL"/>
    <s v="00"/>
    <s v="UNSPECIFIED - Allocated All (WA)"/>
    <x v="24"/>
    <n v="165720.59"/>
  </r>
  <r>
    <x v="4"/>
    <s v="00"/>
    <x v="1"/>
    <x v="0"/>
    <s v="099"/>
    <s v="COMMON ALL"/>
    <s v="00"/>
    <s v="UNSPECIFIED - Allocated All (WA)"/>
    <x v="25"/>
    <n v="102657.24"/>
  </r>
  <r>
    <x v="4"/>
    <s v="00"/>
    <x v="1"/>
    <x v="0"/>
    <s v="099"/>
    <s v="COMMON ALL"/>
    <s v="00"/>
    <s v="UNSPECIFIED - Allocated All (WA)"/>
    <x v="26"/>
    <n v="25733.41"/>
  </r>
  <r>
    <x v="4"/>
    <s v="00"/>
    <x v="1"/>
    <x v="0"/>
    <s v="099"/>
    <s v="COMMON ALL"/>
    <s v="00"/>
    <s v="UNSPECIFIED - Allocated All (WA)"/>
    <x v="59"/>
    <n v="202171.14"/>
  </r>
  <r>
    <x v="4"/>
    <s v="00"/>
    <x v="1"/>
    <x v="0"/>
    <s v="099"/>
    <s v="COMMON ALL"/>
    <s v="00"/>
    <s v="UNSPECIFIED - Allocated All (WA)"/>
    <x v="37"/>
    <n v="958195.8"/>
  </r>
  <r>
    <x v="4"/>
    <s v="00"/>
    <x v="1"/>
    <x v="0"/>
    <s v="099"/>
    <s v="COMMON ALL"/>
    <s v="00"/>
    <s v="UNSPECIFIED - Allocated All (WA)"/>
    <x v="212"/>
    <n v="339761.55"/>
  </r>
  <r>
    <x v="4"/>
    <s v="00"/>
    <x v="1"/>
    <x v="0"/>
    <s v="099"/>
    <s v="COMMON ALL"/>
    <s v="00"/>
    <s v="UNSPECIFIED - Allocated All (WA)"/>
    <x v="52"/>
    <n v="541281.1"/>
  </r>
  <r>
    <x v="5"/>
    <s v="00"/>
    <x v="0"/>
    <x v="1"/>
    <s v="028"/>
    <s v="WASHINGTON"/>
    <s v="00"/>
    <s v="UNSPECIFIED - Washington"/>
    <x v="224"/>
    <n v="0"/>
  </r>
  <r>
    <x v="5"/>
    <s v="00"/>
    <x v="0"/>
    <x v="1"/>
    <s v="028"/>
    <s v="WASHINGTON"/>
    <s v="00"/>
    <s v="UNSPECIFIED - Washington"/>
    <x v="225"/>
    <n v="0"/>
  </r>
  <r>
    <x v="5"/>
    <s v="00"/>
    <x v="0"/>
    <x v="1"/>
    <s v="028"/>
    <s v="WASHINGTON"/>
    <s v="00"/>
    <s v="UNSPECIFIED - Washington"/>
    <x v="226"/>
    <n v="0"/>
  </r>
  <r>
    <x v="5"/>
    <s v="00"/>
    <x v="0"/>
    <x v="1"/>
    <s v="028"/>
    <s v="WASHINGTON"/>
    <s v="00"/>
    <s v="UNSPECIFIED - Washington"/>
    <x v="227"/>
    <n v="0"/>
  </r>
  <r>
    <x v="5"/>
    <s v="00"/>
    <x v="0"/>
    <x v="1"/>
    <s v="028"/>
    <s v="WASHINGTON"/>
    <s v="00"/>
    <s v="UNSPECIFIED - Washington"/>
    <x v="228"/>
    <n v="0"/>
  </r>
  <r>
    <x v="5"/>
    <s v="00"/>
    <x v="0"/>
    <x v="1"/>
    <s v="028"/>
    <s v="WASHINGTON"/>
    <s v="00"/>
    <s v="UNSPECIFIED - Washington"/>
    <x v="229"/>
    <n v="0"/>
  </r>
  <r>
    <x v="5"/>
    <s v="00"/>
    <x v="0"/>
    <x v="1"/>
    <s v="028"/>
    <s v="WASHINGTON"/>
    <s v="00"/>
    <s v="UNSPECIFIED - Washington"/>
    <x v="230"/>
    <n v="0"/>
  </r>
  <r>
    <x v="5"/>
    <s v="00"/>
    <x v="0"/>
    <x v="1"/>
    <s v="028"/>
    <s v="WASHINGTON"/>
    <s v="00"/>
    <s v="UNSPECIFIED - Washington"/>
    <x v="231"/>
    <n v="0"/>
  </r>
  <r>
    <x v="5"/>
    <s v="00"/>
    <x v="0"/>
    <x v="1"/>
    <s v="028"/>
    <s v="WASHINGTON"/>
    <s v="00"/>
    <s v="UNSPECIFIED - Washington"/>
    <x v="0"/>
    <n v="0"/>
  </r>
  <r>
    <x v="5"/>
    <s v="00"/>
    <x v="0"/>
    <x v="1"/>
    <s v="028"/>
    <s v="WASHINGTON"/>
    <s v="00"/>
    <s v="UNSPECIFIED - Washington"/>
    <x v="1"/>
    <n v="0"/>
  </r>
  <r>
    <x v="5"/>
    <s v="00"/>
    <x v="0"/>
    <x v="1"/>
    <s v="028"/>
    <s v="WASHINGTON"/>
    <s v="00"/>
    <s v="UNSPECIFIED - Washington"/>
    <x v="2"/>
    <n v="0"/>
  </r>
  <r>
    <x v="5"/>
    <s v="00"/>
    <x v="0"/>
    <x v="1"/>
    <s v="028"/>
    <s v="WASHINGTON"/>
    <s v="00"/>
    <s v="UNSPECIFIED - Washington"/>
    <x v="3"/>
    <n v="0"/>
  </r>
  <r>
    <x v="5"/>
    <s v="00"/>
    <x v="0"/>
    <x v="1"/>
    <s v="028"/>
    <s v="WASHINGTON"/>
    <s v="00"/>
    <s v="UNSPECIFIED - Washington"/>
    <x v="4"/>
    <n v="0"/>
  </r>
  <r>
    <x v="5"/>
    <s v="00"/>
    <x v="0"/>
    <x v="1"/>
    <s v="028"/>
    <s v="WASHINGTON"/>
    <s v="00"/>
    <s v="UNSPECIFIED - Washington"/>
    <x v="5"/>
    <n v="0"/>
  </r>
  <r>
    <x v="5"/>
    <s v="00"/>
    <x v="0"/>
    <x v="1"/>
    <s v="028"/>
    <s v="WASHINGTON"/>
    <s v="00"/>
    <s v="UNSPECIFIED - Washington"/>
    <x v="6"/>
    <n v="0"/>
  </r>
  <r>
    <x v="5"/>
    <s v="00"/>
    <x v="0"/>
    <x v="1"/>
    <s v="028"/>
    <s v="WASHINGTON"/>
    <s v="00"/>
    <s v="UNSPECIFIED - Washington"/>
    <x v="7"/>
    <n v="0"/>
  </r>
  <r>
    <x v="5"/>
    <s v="00"/>
    <x v="0"/>
    <x v="1"/>
    <s v="028"/>
    <s v="WASHINGTON"/>
    <s v="00"/>
    <s v="UNSPECIFIED - Washington"/>
    <x v="8"/>
    <n v="0"/>
  </r>
  <r>
    <x v="5"/>
    <s v="00"/>
    <x v="0"/>
    <x v="1"/>
    <s v="028"/>
    <s v="WASHINGTON"/>
    <s v="00"/>
    <s v="UNSPECIFIED - Washington"/>
    <x v="9"/>
    <n v="0"/>
  </r>
  <r>
    <x v="5"/>
    <s v="00"/>
    <x v="0"/>
    <x v="1"/>
    <s v="028"/>
    <s v="WASHINGTON"/>
    <s v="00"/>
    <s v="UNSPECIFIED - Washington"/>
    <x v="10"/>
    <n v="0"/>
  </r>
  <r>
    <x v="5"/>
    <s v="00"/>
    <x v="0"/>
    <x v="1"/>
    <s v="028"/>
    <s v="WASHINGTON"/>
    <s v="00"/>
    <s v="UNSPECIFIED - Washington"/>
    <x v="11"/>
    <n v="0"/>
  </r>
  <r>
    <x v="5"/>
    <s v="00"/>
    <x v="0"/>
    <x v="1"/>
    <s v="028"/>
    <s v="WASHINGTON"/>
    <s v="00"/>
    <s v="UNSPECIFIED - Washington"/>
    <x v="12"/>
    <n v="0"/>
  </r>
  <r>
    <x v="5"/>
    <s v="00"/>
    <x v="0"/>
    <x v="1"/>
    <s v="028"/>
    <s v="WASHINGTON"/>
    <s v="00"/>
    <s v="UNSPECIFIED - Washington"/>
    <x v="13"/>
    <n v="0"/>
  </r>
  <r>
    <x v="5"/>
    <s v="00"/>
    <x v="0"/>
    <x v="1"/>
    <s v="028"/>
    <s v="WASHINGTON"/>
    <s v="00"/>
    <s v="UNSPECIFIED - Washington"/>
    <x v="14"/>
    <n v="0"/>
  </r>
  <r>
    <x v="5"/>
    <s v="00"/>
    <x v="0"/>
    <x v="1"/>
    <s v="028"/>
    <s v="WASHINGTON"/>
    <s v="00"/>
    <s v="UNSPECIFIED - Washington"/>
    <x v="15"/>
    <n v="0"/>
  </r>
  <r>
    <x v="5"/>
    <s v="00"/>
    <x v="0"/>
    <x v="1"/>
    <s v="028"/>
    <s v="WASHINGTON"/>
    <s v="00"/>
    <s v="UNSPECIFIED - Washington"/>
    <x v="16"/>
    <n v="0"/>
  </r>
  <r>
    <x v="5"/>
    <s v="00"/>
    <x v="0"/>
    <x v="1"/>
    <s v="028"/>
    <s v="WASHINGTON"/>
    <s v="00"/>
    <s v="UNSPECIFIED - Washington"/>
    <x v="17"/>
    <n v="5.49"/>
  </r>
  <r>
    <x v="5"/>
    <s v="00"/>
    <x v="0"/>
    <x v="1"/>
    <s v="028"/>
    <s v="WASHINGTON"/>
    <s v="00"/>
    <s v="UNSPECIFIED - Washington"/>
    <x v="18"/>
    <n v="1675.23"/>
  </r>
  <r>
    <x v="5"/>
    <s v="00"/>
    <x v="2"/>
    <x v="1"/>
    <s v="028"/>
    <s v="WASHINGTON"/>
    <s v="00"/>
    <s v="UNSPECIFIED - Washington"/>
    <x v="224"/>
    <n v="0"/>
  </r>
  <r>
    <x v="5"/>
    <s v="00"/>
    <x v="2"/>
    <x v="1"/>
    <s v="028"/>
    <s v="WASHINGTON"/>
    <s v="00"/>
    <s v="UNSPECIFIED - Washington"/>
    <x v="225"/>
    <n v="0"/>
  </r>
  <r>
    <x v="5"/>
    <s v="00"/>
    <x v="2"/>
    <x v="1"/>
    <s v="028"/>
    <s v="WASHINGTON"/>
    <s v="00"/>
    <s v="UNSPECIFIED - Washington"/>
    <x v="226"/>
    <n v="0"/>
  </r>
  <r>
    <x v="5"/>
    <s v="00"/>
    <x v="2"/>
    <x v="1"/>
    <s v="028"/>
    <s v="WASHINGTON"/>
    <s v="00"/>
    <s v="UNSPECIFIED - Washington"/>
    <x v="227"/>
    <n v="0"/>
  </r>
  <r>
    <x v="5"/>
    <s v="00"/>
    <x v="2"/>
    <x v="1"/>
    <s v="028"/>
    <s v="WASHINGTON"/>
    <s v="00"/>
    <s v="UNSPECIFIED - Washington"/>
    <x v="228"/>
    <n v="0"/>
  </r>
  <r>
    <x v="5"/>
    <s v="00"/>
    <x v="2"/>
    <x v="1"/>
    <s v="028"/>
    <s v="WASHINGTON"/>
    <s v="00"/>
    <s v="UNSPECIFIED - Washington"/>
    <x v="229"/>
    <n v="0"/>
  </r>
  <r>
    <x v="5"/>
    <s v="00"/>
    <x v="2"/>
    <x v="1"/>
    <s v="028"/>
    <s v="WASHINGTON"/>
    <s v="00"/>
    <s v="UNSPECIFIED - Washington"/>
    <x v="230"/>
    <n v="0"/>
  </r>
  <r>
    <x v="5"/>
    <s v="00"/>
    <x v="2"/>
    <x v="1"/>
    <s v="028"/>
    <s v="WASHINGTON"/>
    <s v="00"/>
    <s v="UNSPECIFIED - Washington"/>
    <x v="231"/>
    <n v="0"/>
  </r>
  <r>
    <x v="5"/>
    <s v="00"/>
    <x v="2"/>
    <x v="1"/>
    <s v="028"/>
    <s v="WASHINGTON"/>
    <s v="00"/>
    <s v="UNSPECIFIED - Washington"/>
    <x v="0"/>
    <n v="0"/>
  </r>
  <r>
    <x v="5"/>
    <s v="00"/>
    <x v="2"/>
    <x v="1"/>
    <s v="028"/>
    <s v="WASHINGTON"/>
    <s v="00"/>
    <s v="UNSPECIFIED - Washington"/>
    <x v="1"/>
    <n v="0"/>
  </r>
  <r>
    <x v="5"/>
    <s v="00"/>
    <x v="2"/>
    <x v="1"/>
    <s v="028"/>
    <s v="WASHINGTON"/>
    <s v="00"/>
    <s v="UNSPECIFIED - Washington"/>
    <x v="2"/>
    <n v="0"/>
  </r>
  <r>
    <x v="5"/>
    <s v="00"/>
    <x v="2"/>
    <x v="1"/>
    <s v="028"/>
    <s v="WASHINGTON"/>
    <s v="00"/>
    <s v="UNSPECIFIED - Washington"/>
    <x v="3"/>
    <n v="0"/>
  </r>
  <r>
    <x v="5"/>
    <s v="00"/>
    <x v="2"/>
    <x v="1"/>
    <s v="028"/>
    <s v="WASHINGTON"/>
    <s v="00"/>
    <s v="UNSPECIFIED - Washington"/>
    <x v="4"/>
    <n v="0"/>
  </r>
  <r>
    <x v="5"/>
    <s v="00"/>
    <x v="2"/>
    <x v="1"/>
    <s v="028"/>
    <s v="WASHINGTON"/>
    <s v="00"/>
    <s v="UNSPECIFIED - Washington"/>
    <x v="5"/>
    <n v="0"/>
  </r>
  <r>
    <x v="5"/>
    <s v="00"/>
    <x v="2"/>
    <x v="1"/>
    <s v="028"/>
    <s v="WASHINGTON"/>
    <s v="00"/>
    <s v="UNSPECIFIED - Washington"/>
    <x v="6"/>
    <n v="0"/>
  </r>
  <r>
    <x v="5"/>
    <s v="00"/>
    <x v="2"/>
    <x v="1"/>
    <s v="028"/>
    <s v="WASHINGTON"/>
    <s v="00"/>
    <s v="UNSPECIFIED - Washington"/>
    <x v="7"/>
    <n v="0"/>
  </r>
  <r>
    <x v="5"/>
    <s v="00"/>
    <x v="2"/>
    <x v="1"/>
    <s v="028"/>
    <s v="WASHINGTON"/>
    <s v="00"/>
    <s v="UNSPECIFIED - Washington"/>
    <x v="8"/>
    <n v="0"/>
  </r>
  <r>
    <x v="5"/>
    <s v="00"/>
    <x v="2"/>
    <x v="1"/>
    <s v="028"/>
    <s v="WASHINGTON"/>
    <s v="00"/>
    <s v="UNSPECIFIED - Washington"/>
    <x v="9"/>
    <n v="0"/>
  </r>
  <r>
    <x v="5"/>
    <s v="00"/>
    <x v="2"/>
    <x v="1"/>
    <s v="028"/>
    <s v="WASHINGTON"/>
    <s v="00"/>
    <s v="UNSPECIFIED - Washington"/>
    <x v="10"/>
    <n v="0"/>
  </r>
  <r>
    <x v="5"/>
    <s v="00"/>
    <x v="2"/>
    <x v="1"/>
    <s v="028"/>
    <s v="WASHINGTON"/>
    <s v="00"/>
    <s v="UNSPECIFIED - Washington"/>
    <x v="11"/>
    <n v="0"/>
  </r>
  <r>
    <x v="5"/>
    <s v="00"/>
    <x v="2"/>
    <x v="1"/>
    <s v="028"/>
    <s v="WASHINGTON"/>
    <s v="00"/>
    <s v="UNSPECIFIED - Washington"/>
    <x v="12"/>
    <n v="0"/>
  </r>
  <r>
    <x v="5"/>
    <s v="00"/>
    <x v="2"/>
    <x v="1"/>
    <s v="028"/>
    <s v="WASHINGTON"/>
    <s v="00"/>
    <s v="UNSPECIFIED - Washington"/>
    <x v="13"/>
    <n v="0"/>
  </r>
  <r>
    <x v="5"/>
    <s v="00"/>
    <x v="2"/>
    <x v="1"/>
    <s v="028"/>
    <s v="WASHINGTON"/>
    <s v="00"/>
    <s v="UNSPECIFIED - Washington"/>
    <x v="14"/>
    <n v="0"/>
  </r>
  <r>
    <x v="5"/>
    <s v="00"/>
    <x v="2"/>
    <x v="1"/>
    <s v="028"/>
    <s v="WASHINGTON"/>
    <s v="00"/>
    <s v="UNSPECIFIED - Washington"/>
    <x v="15"/>
    <n v="0"/>
  </r>
  <r>
    <x v="5"/>
    <s v="00"/>
    <x v="2"/>
    <x v="1"/>
    <s v="028"/>
    <s v="WASHINGTON"/>
    <s v="00"/>
    <s v="UNSPECIFIED - Washington"/>
    <x v="16"/>
    <n v="0"/>
  </r>
  <r>
    <x v="5"/>
    <s v="00"/>
    <x v="2"/>
    <x v="1"/>
    <s v="028"/>
    <s v="WASHINGTON"/>
    <s v="00"/>
    <s v="UNSPECIFIED - Washington"/>
    <x v="17"/>
    <n v="28.78"/>
  </r>
  <r>
    <x v="5"/>
    <s v="00"/>
    <x v="2"/>
    <x v="1"/>
    <s v="028"/>
    <s v="WASHINGTON"/>
    <s v="00"/>
    <s v="UNSPECIFIED - Washington"/>
    <x v="18"/>
    <n v="8776.74"/>
  </r>
  <r>
    <x v="5"/>
    <s v="00"/>
    <x v="2"/>
    <x v="1"/>
    <s v="028"/>
    <s v="WASHINGTON"/>
    <s v="00"/>
    <s v="UNSPECIFIED - Washington"/>
    <x v="20"/>
    <n v="109389.04"/>
  </r>
  <r>
    <x v="5"/>
    <s v="00"/>
    <x v="2"/>
    <x v="1"/>
    <s v="028"/>
    <s v="WASHINGTON"/>
    <s v="00"/>
    <s v="UNSPECIFIED - Washington"/>
    <x v="23"/>
    <n v="2881.13"/>
  </r>
  <r>
    <x v="5"/>
    <s v="00"/>
    <x v="2"/>
    <x v="1"/>
    <s v="028"/>
    <s v="WASHINGTON"/>
    <s v="00"/>
    <s v="UNSPECIFIED - Washington"/>
    <x v="72"/>
    <n v="89535.7"/>
  </r>
  <r>
    <x v="5"/>
    <s v="00"/>
    <x v="1"/>
    <x v="1"/>
    <s v="028"/>
    <s v="WASHINGTON"/>
    <s v="00"/>
    <s v="UNSPECIFIED - Washington"/>
    <x v="224"/>
    <n v="0"/>
  </r>
  <r>
    <x v="5"/>
    <s v="00"/>
    <x v="1"/>
    <x v="1"/>
    <s v="028"/>
    <s v="WASHINGTON"/>
    <s v="00"/>
    <s v="UNSPECIFIED - Washington"/>
    <x v="225"/>
    <n v="0"/>
  </r>
  <r>
    <x v="5"/>
    <s v="00"/>
    <x v="1"/>
    <x v="1"/>
    <s v="028"/>
    <s v="WASHINGTON"/>
    <s v="00"/>
    <s v="UNSPECIFIED - Washington"/>
    <x v="226"/>
    <n v="0"/>
  </r>
  <r>
    <x v="5"/>
    <s v="00"/>
    <x v="1"/>
    <x v="1"/>
    <s v="028"/>
    <s v="WASHINGTON"/>
    <s v="00"/>
    <s v="UNSPECIFIED - Washington"/>
    <x v="227"/>
    <n v="0"/>
  </r>
  <r>
    <x v="5"/>
    <s v="00"/>
    <x v="1"/>
    <x v="1"/>
    <s v="028"/>
    <s v="WASHINGTON"/>
    <s v="00"/>
    <s v="UNSPECIFIED - Washington"/>
    <x v="228"/>
    <n v="0"/>
  </r>
  <r>
    <x v="5"/>
    <s v="00"/>
    <x v="1"/>
    <x v="1"/>
    <s v="028"/>
    <s v="WASHINGTON"/>
    <s v="00"/>
    <s v="UNSPECIFIED - Washington"/>
    <x v="229"/>
    <n v="0"/>
  </r>
  <r>
    <x v="5"/>
    <s v="00"/>
    <x v="1"/>
    <x v="1"/>
    <s v="028"/>
    <s v="WASHINGTON"/>
    <s v="00"/>
    <s v="UNSPECIFIED - Washington"/>
    <x v="230"/>
    <n v="0"/>
  </r>
  <r>
    <x v="5"/>
    <s v="00"/>
    <x v="1"/>
    <x v="1"/>
    <s v="028"/>
    <s v="WASHINGTON"/>
    <s v="00"/>
    <s v="UNSPECIFIED - Washington"/>
    <x v="231"/>
    <n v="0"/>
  </r>
  <r>
    <x v="5"/>
    <s v="00"/>
    <x v="1"/>
    <x v="1"/>
    <s v="028"/>
    <s v="WASHINGTON"/>
    <s v="00"/>
    <s v="UNSPECIFIED - Washington"/>
    <x v="0"/>
    <n v="0"/>
  </r>
  <r>
    <x v="5"/>
    <s v="00"/>
    <x v="1"/>
    <x v="1"/>
    <s v="028"/>
    <s v="WASHINGTON"/>
    <s v="00"/>
    <s v="UNSPECIFIED - Washington"/>
    <x v="1"/>
    <n v="0"/>
  </r>
  <r>
    <x v="5"/>
    <s v="00"/>
    <x v="1"/>
    <x v="1"/>
    <s v="028"/>
    <s v="WASHINGTON"/>
    <s v="00"/>
    <s v="UNSPECIFIED - Washington"/>
    <x v="2"/>
    <n v="0"/>
  </r>
  <r>
    <x v="5"/>
    <s v="00"/>
    <x v="1"/>
    <x v="1"/>
    <s v="028"/>
    <s v="WASHINGTON"/>
    <s v="00"/>
    <s v="UNSPECIFIED - Washington"/>
    <x v="3"/>
    <n v="0"/>
  </r>
  <r>
    <x v="5"/>
    <s v="00"/>
    <x v="1"/>
    <x v="1"/>
    <s v="028"/>
    <s v="WASHINGTON"/>
    <s v="00"/>
    <s v="UNSPECIFIED - Washington"/>
    <x v="4"/>
    <n v="0"/>
  </r>
  <r>
    <x v="5"/>
    <s v="00"/>
    <x v="1"/>
    <x v="1"/>
    <s v="028"/>
    <s v="WASHINGTON"/>
    <s v="00"/>
    <s v="UNSPECIFIED - Washington"/>
    <x v="5"/>
    <n v="0"/>
  </r>
  <r>
    <x v="5"/>
    <s v="00"/>
    <x v="1"/>
    <x v="1"/>
    <s v="028"/>
    <s v="WASHINGTON"/>
    <s v="00"/>
    <s v="UNSPECIFIED - Washington"/>
    <x v="6"/>
    <n v="0"/>
  </r>
  <r>
    <x v="5"/>
    <s v="00"/>
    <x v="1"/>
    <x v="1"/>
    <s v="028"/>
    <s v="WASHINGTON"/>
    <s v="00"/>
    <s v="UNSPECIFIED - Washington"/>
    <x v="7"/>
    <n v="0"/>
  </r>
  <r>
    <x v="5"/>
    <s v="00"/>
    <x v="1"/>
    <x v="1"/>
    <s v="028"/>
    <s v="WASHINGTON"/>
    <s v="00"/>
    <s v="UNSPECIFIED - Washington"/>
    <x v="8"/>
    <n v="0"/>
  </r>
  <r>
    <x v="5"/>
    <s v="00"/>
    <x v="1"/>
    <x v="1"/>
    <s v="028"/>
    <s v="WASHINGTON"/>
    <s v="00"/>
    <s v="UNSPECIFIED - Washington"/>
    <x v="9"/>
    <n v="0"/>
  </r>
  <r>
    <x v="5"/>
    <s v="00"/>
    <x v="1"/>
    <x v="1"/>
    <s v="028"/>
    <s v="WASHINGTON"/>
    <s v="00"/>
    <s v="UNSPECIFIED - Washington"/>
    <x v="10"/>
    <n v="0"/>
  </r>
  <r>
    <x v="5"/>
    <s v="00"/>
    <x v="1"/>
    <x v="1"/>
    <s v="028"/>
    <s v="WASHINGTON"/>
    <s v="00"/>
    <s v="UNSPECIFIED - Washington"/>
    <x v="11"/>
    <n v="0"/>
  </r>
  <r>
    <x v="5"/>
    <s v="00"/>
    <x v="1"/>
    <x v="1"/>
    <s v="028"/>
    <s v="WASHINGTON"/>
    <s v="00"/>
    <s v="UNSPECIFIED - Washington"/>
    <x v="12"/>
    <n v="0"/>
  </r>
  <r>
    <x v="5"/>
    <s v="00"/>
    <x v="1"/>
    <x v="1"/>
    <s v="028"/>
    <s v="WASHINGTON"/>
    <s v="00"/>
    <s v="UNSPECIFIED - Washington"/>
    <x v="13"/>
    <n v="0"/>
  </r>
  <r>
    <x v="5"/>
    <s v="00"/>
    <x v="1"/>
    <x v="1"/>
    <s v="028"/>
    <s v="WASHINGTON"/>
    <s v="00"/>
    <s v="UNSPECIFIED - Washington"/>
    <x v="14"/>
    <n v="0"/>
  </r>
  <r>
    <x v="5"/>
    <s v="00"/>
    <x v="1"/>
    <x v="1"/>
    <s v="028"/>
    <s v="WASHINGTON"/>
    <s v="00"/>
    <s v="UNSPECIFIED - Washington"/>
    <x v="15"/>
    <n v="0"/>
  </r>
  <r>
    <x v="5"/>
    <s v="00"/>
    <x v="1"/>
    <x v="1"/>
    <s v="028"/>
    <s v="WASHINGTON"/>
    <s v="00"/>
    <s v="UNSPECIFIED - Washington"/>
    <x v="17"/>
    <n v="494.64"/>
  </r>
  <r>
    <x v="5"/>
    <s v="00"/>
    <x v="1"/>
    <x v="1"/>
    <s v="028"/>
    <s v="WASHINGTON"/>
    <s v="00"/>
    <s v="UNSPECIFIED - Washington"/>
    <x v="18"/>
    <n v="14745.41"/>
  </r>
  <r>
    <x v="5"/>
    <s v="00"/>
    <x v="0"/>
    <x v="2"/>
    <s v="038"/>
    <s v="IDAHO"/>
    <s v="00"/>
    <s v="UNSPECIFIED - Idaho"/>
    <x v="224"/>
    <n v="0"/>
  </r>
  <r>
    <x v="5"/>
    <s v="00"/>
    <x v="0"/>
    <x v="2"/>
    <s v="038"/>
    <s v="IDAHO"/>
    <s v="00"/>
    <s v="UNSPECIFIED - Idaho"/>
    <x v="225"/>
    <n v="0"/>
  </r>
  <r>
    <x v="5"/>
    <s v="00"/>
    <x v="0"/>
    <x v="2"/>
    <s v="038"/>
    <s v="IDAHO"/>
    <s v="00"/>
    <s v="UNSPECIFIED - Idaho"/>
    <x v="226"/>
    <n v="0"/>
  </r>
  <r>
    <x v="5"/>
    <s v="00"/>
    <x v="0"/>
    <x v="2"/>
    <s v="038"/>
    <s v="IDAHO"/>
    <s v="00"/>
    <s v="UNSPECIFIED - Idaho"/>
    <x v="227"/>
    <n v="0"/>
  </r>
  <r>
    <x v="5"/>
    <s v="00"/>
    <x v="0"/>
    <x v="2"/>
    <s v="038"/>
    <s v="IDAHO"/>
    <s v="00"/>
    <s v="UNSPECIFIED - Idaho"/>
    <x v="228"/>
    <n v="0"/>
  </r>
  <r>
    <x v="5"/>
    <s v="00"/>
    <x v="0"/>
    <x v="2"/>
    <s v="038"/>
    <s v="IDAHO"/>
    <s v="00"/>
    <s v="UNSPECIFIED - Idaho"/>
    <x v="229"/>
    <n v="0"/>
  </r>
  <r>
    <x v="5"/>
    <s v="00"/>
    <x v="0"/>
    <x v="2"/>
    <s v="038"/>
    <s v="IDAHO"/>
    <s v="00"/>
    <s v="UNSPECIFIED - Idaho"/>
    <x v="230"/>
    <n v="0"/>
  </r>
  <r>
    <x v="5"/>
    <s v="00"/>
    <x v="0"/>
    <x v="2"/>
    <s v="038"/>
    <s v="IDAHO"/>
    <s v="00"/>
    <s v="UNSPECIFIED - Idaho"/>
    <x v="231"/>
    <n v="0"/>
  </r>
  <r>
    <x v="5"/>
    <s v="00"/>
    <x v="0"/>
    <x v="2"/>
    <s v="038"/>
    <s v="IDAHO"/>
    <s v="00"/>
    <s v="UNSPECIFIED - Idaho"/>
    <x v="0"/>
    <n v="0"/>
  </r>
  <r>
    <x v="5"/>
    <s v="00"/>
    <x v="0"/>
    <x v="2"/>
    <s v="038"/>
    <s v="IDAHO"/>
    <s v="00"/>
    <s v="UNSPECIFIED - Idaho"/>
    <x v="1"/>
    <n v="0"/>
  </r>
  <r>
    <x v="5"/>
    <s v="00"/>
    <x v="0"/>
    <x v="2"/>
    <s v="038"/>
    <s v="IDAHO"/>
    <s v="00"/>
    <s v="UNSPECIFIED - Idaho"/>
    <x v="2"/>
    <n v="0"/>
  </r>
  <r>
    <x v="5"/>
    <s v="00"/>
    <x v="0"/>
    <x v="2"/>
    <s v="038"/>
    <s v="IDAHO"/>
    <s v="00"/>
    <s v="UNSPECIFIED - Idaho"/>
    <x v="3"/>
    <n v="0"/>
  </r>
  <r>
    <x v="5"/>
    <s v="00"/>
    <x v="0"/>
    <x v="2"/>
    <s v="038"/>
    <s v="IDAHO"/>
    <s v="00"/>
    <s v="UNSPECIFIED - Idaho"/>
    <x v="4"/>
    <n v="0"/>
  </r>
  <r>
    <x v="5"/>
    <s v="00"/>
    <x v="0"/>
    <x v="2"/>
    <s v="038"/>
    <s v="IDAHO"/>
    <s v="00"/>
    <s v="UNSPECIFIED - Idaho"/>
    <x v="5"/>
    <n v="0"/>
  </r>
  <r>
    <x v="5"/>
    <s v="00"/>
    <x v="0"/>
    <x v="2"/>
    <s v="038"/>
    <s v="IDAHO"/>
    <s v="00"/>
    <s v="UNSPECIFIED - Idaho"/>
    <x v="6"/>
    <n v="0"/>
  </r>
  <r>
    <x v="5"/>
    <s v="00"/>
    <x v="0"/>
    <x v="2"/>
    <s v="038"/>
    <s v="IDAHO"/>
    <s v="00"/>
    <s v="UNSPECIFIED - Idaho"/>
    <x v="7"/>
    <n v="0"/>
  </r>
  <r>
    <x v="5"/>
    <s v="00"/>
    <x v="0"/>
    <x v="2"/>
    <s v="038"/>
    <s v="IDAHO"/>
    <s v="00"/>
    <s v="UNSPECIFIED - Idaho"/>
    <x v="8"/>
    <n v="0"/>
  </r>
  <r>
    <x v="5"/>
    <s v="00"/>
    <x v="0"/>
    <x v="2"/>
    <s v="038"/>
    <s v="IDAHO"/>
    <s v="00"/>
    <s v="UNSPECIFIED - Idaho"/>
    <x v="9"/>
    <n v="0"/>
  </r>
  <r>
    <x v="5"/>
    <s v="00"/>
    <x v="0"/>
    <x v="2"/>
    <s v="038"/>
    <s v="IDAHO"/>
    <s v="00"/>
    <s v="UNSPECIFIED - Idaho"/>
    <x v="10"/>
    <n v="0"/>
  </r>
  <r>
    <x v="5"/>
    <s v="00"/>
    <x v="0"/>
    <x v="2"/>
    <s v="038"/>
    <s v="IDAHO"/>
    <s v="00"/>
    <s v="UNSPECIFIED - Idaho"/>
    <x v="11"/>
    <n v="0"/>
  </r>
  <r>
    <x v="5"/>
    <s v="00"/>
    <x v="0"/>
    <x v="2"/>
    <s v="038"/>
    <s v="IDAHO"/>
    <s v="00"/>
    <s v="UNSPECIFIED - Idaho"/>
    <x v="12"/>
    <n v="0"/>
  </r>
  <r>
    <x v="5"/>
    <s v="00"/>
    <x v="0"/>
    <x v="2"/>
    <s v="038"/>
    <s v="IDAHO"/>
    <s v="00"/>
    <s v="UNSPECIFIED - Idaho"/>
    <x v="13"/>
    <n v="0"/>
  </r>
  <r>
    <x v="5"/>
    <s v="00"/>
    <x v="0"/>
    <x v="2"/>
    <s v="038"/>
    <s v="IDAHO"/>
    <s v="00"/>
    <s v="UNSPECIFIED - Idaho"/>
    <x v="14"/>
    <n v="0"/>
  </r>
  <r>
    <x v="5"/>
    <s v="00"/>
    <x v="0"/>
    <x v="2"/>
    <s v="038"/>
    <s v="IDAHO"/>
    <s v="00"/>
    <s v="UNSPECIFIED - Idaho"/>
    <x v="15"/>
    <n v="0"/>
  </r>
  <r>
    <x v="5"/>
    <s v="00"/>
    <x v="0"/>
    <x v="2"/>
    <s v="038"/>
    <s v="IDAHO"/>
    <s v="00"/>
    <s v="UNSPECIFIED - Idaho"/>
    <x v="16"/>
    <n v="0"/>
  </r>
  <r>
    <x v="5"/>
    <s v="00"/>
    <x v="0"/>
    <x v="2"/>
    <s v="038"/>
    <s v="IDAHO"/>
    <s v="00"/>
    <s v="UNSPECIFIED - Idaho"/>
    <x v="17"/>
    <n v="1.75"/>
  </r>
  <r>
    <x v="5"/>
    <s v="00"/>
    <x v="0"/>
    <x v="2"/>
    <s v="038"/>
    <s v="IDAHO"/>
    <s v="00"/>
    <s v="UNSPECIFIED - Idaho"/>
    <x v="18"/>
    <n v="534.76"/>
  </r>
  <r>
    <x v="5"/>
    <s v="00"/>
    <x v="2"/>
    <x v="2"/>
    <s v="038"/>
    <s v="IDAHO"/>
    <s v="00"/>
    <s v="UNSPECIFIED - Idaho"/>
    <x v="224"/>
    <n v="0"/>
  </r>
  <r>
    <x v="5"/>
    <s v="00"/>
    <x v="2"/>
    <x v="2"/>
    <s v="038"/>
    <s v="IDAHO"/>
    <s v="00"/>
    <s v="UNSPECIFIED - Idaho"/>
    <x v="225"/>
    <n v="0"/>
  </r>
  <r>
    <x v="5"/>
    <s v="00"/>
    <x v="2"/>
    <x v="2"/>
    <s v="038"/>
    <s v="IDAHO"/>
    <s v="00"/>
    <s v="UNSPECIFIED - Idaho"/>
    <x v="226"/>
    <n v="0"/>
  </r>
  <r>
    <x v="5"/>
    <s v="00"/>
    <x v="2"/>
    <x v="2"/>
    <s v="038"/>
    <s v="IDAHO"/>
    <s v="00"/>
    <s v="UNSPECIFIED - Idaho"/>
    <x v="227"/>
    <n v="0"/>
  </r>
  <r>
    <x v="5"/>
    <s v="00"/>
    <x v="2"/>
    <x v="2"/>
    <s v="038"/>
    <s v="IDAHO"/>
    <s v="00"/>
    <s v="UNSPECIFIED - Idaho"/>
    <x v="228"/>
    <n v="0"/>
  </r>
  <r>
    <x v="5"/>
    <s v="00"/>
    <x v="2"/>
    <x v="2"/>
    <s v="038"/>
    <s v="IDAHO"/>
    <s v="00"/>
    <s v="UNSPECIFIED - Idaho"/>
    <x v="229"/>
    <n v="0"/>
  </r>
  <r>
    <x v="5"/>
    <s v="00"/>
    <x v="2"/>
    <x v="2"/>
    <s v="038"/>
    <s v="IDAHO"/>
    <s v="00"/>
    <s v="UNSPECIFIED - Idaho"/>
    <x v="230"/>
    <n v="0"/>
  </r>
  <r>
    <x v="5"/>
    <s v="00"/>
    <x v="2"/>
    <x v="2"/>
    <s v="038"/>
    <s v="IDAHO"/>
    <s v="00"/>
    <s v="UNSPECIFIED - Idaho"/>
    <x v="231"/>
    <n v="0"/>
  </r>
  <r>
    <x v="5"/>
    <s v="00"/>
    <x v="2"/>
    <x v="2"/>
    <s v="038"/>
    <s v="IDAHO"/>
    <s v="00"/>
    <s v="UNSPECIFIED - Idaho"/>
    <x v="0"/>
    <n v="0"/>
  </r>
  <r>
    <x v="5"/>
    <s v="00"/>
    <x v="2"/>
    <x v="2"/>
    <s v="038"/>
    <s v="IDAHO"/>
    <s v="00"/>
    <s v="UNSPECIFIED - Idaho"/>
    <x v="1"/>
    <n v="0"/>
  </r>
  <r>
    <x v="5"/>
    <s v="00"/>
    <x v="2"/>
    <x v="2"/>
    <s v="038"/>
    <s v="IDAHO"/>
    <s v="00"/>
    <s v="UNSPECIFIED - Idaho"/>
    <x v="2"/>
    <n v="0"/>
  </r>
  <r>
    <x v="5"/>
    <s v="00"/>
    <x v="2"/>
    <x v="2"/>
    <s v="038"/>
    <s v="IDAHO"/>
    <s v="00"/>
    <s v="UNSPECIFIED - Idaho"/>
    <x v="3"/>
    <n v="0"/>
  </r>
  <r>
    <x v="5"/>
    <s v="00"/>
    <x v="2"/>
    <x v="2"/>
    <s v="038"/>
    <s v="IDAHO"/>
    <s v="00"/>
    <s v="UNSPECIFIED - Idaho"/>
    <x v="4"/>
    <n v="0"/>
  </r>
  <r>
    <x v="5"/>
    <s v="00"/>
    <x v="2"/>
    <x v="2"/>
    <s v="038"/>
    <s v="IDAHO"/>
    <s v="00"/>
    <s v="UNSPECIFIED - Idaho"/>
    <x v="5"/>
    <n v="0"/>
  </r>
  <r>
    <x v="5"/>
    <s v="00"/>
    <x v="2"/>
    <x v="2"/>
    <s v="038"/>
    <s v="IDAHO"/>
    <s v="00"/>
    <s v="UNSPECIFIED - Idaho"/>
    <x v="6"/>
    <n v="0"/>
  </r>
  <r>
    <x v="5"/>
    <s v="00"/>
    <x v="2"/>
    <x v="2"/>
    <s v="038"/>
    <s v="IDAHO"/>
    <s v="00"/>
    <s v="UNSPECIFIED - Idaho"/>
    <x v="7"/>
    <n v="0"/>
  </r>
  <r>
    <x v="5"/>
    <s v="00"/>
    <x v="2"/>
    <x v="2"/>
    <s v="038"/>
    <s v="IDAHO"/>
    <s v="00"/>
    <s v="UNSPECIFIED - Idaho"/>
    <x v="8"/>
    <n v="0"/>
  </r>
  <r>
    <x v="5"/>
    <s v="00"/>
    <x v="2"/>
    <x v="2"/>
    <s v="038"/>
    <s v="IDAHO"/>
    <s v="00"/>
    <s v="UNSPECIFIED - Idaho"/>
    <x v="9"/>
    <n v="0"/>
  </r>
  <r>
    <x v="5"/>
    <s v="00"/>
    <x v="2"/>
    <x v="2"/>
    <s v="038"/>
    <s v="IDAHO"/>
    <s v="00"/>
    <s v="UNSPECIFIED - Idaho"/>
    <x v="10"/>
    <n v="0"/>
  </r>
  <r>
    <x v="5"/>
    <s v="00"/>
    <x v="2"/>
    <x v="2"/>
    <s v="038"/>
    <s v="IDAHO"/>
    <s v="00"/>
    <s v="UNSPECIFIED - Idaho"/>
    <x v="11"/>
    <n v="0"/>
  </r>
  <r>
    <x v="5"/>
    <s v="00"/>
    <x v="2"/>
    <x v="2"/>
    <s v="038"/>
    <s v="IDAHO"/>
    <s v="00"/>
    <s v="UNSPECIFIED - Idaho"/>
    <x v="12"/>
    <n v="0"/>
  </r>
  <r>
    <x v="5"/>
    <s v="00"/>
    <x v="2"/>
    <x v="2"/>
    <s v="038"/>
    <s v="IDAHO"/>
    <s v="00"/>
    <s v="UNSPECIFIED - Idaho"/>
    <x v="13"/>
    <n v="0"/>
  </r>
  <r>
    <x v="5"/>
    <s v="00"/>
    <x v="2"/>
    <x v="2"/>
    <s v="038"/>
    <s v="IDAHO"/>
    <s v="00"/>
    <s v="UNSPECIFIED - Idaho"/>
    <x v="14"/>
    <n v="0"/>
  </r>
  <r>
    <x v="5"/>
    <s v="00"/>
    <x v="2"/>
    <x v="2"/>
    <s v="038"/>
    <s v="IDAHO"/>
    <s v="00"/>
    <s v="UNSPECIFIED - Idaho"/>
    <x v="15"/>
    <n v="0"/>
  </r>
  <r>
    <x v="5"/>
    <s v="00"/>
    <x v="2"/>
    <x v="2"/>
    <s v="038"/>
    <s v="IDAHO"/>
    <s v="00"/>
    <s v="UNSPECIFIED - Idaho"/>
    <x v="16"/>
    <n v="0"/>
  </r>
  <r>
    <x v="5"/>
    <s v="00"/>
    <x v="2"/>
    <x v="2"/>
    <s v="038"/>
    <s v="IDAHO"/>
    <s v="00"/>
    <s v="UNSPECIFIED - Idaho"/>
    <x v="17"/>
    <n v="36.1"/>
  </r>
  <r>
    <x v="5"/>
    <s v="00"/>
    <x v="2"/>
    <x v="2"/>
    <s v="038"/>
    <s v="IDAHO"/>
    <s v="00"/>
    <s v="UNSPECIFIED - Idaho"/>
    <x v="18"/>
    <n v="11010.07"/>
  </r>
  <r>
    <x v="5"/>
    <s v="00"/>
    <x v="2"/>
    <x v="2"/>
    <s v="038"/>
    <s v="IDAHO"/>
    <s v="00"/>
    <s v="UNSPECIFIED - Idaho"/>
    <x v="19"/>
    <n v="2037.31"/>
  </r>
  <r>
    <x v="5"/>
    <s v="00"/>
    <x v="2"/>
    <x v="2"/>
    <s v="038"/>
    <s v="IDAHO"/>
    <s v="00"/>
    <s v="UNSPECIFIED - Idaho"/>
    <x v="24"/>
    <n v="13579.66"/>
  </r>
  <r>
    <x v="5"/>
    <s v="00"/>
    <x v="1"/>
    <x v="2"/>
    <s v="038"/>
    <s v="IDAHO"/>
    <s v="00"/>
    <s v="UNSPECIFIED - Idaho"/>
    <x v="224"/>
    <n v="0"/>
  </r>
  <r>
    <x v="5"/>
    <s v="00"/>
    <x v="1"/>
    <x v="2"/>
    <s v="038"/>
    <s v="IDAHO"/>
    <s v="00"/>
    <s v="UNSPECIFIED - Idaho"/>
    <x v="225"/>
    <n v="0"/>
  </r>
  <r>
    <x v="5"/>
    <s v="00"/>
    <x v="1"/>
    <x v="2"/>
    <s v="038"/>
    <s v="IDAHO"/>
    <s v="00"/>
    <s v="UNSPECIFIED - Idaho"/>
    <x v="226"/>
    <n v="0"/>
  </r>
  <r>
    <x v="5"/>
    <s v="00"/>
    <x v="1"/>
    <x v="2"/>
    <s v="038"/>
    <s v="IDAHO"/>
    <s v="00"/>
    <s v="UNSPECIFIED - Idaho"/>
    <x v="227"/>
    <n v="0"/>
  </r>
  <r>
    <x v="5"/>
    <s v="00"/>
    <x v="1"/>
    <x v="2"/>
    <s v="038"/>
    <s v="IDAHO"/>
    <s v="00"/>
    <s v="UNSPECIFIED - Idaho"/>
    <x v="228"/>
    <n v="0"/>
  </r>
  <r>
    <x v="5"/>
    <s v="00"/>
    <x v="1"/>
    <x v="2"/>
    <s v="038"/>
    <s v="IDAHO"/>
    <s v="00"/>
    <s v="UNSPECIFIED - Idaho"/>
    <x v="229"/>
    <n v="0"/>
  </r>
  <r>
    <x v="5"/>
    <s v="00"/>
    <x v="1"/>
    <x v="2"/>
    <s v="038"/>
    <s v="IDAHO"/>
    <s v="00"/>
    <s v="UNSPECIFIED - Idaho"/>
    <x v="230"/>
    <n v="0"/>
  </r>
  <r>
    <x v="5"/>
    <s v="00"/>
    <x v="1"/>
    <x v="2"/>
    <s v="038"/>
    <s v="IDAHO"/>
    <s v="00"/>
    <s v="UNSPECIFIED - Idaho"/>
    <x v="231"/>
    <n v="0"/>
  </r>
  <r>
    <x v="5"/>
    <s v="00"/>
    <x v="1"/>
    <x v="2"/>
    <s v="038"/>
    <s v="IDAHO"/>
    <s v="00"/>
    <s v="UNSPECIFIED - Idaho"/>
    <x v="0"/>
    <n v="0"/>
  </r>
  <r>
    <x v="5"/>
    <s v="00"/>
    <x v="1"/>
    <x v="2"/>
    <s v="038"/>
    <s v="IDAHO"/>
    <s v="00"/>
    <s v="UNSPECIFIED - Idaho"/>
    <x v="1"/>
    <n v="0"/>
  </r>
  <r>
    <x v="5"/>
    <s v="00"/>
    <x v="1"/>
    <x v="2"/>
    <s v="038"/>
    <s v="IDAHO"/>
    <s v="00"/>
    <s v="UNSPECIFIED - Idaho"/>
    <x v="2"/>
    <n v="0"/>
  </r>
  <r>
    <x v="5"/>
    <s v="00"/>
    <x v="1"/>
    <x v="2"/>
    <s v="038"/>
    <s v="IDAHO"/>
    <s v="00"/>
    <s v="UNSPECIFIED - Idaho"/>
    <x v="3"/>
    <n v="0"/>
  </r>
  <r>
    <x v="5"/>
    <s v="00"/>
    <x v="1"/>
    <x v="2"/>
    <s v="038"/>
    <s v="IDAHO"/>
    <s v="00"/>
    <s v="UNSPECIFIED - Idaho"/>
    <x v="4"/>
    <n v="0"/>
  </r>
  <r>
    <x v="5"/>
    <s v="00"/>
    <x v="1"/>
    <x v="2"/>
    <s v="038"/>
    <s v="IDAHO"/>
    <s v="00"/>
    <s v="UNSPECIFIED - Idaho"/>
    <x v="5"/>
    <n v="0"/>
  </r>
  <r>
    <x v="5"/>
    <s v="00"/>
    <x v="1"/>
    <x v="2"/>
    <s v="038"/>
    <s v="IDAHO"/>
    <s v="00"/>
    <s v="UNSPECIFIED - Idaho"/>
    <x v="6"/>
    <n v="0"/>
  </r>
  <r>
    <x v="5"/>
    <s v="00"/>
    <x v="1"/>
    <x v="2"/>
    <s v="038"/>
    <s v="IDAHO"/>
    <s v="00"/>
    <s v="UNSPECIFIED - Idaho"/>
    <x v="7"/>
    <n v="0"/>
  </r>
  <r>
    <x v="5"/>
    <s v="00"/>
    <x v="1"/>
    <x v="2"/>
    <s v="038"/>
    <s v="IDAHO"/>
    <s v="00"/>
    <s v="UNSPECIFIED - Idaho"/>
    <x v="8"/>
    <n v="0"/>
  </r>
  <r>
    <x v="5"/>
    <s v="00"/>
    <x v="1"/>
    <x v="2"/>
    <s v="038"/>
    <s v="IDAHO"/>
    <s v="00"/>
    <s v="UNSPECIFIED - Idaho"/>
    <x v="9"/>
    <n v="0"/>
  </r>
  <r>
    <x v="5"/>
    <s v="00"/>
    <x v="1"/>
    <x v="2"/>
    <s v="038"/>
    <s v="IDAHO"/>
    <s v="00"/>
    <s v="UNSPECIFIED - Idaho"/>
    <x v="10"/>
    <n v="0"/>
  </r>
  <r>
    <x v="5"/>
    <s v="00"/>
    <x v="1"/>
    <x v="2"/>
    <s v="038"/>
    <s v="IDAHO"/>
    <s v="00"/>
    <s v="UNSPECIFIED - Idaho"/>
    <x v="11"/>
    <n v="0"/>
  </r>
  <r>
    <x v="5"/>
    <s v="00"/>
    <x v="1"/>
    <x v="2"/>
    <s v="038"/>
    <s v="IDAHO"/>
    <s v="00"/>
    <s v="UNSPECIFIED - Idaho"/>
    <x v="12"/>
    <n v="0"/>
  </r>
  <r>
    <x v="5"/>
    <s v="00"/>
    <x v="1"/>
    <x v="2"/>
    <s v="038"/>
    <s v="IDAHO"/>
    <s v="00"/>
    <s v="UNSPECIFIED - Idaho"/>
    <x v="13"/>
    <n v="0"/>
  </r>
  <r>
    <x v="5"/>
    <s v="00"/>
    <x v="1"/>
    <x v="2"/>
    <s v="038"/>
    <s v="IDAHO"/>
    <s v="00"/>
    <s v="UNSPECIFIED - Idaho"/>
    <x v="14"/>
    <n v="0"/>
  </r>
  <r>
    <x v="5"/>
    <s v="00"/>
    <x v="1"/>
    <x v="2"/>
    <s v="038"/>
    <s v="IDAHO"/>
    <s v="00"/>
    <s v="UNSPECIFIED - Idaho"/>
    <x v="15"/>
    <n v="0"/>
  </r>
  <r>
    <x v="5"/>
    <s v="00"/>
    <x v="1"/>
    <x v="2"/>
    <s v="038"/>
    <s v="IDAHO"/>
    <s v="00"/>
    <s v="UNSPECIFIED - Idaho"/>
    <x v="17"/>
    <n v="161.32"/>
  </r>
  <r>
    <x v="5"/>
    <s v="00"/>
    <x v="1"/>
    <x v="2"/>
    <s v="038"/>
    <s v="IDAHO"/>
    <s v="00"/>
    <s v="UNSPECIFIED - Idaho"/>
    <x v="18"/>
    <n v="4808.9799999999996"/>
  </r>
  <r>
    <x v="5"/>
    <s v="00"/>
    <x v="1"/>
    <x v="6"/>
    <s v="068"/>
    <s v="OREGON"/>
    <s v="00"/>
    <s v="UNSPECIFIED - Allocated South"/>
    <x v="4"/>
    <n v="0"/>
  </r>
  <r>
    <x v="5"/>
    <s v="00"/>
    <x v="1"/>
    <x v="6"/>
    <s v="068"/>
    <s v="OREGON"/>
    <s v="00"/>
    <s v="UNSPECIFIED - Allocated South"/>
    <x v="8"/>
    <n v="0"/>
  </r>
  <r>
    <x v="5"/>
    <s v="00"/>
    <x v="1"/>
    <x v="3"/>
    <s v="068"/>
    <s v="OREGON"/>
    <s v="00"/>
    <s v="UNSPECIFIED - Oregon"/>
    <x v="231"/>
    <n v="0"/>
  </r>
  <r>
    <x v="5"/>
    <s v="00"/>
    <x v="1"/>
    <x v="3"/>
    <s v="068"/>
    <s v="OREGON"/>
    <s v="00"/>
    <s v="UNSPECIFIED - Oregon"/>
    <x v="4"/>
    <n v="0"/>
  </r>
  <r>
    <x v="5"/>
    <s v="00"/>
    <x v="1"/>
    <x v="3"/>
    <s v="068"/>
    <s v="OREGON"/>
    <s v="00"/>
    <s v="UNSPECIFIED - Oregon"/>
    <x v="5"/>
    <n v="0"/>
  </r>
  <r>
    <x v="5"/>
    <s v="00"/>
    <x v="1"/>
    <x v="3"/>
    <s v="068"/>
    <s v="OREGON"/>
    <s v="00"/>
    <s v="UNSPECIFIED - Oregon"/>
    <x v="6"/>
    <n v="0"/>
  </r>
  <r>
    <x v="5"/>
    <s v="00"/>
    <x v="1"/>
    <x v="3"/>
    <s v="068"/>
    <s v="OREGON"/>
    <s v="00"/>
    <s v="UNSPECIFIED - Oregon"/>
    <x v="8"/>
    <n v="0"/>
  </r>
  <r>
    <x v="5"/>
    <s v="00"/>
    <x v="1"/>
    <x v="3"/>
    <s v="068"/>
    <s v="OREGON"/>
    <s v="00"/>
    <s v="UNSPECIFIED - Oregon"/>
    <x v="9"/>
    <n v="0"/>
  </r>
  <r>
    <x v="5"/>
    <s v="00"/>
    <x v="1"/>
    <x v="3"/>
    <s v="068"/>
    <s v="OREGON"/>
    <s v="00"/>
    <s v="UNSPECIFIED - Oregon"/>
    <x v="10"/>
    <n v="0"/>
  </r>
  <r>
    <x v="5"/>
    <s v="00"/>
    <x v="1"/>
    <x v="3"/>
    <s v="068"/>
    <s v="OREGON"/>
    <s v="00"/>
    <s v="UNSPECIFIED - Oregon"/>
    <x v="11"/>
    <n v="0"/>
  </r>
  <r>
    <x v="5"/>
    <s v="00"/>
    <x v="1"/>
    <x v="3"/>
    <s v="068"/>
    <s v="OREGON"/>
    <s v="00"/>
    <s v="UNSPECIFIED - Oregon"/>
    <x v="12"/>
    <n v="0"/>
  </r>
  <r>
    <x v="5"/>
    <s v="00"/>
    <x v="1"/>
    <x v="3"/>
    <s v="068"/>
    <s v="OREGON"/>
    <s v="00"/>
    <s v="UNSPECIFIED - Oregon"/>
    <x v="13"/>
    <n v="0"/>
  </r>
  <r>
    <x v="5"/>
    <s v="00"/>
    <x v="1"/>
    <x v="3"/>
    <s v="068"/>
    <s v="OREGON"/>
    <s v="00"/>
    <s v="UNSPECIFIED - Oregon"/>
    <x v="14"/>
    <n v="0"/>
  </r>
  <r>
    <x v="5"/>
    <s v="00"/>
    <x v="1"/>
    <x v="3"/>
    <s v="068"/>
    <s v="OREGON"/>
    <s v="00"/>
    <s v="UNSPECIFIED - Oregon"/>
    <x v="15"/>
    <n v="0"/>
  </r>
  <r>
    <x v="5"/>
    <s v="00"/>
    <x v="1"/>
    <x v="3"/>
    <s v="068"/>
    <s v="OREGON"/>
    <s v="00"/>
    <s v="UNSPECIFIED - Oregon"/>
    <x v="16"/>
    <n v="0"/>
  </r>
  <r>
    <x v="5"/>
    <s v="00"/>
    <x v="1"/>
    <x v="3"/>
    <s v="068"/>
    <s v="OREGON"/>
    <s v="00"/>
    <s v="UNSPECIFIED - Oregon"/>
    <x v="20"/>
    <n v="40917.01"/>
  </r>
  <r>
    <x v="5"/>
    <s v="00"/>
    <x v="1"/>
    <x v="5"/>
    <s v="078"/>
    <s v="CALIFORNIA"/>
    <s v="00"/>
    <s v="UNSPECIFIED - California"/>
    <x v="6"/>
    <n v="0"/>
  </r>
  <r>
    <x v="5"/>
    <s v="00"/>
    <x v="1"/>
    <x v="5"/>
    <s v="078"/>
    <s v="CALIFORNIA"/>
    <s v="00"/>
    <s v="UNSPECIFIED - California"/>
    <x v="8"/>
    <n v="0"/>
  </r>
  <r>
    <x v="5"/>
    <s v="00"/>
    <x v="1"/>
    <x v="5"/>
    <s v="078"/>
    <s v="CALIFORNIA"/>
    <s v="00"/>
    <s v="UNSPECIFIED - California"/>
    <x v="9"/>
    <n v="0"/>
  </r>
  <r>
    <x v="5"/>
    <s v="00"/>
    <x v="1"/>
    <x v="5"/>
    <s v="078"/>
    <s v="CALIFORNIA"/>
    <s v="00"/>
    <s v="UNSPECIFIED - California"/>
    <x v="10"/>
    <n v="0"/>
  </r>
  <r>
    <x v="5"/>
    <s v="00"/>
    <x v="1"/>
    <x v="5"/>
    <s v="078"/>
    <s v="CALIFORNIA"/>
    <s v="00"/>
    <s v="UNSPECIFIED - California"/>
    <x v="11"/>
    <n v="0"/>
  </r>
  <r>
    <x v="5"/>
    <s v="00"/>
    <x v="1"/>
    <x v="5"/>
    <s v="078"/>
    <s v="CALIFORNIA"/>
    <s v="00"/>
    <s v="UNSPECIFIED - California"/>
    <x v="12"/>
    <n v="0"/>
  </r>
  <r>
    <x v="5"/>
    <s v="00"/>
    <x v="1"/>
    <x v="5"/>
    <s v="078"/>
    <s v="CALIFORNIA"/>
    <s v="00"/>
    <s v="UNSPECIFIED - California"/>
    <x v="13"/>
    <n v="0"/>
  </r>
  <r>
    <x v="5"/>
    <s v="00"/>
    <x v="1"/>
    <x v="5"/>
    <s v="078"/>
    <s v="CALIFORNIA"/>
    <s v="00"/>
    <s v="UNSPECIFIED - California"/>
    <x v="14"/>
    <n v="0"/>
  </r>
  <r>
    <x v="5"/>
    <s v="00"/>
    <x v="0"/>
    <x v="4"/>
    <s v="098"/>
    <s v="COMMON"/>
    <s v="00"/>
    <s v="UNSPECIFIED - Allocated North"/>
    <x v="224"/>
    <n v="0"/>
  </r>
  <r>
    <x v="5"/>
    <s v="00"/>
    <x v="0"/>
    <x v="4"/>
    <s v="098"/>
    <s v="COMMON"/>
    <s v="00"/>
    <s v="UNSPECIFIED - Allocated North"/>
    <x v="225"/>
    <n v="0"/>
  </r>
  <r>
    <x v="5"/>
    <s v="00"/>
    <x v="0"/>
    <x v="4"/>
    <s v="098"/>
    <s v="COMMON"/>
    <s v="00"/>
    <s v="UNSPECIFIED - Allocated North"/>
    <x v="226"/>
    <n v="0"/>
  </r>
  <r>
    <x v="5"/>
    <s v="00"/>
    <x v="0"/>
    <x v="4"/>
    <s v="098"/>
    <s v="COMMON"/>
    <s v="00"/>
    <s v="UNSPECIFIED - Allocated North"/>
    <x v="227"/>
    <n v="0"/>
  </r>
  <r>
    <x v="5"/>
    <s v="00"/>
    <x v="0"/>
    <x v="4"/>
    <s v="098"/>
    <s v="COMMON"/>
    <s v="00"/>
    <s v="UNSPECIFIED - Allocated North"/>
    <x v="228"/>
    <n v="0"/>
  </r>
  <r>
    <x v="5"/>
    <s v="00"/>
    <x v="0"/>
    <x v="4"/>
    <s v="098"/>
    <s v="COMMON"/>
    <s v="00"/>
    <s v="UNSPECIFIED - Allocated North"/>
    <x v="229"/>
    <n v="0"/>
  </r>
  <r>
    <x v="5"/>
    <s v="00"/>
    <x v="0"/>
    <x v="4"/>
    <s v="098"/>
    <s v="COMMON"/>
    <s v="00"/>
    <s v="UNSPECIFIED - Allocated North"/>
    <x v="230"/>
    <n v="0"/>
  </r>
  <r>
    <x v="5"/>
    <s v="00"/>
    <x v="0"/>
    <x v="4"/>
    <s v="098"/>
    <s v="COMMON"/>
    <s v="00"/>
    <s v="UNSPECIFIED - Allocated North"/>
    <x v="231"/>
    <n v="0"/>
  </r>
  <r>
    <x v="5"/>
    <s v="00"/>
    <x v="0"/>
    <x v="4"/>
    <s v="098"/>
    <s v="COMMON"/>
    <s v="00"/>
    <s v="UNSPECIFIED - Allocated North"/>
    <x v="0"/>
    <n v="0"/>
  </r>
  <r>
    <x v="5"/>
    <s v="00"/>
    <x v="0"/>
    <x v="4"/>
    <s v="098"/>
    <s v="COMMON"/>
    <s v="00"/>
    <s v="UNSPECIFIED - Allocated North"/>
    <x v="1"/>
    <n v="0"/>
  </r>
  <r>
    <x v="5"/>
    <s v="00"/>
    <x v="0"/>
    <x v="4"/>
    <s v="098"/>
    <s v="COMMON"/>
    <s v="00"/>
    <s v="UNSPECIFIED - Allocated North"/>
    <x v="2"/>
    <n v="0"/>
  </r>
  <r>
    <x v="5"/>
    <s v="00"/>
    <x v="0"/>
    <x v="4"/>
    <s v="098"/>
    <s v="COMMON"/>
    <s v="00"/>
    <s v="UNSPECIFIED - Allocated North"/>
    <x v="3"/>
    <n v="0"/>
  </r>
  <r>
    <x v="5"/>
    <s v="00"/>
    <x v="0"/>
    <x v="4"/>
    <s v="098"/>
    <s v="COMMON"/>
    <s v="00"/>
    <s v="UNSPECIFIED - Allocated North"/>
    <x v="4"/>
    <n v="0"/>
  </r>
  <r>
    <x v="5"/>
    <s v="00"/>
    <x v="0"/>
    <x v="4"/>
    <s v="098"/>
    <s v="COMMON"/>
    <s v="00"/>
    <s v="UNSPECIFIED - Allocated North"/>
    <x v="5"/>
    <n v="0"/>
  </r>
  <r>
    <x v="5"/>
    <s v="00"/>
    <x v="0"/>
    <x v="4"/>
    <s v="098"/>
    <s v="COMMON"/>
    <s v="00"/>
    <s v="UNSPECIFIED - Allocated North"/>
    <x v="6"/>
    <n v="0"/>
  </r>
  <r>
    <x v="5"/>
    <s v="00"/>
    <x v="0"/>
    <x v="4"/>
    <s v="098"/>
    <s v="COMMON"/>
    <s v="00"/>
    <s v="UNSPECIFIED - Allocated North"/>
    <x v="7"/>
    <n v="0"/>
  </r>
  <r>
    <x v="5"/>
    <s v="00"/>
    <x v="0"/>
    <x v="4"/>
    <s v="098"/>
    <s v="COMMON"/>
    <s v="00"/>
    <s v="UNSPECIFIED - Allocated North"/>
    <x v="8"/>
    <n v="0"/>
  </r>
  <r>
    <x v="5"/>
    <s v="00"/>
    <x v="0"/>
    <x v="4"/>
    <s v="098"/>
    <s v="COMMON"/>
    <s v="00"/>
    <s v="UNSPECIFIED - Allocated North"/>
    <x v="9"/>
    <n v="0"/>
  </r>
  <r>
    <x v="5"/>
    <s v="00"/>
    <x v="0"/>
    <x v="4"/>
    <s v="098"/>
    <s v="COMMON"/>
    <s v="00"/>
    <s v="UNSPECIFIED - Allocated North"/>
    <x v="10"/>
    <n v="0"/>
  </r>
  <r>
    <x v="5"/>
    <s v="00"/>
    <x v="0"/>
    <x v="4"/>
    <s v="098"/>
    <s v="COMMON"/>
    <s v="00"/>
    <s v="UNSPECIFIED - Allocated North"/>
    <x v="11"/>
    <n v="0"/>
  </r>
  <r>
    <x v="5"/>
    <s v="00"/>
    <x v="0"/>
    <x v="4"/>
    <s v="098"/>
    <s v="COMMON"/>
    <s v="00"/>
    <s v="UNSPECIFIED - Allocated North"/>
    <x v="12"/>
    <n v="0"/>
  </r>
  <r>
    <x v="5"/>
    <s v="00"/>
    <x v="0"/>
    <x v="4"/>
    <s v="098"/>
    <s v="COMMON"/>
    <s v="00"/>
    <s v="UNSPECIFIED - Allocated North"/>
    <x v="13"/>
    <n v="0"/>
  </r>
  <r>
    <x v="5"/>
    <s v="00"/>
    <x v="0"/>
    <x v="4"/>
    <s v="098"/>
    <s v="COMMON"/>
    <s v="00"/>
    <s v="UNSPECIFIED - Allocated North"/>
    <x v="14"/>
    <n v="0"/>
  </r>
  <r>
    <x v="5"/>
    <s v="00"/>
    <x v="0"/>
    <x v="4"/>
    <s v="098"/>
    <s v="COMMON"/>
    <s v="00"/>
    <s v="UNSPECIFIED - Allocated North"/>
    <x v="15"/>
    <n v="0"/>
  </r>
  <r>
    <x v="5"/>
    <s v="00"/>
    <x v="0"/>
    <x v="4"/>
    <s v="098"/>
    <s v="COMMON"/>
    <s v="00"/>
    <s v="UNSPECIFIED - Allocated North"/>
    <x v="16"/>
    <n v="0"/>
  </r>
  <r>
    <x v="5"/>
    <s v="00"/>
    <x v="0"/>
    <x v="4"/>
    <s v="098"/>
    <s v="COMMON"/>
    <s v="00"/>
    <s v="UNSPECIFIED - Allocated North"/>
    <x v="17"/>
    <n v="0"/>
  </r>
  <r>
    <x v="5"/>
    <s v="00"/>
    <x v="0"/>
    <x v="4"/>
    <s v="098"/>
    <s v="COMMON"/>
    <s v="00"/>
    <s v="UNSPECIFIED - Allocated North"/>
    <x v="18"/>
    <n v="0"/>
  </r>
  <r>
    <x v="5"/>
    <s v="00"/>
    <x v="0"/>
    <x v="4"/>
    <s v="098"/>
    <s v="COMMON"/>
    <s v="00"/>
    <s v="UNSPECIFIED - Allocated North"/>
    <x v="19"/>
    <n v="0"/>
  </r>
  <r>
    <x v="5"/>
    <s v="00"/>
    <x v="2"/>
    <x v="4"/>
    <s v="098"/>
    <s v="COMMON"/>
    <s v="00"/>
    <s v="UNSPECIFIED - Allocated North"/>
    <x v="224"/>
    <n v="0"/>
  </r>
  <r>
    <x v="5"/>
    <s v="00"/>
    <x v="2"/>
    <x v="4"/>
    <s v="098"/>
    <s v="COMMON"/>
    <s v="00"/>
    <s v="UNSPECIFIED - Allocated North"/>
    <x v="225"/>
    <n v="0"/>
  </r>
  <r>
    <x v="5"/>
    <s v="00"/>
    <x v="2"/>
    <x v="4"/>
    <s v="098"/>
    <s v="COMMON"/>
    <s v="00"/>
    <s v="UNSPECIFIED - Allocated North"/>
    <x v="226"/>
    <n v="0"/>
  </r>
  <r>
    <x v="5"/>
    <s v="00"/>
    <x v="2"/>
    <x v="4"/>
    <s v="098"/>
    <s v="COMMON"/>
    <s v="00"/>
    <s v="UNSPECIFIED - Allocated North"/>
    <x v="227"/>
    <n v="0"/>
  </r>
  <r>
    <x v="5"/>
    <s v="00"/>
    <x v="2"/>
    <x v="4"/>
    <s v="098"/>
    <s v="COMMON"/>
    <s v="00"/>
    <s v="UNSPECIFIED - Allocated North"/>
    <x v="228"/>
    <n v="0"/>
  </r>
  <r>
    <x v="5"/>
    <s v="00"/>
    <x v="2"/>
    <x v="4"/>
    <s v="098"/>
    <s v="COMMON"/>
    <s v="00"/>
    <s v="UNSPECIFIED - Allocated North"/>
    <x v="229"/>
    <n v="0"/>
  </r>
  <r>
    <x v="5"/>
    <s v="00"/>
    <x v="2"/>
    <x v="4"/>
    <s v="098"/>
    <s v="COMMON"/>
    <s v="00"/>
    <s v="UNSPECIFIED - Allocated North"/>
    <x v="230"/>
    <n v="0"/>
  </r>
  <r>
    <x v="5"/>
    <s v="00"/>
    <x v="2"/>
    <x v="4"/>
    <s v="098"/>
    <s v="COMMON"/>
    <s v="00"/>
    <s v="UNSPECIFIED - Allocated North"/>
    <x v="231"/>
    <n v="0"/>
  </r>
  <r>
    <x v="5"/>
    <s v="00"/>
    <x v="2"/>
    <x v="4"/>
    <s v="098"/>
    <s v="COMMON"/>
    <s v="00"/>
    <s v="UNSPECIFIED - Allocated North"/>
    <x v="0"/>
    <n v="0"/>
  </r>
  <r>
    <x v="5"/>
    <s v="00"/>
    <x v="2"/>
    <x v="4"/>
    <s v="098"/>
    <s v="COMMON"/>
    <s v="00"/>
    <s v="UNSPECIFIED - Allocated North"/>
    <x v="1"/>
    <n v="0"/>
  </r>
  <r>
    <x v="5"/>
    <s v="00"/>
    <x v="2"/>
    <x v="4"/>
    <s v="098"/>
    <s v="COMMON"/>
    <s v="00"/>
    <s v="UNSPECIFIED - Allocated North"/>
    <x v="2"/>
    <n v="0"/>
  </r>
  <r>
    <x v="5"/>
    <s v="00"/>
    <x v="2"/>
    <x v="4"/>
    <s v="098"/>
    <s v="COMMON"/>
    <s v="00"/>
    <s v="UNSPECIFIED - Allocated North"/>
    <x v="3"/>
    <n v="0"/>
  </r>
  <r>
    <x v="5"/>
    <s v="00"/>
    <x v="2"/>
    <x v="4"/>
    <s v="098"/>
    <s v="COMMON"/>
    <s v="00"/>
    <s v="UNSPECIFIED - Allocated North"/>
    <x v="4"/>
    <n v="0"/>
  </r>
  <r>
    <x v="5"/>
    <s v="00"/>
    <x v="2"/>
    <x v="4"/>
    <s v="098"/>
    <s v="COMMON"/>
    <s v="00"/>
    <s v="UNSPECIFIED - Allocated North"/>
    <x v="5"/>
    <n v="0"/>
  </r>
  <r>
    <x v="5"/>
    <s v="00"/>
    <x v="2"/>
    <x v="4"/>
    <s v="098"/>
    <s v="COMMON"/>
    <s v="00"/>
    <s v="UNSPECIFIED - Allocated North"/>
    <x v="6"/>
    <n v="0"/>
  </r>
  <r>
    <x v="5"/>
    <s v="00"/>
    <x v="2"/>
    <x v="4"/>
    <s v="098"/>
    <s v="COMMON"/>
    <s v="00"/>
    <s v="UNSPECIFIED - Allocated North"/>
    <x v="7"/>
    <n v="0"/>
  </r>
  <r>
    <x v="5"/>
    <s v="00"/>
    <x v="2"/>
    <x v="4"/>
    <s v="098"/>
    <s v="COMMON"/>
    <s v="00"/>
    <s v="UNSPECIFIED - Allocated North"/>
    <x v="8"/>
    <n v="0"/>
  </r>
  <r>
    <x v="5"/>
    <s v="00"/>
    <x v="2"/>
    <x v="4"/>
    <s v="098"/>
    <s v="COMMON"/>
    <s v="00"/>
    <s v="UNSPECIFIED - Allocated North"/>
    <x v="9"/>
    <n v="0"/>
  </r>
  <r>
    <x v="5"/>
    <s v="00"/>
    <x v="2"/>
    <x v="4"/>
    <s v="098"/>
    <s v="COMMON"/>
    <s v="00"/>
    <s v="UNSPECIFIED - Allocated North"/>
    <x v="10"/>
    <n v="0"/>
  </r>
  <r>
    <x v="5"/>
    <s v="00"/>
    <x v="2"/>
    <x v="4"/>
    <s v="098"/>
    <s v="COMMON"/>
    <s v="00"/>
    <s v="UNSPECIFIED - Allocated North"/>
    <x v="11"/>
    <n v="0"/>
  </r>
  <r>
    <x v="5"/>
    <s v="00"/>
    <x v="2"/>
    <x v="4"/>
    <s v="098"/>
    <s v="COMMON"/>
    <s v="00"/>
    <s v="UNSPECIFIED - Allocated North"/>
    <x v="12"/>
    <n v="0"/>
  </r>
  <r>
    <x v="5"/>
    <s v="00"/>
    <x v="2"/>
    <x v="4"/>
    <s v="098"/>
    <s v="COMMON"/>
    <s v="00"/>
    <s v="UNSPECIFIED - Allocated North"/>
    <x v="13"/>
    <n v="0"/>
  </r>
  <r>
    <x v="5"/>
    <s v="00"/>
    <x v="2"/>
    <x v="4"/>
    <s v="098"/>
    <s v="COMMON"/>
    <s v="00"/>
    <s v="UNSPECIFIED - Allocated North"/>
    <x v="14"/>
    <n v="0"/>
  </r>
  <r>
    <x v="5"/>
    <s v="00"/>
    <x v="2"/>
    <x v="4"/>
    <s v="098"/>
    <s v="COMMON"/>
    <s v="00"/>
    <s v="UNSPECIFIED - Allocated North"/>
    <x v="15"/>
    <n v="0"/>
  </r>
  <r>
    <x v="5"/>
    <s v="00"/>
    <x v="2"/>
    <x v="4"/>
    <s v="098"/>
    <s v="COMMON"/>
    <s v="00"/>
    <s v="UNSPECIFIED - Allocated North"/>
    <x v="16"/>
    <n v="0"/>
  </r>
  <r>
    <x v="5"/>
    <s v="00"/>
    <x v="2"/>
    <x v="4"/>
    <s v="098"/>
    <s v="COMMON"/>
    <s v="00"/>
    <s v="UNSPECIFIED - Allocated North"/>
    <x v="17"/>
    <n v="0"/>
  </r>
  <r>
    <x v="5"/>
    <s v="00"/>
    <x v="2"/>
    <x v="4"/>
    <s v="098"/>
    <s v="COMMON"/>
    <s v="00"/>
    <s v="UNSPECIFIED - Allocated North"/>
    <x v="18"/>
    <n v="0"/>
  </r>
  <r>
    <x v="5"/>
    <s v="00"/>
    <x v="2"/>
    <x v="4"/>
    <s v="098"/>
    <s v="COMMON"/>
    <s v="00"/>
    <s v="UNSPECIFIED - Allocated North"/>
    <x v="19"/>
    <n v="0"/>
  </r>
  <r>
    <x v="5"/>
    <s v="00"/>
    <x v="2"/>
    <x v="4"/>
    <s v="098"/>
    <s v="COMMON"/>
    <s v="00"/>
    <s v="UNSPECIFIED - Allocated North"/>
    <x v="22"/>
    <n v="0"/>
  </r>
  <r>
    <x v="5"/>
    <s v="00"/>
    <x v="2"/>
    <x v="4"/>
    <s v="098"/>
    <s v="COMMON"/>
    <s v="00"/>
    <s v="UNSPECIFIED - Allocated North"/>
    <x v="23"/>
    <n v="0"/>
  </r>
  <r>
    <x v="5"/>
    <s v="00"/>
    <x v="2"/>
    <x v="4"/>
    <s v="098"/>
    <s v="COMMON"/>
    <s v="00"/>
    <s v="UNSPECIFIED - Allocated North"/>
    <x v="24"/>
    <n v="0"/>
  </r>
  <r>
    <x v="5"/>
    <s v="00"/>
    <x v="2"/>
    <x v="4"/>
    <s v="098"/>
    <s v="COMMON"/>
    <s v="00"/>
    <s v="UNSPECIFIED - Allocated North"/>
    <x v="25"/>
    <n v="0"/>
  </r>
  <r>
    <x v="5"/>
    <s v="00"/>
    <x v="2"/>
    <x v="4"/>
    <s v="098"/>
    <s v="COMMON"/>
    <s v="00"/>
    <s v="UNSPECIFIED - Allocated North"/>
    <x v="85"/>
    <n v="0"/>
  </r>
  <r>
    <x v="5"/>
    <s v="00"/>
    <x v="2"/>
    <x v="4"/>
    <s v="098"/>
    <s v="COMMON"/>
    <s v="00"/>
    <s v="UNSPECIFIED - Allocated North"/>
    <x v="125"/>
    <n v="0"/>
  </r>
  <r>
    <x v="5"/>
    <s v="00"/>
    <x v="2"/>
    <x v="4"/>
    <s v="098"/>
    <s v="COMMON"/>
    <s v="00"/>
    <s v="UNSPECIFIED - Allocated North"/>
    <x v="37"/>
    <n v="0"/>
  </r>
  <r>
    <x v="5"/>
    <s v="00"/>
    <x v="2"/>
    <x v="4"/>
    <s v="098"/>
    <s v="COMMON"/>
    <s v="00"/>
    <s v="UNSPECIFIED - Allocated North"/>
    <x v="140"/>
    <n v="0"/>
  </r>
  <r>
    <x v="5"/>
    <s v="00"/>
    <x v="2"/>
    <x v="4"/>
    <s v="098"/>
    <s v="COMMON"/>
    <s v="00"/>
    <s v="UNSPECIFIED - Allocated North"/>
    <x v="265"/>
    <n v="0"/>
  </r>
  <r>
    <x v="5"/>
    <s v="00"/>
    <x v="1"/>
    <x v="4"/>
    <s v="098"/>
    <s v="COMMON"/>
    <s v="00"/>
    <s v="UNSPECIFIED - Allocated North"/>
    <x v="224"/>
    <n v="0"/>
  </r>
  <r>
    <x v="5"/>
    <s v="00"/>
    <x v="1"/>
    <x v="4"/>
    <s v="098"/>
    <s v="COMMON"/>
    <s v="00"/>
    <s v="UNSPECIFIED - Allocated North"/>
    <x v="225"/>
    <n v="0"/>
  </r>
  <r>
    <x v="5"/>
    <s v="00"/>
    <x v="1"/>
    <x v="4"/>
    <s v="098"/>
    <s v="COMMON"/>
    <s v="00"/>
    <s v="UNSPECIFIED - Allocated North"/>
    <x v="226"/>
    <n v="0"/>
  </r>
  <r>
    <x v="5"/>
    <s v="00"/>
    <x v="1"/>
    <x v="4"/>
    <s v="098"/>
    <s v="COMMON"/>
    <s v="00"/>
    <s v="UNSPECIFIED - Allocated North"/>
    <x v="227"/>
    <n v="0"/>
  </r>
  <r>
    <x v="5"/>
    <s v="00"/>
    <x v="1"/>
    <x v="4"/>
    <s v="098"/>
    <s v="COMMON"/>
    <s v="00"/>
    <s v="UNSPECIFIED - Allocated North"/>
    <x v="228"/>
    <n v="0"/>
  </r>
  <r>
    <x v="5"/>
    <s v="00"/>
    <x v="1"/>
    <x v="4"/>
    <s v="098"/>
    <s v="COMMON"/>
    <s v="00"/>
    <s v="UNSPECIFIED - Allocated North"/>
    <x v="229"/>
    <n v="0"/>
  </r>
  <r>
    <x v="5"/>
    <s v="00"/>
    <x v="1"/>
    <x v="4"/>
    <s v="098"/>
    <s v="COMMON"/>
    <s v="00"/>
    <s v="UNSPECIFIED - Allocated North"/>
    <x v="230"/>
    <n v="0"/>
  </r>
  <r>
    <x v="5"/>
    <s v="00"/>
    <x v="1"/>
    <x v="4"/>
    <s v="098"/>
    <s v="COMMON"/>
    <s v="00"/>
    <s v="UNSPECIFIED - Allocated North"/>
    <x v="231"/>
    <n v="0"/>
  </r>
  <r>
    <x v="5"/>
    <s v="00"/>
    <x v="1"/>
    <x v="4"/>
    <s v="098"/>
    <s v="COMMON"/>
    <s v="00"/>
    <s v="UNSPECIFIED - Allocated North"/>
    <x v="0"/>
    <n v="0"/>
  </r>
  <r>
    <x v="5"/>
    <s v="00"/>
    <x v="1"/>
    <x v="4"/>
    <s v="098"/>
    <s v="COMMON"/>
    <s v="00"/>
    <s v="UNSPECIFIED - Allocated North"/>
    <x v="1"/>
    <n v="0"/>
  </r>
  <r>
    <x v="5"/>
    <s v="00"/>
    <x v="1"/>
    <x v="4"/>
    <s v="098"/>
    <s v="COMMON"/>
    <s v="00"/>
    <s v="UNSPECIFIED - Allocated North"/>
    <x v="2"/>
    <n v="0"/>
  </r>
  <r>
    <x v="5"/>
    <s v="00"/>
    <x v="1"/>
    <x v="4"/>
    <s v="098"/>
    <s v="COMMON"/>
    <s v="00"/>
    <s v="UNSPECIFIED - Allocated North"/>
    <x v="3"/>
    <n v="0"/>
  </r>
  <r>
    <x v="5"/>
    <s v="00"/>
    <x v="1"/>
    <x v="4"/>
    <s v="098"/>
    <s v="COMMON"/>
    <s v="00"/>
    <s v="UNSPECIFIED - Allocated North"/>
    <x v="4"/>
    <n v="0"/>
  </r>
  <r>
    <x v="5"/>
    <s v="00"/>
    <x v="1"/>
    <x v="4"/>
    <s v="098"/>
    <s v="COMMON"/>
    <s v="00"/>
    <s v="UNSPECIFIED - Allocated North"/>
    <x v="5"/>
    <n v="0"/>
  </r>
  <r>
    <x v="5"/>
    <s v="00"/>
    <x v="1"/>
    <x v="4"/>
    <s v="098"/>
    <s v="COMMON"/>
    <s v="00"/>
    <s v="UNSPECIFIED - Allocated North"/>
    <x v="6"/>
    <n v="0"/>
  </r>
  <r>
    <x v="5"/>
    <s v="00"/>
    <x v="1"/>
    <x v="4"/>
    <s v="098"/>
    <s v="COMMON"/>
    <s v="00"/>
    <s v="UNSPECIFIED - Allocated North"/>
    <x v="7"/>
    <n v="0"/>
  </r>
  <r>
    <x v="5"/>
    <s v="00"/>
    <x v="1"/>
    <x v="4"/>
    <s v="098"/>
    <s v="COMMON"/>
    <s v="00"/>
    <s v="UNSPECIFIED - Allocated North"/>
    <x v="8"/>
    <n v="0"/>
  </r>
  <r>
    <x v="5"/>
    <s v="00"/>
    <x v="1"/>
    <x v="4"/>
    <s v="098"/>
    <s v="COMMON"/>
    <s v="00"/>
    <s v="UNSPECIFIED - Allocated North"/>
    <x v="9"/>
    <n v="0"/>
  </r>
  <r>
    <x v="5"/>
    <s v="00"/>
    <x v="1"/>
    <x v="4"/>
    <s v="098"/>
    <s v="COMMON"/>
    <s v="00"/>
    <s v="UNSPECIFIED - Allocated North"/>
    <x v="10"/>
    <n v="0"/>
  </r>
  <r>
    <x v="5"/>
    <s v="00"/>
    <x v="1"/>
    <x v="4"/>
    <s v="098"/>
    <s v="COMMON"/>
    <s v="00"/>
    <s v="UNSPECIFIED - Allocated North"/>
    <x v="11"/>
    <n v="0"/>
  </r>
  <r>
    <x v="5"/>
    <s v="00"/>
    <x v="1"/>
    <x v="4"/>
    <s v="098"/>
    <s v="COMMON"/>
    <s v="00"/>
    <s v="UNSPECIFIED - Allocated North"/>
    <x v="12"/>
    <n v="0"/>
  </r>
  <r>
    <x v="5"/>
    <s v="00"/>
    <x v="1"/>
    <x v="4"/>
    <s v="098"/>
    <s v="COMMON"/>
    <s v="00"/>
    <s v="UNSPECIFIED - Allocated North"/>
    <x v="13"/>
    <n v="0"/>
  </r>
  <r>
    <x v="5"/>
    <s v="00"/>
    <x v="1"/>
    <x v="4"/>
    <s v="098"/>
    <s v="COMMON"/>
    <s v="00"/>
    <s v="UNSPECIFIED - Allocated North"/>
    <x v="14"/>
    <n v="0"/>
  </r>
  <r>
    <x v="5"/>
    <s v="00"/>
    <x v="1"/>
    <x v="4"/>
    <s v="098"/>
    <s v="COMMON"/>
    <s v="00"/>
    <s v="UNSPECIFIED - Allocated North"/>
    <x v="15"/>
    <n v="0"/>
  </r>
  <r>
    <x v="5"/>
    <s v="00"/>
    <x v="1"/>
    <x v="4"/>
    <s v="098"/>
    <s v="COMMON"/>
    <s v="00"/>
    <s v="UNSPECIFIED - Allocated North"/>
    <x v="17"/>
    <n v="0"/>
  </r>
  <r>
    <x v="5"/>
    <s v="00"/>
    <x v="1"/>
    <x v="4"/>
    <s v="098"/>
    <s v="COMMON"/>
    <s v="00"/>
    <s v="UNSPECIFIED - Allocated North"/>
    <x v="18"/>
    <n v="0"/>
  </r>
  <r>
    <x v="5"/>
    <s v="00"/>
    <x v="1"/>
    <x v="4"/>
    <s v="098"/>
    <s v="COMMON"/>
    <s v="00"/>
    <s v="UNSPECIFIED - Allocated North"/>
    <x v="113"/>
    <n v="0"/>
  </r>
  <r>
    <x v="5"/>
    <s v="00"/>
    <x v="0"/>
    <x v="4"/>
    <s v="098"/>
    <s v="COMMON"/>
    <s v="00"/>
    <s v="UNSPECIFIED - Allocated North (WA)"/>
    <x v="17"/>
    <n v="80.819999999999993"/>
  </r>
  <r>
    <x v="5"/>
    <s v="00"/>
    <x v="0"/>
    <x v="4"/>
    <s v="098"/>
    <s v="COMMON"/>
    <s v="00"/>
    <s v="UNSPECIFIED - Allocated North (WA)"/>
    <x v="18"/>
    <n v="24647.7"/>
  </r>
  <r>
    <x v="5"/>
    <s v="00"/>
    <x v="0"/>
    <x v="4"/>
    <s v="098"/>
    <s v="COMMON"/>
    <s v="00"/>
    <s v="UNSPECIFIED - Allocated North (WA)"/>
    <x v="19"/>
    <n v="2212.92"/>
  </r>
  <r>
    <x v="5"/>
    <s v="00"/>
    <x v="2"/>
    <x v="4"/>
    <s v="098"/>
    <s v="COMMON"/>
    <s v="00"/>
    <s v="UNSPECIFIED - Allocated North (WA)"/>
    <x v="17"/>
    <n v="268.25"/>
  </r>
  <r>
    <x v="5"/>
    <s v="00"/>
    <x v="2"/>
    <x v="4"/>
    <s v="098"/>
    <s v="COMMON"/>
    <s v="00"/>
    <s v="UNSPECIFIED - Allocated North (WA)"/>
    <x v="18"/>
    <n v="81807.19"/>
  </r>
  <r>
    <x v="5"/>
    <s v="00"/>
    <x v="2"/>
    <x v="4"/>
    <s v="098"/>
    <s v="COMMON"/>
    <s v="00"/>
    <s v="UNSPECIFIED - Allocated North (WA)"/>
    <x v="19"/>
    <n v="41766.82"/>
  </r>
  <r>
    <x v="5"/>
    <s v="00"/>
    <x v="2"/>
    <x v="4"/>
    <s v="098"/>
    <s v="COMMON"/>
    <s v="00"/>
    <s v="UNSPECIFIED - Allocated North (WA)"/>
    <x v="22"/>
    <n v="35970.89"/>
  </r>
  <r>
    <x v="5"/>
    <s v="00"/>
    <x v="2"/>
    <x v="4"/>
    <s v="098"/>
    <s v="COMMON"/>
    <s v="00"/>
    <s v="UNSPECIFIED - Allocated North (WA)"/>
    <x v="23"/>
    <n v="11651.1"/>
  </r>
  <r>
    <x v="5"/>
    <s v="00"/>
    <x v="2"/>
    <x v="4"/>
    <s v="098"/>
    <s v="COMMON"/>
    <s v="00"/>
    <s v="UNSPECIFIED - Allocated North (WA)"/>
    <x v="24"/>
    <n v="64606.32"/>
  </r>
  <r>
    <x v="5"/>
    <s v="00"/>
    <x v="2"/>
    <x v="4"/>
    <s v="098"/>
    <s v="COMMON"/>
    <s v="00"/>
    <s v="UNSPECIFIED - Allocated North (WA)"/>
    <x v="25"/>
    <n v="29068.35"/>
  </r>
  <r>
    <x v="5"/>
    <s v="00"/>
    <x v="2"/>
    <x v="4"/>
    <s v="098"/>
    <s v="COMMON"/>
    <s v="00"/>
    <s v="UNSPECIFIED - Allocated North (WA)"/>
    <x v="37"/>
    <n v="11903.24"/>
  </r>
  <r>
    <x v="5"/>
    <s v="00"/>
    <x v="2"/>
    <x v="4"/>
    <s v="098"/>
    <s v="COMMON"/>
    <s v="00"/>
    <s v="UNSPECIFIED - Allocated North (WA)"/>
    <x v="265"/>
    <n v="106571.59"/>
  </r>
  <r>
    <x v="5"/>
    <s v="00"/>
    <x v="1"/>
    <x v="4"/>
    <s v="098"/>
    <s v="COMMON"/>
    <s v="00"/>
    <s v="UNSPECIFIED - Allocated North (WA)"/>
    <x v="17"/>
    <n v="864.03"/>
  </r>
  <r>
    <x v="5"/>
    <s v="00"/>
    <x v="1"/>
    <x v="4"/>
    <s v="098"/>
    <s v="COMMON"/>
    <s v="00"/>
    <s v="UNSPECIFIED - Allocated North (WA)"/>
    <x v="18"/>
    <n v="25756.75"/>
  </r>
  <r>
    <x v="5"/>
    <s v="00"/>
    <x v="1"/>
    <x v="4"/>
    <s v="098"/>
    <s v="COMMON"/>
    <s v="00"/>
    <s v="UNSPECIFIED - Allocated North (WA)"/>
    <x v="113"/>
    <n v="93418.63"/>
  </r>
  <r>
    <x v="5"/>
    <s v="00"/>
    <x v="0"/>
    <x v="0"/>
    <s v="099"/>
    <s v="COMMON ALL"/>
    <s v="00"/>
    <s v="UNSPECIFIED - Allocated All"/>
    <x v="21"/>
    <n v="0"/>
  </r>
  <r>
    <x v="5"/>
    <s v="00"/>
    <x v="0"/>
    <x v="0"/>
    <s v="099"/>
    <s v="COMMON ALL"/>
    <s v="00"/>
    <s v="UNSPECIFIED - Allocated All"/>
    <x v="22"/>
    <n v="0"/>
  </r>
  <r>
    <x v="5"/>
    <s v="00"/>
    <x v="0"/>
    <x v="0"/>
    <s v="099"/>
    <s v="COMMON ALL"/>
    <s v="00"/>
    <s v="UNSPECIFIED - Allocated All"/>
    <x v="23"/>
    <n v="0"/>
  </r>
  <r>
    <x v="5"/>
    <s v="00"/>
    <x v="0"/>
    <x v="0"/>
    <s v="099"/>
    <s v="COMMON ALL"/>
    <s v="00"/>
    <s v="UNSPECIFIED - Allocated All"/>
    <x v="24"/>
    <n v="0"/>
  </r>
  <r>
    <x v="5"/>
    <s v="00"/>
    <x v="1"/>
    <x v="0"/>
    <s v="099"/>
    <s v="COMMON ALL"/>
    <s v="00"/>
    <s v="UNSPECIFIED - Allocated All"/>
    <x v="7"/>
    <n v="0"/>
  </r>
  <r>
    <x v="5"/>
    <s v="00"/>
    <x v="1"/>
    <x v="0"/>
    <s v="099"/>
    <s v="COMMON ALL"/>
    <s v="00"/>
    <s v="UNSPECIFIED - Allocated All"/>
    <x v="15"/>
    <n v="0"/>
  </r>
  <r>
    <x v="5"/>
    <s v="00"/>
    <x v="1"/>
    <x v="0"/>
    <s v="099"/>
    <s v="COMMON ALL"/>
    <s v="00"/>
    <s v="UNSPECIFIED - Allocated All"/>
    <x v="19"/>
    <n v="0"/>
  </r>
  <r>
    <x v="5"/>
    <s v="00"/>
    <x v="1"/>
    <x v="0"/>
    <s v="099"/>
    <s v="COMMON ALL"/>
    <s v="00"/>
    <s v="UNSPECIFIED - Allocated All"/>
    <x v="25"/>
    <n v="0"/>
  </r>
  <r>
    <x v="5"/>
    <s v="00"/>
    <x v="1"/>
    <x v="0"/>
    <s v="099"/>
    <s v="COMMON ALL"/>
    <s v="00"/>
    <s v="UNSPECIFIED - Allocated All"/>
    <x v="35"/>
    <n v="0"/>
  </r>
  <r>
    <x v="5"/>
    <s v="00"/>
    <x v="0"/>
    <x v="0"/>
    <s v="099"/>
    <s v="COMMON ALL"/>
    <s v="00"/>
    <s v="UNSPECIFIED - Allocated All (WA)"/>
    <x v="21"/>
    <n v="102625.92"/>
  </r>
  <r>
    <x v="5"/>
    <s v="00"/>
    <x v="0"/>
    <x v="0"/>
    <s v="099"/>
    <s v="COMMON ALL"/>
    <s v="00"/>
    <s v="UNSPECIFIED - Allocated All (WA)"/>
    <x v="22"/>
    <n v="17920.97"/>
  </r>
  <r>
    <x v="5"/>
    <s v="00"/>
    <x v="0"/>
    <x v="0"/>
    <s v="099"/>
    <s v="COMMON ALL"/>
    <s v="00"/>
    <s v="UNSPECIFIED - Allocated All (WA)"/>
    <x v="23"/>
    <n v="164618.88"/>
  </r>
  <r>
    <x v="5"/>
    <s v="00"/>
    <x v="0"/>
    <x v="0"/>
    <s v="099"/>
    <s v="COMMON ALL"/>
    <s v="00"/>
    <s v="UNSPECIFIED - Allocated All (WA)"/>
    <x v="24"/>
    <n v="70497.509999999995"/>
  </r>
  <r>
    <x v="5"/>
    <s v="00"/>
    <x v="1"/>
    <x v="0"/>
    <s v="099"/>
    <s v="COMMON ALL"/>
    <s v="00"/>
    <s v="UNSPECIFIED - Allocated All (WA)"/>
    <x v="19"/>
    <n v="5272.4"/>
  </r>
  <r>
    <x v="5"/>
    <s v="00"/>
    <x v="1"/>
    <x v="0"/>
    <s v="099"/>
    <s v="COMMON ALL"/>
    <s v="00"/>
    <s v="UNSPECIFIED - Allocated All (WA)"/>
    <x v="25"/>
    <n v="74033.850000000006"/>
  </r>
  <r>
    <x v="5"/>
    <s v="00"/>
    <x v="1"/>
    <x v="0"/>
    <s v="099"/>
    <s v="COMMON ALL"/>
    <s v="00"/>
    <s v="UNSPECIFIED - Allocated All (WA)"/>
    <x v="203"/>
    <n v="81995.78"/>
  </r>
  <r>
    <x v="6"/>
    <s v="00"/>
    <x v="2"/>
    <x v="1"/>
    <s v="028"/>
    <s v="WASHINGTON"/>
    <s v="00"/>
    <s v="UNSPECIFIED - Washington"/>
    <x v="20"/>
    <n v="-1233.8599999999999"/>
  </r>
  <r>
    <x v="6"/>
    <s v="00"/>
    <x v="2"/>
    <x v="1"/>
    <s v="028"/>
    <s v="WASHINGTON"/>
    <s v="00"/>
    <s v="UNSPECIFIED - Washington"/>
    <x v="271"/>
    <n v="0"/>
  </r>
  <r>
    <x v="6"/>
    <s v="1-1"/>
    <x v="1"/>
    <x v="1"/>
    <s v="028"/>
    <s v="WASHINGTON"/>
    <s v="1-1"/>
    <s v="MEAD CITY GATE-SPOKANE WA"/>
    <x v="219"/>
    <n v="0"/>
  </r>
  <r>
    <x v="6"/>
    <s v="1-1"/>
    <x v="1"/>
    <x v="1"/>
    <s v="028"/>
    <s v="WASHINGTON"/>
    <s v="1-1"/>
    <s v="MEAD CITY GATE-SPOKANE WA"/>
    <x v="227"/>
    <n v="0"/>
  </r>
  <r>
    <x v="6"/>
    <s v="1-1"/>
    <x v="1"/>
    <x v="1"/>
    <s v="028"/>
    <s v="WASHINGTON"/>
    <s v="1-1"/>
    <s v="MEAD CITY GATE-SPOKANE WA"/>
    <x v="19"/>
    <n v="0"/>
  </r>
  <r>
    <x v="6"/>
    <s v="1-1"/>
    <x v="1"/>
    <x v="1"/>
    <s v="028"/>
    <s v="WASHINGTON"/>
    <s v="1-1"/>
    <s v="MEAD CITY GATE-SPOKANE WA"/>
    <x v="272"/>
    <n v="0"/>
  </r>
  <r>
    <x v="6"/>
    <s v="1-1"/>
    <x v="1"/>
    <x v="1"/>
    <s v="028"/>
    <s v="WASHINGTON"/>
    <s v="1-1"/>
    <s v="MEAD CITY GATE-SPOKANE WA"/>
    <x v="273"/>
    <n v="2229.64"/>
  </r>
  <r>
    <x v="6"/>
    <s v="1-1"/>
    <x v="1"/>
    <x v="1"/>
    <s v="028"/>
    <s v="WASHINGTON"/>
    <s v="1-1"/>
    <s v="MEAD CITY GATE-SPOKANE WA"/>
    <x v="98"/>
    <n v="0"/>
  </r>
  <r>
    <x v="6"/>
    <s v="1-1"/>
    <x v="1"/>
    <x v="1"/>
    <s v="028"/>
    <s v="WASHINGTON"/>
    <s v="1-1"/>
    <s v="MEAD CITY GATE-SPOKANE WA"/>
    <x v="274"/>
    <n v="55223.59"/>
  </r>
  <r>
    <x v="6"/>
    <s v="100"/>
    <x v="1"/>
    <x v="1"/>
    <s v="028"/>
    <s v="WASHINGTON"/>
    <s v="100"/>
    <s v="KETTLE FALLS 1ST STAGE REG STA (S1400JUNIPERST)"/>
    <x v="18"/>
    <n v="92"/>
  </r>
  <r>
    <x v="6"/>
    <s v="132"/>
    <x v="1"/>
    <x v="1"/>
    <s v="028"/>
    <s v="WASHINGTON"/>
    <s v="132"/>
    <s v="RITZVILLE ODORIZER STA# 132"/>
    <x v="17"/>
    <n v="0"/>
  </r>
  <r>
    <x v="6"/>
    <s v="132"/>
    <x v="1"/>
    <x v="1"/>
    <s v="028"/>
    <s v="WASHINGTON"/>
    <s v="132"/>
    <s v="RITZVILLE ODORIZER STA# 132"/>
    <x v="272"/>
    <n v="2259.0100000000002"/>
  </r>
  <r>
    <x v="6"/>
    <s v="137"/>
    <x v="1"/>
    <x v="1"/>
    <s v="028"/>
    <s v="WASHINGTON"/>
    <s v="137"/>
    <s v="WARDEN GATE STA"/>
    <x v="17"/>
    <n v="0"/>
  </r>
  <r>
    <x v="6"/>
    <s v="137"/>
    <x v="1"/>
    <x v="1"/>
    <s v="028"/>
    <s v="WASHINGTON"/>
    <s v="137"/>
    <s v="WARDEN GATE STA"/>
    <x v="272"/>
    <n v="2259.0100000000002"/>
  </r>
  <r>
    <x v="6"/>
    <s v="140"/>
    <x v="1"/>
    <x v="1"/>
    <s v="028"/>
    <s v="WASHINGTON"/>
    <s v="140"/>
    <s v="CONNELL REG STA BIRCH &amp; E. CITY LIMIT (HWY 395)"/>
    <x v="4"/>
    <n v="17124.53"/>
  </r>
  <r>
    <x v="6"/>
    <s v="140"/>
    <x v="1"/>
    <x v="1"/>
    <s v="028"/>
    <s v="WASHINGTON"/>
    <s v="140"/>
    <s v="CONNELL REG STA BIRCH &amp; E. CITY LIMIT (HWY 395)"/>
    <x v="272"/>
    <n v="2259.0100000000002"/>
  </r>
  <r>
    <x v="6"/>
    <s v="142"/>
    <x v="1"/>
    <x v="1"/>
    <s v="028"/>
    <s v="WASHINGTON"/>
    <s v="142"/>
    <s v="CONNELL ODORIZER STA(CURRY RD &amp; NPC TRANS LINE)"/>
    <x v="15"/>
    <n v="301.02999999999997"/>
  </r>
  <r>
    <x v="6"/>
    <s v="146"/>
    <x v="1"/>
    <x v="1"/>
    <s v="028"/>
    <s v="WASHINGTON"/>
    <s v="146"/>
    <s v="GOLDENDALE CITY GATE(NPC TRANSMISSION LINE)"/>
    <x v="17"/>
    <n v="7976.11"/>
  </r>
  <r>
    <x v="6"/>
    <s v="146"/>
    <x v="1"/>
    <x v="1"/>
    <s v="028"/>
    <s v="WASHINGTON"/>
    <s v="146"/>
    <s v="GOLDENDALE CITY GATE(NPC TRANSMISSION LINE)"/>
    <x v="272"/>
    <n v="2259.0100000000002"/>
  </r>
  <r>
    <x v="6"/>
    <s v="15-1"/>
    <x v="1"/>
    <x v="1"/>
    <s v="028"/>
    <s v="WASHINGTON"/>
    <s v="15-1"/>
    <s v="MICA CITY GATE-BELMONT"/>
    <x v="5"/>
    <n v="0"/>
  </r>
  <r>
    <x v="6"/>
    <s v="15-1"/>
    <x v="1"/>
    <x v="1"/>
    <s v="028"/>
    <s v="WASHINGTON"/>
    <s v="15-1"/>
    <s v="MICA CITY GATE-BELMONT"/>
    <x v="272"/>
    <n v="0"/>
  </r>
  <r>
    <x v="6"/>
    <s v="15-1"/>
    <x v="1"/>
    <x v="1"/>
    <s v="028"/>
    <s v="WASHINGTON"/>
    <s v="15-1"/>
    <s v="MICA CITY GATE-BELMONT"/>
    <x v="275"/>
    <n v="104.01"/>
  </r>
  <r>
    <x v="6"/>
    <s v="15-1"/>
    <x v="1"/>
    <x v="1"/>
    <s v="028"/>
    <s v="WASHINGTON"/>
    <s v="15-1"/>
    <s v="MICA CITY GATE-BELMONT"/>
    <x v="276"/>
    <n v="56195.22"/>
  </r>
  <r>
    <x v="6"/>
    <s v="150"/>
    <x v="1"/>
    <x v="1"/>
    <s v="028"/>
    <s v="WASHINGTON"/>
    <s v="150"/>
    <s v="STEVENSON CITY GATE KANAKA CR RD &amp; NWP (now 1500)"/>
    <x v="18"/>
    <n v="5057.76"/>
  </r>
  <r>
    <x v="6"/>
    <s v="150"/>
    <x v="1"/>
    <x v="1"/>
    <s v="028"/>
    <s v="WASHINGTON"/>
    <s v="150"/>
    <s v="STEVENSON CITY GATE KANAKA CR RD &amp; NWP (now 1500)"/>
    <x v="19"/>
    <n v="3646.04"/>
  </r>
  <r>
    <x v="6"/>
    <s v="150"/>
    <x v="1"/>
    <x v="1"/>
    <s v="028"/>
    <s v="WASHINGTON"/>
    <s v="150"/>
    <s v="STEVENSON CITY GATE KANAKA CR RD &amp; NWP (now 1500)"/>
    <x v="272"/>
    <n v="2259.0100000000002"/>
  </r>
  <r>
    <x v="6"/>
    <s v="172"/>
    <x v="1"/>
    <x v="1"/>
    <s v="028"/>
    <s v="WASHINGTON"/>
    <s v="172"/>
    <s v="AIRWAY HEIGHTS REG STA 21ST &amp; LYONS"/>
    <x v="17"/>
    <n v="0"/>
  </r>
  <r>
    <x v="6"/>
    <s v="172"/>
    <x v="1"/>
    <x v="1"/>
    <s v="028"/>
    <s v="WASHINGTON"/>
    <s v="172"/>
    <s v="AIRWAY HEIGHTS REG STA 21ST &amp; LYONS"/>
    <x v="272"/>
    <n v="2260.02"/>
  </r>
  <r>
    <x v="6"/>
    <s v="2-1"/>
    <x v="1"/>
    <x v="1"/>
    <s v="028"/>
    <s v="WASHINGTON"/>
    <s v="2-1"/>
    <s v="INDIAN TRAIL CITY GATE(KETTLE FALLS LINE)"/>
    <x v="0"/>
    <n v="0"/>
  </r>
  <r>
    <x v="6"/>
    <s v="2-1"/>
    <x v="1"/>
    <x v="1"/>
    <s v="028"/>
    <s v="WASHINGTON"/>
    <s v="2-1"/>
    <s v="INDIAN TRAIL CITY GATE(KETTLE FALLS LINE)"/>
    <x v="9"/>
    <n v="4371.91"/>
  </r>
  <r>
    <x v="6"/>
    <s v="2-1"/>
    <x v="1"/>
    <x v="1"/>
    <s v="028"/>
    <s v="WASHINGTON"/>
    <s v="2-1"/>
    <s v="INDIAN TRAIL CITY GATE(KETTLE FALLS LINE)"/>
    <x v="272"/>
    <n v="2259.0100000000002"/>
  </r>
  <r>
    <x v="6"/>
    <s v="24"/>
    <x v="1"/>
    <x v="1"/>
    <s v="028"/>
    <s v="WASHINGTON"/>
    <s v="24"/>
    <s v="PROGRESS &amp; TRENT"/>
    <x v="17"/>
    <n v="0"/>
  </r>
  <r>
    <x v="6"/>
    <s v="24"/>
    <x v="1"/>
    <x v="1"/>
    <s v="028"/>
    <s v="WASHINGTON"/>
    <s v="24"/>
    <s v="PROGRESS &amp; TRENT"/>
    <x v="272"/>
    <n v="2259.0100000000002"/>
  </r>
  <r>
    <x v="6"/>
    <s v="3"/>
    <x v="1"/>
    <x v="1"/>
    <s v="028"/>
    <s v="WASHINGTON"/>
    <s v="3"/>
    <s v="SPOKANE WEST CITY GATE (GRAHAM RD)"/>
    <x v="219"/>
    <n v="0"/>
  </r>
  <r>
    <x v="6"/>
    <s v="3"/>
    <x v="1"/>
    <x v="1"/>
    <s v="028"/>
    <s v="WASHINGTON"/>
    <s v="3"/>
    <s v="SPOKANE WEST CITY GATE (GRAHAM RD)"/>
    <x v="4"/>
    <n v="0"/>
  </r>
  <r>
    <x v="6"/>
    <s v="3"/>
    <x v="1"/>
    <x v="1"/>
    <s v="028"/>
    <s v="WASHINGTON"/>
    <s v="3"/>
    <s v="SPOKANE WEST CITY GATE (GRAHAM RD)"/>
    <x v="8"/>
    <n v="4080.4"/>
  </r>
  <r>
    <x v="6"/>
    <s v="3"/>
    <x v="1"/>
    <x v="1"/>
    <s v="028"/>
    <s v="WASHINGTON"/>
    <s v="3"/>
    <s v="SPOKANE WEST CITY GATE (GRAHAM RD)"/>
    <x v="272"/>
    <n v="2259.0100000000002"/>
  </r>
  <r>
    <x v="6"/>
    <s v="3"/>
    <x v="1"/>
    <x v="1"/>
    <s v="028"/>
    <s v="WASHINGTON"/>
    <s v="3"/>
    <s v="SPOKANE WEST CITY GATE (GRAHAM RD)"/>
    <x v="277"/>
    <n v="0"/>
  </r>
  <r>
    <x v="6"/>
    <s v="3"/>
    <x v="1"/>
    <x v="1"/>
    <s v="028"/>
    <s v="WASHINGTON"/>
    <s v="3"/>
    <s v="SPOKANE WEST CITY GATE (GRAHAM RD)"/>
    <x v="35"/>
    <n v="7264.73"/>
  </r>
  <r>
    <x v="6"/>
    <s v="33"/>
    <x v="1"/>
    <x v="1"/>
    <s v="028"/>
    <s v="WASHINGTON"/>
    <s v="33"/>
    <s v="COEUR D'ALENE ST &amp; SUNSET BLVD"/>
    <x v="272"/>
    <n v="1597.51"/>
  </r>
  <r>
    <x v="6"/>
    <s v="350-1"/>
    <x v="1"/>
    <x v="1"/>
    <s v="028"/>
    <s v="WASHINGTON"/>
    <s v="350-1"/>
    <s v="PULLMAN CITY GATE"/>
    <x v="5"/>
    <n v="0"/>
  </r>
  <r>
    <x v="6"/>
    <s v="350-1"/>
    <x v="1"/>
    <x v="1"/>
    <s v="028"/>
    <s v="WASHINGTON"/>
    <s v="350-1"/>
    <s v="PULLMAN CITY GATE"/>
    <x v="12"/>
    <n v="0"/>
  </r>
  <r>
    <x v="6"/>
    <s v="350-1"/>
    <x v="1"/>
    <x v="1"/>
    <s v="028"/>
    <s v="WASHINGTON"/>
    <s v="350-1"/>
    <s v="PULLMAN CITY GATE"/>
    <x v="18"/>
    <n v="0"/>
  </r>
  <r>
    <x v="6"/>
    <s v="350-1"/>
    <x v="1"/>
    <x v="1"/>
    <s v="028"/>
    <s v="WASHINGTON"/>
    <s v="350-1"/>
    <s v="PULLMAN CITY GATE"/>
    <x v="19"/>
    <n v="1"/>
  </r>
  <r>
    <x v="6"/>
    <s v="350-1"/>
    <x v="1"/>
    <x v="1"/>
    <s v="028"/>
    <s v="WASHINGTON"/>
    <s v="350-1"/>
    <s v="PULLMAN CITY GATE"/>
    <x v="272"/>
    <n v="2259.0100000000002"/>
  </r>
  <r>
    <x v="6"/>
    <s v="350-1"/>
    <x v="1"/>
    <x v="1"/>
    <s v="028"/>
    <s v="WASHINGTON"/>
    <s v="350-1"/>
    <s v="PULLMAN CITY GATE"/>
    <x v="98"/>
    <n v="19633.93"/>
  </r>
  <r>
    <x v="6"/>
    <s v="350-1"/>
    <x v="1"/>
    <x v="1"/>
    <s v="028"/>
    <s v="WASHINGTON"/>
    <s v="350-1"/>
    <s v="PULLMAN CITY GATE"/>
    <x v="277"/>
    <n v="6352.49"/>
  </r>
  <r>
    <x v="6"/>
    <s v="350-2"/>
    <x v="1"/>
    <x v="1"/>
    <s v="028"/>
    <s v="WASHINGTON"/>
    <s v="350-2"/>
    <s v="EVERGREEN REG STA(US 195 &amp; NPC)"/>
    <x v="17"/>
    <n v="1484.84"/>
  </r>
  <r>
    <x v="6"/>
    <s v="352"/>
    <x v="1"/>
    <x v="1"/>
    <s v="028"/>
    <s v="WASHINGTON"/>
    <s v="352"/>
    <s v="MAIN &amp; SPRING REG STA"/>
    <x v="17"/>
    <n v="0"/>
  </r>
  <r>
    <x v="6"/>
    <s v="352"/>
    <x v="1"/>
    <x v="1"/>
    <s v="028"/>
    <s v="WASHINGTON"/>
    <s v="352"/>
    <s v="MAIN &amp; SPRING REG STA"/>
    <x v="272"/>
    <n v="2259.0100000000002"/>
  </r>
  <r>
    <x v="6"/>
    <s v="352"/>
    <x v="1"/>
    <x v="1"/>
    <s v="028"/>
    <s v="WASHINGTON"/>
    <s v="352"/>
    <s v="MAIN &amp; SPRING REG STA"/>
    <x v="275"/>
    <n v="120"/>
  </r>
  <r>
    <x v="6"/>
    <s v="353"/>
    <x v="1"/>
    <x v="1"/>
    <s v="028"/>
    <s v="WASHINGTON"/>
    <s v="353"/>
    <s v="MORTON ST REG STA (VICTORY SQUARE)"/>
    <x v="17"/>
    <n v="165.03"/>
  </r>
  <r>
    <x v="6"/>
    <s v="3HT"/>
    <x v="2"/>
    <x v="1"/>
    <s v="028"/>
    <s v="WASHINGTON"/>
    <s v="3HT"/>
    <s v="THIRD &amp; HATCH SUBSTA"/>
    <x v="227"/>
    <n v="671.82"/>
  </r>
  <r>
    <x v="6"/>
    <s v="3HT"/>
    <x v="2"/>
    <x v="1"/>
    <s v="028"/>
    <s v="WASHINGTON"/>
    <s v="3HT"/>
    <s v="THIRD &amp; HATCH SUBSTA"/>
    <x v="3"/>
    <n v="1750.55"/>
  </r>
  <r>
    <x v="6"/>
    <s v="3HT"/>
    <x v="2"/>
    <x v="1"/>
    <s v="028"/>
    <s v="WASHINGTON"/>
    <s v="3HT"/>
    <s v="THIRD &amp; HATCH SUBSTA"/>
    <x v="7"/>
    <n v="53832.41"/>
  </r>
  <r>
    <x v="6"/>
    <s v="3HT"/>
    <x v="2"/>
    <x v="1"/>
    <s v="028"/>
    <s v="WASHINGTON"/>
    <s v="3HT"/>
    <s v="THIRD &amp; HATCH SUBSTA"/>
    <x v="12"/>
    <n v="9570.98"/>
  </r>
  <r>
    <x v="6"/>
    <s v="3HT"/>
    <x v="2"/>
    <x v="1"/>
    <s v="028"/>
    <s v="WASHINGTON"/>
    <s v="3HT"/>
    <s v="THIRD &amp; HATCH SUBSTA"/>
    <x v="14"/>
    <n v="28562.79"/>
  </r>
  <r>
    <x v="6"/>
    <s v="3HT"/>
    <x v="2"/>
    <x v="1"/>
    <s v="028"/>
    <s v="WASHINGTON"/>
    <s v="3HT"/>
    <s v="THIRD &amp; HATCH SUBSTA"/>
    <x v="278"/>
    <n v="31498.33"/>
  </r>
  <r>
    <x v="6"/>
    <s v="3HT"/>
    <x v="2"/>
    <x v="1"/>
    <s v="028"/>
    <s v="WASHINGTON"/>
    <s v="3HT"/>
    <s v="THIRD &amp; HATCH SUBSTA"/>
    <x v="275"/>
    <n v="6178.97"/>
  </r>
  <r>
    <x v="6"/>
    <s v="3HT"/>
    <x v="2"/>
    <x v="1"/>
    <s v="028"/>
    <s v="WASHINGTON"/>
    <s v="3HT"/>
    <s v="THIRD &amp; HATCH SUBSTA"/>
    <x v="279"/>
    <n v="12868.81"/>
  </r>
  <r>
    <x v="6"/>
    <s v="3HT"/>
    <x v="2"/>
    <x v="1"/>
    <s v="028"/>
    <s v="WASHINGTON"/>
    <s v="3HT"/>
    <s v="THIRD &amp; HATCH SUBSTA"/>
    <x v="280"/>
    <n v="31.25"/>
  </r>
  <r>
    <x v="6"/>
    <s v="3HT"/>
    <x v="2"/>
    <x v="1"/>
    <s v="028"/>
    <s v="WASHINGTON"/>
    <s v="3HT"/>
    <s v="THIRD &amp; HATCH SUBSTA"/>
    <x v="281"/>
    <n v="52036.639999999999"/>
  </r>
  <r>
    <x v="6"/>
    <s v="3HT"/>
    <x v="2"/>
    <x v="1"/>
    <s v="028"/>
    <s v="WASHINGTON"/>
    <s v="3HT"/>
    <s v="THIRD &amp; HATCH SUBSTA"/>
    <x v="64"/>
    <n v="93083.43"/>
  </r>
  <r>
    <x v="6"/>
    <s v="3HT"/>
    <x v="2"/>
    <x v="1"/>
    <s v="028"/>
    <s v="WASHINGTON"/>
    <s v="3HT"/>
    <s v="THIRD &amp; HATCH SUBSTA"/>
    <x v="282"/>
    <n v="5791.73"/>
  </r>
  <r>
    <x v="6"/>
    <s v="3SPRA"/>
    <x v="0"/>
    <x v="1"/>
    <s v="028"/>
    <s v="WASHINGTON"/>
    <s v="3SPRA"/>
    <s v="THREE SPRINGS RADIO STA-COMMUN"/>
    <x v="4"/>
    <n v="6430.33"/>
  </r>
  <r>
    <x v="6"/>
    <s v="3SPRA"/>
    <x v="0"/>
    <x v="1"/>
    <s v="028"/>
    <s v="WASHINGTON"/>
    <s v="3SPRA"/>
    <s v="THREE SPRINGS RADIO STA-COMMUN"/>
    <x v="16"/>
    <n v="166772.82"/>
  </r>
  <r>
    <x v="6"/>
    <s v="3SPRA"/>
    <x v="0"/>
    <x v="1"/>
    <s v="028"/>
    <s v="WASHINGTON"/>
    <s v="3SPRA"/>
    <s v="THREE SPRINGS RADIO STA-COMMUN"/>
    <x v="17"/>
    <n v="7863.11"/>
  </r>
  <r>
    <x v="6"/>
    <s v="3SPRA"/>
    <x v="0"/>
    <x v="1"/>
    <s v="028"/>
    <s v="WASHINGTON"/>
    <s v="3SPRA"/>
    <s v="THREE SPRINGS RADIO STA-COMMUN"/>
    <x v="18"/>
    <n v="1945.43"/>
  </r>
  <r>
    <x v="6"/>
    <s v="3SPRA"/>
    <x v="0"/>
    <x v="1"/>
    <s v="028"/>
    <s v="WASHINGTON"/>
    <s v="3SPRA"/>
    <s v="THREE SPRINGS RADIO STA-COMMUN"/>
    <x v="283"/>
    <n v="2455.3200000000002"/>
  </r>
  <r>
    <x v="6"/>
    <s v="3SPRA"/>
    <x v="0"/>
    <x v="1"/>
    <s v="028"/>
    <s v="WASHINGTON"/>
    <s v="3SPRA"/>
    <s v="THREE SPRINGS RADIO STA-COMMUN"/>
    <x v="284"/>
    <n v="9140.56"/>
  </r>
  <r>
    <x v="6"/>
    <s v="3SPRA"/>
    <x v="0"/>
    <x v="1"/>
    <s v="028"/>
    <s v="WASHINGTON"/>
    <s v="3SPRA"/>
    <s v="THREE SPRINGS RADIO STA-COMMUN"/>
    <x v="36"/>
    <n v="77320.259999999995"/>
  </r>
  <r>
    <x v="6"/>
    <s v="3SPRA"/>
    <x v="0"/>
    <x v="1"/>
    <s v="028"/>
    <s v="WASHINGTON"/>
    <s v="3SPRA"/>
    <s v="THREE SPRINGS RADIO STA-COMMUN"/>
    <x v="285"/>
    <n v="49008.66"/>
  </r>
  <r>
    <x v="6"/>
    <s v="3SPRA"/>
    <x v="0"/>
    <x v="1"/>
    <s v="028"/>
    <s v="WASHINGTON"/>
    <s v="3SPRA"/>
    <s v="THREE SPRINGS RADIO STA-COMMUN"/>
    <x v="210"/>
    <n v="79806.559999999998"/>
  </r>
  <r>
    <x v="6"/>
    <s v="4061"/>
    <x v="1"/>
    <x v="1"/>
    <s v="028"/>
    <s v="WASHINGTON"/>
    <s v="4061"/>
    <s v="-  COLFAX REG&amp;ODORIZER STA (AIRPORT RD &amp; ALMOTA, WAS #311)"/>
    <x v="35"/>
    <n v="32067.59"/>
  </r>
  <r>
    <x v="6"/>
    <s v="407"/>
    <x v="1"/>
    <x v="1"/>
    <s v="028"/>
    <s v="WASHINGTON"/>
    <s v="407"/>
    <s v="CRITCHFIELD &amp; RESERVIOR RDS"/>
    <x v="17"/>
    <n v="0"/>
  </r>
  <r>
    <x v="6"/>
    <s v="407"/>
    <x v="1"/>
    <x v="1"/>
    <s v="028"/>
    <s v="WASHINGTON"/>
    <s v="407"/>
    <s v="CRITCHFIELD &amp; RESERVIOR RDS"/>
    <x v="272"/>
    <n v="0"/>
  </r>
  <r>
    <x v="6"/>
    <s v="407"/>
    <x v="1"/>
    <x v="1"/>
    <s v="028"/>
    <s v="WASHINGTON"/>
    <s v="407"/>
    <s v="CRITCHFIELD &amp; RESERVIOR RDS"/>
    <x v="35"/>
    <n v="6476.35"/>
  </r>
  <r>
    <x v="6"/>
    <s v="41"/>
    <x v="1"/>
    <x v="1"/>
    <s v="028"/>
    <s v="WASHINGTON"/>
    <s v="41"/>
    <s v="MEDICAL LAKE CITY GATE&amp;METG STAT-ESPANOLA RD"/>
    <x v="5"/>
    <n v="0"/>
  </r>
  <r>
    <x v="6"/>
    <s v="41"/>
    <x v="1"/>
    <x v="1"/>
    <s v="028"/>
    <s v="WASHINGTON"/>
    <s v="41"/>
    <s v="MEDICAL LAKE CITY GATE&amp;METG STAT-ESPANOLA RD"/>
    <x v="272"/>
    <n v="0"/>
  </r>
  <r>
    <x v="6"/>
    <s v="431"/>
    <x v="1"/>
    <x v="1"/>
    <s v="028"/>
    <s v="WASHINGTON"/>
    <s v="431"/>
    <s v="HIGHLAND &amp; SNAKE RIVER DR"/>
    <x v="17"/>
    <n v="516.5"/>
  </r>
  <r>
    <x v="6"/>
    <s v="431"/>
    <x v="1"/>
    <x v="1"/>
    <s v="028"/>
    <s v="WASHINGTON"/>
    <s v="431"/>
    <s v="HIGHLAND &amp; SNAKE RIVER DR"/>
    <x v="272"/>
    <n v="2259.0100000000002"/>
  </r>
  <r>
    <x v="6"/>
    <s v="440"/>
    <x v="1"/>
    <x v="1"/>
    <s v="028"/>
    <s v="WASHINGTON"/>
    <s v="440"/>
    <s v="CRITCHFIELD RD &amp; RIVER ST. REG STA-CLARKSTON,WA"/>
    <x v="17"/>
    <n v="0"/>
  </r>
  <r>
    <x v="6"/>
    <s v="440"/>
    <x v="1"/>
    <x v="1"/>
    <s v="028"/>
    <s v="WASHINGTON"/>
    <s v="440"/>
    <s v="CRITCHFIELD RD &amp; RIVER ST. REG STA-CLARKSTON,WA"/>
    <x v="272"/>
    <n v="0"/>
  </r>
  <r>
    <x v="6"/>
    <s v="440"/>
    <x v="1"/>
    <x v="1"/>
    <s v="028"/>
    <s v="WASHINGTON"/>
    <s v="440"/>
    <s v="CRITCHFIELD RD &amp; RIVER ST. REG STA-CLARKSTON,WA"/>
    <x v="35"/>
    <n v="4654.55"/>
  </r>
  <r>
    <x v="6"/>
    <s v="47"/>
    <x v="1"/>
    <x v="1"/>
    <s v="028"/>
    <s v="WASHINGTON"/>
    <s v="47"/>
    <s v="STARR RD &amp; ROSEWOOD REG STA"/>
    <x v="17"/>
    <n v="0"/>
  </r>
  <r>
    <x v="6"/>
    <s v="47"/>
    <x v="1"/>
    <x v="1"/>
    <s v="028"/>
    <s v="WASHINGTON"/>
    <s v="47"/>
    <s v="STARR RD &amp; ROSEWOOD REG STA"/>
    <x v="272"/>
    <n v="2259.0100000000002"/>
  </r>
  <r>
    <x v="6"/>
    <s v="48"/>
    <x v="1"/>
    <x v="1"/>
    <s v="028"/>
    <s v="WASHINGTON"/>
    <s v="48"/>
    <s v="MADISON &amp; MISSION REG STAT. LIBERTY LAKE"/>
    <x v="17"/>
    <n v="2309.9499999999998"/>
  </r>
  <r>
    <x v="6"/>
    <s v="48"/>
    <x v="1"/>
    <x v="1"/>
    <s v="028"/>
    <s v="WASHINGTON"/>
    <s v="48"/>
    <s v="MADISON &amp; MISSION REG STAT. LIBERTY LAKE"/>
    <x v="272"/>
    <n v="2259.0100000000002"/>
  </r>
  <r>
    <x v="6"/>
    <s v="4HE"/>
    <x v="2"/>
    <x v="1"/>
    <s v="028"/>
    <s v="WASHINGTON"/>
    <s v="4HE"/>
    <s v="FOURTH &amp; HERALD"/>
    <x v="7"/>
    <n v="0"/>
  </r>
  <r>
    <x v="6"/>
    <s v="502"/>
    <x v="1"/>
    <x v="1"/>
    <s v="028"/>
    <s v="WASHINGTON"/>
    <s v="502"/>
    <s v="CHEWELAH GOLF COURSE-STEINMETZ ROAD-CHEWELAH,WA"/>
    <x v="273"/>
    <n v="1252.74"/>
  </r>
  <r>
    <x v="6"/>
    <s v="504-1"/>
    <x v="1"/>
    <x v="1"/>
    <s v="028"/>
    <s v="WASHINGTON"/>
    <s v="504-1"/>
    <s v="ARDEN HILL RD REG STA"/>
    <x v="8"/>
    <n v="0"/>
  </r>
  <r>
    <x v="6"/>
    <s v="56"/>
    <x v="1"/>
    <x v="1"/>
    <s v="028"/>
    <s v="WASHINGTON"/>
    <s v="56"/>
    <s v="WINDRIVER REG STATION"/>
    <x v="17"/>
    <n v="0"/>
  </r>
  <r>
    <x v="6"/>
    <s v="56"/>
    <x v="1"/>
    <x v="1"/>
    <s v="028"/>
    <s v="WASHINGTON"/>
    <s v="56"/>
    <s v="WINDRIVER REG STATION"/>
    <x v="272"/>
    <n v="2259.0100000000002"/>
  </r>
  <r>
    <x v="6"/>
    <s v="7"/>
    <x v="1"/>
    <x v="1"/>
    <s v="028"/>
    <s v="WASHINGTON"/>
    <s v="7"/>
    <s v="WILDROSE AND PERRY REG STA"/>
    <x v="18"/>
    <n v="0"/>
  </r>
  <r>
    <x v="6"/>
    <s v="7"/>
    <x v="1"/>
    <x v="1"/>
    <s v="028"/>
    <s v="WASHINGTON"/>
    <s v="7"/>
    <s v="WILDROSE AND PERRY REG STA"/>
    <x v="272"/>
    <n v="2259.0100000000002"/>
  </r>
  <r>
    <x v="6"/>
    <s v="700"/>
    <x v="1"/>
    <x v="1"/>
    <s v="028"/>
    <s v="WASHINGTON"/>
    <s v="700"/>
    <s v="HARVARD ROAD H.P. TIE IN (HARVARD &amp; TRENT)"/>
    <x v="98"/>
    <n v="14363.58"/>
  </r>
  <r>
    <x v="6"/>
    <s v="715"/>
    <x v="1"/>
    <x v="1"/>
    <s v="028"/>
    <s v="WASHINGTON"/>
    <s v="715"/>
    <s v="ANTLER RD &amp; 8INCH FEEDER-DEER PARK REG STATION"/>
    <x v="14"/>
    <n v="1203.3599999999999"/>
  </r>
  <r>
    <x v="6"/>
    <s v="772"/>
    <x v="1"/>
    <x v="1"/>
    <s v="028"/>
    <s v="WASHINGTON"/>
    <s v="772"/>
    <s v="7500 HAYFORD RD REG STA (WESTBOW RD) -AIRWAY HTS"/>
    <x v="17"/>
    <n v="0"/>
  </r>
  <r>
    <x v="6"/>
    <s v="772"/>
    <x v="1"/>
    <x v="1"/>
    <s v="028"/>
    <s v="WASHINGTON"/>
    <s v="772"/>
    <s v="7500 HAYFORD RD REG STA (WESTBOW RD) -AIRWAY HTS"/>
    <x v="272"/>
    <n v="2259.0100000000002"/>
  </r>
  <r>
    <x v="6"/>
    <s v="779"/>
    <x v="1"/>
    <x v="1"/>
    <s v="028"/>
    <s v="WASHINGTON"/>
    <s v="779"/>
    <s v="WHITE RD, 11408 FARM TAP"/>
    <x v="14"/>
    <n v="2124.4699999999998"/>
  </r>
  <r>
    <x v="6"/>
    <s v="799"/>
    <x v="1"/>
    <x v="1"/>
    <s v="028"/>
    <s v="WASHINGTON"/>
    <s v="799"/>
    <s v="REG STATION #799 -THORPE AND MADISON SPOKANE,WA"/>
    <x v="17"/>
    <n v="0"/>
  </r>
  <r>
    <x v="6"/>
    <s v="799"/>
    <x v="1"/>
    <x v="1"/>
    <s v="028"/>
    <s v="WASHINGTON"/>
    <s v="799"/>
    <s v="REG STATION #799 -THORPE AND MADISON SPOKANE,WA"/>
    <x v="272"/>
    <n v="2259.0100000000002"/>
  </r>
  <r>
    <x v="6"/>
    <s v="8008"/>
    <x v="1"/>
    <x v="1"/>
    <s v="028"/>
    <s v="WASHINGTON"/>
    <s v="8008"/>
    <s v="NINE MILE GATE STATION, WA 028"/>
    <x v="286"/>
    <n v="53906.95"/>
  </r>
  <r>
    <x v="6"/>
    <s v="8008"/>
    <x v="1"/>
    <x v="1"/>
    <s v="028"/>
    <s v="WASHINGTON"/>
    <s v="8008"/>
    <s v="NINE MILE GATE STATION, WA 028"/>
    <x v="275"/>
    <n v="409.04"/>
  </r>
  <r>
    <x v="6"/>
    <s v="8008"/>
    <x v="1"/>
    <x v="1"/>
    <s v="028"/>
    <s v="WASHINGTON"/>
    <s v="8008"/>
    <s v="NINE MILE GATE STATION, WA 028"/>
    <x v="287"/>
    <n v="26626.61"/>
  </r>
  <r>
    <x v="6"/>
    <s v="9CE"/>
    <x v="2"/>
    <x v="1"/>
    <s v="028"/>
    <s v="WASHINGTON"/>
    <s v="9CE"/>
    <s v="NINTH &amp; CENTRAL SW STA"/>
    <x v="1"/>
    <n v="23880.959999999999"/>
  </r>
  <r>
    <x v="6"/>
    <s v="9CE"/>
    <x v="2"/>
    <x v="1"/>
    <s v="028"/>
    <s v="WASHINGTON"/>
    <s v="9CE"/>
    <s v="NINTH &amp; CENTRAL SW STA"/>
    <x v="15"/>
    <n v="146863.39000000001"/>
  </r>
  <r>
    <x v="6"/>
    <s v="9CE"/>
    <x v="2"/>
    <x v="1"/>
    <s v="028"/>
    <s v="WASHINGTON"/>
    <s v="9CE"/>
    <s v="NINTH &amp; CENTRAL SW STA"/>
    <x v="16"/>
    <n v="2666.67"/>
  </r>
  <r>
    <x v="6"/>
    <s v="9CE"/>
    <x v="2"/>
    <x v="1"/>
    <s v="028"/>
    <s v="WASHINGTON"/>
    <s v="9CE"/>
    <s v="NINTH &amp; CENTRAL SW STA"/>
    <x v="278"/>
    <n v="31498.33"/>
  </r>
  <r>
    <x v="6"/>
    <s v="9CE"/>
    <x v="2"/>
    <x v="1"/>
    <s v="028"/>
    <s v="WASHINGTON"/>
    <s v="9CE"/>
    <s v="NINTH &amp; CENTRAL SW STA"/>
    <x v="275"/>
    <n v="6178.97"/>
  </r>
  <r>
    <x v="6"/>
    <s v="9CE"/>
    <x v="2"/>
    <x v="1"/>
    <s v="028"/>
    <s v="WASHINGTON"/>
    <s v="9CE"/>
    <s v="NINTH &amp; CENTRAL SW STA"/>
    <x v="280"/>
    <n v="31.25"/>
  </r>
  <r>
    <x v="6"/>
    <s v="9CE"/>
    <x v="2"/>
    <x v="1"/>
    <s v="028"/>
    <s v="WASHINGTON"/>
    <s v="9CE"/>
    <s v="NINTH &amp; CENTRAL SW STA"/>
    <x v="288"/>
    <n v="753.85"/>
  </r>
  <r>
    <x v="6"/>
    <s v="9CE"/>
    <x v="2"/>
    <x v="1"/>
    <s v="028"/>
    <s v="WASHINGTON"/>
    <s v="9CE"/>
    <s v="NINTH &amp; CENTRAL SW STA"/>
    <x v="62"/>
    <n v="96605.57"/>
  </r>
  <r>
    <x v="6"/>
    <s v="ACME"/>
    <x v="1"/>
    <x v="1"/>
    <s v="028"/>
    <s v="WASHINGTON"/>
    <s v="ACME"/>
    <s v="ACME MATERIALS &amp; CONST-TELEMETRY"/>
    <x v="11"/>
    <n v="3124.57"/>
  </r>
  <r>
    <x v="6"/>
    <s v="ACME"/>
    <x v="1"/>
    <x v="1"/>
    <s v="028"/>
    <s v="WASHINGTON"/>
    <s v="ACME"/>
    <s v="ACME MATERIALS &amp; CONST-TELEMETRY"/>
    <x v="272"/>
    <n v="2259.0100000000002"/>
  </r>
  <r>
    <x v="6"/>
    <s v="ADD"/>
    <x v="2"/>
    <x v="1"/>
    <s v="028"/>
    <s v="WASHINGTON"/>
    <s v="ADD"/>
    <s v="ADDY 115 SUBSTA"/>
    <x v="7"/>
    <n v="2129.83"/>
  </r>
  <r>
    <x v="6"/>
    <s v="ADD"/>
    <x v="2"/>
    <x v="1"/>
    <s v="028"/>
    <s v="WASHINGTON"/>
    <s v="ADD"/>
    <s v="ADDY 115 SUBSTA"/>
    <x v="19"/>
    <n v="3086.29"/>
  </r>
  <r>
    <x v="6"/>
    <s v="ADD"/>
    <x v="2"/>
    <x v="1"/>
    <s v="028"/>
    <s v="WASHINGTON"/>
    <s v="ADD"/>
    <s v="ADDY 115 SUBSTA"/>
    <x v="289"/>
    <n v="3202.46"/>
  </r>
  <r>
    <x v="6"/>
    <s v="AIR"/>
    <x v="2"/>
    <x v="1"/>
    <s v="028"/>
    <s v="WASHINGTON"/>
    <s v="AIR"/>
    <s v="AIRWAY HEIGHTS SUBSTA"/>
    <x v="5"/>
    <n v="6623.97"/>
  </r>
  <r>
    <x v="6"/>
    <s v="AIR"/>
    <x v="2"/>
    <x v="1"/>
    <s v="028"/>
    <s v="WASHINGTON"/>
    <s v="AIR"/>
    <s v="AIRWAY HEIGHTS SUBSTA"/>
    <x v="6"/>
    <n v="635.9"/>
  </r>
  <r>
    <x v="6"/>
    <s v="AIR"/>
    <x v="2"/>
    <x v="1"/>
    <s v="028"/>
    <s v="WASHINGTON"/>
    <s v="AIR"/>
    <s v="AIRWAY HEIGHTS SUBSTA"/>
    <x v="19"/>
    <n v="3086.28"/>
  </r>
  <r>
    <x v="6"/>
    <s v="AIR"/>
    <x v="2"/>
    <x v="1"/>
    <s v="028"/>
    <s v="WASHINGTON"/>
    <s v="AIR"/>
    <s v="AIRWAY HEIGHTS SUBSTA"/>
    <x v="290"/>
    <n v="2732.29"/>
  </r>
  <r>
    <x v="6"/>
    <s v="AIR"/>
    <x v="2"/>
    <x v="1"/>
    <s v="028"/>
    <s v="WASHINGTON"/>
    <s v="AIR"/>
    <s v="AIRWAY HEIGHTS SUBSTA"/>
    <x v="291"/>
    <n v="51228.86"/>
  </r>
  <r>
    <x v="6"/>
    <s v="AIRHT"/>
    <x v="1"/>
    <x v="1"/>
    <s v="028"/>
    <s v="WASHINGTON"/>
    <s v="AIRHT"/>
    <s v="AIRWAY HEIGHTS PRISON-TELEMETRY"/>
    <x v="7"/>
    <n v="0"/>
  </r>
  <r>
    <x v="6"/>
    <s v="AIRHT"/>
    <x v="1"/>
    <x v="1"/>
    <s v="028"/>
    <s v="WASHINGTON"/>
    <s v="AIRHT"/>
    <s v="AIRWAY HEIGHTS PRISON-TELEMETRY"/>
    <x v="272"/>
    <n v="1148.49"/>
  </r>
  <r>
    <x v="6"/>
    <s v="AMER"/>
    <x v="1"/>
    <x v="1"/>
    <s v="028"/>
    <s v="WASHINGTON"/>
    <s v="AMER"/>
    <s v="AMERICAN LINEN-TELEMETRY"/>
    <x v="11"/>
    <n v="0"/>
  </r>
  <r>
    <x v="6"/>
    <s v="AMER"/>
    <x v="1"/>
    <x v="1"/>
    <s v="028"/>
    <s v="WASHINGTON"/>
    <s v="AMER"/>
    <s v="AMERICAN LINEN-TELEMETRY"/>
    <x v="272"/>
    <n v="2259.0100000000002"/>
  </r>
  <r>
    <x v="6"/>
    <s v="ASOTIN"/>
    <x v="1"/>
    <x v="1"/>
    <s v="028"/>
    <s v="WASHINGTON"/>
    <s v="ASOTIN"/>
    <s v="ASOTIN METERING STATION"/>
    <x v="17"/>
    <n v="0"/>
  </r>
  <r>
    <x v="6"/>
    <s v="ASOTIN"/>
    <x v="1"/>
    <x v="1"/>
    <s v="028"/>
    <s v="WASHINGTON"/>
    <s v="ASOTIN"/>
    <s v="ASOTIN METERING STATION"/>
    <x v="272"/>
    <n v="2259.0100000000002"/>
  </r>
  <r>
    <x v="6"/>
    <s v="BAKER"/>
    <x v="1"/>
    <x v="1"/>
    <s v="028"/>
    <s v="WASHINGTON"/>
    <s v="BAKER"/>
    <s v="BAKER COMMODITIES"/>
    <x v="272"/>
    <n v="2259.0100000000002"/>
  </r>
  <r>
    <x v="6"/>
    <s v="BEA"/>
    <x v="2"/>
    <x v="1"/>
    <s v="028"/>
    <s v="WASHINGTON"/>
    <s v="BEA"/>
    <s v="BEACON SUBSTA"/>
    <x v="292"/>
    <n v="66827.710000000006"/>
  </r>
  <r>
    <x v="6"/>
    <s v="BFGOOD"/>
    <x v="1"/>
    <x v="1"/>
    <s v="028"/>
    <s v="WASHINGTON"/>
    <s v="BFGOOD"/>
    <s v="BF GOODRICH"/>
    <x v="272"/>
    <n v="0"/>
  </r>
  <r>
    <x v="6"/>
    <s v="BKR"/>
    <x v="2"/>
    <x v="1"/>
    <s v="028"/>
    <s v="WASHINGTON"/>
    <s v="BKR"/>
    <s v="BARKER RD SUBSTA"/>
    <x v="228"/>
    <n v="3581.61"/>
  </r>
  <r>
    <x v="6"/>
    <s v="BKR"/>
    <x v="2"/>
    <x v="1"/>
    <s v="028"/>
    <s v="WASHINGTON"/>
    <s v="BKR"/>
    <s v="BARKER RD SUBSTA"/>
    <x v="11"/>
    <n v="1373.15"/>
  </r>
  <r>
    <x v="6"/>
    <s v="BKR"/>
    <x v="2"/>
    <x v="1"/>
    <s v="028"/>
    <s v="WASHINGTON"/>
    <s v="BKR"/>
    <s v="BARKER RD SUBSTA"/>
    <x v="12"/>
    <n v="104528.2"/>
  </r>
  <r>
    <x v="6"/>
    <s v="BKR"/>
    <x v="2"/>
    <x v="1"/>
    <s v="028"/>
    <s v="WASHINGTON"/>
    <s v="BKR"/>
    <s v="BARKER RD SUBSTA"/>
    <x v="293"/>
    <n v="5654.76"/>
  </r>
  <r>
    <x v="6"/>
    <s v="BKR"/>
    <x v="2"/>
    <x v="1"/>
    <s v="028"/>
    <s v="WASHINGTON"/>
    <s v="BKR"/>
    <s v="BARKER RD SUBSTA"/>
    <x v="86"/>
    <n v="94411.44"/>
  </r>
  <r>
    <x v="6"/>
    <s v="BKR"/>
    <x v="2"/>
    <x v="1"/>
    <s v="028"/>
    <s v="WASHINGTON"/>
    <s v="BKR"/>
    <s v="BARKER RD SUBSTA"/>
    <x v="294"/>
    <n v="0"/>
  </r>
  <r>
    <x v="6"/>
    <s v="BOEIN"/>
    <x v="1"/>
    <x v="1"/>
    <s v="028"/>
    <s v="WASHINGTON"/>
    <s v="BOEIN"/>
    <s v="BOEING CO.-TELEMETRY"/>
    <x v="272"/>
    <n v="2259.0100000000002"/>
  </r>
  <r>
    <x v="6"/>
    <s v="BPGCOM"/>
    <x v="1"/>
    <x v="1"/>
    <s v="028"/>
    <s v="WASHINGTON"/>
    <s v="BPGCOM"/>
    <s v="BOULDER PARK GAS COMMUNICATION"/>
    <x v="19"/>
    <n v="2710.42"/>
  </r>
  <r>
    <x v="6"/>
    <s v="BPGCOM"/>
    <x v="1"/>
    <x v="1"/>
    <s v="028"/>
    <s v="WASHINGTON"/>
    <s v="BPGCOM"/>
    <s v="BOULDER PARK GAS COMMUNICATION"/>
    <x v="272"/>
    <n v="0"/>
  </r>
  <r>
    <x v="6"/>
    <s v="C&amp;W"/>
    <x v="2"/>
    <x v="1"/>
    <s v="028"/>
    <s v="WASHINGTON"/>
    <s v="C&amp;W"/>
    <s v="COLLEGE &amp; WALNT SUBSTA 115kV"/>
    <x v="2"/>
    <n v="0"/>
  </r>
  <r>
    <x v="6"/>
    <s v="C&amp;W"/>
    <x v="2"/>
    <x v="1"/>
    <s v="028"/>
    <s v="WASHINGTON"/>
    <s v="C&amp;W"/>
    <s v="COLLEGE &amp; WALNT SUBSTA 115kV"/>
    <x v="17"/>
    <n v="0"/>
  </r>
  <r>
    <x v="6"/>
    <s v="C&amp;W"/>
    <x v="2"/>
    <x v="1"/>
    <s v="028"/>
    <s v="WASHINGTON"/>
    <s v="C&amp;W"/>
    <s v="COLLEGE &amp; WALNT SUBSTA 115kV"/>
    <x v="295"/>
    <n v="17367"/>
  </r>
  <r>
    <x v="6"/>
    <s v="C&amp;W"/>
    <x v="2"/>
    <x v="1"/>
    <s v="028"/>
    <s v="WASHINGTON"/>
    <s v="C&amp;W"/>
    <s v="COLLEGE &amp; WALNT SUBSTA 115kV"/>
    <x v="296"/>
    <n v="52546.68"/>
  </r>
  <r>
    <x v="6"/>
    <s v="C&amp;W"/>
    <x v="2"/>
    <x v="1"/>
    <s v="028"/>
    <s v="WASHINGTON"/>
    <s v="C&amp;W"/>
    <s v="COLLEGE &amp; WALNT SUBSTA 115kV"/>
    <x v="297"/>
    <n v="77604.52"/>
  </r>
  <r>
    <x v="6"/>
    <s v="C&amp;W"/>
    <x v="2"/>
    <x v="1"/>
    <s v="028"/>
    <s v="WASHINGTON"/>
    <s v="C&amp;W"/>
    <s v="COLLEGE &amp; WALNT SUBSTA 115kV"/>
    <x v="278"/>
    <n v="31498.33"/>
  </r>
  <r>
    <x v="6"/>
    <s v="C&amp;W"/>
    <x v="2"/>
    <x v="1"/>
    <s v="028"/>
    <s v="WASHINGTON"/>
    <s v="C&amp;W"/>
    <s v="COLLEGE &amp; WALNT SUBSTA 115kV"/>
    <x v="275"/>
    <n v="6178.97"/>
  </r>
  <r>
    <x v="6"/>
    <s v="C&amp;W"/>
    <x v="2"/>
    <x v="1"/>
    <s v="028"/>
    <s v="WASHINGTON"/>
    <s v="C&amp;W"/>
    <s v="COLLEGE &amp; WALNT SUBSTA 115kV"/>
    <x v="280"/>
    <n v="31.25"/>
  </r>
  <r>
    <x v="6"/>
    <s v="C&amp;W"/>
    <x v="2"/>
    <x v="1"/>
    <s v="028"/>
    <s v="WASHINGTON"/>
    <s v="C&amp;W"/>
    <s v="COLLEGE &amp; WALNT SUBSTA 115kV"/>
    <x v="60"/>
    <n v="76081.02"/>
  </r>
  <r>
    <x v="6"/>
    <s v="C&amp;W"/>
    <x v="2"/>
    <x v="1"/>
    <s v="028"/>
    <s v="WASHINGTON"/>
    <s v="C&amp;W"/>
    <s v="COLLEGE &amp; WALNT SUBSTA 115kV"/>
    <x v="298"/>
    <n v="17728.93"/>
  </r>
  <r>
    <x v="6"/>
    <s v="CENPRE"/>
    <x v="1"/>
    <x v="1"/>
    <s v="028"/>
    <s v="WASHINGTON"/>
    <s v="CENPRE"/>
    <s v="CENTRAL PREMIX CONCRETE, SPOKANE, WA"/>
    <x v="299"/>
    <n v="0"/>
  </r>
  <r>
    <x v="6"/>
    <s v="CENPRE"/>
    <x v="1"/>
    <x v="1"/>
    <s v="028"/>
    <s v="WASHINGTON"/>
    <s v="CENPRE"/>
    <s v="CENTRAL PREMIX CONCRETE, SPOKANE, WA"/>
    <x v="35"/>
    <n v="5728.17"/>
  </r>
  <r>
    <x v="6"/>
    <s v="CFD"/>
    <x v="2"/>
    <x v="1"/>
    <s v="028"/>
    <s v="WASHINGTON"/>
    <s v="CFD"/>
    <s v="CRITCHFIELD 115/13 KV SUB"/>
    <x v="300"/>
    <n v="155612.67000000001"/>
  </r>
  <r>
    <x v="6"/>
    <s v="CHCCPA"/>
    <x v="1"/>
    <x v="1"/>
    <s v="028"/>
    <s v="WASHINGTON"/>
    <s v="CHCCPA"/>
    <s v="CHEWELAH COUNTRY CLUB GAS PRESSURE ALARM"/>
    <x v="273"/>
    <n v="435.73"/>
  </r>
  <r>
    <x v="6"/>
    <s v="CHE"/>
    <x v="2"/>
    <x v="1"/>
    <s v="028"/>
    <s v="WASHINGTON"/>
    <s v="CHE"/>
    <s v="CHESTER SUBSTA"/>
    <x v="231"/>
    <n v="28958.57"/>
  </r>
  <r>
    <x v="6"/>
    <s v="CHE"/>
    <x v="2"/>
    <x v="1"/>
    <s v="028"/>
    <s v="WASHINGTON"/>
    <s v="CHE"/>
    <s v="CHESTER SUBSTA"/>
    <x v="294"/>
    <n v="0"/>
  </r>
  <r>
    <x v="6"/>
    <s v="CHE"/>
    <x v="2"/>
    <x v="1"/>
    <s v="028"/>
    <s v="WASHINGTON"/>
    <s v="CHE"/>
    <s v="CHESTER SUBSTA"/>
    <x v="232"/>
    <n v="132525.51999999999"/>
  </r>
  <r>
    <x v="6"/>
    <s v="CHEWA"/>
    <x v="0"/>
    <x v="1"/>
    <s v="028"/>
    <s v="WASHINGTON"/>
    <s v="CHEWA"/>
    <s v="CHEWELAH WAREHOUSE-COMMUNICATION"/>
    <x v="0"/>
    <n v="451.2"/>
  </r>
  <r>
    <x v="6"/>
    <s v="CHEWA"/>
    <x v="0"/>
    <x v="1"/>
    <s v="028"/>
    <s v="WASHINGTON"/>
    <s v="CHEWA"/>
    <s v="CHEWELAH WAREHOUSE-COMMUNICATION"/>
    <x v="301"/>
    <n v="1394.19"/>
  </r>
  <r>
    <x v="6"/>
    <s v="CHEWA"/>
    <x v="0"/>
    <x v="1"/>
    <s v="028"/>
    <s v="WASHINGTON"/>
    <s v="CHEWA"/>
    <s v="CHEWELAH WAREHOUSE-COMMUNICATION"/>
    <x v="302"/>
    <n v="268.01"/>
  </r>
  <r>
    <x v="6"/>
    <s v="CHW"/>
    <x v="2"/>
    <x v="4"/>
    <s v="028"/>
    <s v="WASHINGTON"/>
    <s v="CHW"/>
    <s v="CHEWELAH 115 SUBSTA (AN)"/>
    <x v="302"/>
    <n v="80532.59"/>
  </r>
  <r>
    <x v="6"/>
    <s v="CLAGAS"/>
    <x v="1"/>
    <x v="1"/>
    <s v="028"/>
    <s v="WASHINGTON"/>
    <s v="CLAGAS"/>
    <s v="CLARKSTON SVC CTR GAS TELEMETRY"/>
    <x v="272"/>
    <n v="2259.0100000000002"/>
  </r>
  <r>
    <x v="6"/>
    <s v="CLV"/>
    <x v="2"/>
    <x v="1"/>
    <s v="028"/>
    <s v="WASHINGTON"/>
    <s v="CLV"/>
    <s v="COLVILLE 115 KVSUBSTA"/>
    <x v="222"/>
    <n v="559.09"/>
  </r>
  <r>
    <x v="6"/>
    <s v="CLV"/>
    <x v="2"/>
    <x v="1"/>
    <s v="028"/>
    <s v="WASHINGTON"/>
    <s v="CLV"/>
    <s v="COLVILLE 115 KVSUBSTA"/>
    <x v="231"/>
    <n v="14152.6"/>
  </r>
  <r>
    <x v="6"/>
    <s v="CLV"/>
    <x v="2"/>
    <x v="1"/>
    <s v="028"/>
    <s v="WASHINGTON"/>
    <s v="CLV"/>
    <s v="COLVILLE 115 KVSUBSTA"/>
    <x v="0"/>
    <n v="4644.0600000000004"/>
  </r>
  <r>
    <x v="6"/>
    <s v="CLV"/>
    <x v="2"/>
    <x v="1"/>
    <s v="028"/>
    <s v="WASHINGTON"/>
    <s v="CLV"/>
    <s v="COLVILLE 115 KVSUBSTA"/>
    <x v="2"/>
    <n v="6542.73"/>
  </r>
  <r>
    <x v="6"/>
    <s v="CLV"/>
    <x v="2"/>
    <x v="1"/>
    <s v="028"/>
    <s v="WASHINGTON"/>
    <s v="CLV"/>
    <s v="COLVILLE 115 KVSUBSTA"/>
    <x v="14"/>
    <n v="366.04"/>
  </r>
  <r>
    <x v="6"/>
    <s v="CLV"/>
    <x v="2"/>
    <x v="1"/>
    <s v="028"/>
    <s v="WASHINGTON"/>
    <s v="CLV"/>
    <s v="COLVILLE 115 KVSUBSTA"/>
    <x v="293"/>
    <n v="0"/>
  </r>
  <r>
    <x v="6"/>
    <s v="CLV"/>
    <x v="2"/>
    <x v="1"/>
    <s v="028"/>
    <s v="WASHINGTON"/>
    <s v="CLV"/>
    <s v="COLVILLE 115 KVSUBSTA"/>
    <x v="303"/>
    <n v="70143.08"/>
  </r>
  <r>
    <x v="6"/>
    <s v="COB"/>
    <x v="2"/>
    <x v="1"/>
    <s v="028"/>
    <s v="WASHINGTON"/>
    <s v="COB"/>
    <s v="COLBERT SUBSTA"/>
    <x v="0"/>
    <n v="1818.88"/>
  </r>
  <r>
    <x v="6"/>
    <s v="COB"/>
    <x v="2"/>
    <x v="1"/>
    <s v="028"/>
    <s v="WASHINGTON"/>
    <s v="COB"/>
    <s v="COLBERT SUBSTA"/>
    <x v="14"/>
    <n v="15205.92"/>
  </r>
  <r>
    <x v="6"/>
    <s v="COB"/>
    <x v="2"/>
    <x v="1"/>
    <s v="028"/>
    <s v="WASHINGTON"/>
    <s v="COB"/>
    <s v="COLBERT SUBSTA"/>
    <x v="18"/>
    <n v="4495.05"/>
  </r>
  <r>
    <x v="6"/>
    <s v="COB"/>
    <x v="2"/>
    <x v="1"/>
    <s v="028"/>
    <s v="WASHINGTON"/>
    <s v="COB"/>
    <s v="COLBERT SUBSTA"/>
    <x v="304"/>
    <n v="29066.240000000002"/>
  </r>
  <r>
    <x v="6"/>
    <s v="COB"/>
    <x v="2"/>
    <x v="1"/>
    <s v="028"/>
    <s v="WASHINGTON"/>
    <s v="COB"/>
    <s v="COLBERT SUBSTA"/>
    <x v="305"/>
    <n v="4809.1400000000003"/>
  </r>
  <r>
    <x v="6"/>
    <s v="COLCO"/>
    <x v="0"/>
    <x v="1"/>
    <s v="028"/>
    <s v="WASHINGTON"/>
    <s v="COLCO"/>
    <s v="COLVILLE BASE STA-COMMUNI"/>
    <x v="230"/>
    <n v="8695.61"/>
  </r>
  <r>
    <x v="6"/>
    <s v="COLVC"/>
    <x v="0"/>
    <x v="1"/>
    <s v="028"/>
    <s v="WASHINGTON"/>
    <s v="COLVC"/>
    <s v="COLVILLE OFFICE-COMMUNICATION"/>
    <x v="227"/>
    <n v="2934.77"/>
  </r>
  <r>
    <x v="6"/>
    <s v="COLVC"/>
    <x v="0"/>
    <x v="1"/>
    <s v="028"/>
    <s v="WASHINGTON"/>
    <s v="COLVC"/>
    <s v="COLVILLE OFFICE-COMMUNICATION"/>
    <x v="230"/>
    <n v="3152.77"/>
  </r>
  <r>
    <x v="6"/>
    <s v="COLVC"/>
    <x v="0"/>
    <x v="1"/>
    <s v="028"/>
    <s v="WASHINGTON"/>
    <s v="COLVC"/>
    <s v="COLVILLE OFFICE-COMMUNICATION"/>
    <x v="231"/>
    <n v="138.82"/>
  </r>
  <r>
    <x v="6"/>
    <s v="COLVC"/>
    <x v="0"/>
    <x v="1"/>
    <s v="028"/>
    <s v="WASHINGTON"/>
    <s v="COLVC"/>
    <s v="COLVILLE OFFICE-COMMUNICATION"/>
    <x v="8"/>
    <n v="4216.75"/>
  </r>
  <r>
    <x v="6"/>
    <s v="COLVC"/>
    <x v="0"/>
    <x v="1"/>
    <s v="028"/>
    <s v="WASHINGTON"/>
    <s v="COLVC"/>
    <s v="COLVILLE OFFICE-COMMUNICATION"/>
    <x v="18"/>
    <n v="0"/>
  </r>
  <r>
    <x v="6"/>
    <s v="COLVC"/>
    <x v="0"/>
    <x v="1"/>
    <s v="028"/>
    <s v="WASHINGTON"/>
    <s v="COLVC"/>
    <s v="COLVILLE OFFICE-COMMUNICATION"/>
    <x v="306"/>
    <n v="47478.06"/>
  </r>
  <r>
    <x v="6"/>
    <s v="COLVC"/>
    <x v="0"/>
    <x v="1"/>
    <s v="028"/>
    <s v="WASHINGTON"/>
    <s v="COLVC"/>
    <s v="COLVILLE OFFICE-COMMUNICATION"/>
    <x v="307"/>
    <n v="11694.11"/>
  </r>
  <r>
    <x v="6"/>
    <s v="CREACH"/>
    <x v="1"/>
    <x v="1"/>
    <s v="028"/>
    <s v="WASHINGTON"/>
    <s v="CREACH"/>
    <s v="CREACH GREENHOUSE SPOKANE VALLEY, WA"/>
    <x v="308"/>
    <n v="0"/>
  </r>
  <r>
    <x v="6"/>
    <s v="CREACH"/>
    <x v="1"/>
    <x v="1"/>
    <s v="028"/>
    <s v="WASHINGTON"/>
    <s v="CREACH"/>
    <s v="CREACH GREENHOUSE SPOKANE VALLEY, WA"/>
    <x v="275"/>
    <n v="922.12"/>
  </r>
  <r>
    <x v="6"/>
    <s v="DAVCO"/>
    <x v="0"/>
    <x v="1"/>
    <s v="028"/>
    <s v="WASHINGTON"/>
    <s v="DAVCO"/>
    <s v="DAVENPORT OFFICE-COMMUNICATION"/>
    <x v="231"/>
    <n v="4830.82"/>
  </r>
  <r>
    <x v="6"/>
    <s v="DAVCO"/>
    <x v="0"/>
    <x v="1"/>
    <s v="028"/>
    <s v="WASHINGTON"/>
    <s v="DAVCO"/>
    <s v="DAVENPORT OFFICE-COMMUNICATION"/>
    <x v="7"/>
    <n v="69112.09"/>
  </r>
  <r>
    <x v="6"/>
    <s v="DAVCO"/>
    <x v="0"/>
    <x v="1"/>
    <s v="028"/>
    <s v="WASHINGTON"/>
    <s v="DAVCO"/>
    <s v="DAVENPORT OFFICE-COMMUNICATION"/>
    <x v="9"/>
    <n v="19396.71"/>
  </r>
  <r>
    <x v="6"/>
    <s v="DAVCO"/>
    <x v="0"/>
    <x v="1"/>
    <s v="028"/>
    <s v="WASHINGTON"/>
    <s v="DAVCO"/>
    <s v="DAVENPORT OFFICE-COMMUNICATION"/>
    <x v="307"/>
    <n v="39867.370000000003"/>
  </r>
  <r>
    <x v="6"/>
    <s v="DAVCO"/>
    <x v="0"/>
    <x v="1"/>
    <s v="028"/>
    <s v="WASHINGTON"/>
    <s v="DAVCO"/>
    <s v="DAVENPORT OFFICE-COMMUNICATION"/>
    <x v="309"/>
    <n v="26652.73"/>
  </r>
  <r>
    <x v="6"/>
    <s v="DAVCO"/>
    <x v="0"/>
    <x v="1"/>
    <s v="028"/>
    <s v="WASHINGTON"/>
    <s v="DAVCO"/>
    <s v="DAVENPORT OFFICE-COMMUNICATION"/>
    <x v="32"/>
    <n v="14854.64"/>
  </r>
  <r>
    <x v="6"/>
    <s v="DCR"/>
    <x v="2"/>
    <x v="1"/>
    <s v="028"/>
    <s v="WASHINGTON"/>
    <s v="DCR"/>
    <s v="DRY CREEK 230/115kV SUBSTA"/>
    <x v="19"/>
    <n v="70490.33"/>
  </r>
  <r>
    <x v="6"/>
    <s v="DCR"/>
    <x v="2"/>
    <x v="1"/>
    <s v="028"/>
    <s v="WASHINGTON"/>
    <s v="DCR"/>
    <s v="DRY CREEK 230/115kV SUBSTA"/>
    <x v="310"/>
    <n v="2223.4299999999998"/>
  </r>
  <r>
    <x v="6"/>
    <s v="DCR"/>
    <x v="2"/>
    <x v="1"/>
    <s v="028"/>
    <s v="WASHINGTON"/>
    <s v="DCR"/>
    <s v="DRY CREEK 230/115kV SUBSTA"/>
    <x v="311"/>
    <n v="9690.5300000000007"/>
  </r>
  <r>
    <x v="6"/>
    <s v="DCR"/>
    <x v="2"/>
    <x v="1"/>
    <s v="028"/>
    <s v="WASHINGTON"/>
    <s v="DCR"/>
    <s v="DRY CREEK 230/115kV SUBSTA"/>
    <x v="302"/>
    <n v="1909.41"/>
  </r>
  <r>
    <x v="6"/>
    <s v="DCR"/>
    <x v="2"/>
    <x v="1"/>
    <s v="028"/>
    <s v="WASHINGTON"/>
    <s v="DCR"/>
    <s v="DRY CREEK 230/115kV SUBSTA"/>
    <x v="86"/>
    <n v="16990"/>
  </r>
  <r>
    <x v="6"/>
    <s v="DCR"/>
    <x v="2"/>
    <x v="4"/>
    <s v="028"/>
    <s v="WASHINGTON"/>
    <s v="DCR"/>
    <s v="DRY CREEK 230/115kV SUBSTA (AN)"/>
    <x v="20"/>
    <n v="9554.89"/>
  </r>
  <r>
    <x v="6"/>
    <s v="DEAHOS"/>
    <x v="1"/>
    <x v="1"/>
    <s v="028"/>
    <s v="WASHINGTON"/>
    <s v="DEAHOS"/>
    <s v="DEACONESS HOSPITAL"/>
    <x v="272"/>
    <n v="2259.0100000000002"/>
  </r>
  <r>
    <x v="6"/>
    <s v="DEP"/>
    <x v="2"/>
    <x v="1"/>
    <s v="028"/>
    <s v="WASHINGTON"/>
    <s v="DEP"/>
    <s v="DEER PARK SUBSTA, 115/13kV (WE BOUGHT FROM BPA)"/>
    <x v="194"/>
    <n v="179450.46"/>
  </r>
  <r>
    <x v="6"/>
    <s v="DGP"/>
    <x v="2"/>
    <x v="1"/>
    <s v="028"/>
    <s v="WASHINGTON"/>
    <s v="DGP"/>
    <s v="DEVILS GAP 115kV SW STA"/>
    <x v="312"/>
    <n v="12413.38"/>
  </r>
  <r>
    <x v="6"/>
    <s v="DOLLWA"/>
    <x v="1"/>
    <x v="1"/>
    <s v="028"/>
    <s v="WASHINGTON"/>
    <s v="DOLLWA"/>
    <s v="DOLLAR ROAD-STRUCTURE (1/028)"/>
    <x v="309"/>
    <n v="1578.88"/>
  </r>
  <r>
    <x v="6"/>
    <s v="DOLLWA"/>
    <x v="1"/>
    <x v="1"/>
    <s v="028"/>
    <s v="WASHINGTON"/>
    <s v="DOLLWA"/>
    <s v="DOLLAR ROAD-STRUCTURE (1/028)"/>
    <x v="35"/>
    <n v="-1578.88"/>
  </r>
  <r>
    <x v="6"/>
    <s v="DPBCO"/>
    <x v="0"/>
    <x v="1"/>
    <s v="028"/>
    <s v="WASHINGTON"/>
    <s v="DPBCO"/>
    <s v="DEER PARK BASE STA-COMMUNICATION"/>
    <x v="313"/>
    <n v="1248.3"/>
  </r>
  <r>
    <x v="6"/>
    <s v="DPBCO"/>
    <x v="0"/>
    <x v="1"/>
    <s v="028"/>
    <s v="WASHINGTON"/>
    <s v="DPBCO"/>
    <s v="DEER PARK BASE STA-COMMUNICATION"/>
    <x v="226"/>
    <n v="2440.67"/>
  </r>
  <r>
    <x v="6"/>
    <s v="DPOCO"/>
    <x v="0"/>
    <x v="1"/>
    <s v="028"/>
    <s v="WASHINGTON"/>
    <s v="DPOCO"/>
    <s v="DEER PARK OFFICE-COMMUNICATION"/>
    <x v="18"/>
    <n v="0"/>
  </r>
  <r>
    <x v="6"/>
    <s v="DPOCO"/>
    <x v="0"/>
    <x v="1"/>
    <s v="028"/>
    <s v="WASHINGTON"/>
    <s v="DPOCO"/>
    <s v="DEER PARK OFFICE-COMMUNICATION"/>
    <x v="314"/>
    <n v="12221.55"/>
  </r>
  <r>
    <x v="6"/>
    <s v="DRY"/>
    <x v="2"/>
    <x v="1"/>
    <s v="028"/>
    <s v="WASHINGTON"/>
    <s v="DRY"/>
    <s v="DRY GULCH 115/13kV SUBSTA"/>
    <x v="7"/>
    <n v="2432.8000000000002"/>
  </r>
  <r>
    <x v="6"/>
    <s v="DRY"/>
    <x v="2"/>
    <x v="1"/>
    <s v="028"/>
    <s v="WASHINGTON"/>
    <s v="DRY"/>
    <s v="DRY GULCH 115/13kV SUBSTA"/>
    <x v="9"/>
    <n v="12313.61"/>
  </r>
  <r>
    <x v="6"/>
    <s v="DRY"/>
    <x v="2"/>
    <x v="1"/>
    <s v="028"/>
    <s v="WASHINGTON"/>
    <s v="DRY"/>
    <s v="DRY GULCH 115/13kV SUBSTA"/>
    <x v="19"/>
    <n v="16583.419999999998"/>
  </r>
  <r>
    <x v="6"/>
    <s v="DRY"/>
    <x v="2"/>
    <x v="1"/>
    <s v="028"/>
    <s v="WASHINGTON"/>
    <s v="DRY"/>
    <s v="DRY GULCH 115/13kV SUBSTA"/>
    <x v="298"/>
    <n v="17728.93"/>
  </r>
  <r>
    <x v="6"/>
    <s v="EASTH"/>
    <x v="1"/>
    <x v="1"/>
    <s v="028"/>
    <s v="WASHINGTON"/>
    <s v="EASTH"/>
    <s v="EASTERN STATE HOSPITAL-TELEMETRY"/>
    <x v="9"/>
    <n v="0"/>
  </r>
  <r>
    <x v="6"/>
    <s v="EASTH"/>
    <x v="1"/>
    <x v="1"/>
    <s v="028"/>
    <s v="WASHINGTON"/>
    <s v="EASTH"/>
    <s v="EASTERN STATE HOSPITAL-TELEMETRY"/>
    <x v="12"/>
    <n v="0"/>
  </r>
  <r>
    <x v="6"/>
    <s v="EASTH"/>
    <x v="1"/>
    <x v="1"/>
    <s v="028"/>
    <s v="WASHINGTON"/>
    <s v="EASTH"/>
    <s v="EASTERN STATE HOSPITAL-TELEMETRY"/>
    <x v="272"/>
    <n v="2259.0100000000002"/>
  </r>
  <r>
    <x v="6"/>
    <s v="ECL"/>
    <x v="2"/>
    <x v="1"/>
    <s v="028"/>
    <s v="WASHINGTON"/>
    <s v="ECL"/>
    <s v="EAST COLFAX SW STA"/>
    <x v="18"/>
    <n v="42554.61"/>
  </r>
  <r>
    <x v="6"/>
    <s v="EFM"/>
    <x v="2"/>
    <x v="1"/>
    <s v="028"/>
    <s v="WASHINGTON"/>
    <s v="EFM"/>
    <s v="EAST FARMS SUBSTA"/>
    <x v="228"/>
    <n v="4373.93"/>
  </r>
  <r>
    <x v="6"/>
    <s v="EFM"/>
    <x v="2"/>
    <x v="1"/>
    <s v="028"/>
    <s v="WASHINGTON"/>
    <s v="EFM"/>
    <s v="EAST FARMS SUBSTA"/>
    <x v="14"/>
    <n v="64820.27"/>
  </r>
  <r>
    <x v="6"/>
    <s v="EFM"/>
    <x v="2"/>
    <x v="1"/>
    <s v="028"/>
    <s v="WASHINGTON"/>
    <s v="EFM"/>
    <s v="EAST FARMS SUBSTA"/>
    <x v="315"/>
    <n v="3284.71"/>
  </r>
  <r>
    <x v="6"/>
    <s v="EFM"/>
    <x v="2"/>
    <x v="1"/>
    <s v="028"/>
    <s v="WASHINGTON"/>
    <s v="EFM"/>
    <s v="EAST FARMS SUBSTA"/>
    <x v="294"/>
    <n v="0"/>
  </r>
  <r>
    <x v="6"/>
    <s v="EFM"/>
    <x v="2"/>
    <x v="1"/>
    <s v="028"/>
    <s v="WASHINGTON"/>
    <s v="EFM"/>
    <s v="EAST FARMS SUBSTA"/>
    <x v="232"/>
    <n v="121722.93"/>
  </r>
  <r>
    <x v="6"/>
    <s v="EQUTRF"/>
    <x v="1"/>
    <x v="2"/>
    <s v="028"/>
    <s v="WASHINGTON"/>
    <s v="EQUTRF"/>
    <s v="EQUIPMENT TRF TO/FRM ROOM 24"/>
    <x v="18"/>
    <n v="263.99"/>
  </r>
  <r>
    <x v="6"/>
    <s v="EQUTRF"/>
    <x v="1"/>
    <x v="1"/>
    <s v="028"/>
    <s v="WASHINGTON"/>
    <s v="EQUTRF"/>
    <s v="EQUIPMENT TRF TO/FRM ROOM 24"/>
    <x v="14"/>
    <n v="1"/>
  </r>
  <r>
    <x v="6"/>
    <s v="EQUTRF"/>
    <x v="1"/>
    <x v="1"/>
    <s v="028"/>
    <s v="WASHINGTON"/>
    <s v="EQUTRF"/>
    <s v="EQUIPMENT TRF TO/FRM ROOM 24"/>
    <x v="15"/>
    <n v="675.95"/>
  </r>
  <r>
    <x v="6"/>
    <s v="EQUTRF"/>
    <x v="1"/>
    <x v="1"/>
    <s v="028"/>
    <s v="WASHINGTON"/>
    <s v="EQUTRF"/>
    <s v="EQUIPMENT TRF TO/FRM ROOM 24"/>
    <x v="17"/>
    <n v="10230.14"/>
  </r>
  <r>
    <x v="6"/>
    <s v="EQUTRF"/>
    <x v="1"/>
    <x v="1"/>
    <s v="028"/>
    <s v="WASHINGTON"/>
    <s v="EQUTRF"/>
    <s v="EQUIPMENT TRF TO/FRM ROOM 24"/>
    <x v="18"/>
    <n v="1270.5899999999999"/>
  </r>
  <r>
    <x v="6"/>
    <s v="ERR28"/>
    <x v="2"/>
    <x v="1"/>
    <s v="028"/>
    <s v="WASHINGTON"/>
    <s v="ERR28"/>
    <s v="ERRORS-WASHINGTON-ELECTRIC"/>
    <x v="19"/>
    <n v="0"/>
  </r>
  <r>
    <x v="6"/>
    <s v="EWN"/>
    <x v="2"/>
    <x v="1"/>
    <s v="028"/>
    <s v="WASHINGTON"/>
    <s v="EWN"/>
    <s v="EWAN SUBSTA"/>
    <x v="13"/>
    <n v="1847.21"/>
  </r>
  <r>
    <x v="6"/>
    <s v="EWN"/>
    <x v="2"/>
    <x v="1"/>
    <s v="028"/>
    <s v="WASHINGTON"/>
    <s v="EWN"/>
    <s v="EWAN SUBSTA"/>
    <x v="16"/>
    <n v="35715.03"/>
  </r>
  <r>
    <x v="6"/>
    <s v="EWN"/>
    <x v="2"/>
    <x v="1"/>
    <s v="028"/>
    <s v="WASHINGTON"/>
    <s v="EWN"/>
    <s v="EWAN SUBSTA"/>
    <x v="19"/>
    <n v="2224.33"/>
  </r>
  <r>
    <x v="6"/>
    <s v="EWN"/>
    <x v="2"/>
    <x v="1"/>
    <s v="028"/>
    <s v="WASHINGTON"/>
    <s v="EWN"/>
    <s v="EWAN SUBSTA"/>
    <x v="316"/>
    <n v="15402.33"/>
  </r>
  <r>
    <x v="6"/>
    <s v="EWN"/>
    <x v="2"/>
    <x v="1"/>
    <s v="028"/>
    <s v="WASHINGTON"/>
    <s v="EWN"/>
    <s v="EWAN SUBSTA"/>
    <x v="232"/>
    <n v="13119.31"/>
  </r>
  <r>
    <x v="6"/>
    <s v="EWU"/>
    <x v="1"/>
    <x v="1"/>
    <s v="028"/>
    <s v="WASHINGTON"/>
    <s v="EWU"/>
    <s v="EASTERN WASHINGTON UNIVERSITY TELEMETRY"/>
    <x v="15"/>
    <n v="2791.1"/>
  </r>
  <r>
    <x v="6"/>
    <s v="EWU"/>
    <x v="1"/>
    <x v="1"/>
    <s v="028"/>
    <s v="WASHINGTON"/>
    <s v="EWU"/>
    <s v="EASTERN WASHINGTON UNIVERSITY TELEMETRY"/>
    <x v="272"/>
    <n v="2259.0100000000002"/>
  </r>
  <r>
    <x v="6"/>
    <s v="F&amp;C"/>
    <x v="2"/>
    <x v="1"/>
    <s v="028"/>
    <s v="WASHINGTON"/>
    <s v="F&amp;C"/>
    <s v="FRANCIS &amp; CEDAR SUBSTA"/>
    <x v="14"/>
    <n v="33219.06"/>
  </r>
  <r>
    <x v="6"/>
    <s v="F&amp;C"/>
    <x v="2"/>
    <x v="1"/>
    <s v="028"/>
    <s v="WASHINGTON"/>
    <s v="F&amp;C"/>
    <s v="FRANCIS &amp; CEDAR SUBSTA"/>
    <x v="15"/>
    <n v="160454.49"/>
  </r>
  <r>
    <x v="6"/>
    <s v="F&amp;C"/>
    <x v="2"/>
    <x v="1"/>
    <s v="028"/>
    <s v="WASHINGTON"/>
    <s v="F&amp;C"/>
    <s v="FRANCIS &amp; CEDAR SUBSTA"/>
    <x v="19"/>
    <n v="24779.62"/>
  </r>
  <r>
    <x v="6"/>
    <s v="F&amp;C"/>
    <x v="2"/>
    <x v="1"/>
    <s v="028"/>
    <s v="WASHINGTON"/>
    <s v="F&amp;C"/>
    <s v="FRANCIS &amp; CEDAR SUBSTA"/>
    <x v="21"/>
    <n v="197.98"/>
  </r>
  <r>
    <x v="6"/>
    <s v="F&amp;C"/>
    <x v="2"/>
    <x v="1"/>
    <s v="028"/>
    <s v="WASHINGTON"/>
    <s v="F&amp;C"/>
    <s v="FRANCIS &amp; CEDAR SUBSTA"/>
    <x v="278"/>
    <n v="31498.33"/>
  </r>
  <r>
    <x v="6"/>
    <s v="F&amp;C"/>
    <x v="2"/>
    <x v="1"/>
    <s v="028"/>
    <s v="WASHINGTON"/>
    <s v="F&amp;C"/>
    <s v="FRANCIS &amp; CEDAR SUBSTA"/>
    <x v="275"/>
    <n v="5077.9799999999996"/>
  </r>
  <r>
    <x v="6"/>
    <s v="F&amp;C"/>
    <x v="2"/>
    <x v="1"/>
    <s v="028"/>
    <s v="WASHINGTON"/>
    <s v="F&amp;C"/>
    <s v="FRANCIS &amp; CEDAR SUBSTA"/>
    <x v="280"/>
    <n v="31.25"/>
  </r>
  <r>
    <x v="6"/>
    <s v="F&amp;C"/>
    <x v="2"/>
    <x v="1"/>
    <s v="028"/>
    <s v="WASHINGTON"/>
    <s v="F&amp;C"/>
    <s v="FRANCIS &amp; CEDAR SUBSTA"/>
    <x v="317"/>
    <n v="90007.1"/>
  </r>
  <r>
    <x v="6"/>
    <s v="FAFB"/>
    <x v="1"/>
    <x v="1"/>
    <s v="028"/>
    <s v="WASHINGTON"/>
    <s v="FAFB"/>
    <s v="F.A.F.B.-TELEMETRY"/>
    <x v="11"/>
    <n v="-137.88999999999999"/>
  </r>
  <r>
    <x v="6"/>
    <s v="FAFB"/>
    <x v="1"/>
    <x v="1"/>
    <s v="028"/>
    <s v="WASHINGTON"/>
    <s v="FAFB"/>
    <s v="F.A.F.B.-TELEMETRY"/>
    <x v="15"/>
    <n v="0"/>
  </r>
  <r>
    <x v="6"/>
    <s v="FAFB"/>
    <x v="1"/>
    <x v="1"/>
    <s v="028"/>
    <s v="WASHINGTON"/>
    <s v="FAFB"/>
    <s v="F.A.F.B.-TELEMETRY"/>
    <x v="272"/>
    <n v="2259.0100000000002"/>
  </r>
  <r>
    <x v="6"/>
    <s v="FAFMET"/>
    <x v="0"/>
    <x v="1"/>
    <s v="028"/>
    <s v="WASHINGTON"/>
    <s v="FAFMET"/>
    <s v="- FAFB FIXED NETWORK METER READING COMM"/>
    <x v="142"/>
    <n v="15735.69"/>
  </r>
  <r>
    <x v="6"/>
    <s v="FANWA"/>
    <x v="0"/>
    <x v="1"/>
    <s v="028"/>
    <s v="WASHINGTON"/>
    <s v="FANWA"/>
    <s v="- FIELD AREA NETWORK DEVICE-COMMUNICATION (WA)"/>
    <x v="149"/>
    <n v="12197.64"/>
  </r>
  <r>
    <x v="6"/>
    <s v="FANWA"/>
    <x v="0"/>
    <x v="1"/>
    <s v="028"/>
    <s v="WASHINGTON"/>
    <s v="FANWA"/>
    <s v="- FIELD AREA NETWORK DEVICE-COMMUNICATION (WA)"/>
    <x v="52"/>
    <n v="80978.03"/>
  </r>
  <r>
    <x v="6"/>
    <s v="FANWA"/>
    <x v="0"/>
    <x v="1"/>
    <s v="028"/>
    <s v="WASHINGTON"/>
    <s v="FANWA"/>
    <s v="- FIELD AREA NETWORK DEVICE-COMMUNICATION (WA)"/>
    <x v="318"/>
    <n v="198492.98"/>
  </r>
  <r>
    <x v="6"/>
    <s v="FANWA"/>
    <x v="0"/>
    <x v="1"/>
    <s v="028"/>
    <s v="WASHINGTON"/>
    <s v="FANWA"/>
    <s v="- FIELD AREA NETWORK DEVICE-COMMUNICATION (WA)"/>
    <x v="319"/>
    <n v="769859.45"/>
  </r>
  <r>
    <x v="6"/>
    <s v="FOR"/>
    <x v="2"/>
    <x v="1"/>
    <s v="028"/>
    <s v="WASHINGTON"/>
    <s v="FOR"/>
    <s v="FORD SUBSTA"/>
    <x v="320"/>
    <n v="19161.12"/>
  </r>
  <r>
    <x v="6"/>
    <s v="FRANZ"/>
    <x v="2"/>
    <x v="1"/>
    <s v="028"/>
    <s v="WASHINGTON"/>
    <s v="FRANZ"/>
    <s v="FRANZ BAKERY TELEMETRY"/>
    <x v="321"/>
    <n v="0"/>
  </r>
  <r>
    <x v="6"/>
    <s v="FRANZ"/>
    <x v="1"/>
    <x v="1"/>
    <s v="028"/>
    <s v="WASHINGTON"/>
    <s v="FRANZ"/>
    <s v="FRANZ BAKERY TELEMETRY"/>
    <x v="321"/>
    <n v="0"/>
  </r>
  <r>
    <x v="6"/>
    <s v="FWT"/>
    <x v="2"/>
    <x v="1"/>
    <s v="028"/>
    <s v="WASHINGTON"/>
    <s v="FWT"/>
    <s v="FORT WRIGHT 115 KV SUBSTA"/>
    <x v="3"/>
    <n v="0"/>
  </r>
  <r>
    <x v="6"/>
    <s v="FWT"/>
    <x v="2"/>
    <x v="1"/>
    <s v="028"/>
    <s v="WASHINGTON"/>
    <s v="FWT"/>
    <s v="FORT WRIGHT 115 KV SUBSTA"/>
    <x v="4"/>
    <n v="0"/>
  </r>
  <r>
    <x v="6"/>
    <s v="FWT"/>
    <x v="2"/>
    <x v="1"/>
    <s v="028"/>
    <s v="WASHINGTON"/>
    <s v="FWT"/>
    <s v="FORT WRIGHT 115 KV SUBSTA"/>
    <x v="8"/>
    <n v="2472.79"/>
  </r>
  <r>
    <x v="6"/>
    <s v="FWT"/>
    <x v="2"/>
    <x v="1"/>
    <s v="028"/>
    <s v="WASHINGTON"/>
    <s v="FWT"/>
    <s v="FORT WRIGHT 115 KV SUBSTA"/>
    <x v="322"/>
    <n v="113693.4"/>
  </r>
  <r>
    <x v="6"/>
    <s v="FWT"/>
    <x v="2"/>
    <x v="1"/>
    <s v="028"/>
    <s v="WASHINGTON"/>
    <s v="FWT"/>
    <s v="FORT WRIGHT 115 KV SUBSTA"/>
    <x v="323"/>
    <n v="7184.84"/>
  </r>
  <r>
    <x v="6"/>
    <s v="FWT"/>
    <x v="2"/>
    <x v="1"/>
    <s v="028"/>
    <s v="WASHINGTON"/>
    <s v="FWT"/>
    <s v="FORT WRIGHT 115 KV SUBSTA"/>
    <x v="298"/>
    <n v="17728.93"/>
  </r>
  <r>
    <x v="6"/>
    <s v="FWT"/>
    <x v="2"/>
    <x v="1"/>
    <s v="028"/>
    <s v="WASHINGTON"/>
    <s v="FWT"/>
    <s v="FORT WRIGHT 115 KV SUBSTA"/>
    <x v="324"/>
    <n v="1809"/>
  </r>
  <r>
    <x v="6"/>
    <s v="FWT"/>
    <x v="2"/>
    <x v="1"/>
    <s v="028"/>
    <s v="WASHINGTON"/>
    <s v="FWT"/>
    <s v="FORT WRIGHT 115 KV SUBSTA"/>
    <x v="325"/>
    <n v="1805.07"/>
  </r>
  <r>
    <x v="6"/>
    <s v="GAR"/>
    <x v="2"/>
    <x v="1"/>
    <s v="028"/>
    <s v="WASHINGTON"/>
    <s v="GAR"/>
    <s v="GARFIELD SUBSTA"/>
    <x v="18"/>
    <n v="23351.66"/>
  </r>
  <r>
    <x v="6"/>
    <s v="GASPR2"/>
    <x v="1"/>
    <x v="1"/>
    <s v="028"/>
    <s v="WASHINGTON"/>
    <s v="GASPR2"/>
    <s v="GAS PRESSURE ALRM SYS-COLV, KET FALLS,CHEW 1/028"/>
    <x v="17"/>
    <n v="0"/>
  </r>
  <r>
    <x v="6"/>
    <s v="GASPR2"/>
    <x v="1"/>
    <x v="1"/>
    <s v="028"/>
    <s v="WASHINGTON"/>
    <s v="GASPR2"/>
    <s v="GAS PRESSURE ALRM SYS-COLV, KET FALLS,CHEW 1/028"/>
    <x v="272"/>
    <n v="0"/>
  </r>
  <r>
    <x v="6"/>
    <s v="GASPR2"/>
    <x v="1"/>
    <x v="1"/>
    <s v="028"/>
    <s v="WASHINGTON"/>
    <s v="GASPR2"/>
    <s v="GAS PRESSURE ALRM SYS-COLV, KET FALLS,CHEW 1/028"/>
    <x v="326"/>
    <n v="0"/>
  </r>
  <r>
    <x v="6"/>
    <s v="GASPR3"/>
    <x v="1"/>
    <x v="1"/>
    <s v="028"/>
    <s v="WASHINGTON"/>
    <s v="GASPR3"/>
    <s v="DAVENPORT PRESSURE"/>
    <x v="272"/>
    <n v="2259.0100000000002"/>
  </r>
  <r>
    <x v="6"/>
    <s v="GASPRE"/>
    <x v="1"/>
    <x v="1"/>
    <s v="028"/>
    <s v="WASHINGTON"/>
    <s v="GASPRE"/>
    <s v="GAS PRESSURE ALARM SYSTEM-SPOKANE AREA 1/028"/>
    <x v="15"/>
    <n v="89210.87"/>
  </r>
  <r>
    <x v="6"/>
    <s v="GAWATE"/>
    <x v="1"/>
    <x v="1"/>
    <s v="028"/>
    <s v="WASHINGTON"/>
    <s v="GAWATE"/>
    <s v="WASH GAS TELEMETRY PROJECT-  1/028"/>
    <x v="19"/>
    <n v="-689.17"/>
  </r>
  <r>
    <x v="6"/>
    <s v="GAWATE"/>
    <x v="1"/>
    <x v="1"/>
    <s v="028"/>
    <s v="WASHINGTON"/>
    <s v="GAWATE"/>
    <s v="WASH GAS TELEMETRY PROJECT-  1/028"/>
    <x v="327"/>
    <n v="1159.46"/>
  </r>
  <r>
    <x v="6"/>
    <s v="GAWATE"/>
    <x v="1"/>
    <x v="1"/>
    <s v="028"/>
    <s v="WASHINGTON"/>
    <s v="GAWATE"/>
    <s v="WASH GAS TELEMETRY PROJECT-  1/028"/>
    <x v="35"/>
    <n v="9457.39"/>
  </r>
  <r>
    <x v="6"/>
    <s v="GIF"/>
    <x v="2"/>
    <x v="1"/>
    <s v="028"/>
    <s v="WASHINGTON"/>
    <s v="GIF"/>
    <s v="GIFFORD SUBSTA"/>
    <x v="229"/>
    <n v="1090.4100000000001"/>
  </r>
  <r>
    <x v="6"/>
    <s v="GIF"/>
    <x v="2"/>
    <x v="1"/>
    <s v="028"/>
    <s v="WASHINGTON"/>
    <s v="GIF"/>
    <s v="GIFFORD SUBSTA"/>
    <x v="8"/>
    <n v="32599.11"/>
  </r>
  <r>
    <x v="6"/>
    <s v="GLN"/>
    <x v="2"/>
    <x v="1"/>
    <s v="028"/>
    <s v="WASHINGTON"/>
    <s v="GLN"/>
    <s v="GLENROSE SUBSTA"/>
    <x v="6"/>
    <n v="929.19"/>
  </r>
  <r>
    <x v="6"/>
    <s v="GLN"/>
    <x v="2"/>
    <x v="1"/>
    <s v="028"/>
    <s v="WASHINGTON"/>
    <s v="GLN"/>
    <s v="GLENROSE SUBSTA"/>
    <x v="7"/>
    <n v="16039.4"/>
  </r>
  <r>
    <x v="6"/>
    <s v="GLN"/>
    <x v="2"/>
    <x v="1"/>
    <s v="028"/>
    <s v="WASHINGTON"/>
    <s v="GLN"/>
    <s v="GLENROSE SUBSTA"/>
    <x v="61"/>
    <n v="75731.399999999994"/>
  </r>
  <r>
    <x v="6"/>
    <s v="GLN"/>
    <x v="2"/>
    <x v="1"/>
    <s v="028"/>
    <s v="WASHINGTON"/>
    <s v="GLN"/>
    <s v="GLENROSE SUBSTA"/>
    <x v="298"/>
    <n v="17728.93"/>
  </r>
  <r>
    <x v="6"/>
    <s v="GONZ"/>
    <x v="1"/>
    <x v="1"/>
    <s v="028"/>
    <s v="WASHINGTON"/>
    <s v="GONZ"/>
    <s v="GONZAGA UNIVERSITY-GAS TELEMETRY"/>
    <x v="308"/>
    <n v="0"/>
  </r>
  <r>
    <x v="6"/>
    <s v="GONZ"/>
    <x v="1"/>
    <x v="1"/>
    <s v="028"/>
    <s v="WASHINGTON"/>
    <s v="GONZ"/>
    <s v="GONZAGA UNIVERSITY-GAS TELEMETRY"/>
    <x v="98"/>
    <n v="750.34"/>
  </r>
  <r>
    <x v="6"/>
    <s v="GRA"/>
    <x v="2"/>
    <x v="1"/>
    <s v="028"/>
    <s v="WASHINGTON"/>
    <s v="GRA"/>
    <s v="GREENACRES SUBSTA"/>
    <x v="328"/>
    <n v="161569.01999999999"/>
  </r>
  <r>
    <x v="6"/>
    <s v="GRN"/>
    <x v="2"/>
    <x v="1"/>
    <s v="028"/>
    <s v="WASHINGTON"/>
    <s v="GRN"/>
    <s v="GREENWOOD SUBSTA"/>
    <x v="14"/>
    <n v="0"/>
  </r>
  <r>
    <x v="6"/>
    <s v="GRN"/>
    <x v="2"/>
    <x v="1"/>
    <s v="028"/>
    <s v="WASHINGTON"/>
    <s v="GRN"/>
    <s v="GREENWOOD SUBSTA"/>
    <x v="329"/>
    <n v="74525.5"/>
  </r>
  <r>
    <x v="6"/>
    <s v="GRN"/>
    <x v="2"/>
    <x v="1"/>
    <s v="028"/>
    <s v="WASHINGTON"/>
    <s v="GRN"/>
    <s v="GREENWOOD SUBSTA"/>
    <x v="330"/>
    <n v="8882.75"/>
  </r>
  <r>
    <x v="6"/>
    <s v="H&amp;W"/>
    <x v="2"/>
    <x v="1"/>
    <s v="028"/>
    <s v="WASHINGTON"/>
    <s v="H&amp;W"/>
    <s v="HALLET &amp; WHITE SUBSTA"/>
    <x v="14"/>
    <n v="19582.27"/>
  </r>
  <r>
    <x v="6"/>
    <s v="H&amp;W"/>
    <x v="2"/>
    <x v="1"/>
    <s v="028"/>
    <s v="WASHINGTON"/>
    <s v="H&amp;W"/>
    <s v="HALLET &amp; WHITE SUBSTA"/>
    <x v="331"/>
    <n v="22401.61"/>
  </r>
  <r>
    <x v="6"/>
    <s v="H&amp;W"/>
    <x v="2"/>
    <x v="1"/>
    <s v="028"/>
    <s v="WASHINGTON"/>
    <s v="H&amp;W"/>
    <s v="HALLET &amp; WHITE SUBSTA"/>
    <x v="332"/>
    <n v="3709.17"/>
  </r>
  <r>
    <x v="6"/>
    <s v="HAR"/>
    <x v="2"/>
    <x v="1"/>
    <s v="028"/>
    <s v="WASHINGTON"/>
    <s v="HAR"/>
    <s v="HARRINGTON SUBSTA"/>
    <x v="333"/>
    <n v="124001.05"/>
  </r>
  <r>
    <x v="6"/>
    <s v="HFHOS"/>
    <x v="1"/>
    <x v="1"/>
    <s v="028"/>
    <s v="WASHINGTON"/>
    <s v="HFHOS"/>
    <s v="HOLY FAMILY HOSPITAL GAS TELEMETRY 1/028"/>
    <x v="15"/>
    <n v="0"/>
  </r>
  <r>
    <x v="6"/>
    <s v="HFHOS"/>
    <x v="1"/>
    <x v="1"/>
    <s v="028"/>
    <s v="WASHINGTON"/>
    <s v="HFHOS"/>
    <s v="HOLY FAMILY HOSPITAL GAS TELEMETRY 1/028"/>
    <x v="272"/>
    <n v="0"/>
  </r>
  <r>
    <x v="6"/>
    <s v="HUNTWD"/>
    <x v="1"/>
    <x v="1"/>
    <s v="028"/>
    <s v="WASHINGTON"/>
    <s v="HUNTWD"/>
    <s v="HUNTWOOD CABINETS PLANT TELEMETRY"/>
    <x v="334"/>
    <n v="429.83"/>
  </r>
  <r>
    <x v="6"/>
    <s v="IEP"/>
    <x v="2"/>
    <x v="1"/>
    <s v="028"/>
    <s v="WASHINGTON"/>
    <s v="IEP"/>
    <s v="INLAND EMPIRE PAPER SUBSTA"/>
    <x v="335"/>
    <n v="1854.51"/>
  </r>
  <r>
    <x v="6"/>
    <s v="INASP3"/>
    <x v="1"/>
    <x v="1"/>
    <s v="028"/>
    <s v="WASHINGTON"/>
    <s v="INASP3"/>
    <s v="SPOKANE - HASTINGS/PERRY INLAND ASPHALT PLANT"/>
    <x v="336"/>
    <n v="2435.08"/>
  </r>
  <r>
    <x v="6"/>
    <s v="INLAS"/>
    <x v="1"/>
    <x v="1"/>
    <s v="028"/>
    <s v="WASHINGTON"/>
    <s v="INLAS"/>
    <s v="INLAND ASPHALT-GAS TELEMTRY"/>
    <x v="12"/>
    <n v="1463.1"/>
  </r>
  <r>
    <x v="6"/>
    <s v="INLAS"/>
    <x v="1"/>
    <x v="1"/>
    <s v="028"/>
    <s v="WASHINGTON"/>
    <s v="INLAS"/>
    <s v="INLAND ASPHALT-GAS TELEMTRY"/>
    <x v="272"/>
    <n v="0"/>
  </r>
  <r>
    <x v="6"/>
    <s v="INT"/>
    <x v="2"/>
    <x v="1"/>
    <s v="028"/>
    <s v="WASHINGTON"/>
    <s v="INT"/>
    <s v="INDIAN TRAIL SUBSTATION"/>
    <x v="296"/>
    <n v="101631.19"/>
  </r>
  <r>
    <x v="6"/>
    <s v="INT"/>
    <x v="2"/>
    <x v="1"/>
    <s v="028"/>
    <s v="WASHINGTON"/>
    <s v="INT"/>
    <s v="INDIAN TRAIL SUBSTATION"/>
    <x v="337"/>
    <n v="13043.41"/>
  </r>
  <r>
    <x v="6"/>
    <s v="INWDAI"/>
    <x v="1"/>
    <x v="1"/>
    <s v="028"/>
    <s v="WASHINGTON"/>
    <s v="INWDAI"/>
    <s v="INLAND NORTHWEST DAIRY TELEMETRY"/>
    <x v="15"/>
    <n v="0"/>
  </r>
  <r>
    <x v="6"/>
    <s v="JST"/>
    <x v="2"/>
    <x v="1"/>
    <s v="028"/>
    <s v="WASHINGTON"/>
    <s v="JST"/>
    <s v="JACK STEWART TRAING"/>
    <x v="338"/>
    <n v="42174.720000000001"/>
  </r>
  <r>
    <x v="6"/>
    <s v="KAIMEA"/>
    <x v="1"/>
    <x v="1"/>
    <s v="028"/>
    <s v="WASHINGTON"/>
    <s v="KAIMEA"/>
    <s v="KAISER MEAD"/>
    <x v="272"/>
    <n v="2259.0100000000002"/>
  </r>
  <r>
    <x v="6"/>
    <s v="KAIS"/>
    <x v="1"/>
    <x v="1"/>
    <s v="028"/>
    <s v="WASHINGTON"/>
    <s v="KAIS"/>
    <s v="KAISER ALUMINUM-TRENTWOOD WA.-GAS TELEMTRY"/>
    <x v="12"/>
    <n v="126.94"/>
  </r>
  <r>
    <x v="6"/>
    <s v="KAIS"/>
    <x v="1"/>
    <x v="1"/>
    <s v="028"/>
    <s v="WASHINGTON"/>
    <s v="KAIS"/>
    <s v="KAISER ALUMINUM-TRENTWOOD WA.-GAS TELEMTRY"/>
    <x v="272"/>
    <n v="2259.0100000000002"/>
  </r>
  <r>
    <x v="6"/>
    <s v="KESTMP"/>
    <x v="1"/>
    <x v="1"/>
    <s v="028"/>
    <s v="WASHINGTON"/>
    <s v="KESTMP"/>
    <s v="KETTLE STEAM PLANT"/>
    <x v="272"/>
    <n v="2259.0100000000002"/>
  </r>
  <r>
    <x v="6"/>
    <s v="KOCHMT"/>
    <x v="1"/>
    <x v="1"/>
    <s v="028"/>
    <s v="WASHINGTON"/>
    <s v="KOCHMT"/>
    <s v="KOCH MATERIALS"/>
    <x v="272"/>
    <n v="2259.0100000000002"/>
  </r>
  <r>
    <x v="6"/>
    <s v="KOMTVA"/>
    <x v="1"/>
    <x v="1"/>
    <s v="028"/>
    <s v="WASHINGTON"/>
    <s v="KOMTVA"/>
    <s v="KOCK MATERIALS-VALLEY"/>
    <x v="11"/>
    <n v="431.16"/>
  </r>
  <r>
    <x v="6"/>
    <s v="KOMTVA"/>
    <x v="1"/>
    <x v="1"/>
    <s v="028"/>
    <s v="WASHINGTON"/>
    <s v="KOMTVA"/>
    <s v="KOCK MATERIALS-VALLEY"/>
    <x v="272"/>
    <n v="2259.0100000000002"/>
  </r>
  <r>
    <x v="6"/>
    <s v="L&amp;R"/>
    <x v="2"/>
    <x v="1"/>
    <s v="028"/>
    <s v="WASHINGTON"/>
    <s v="L&amp;R"/>
    <s v="LEE &amp; REYNOLDS SUBSTA"/>
    <x v="14"/>
    <n v="56191.839999999997"/>
  </r>
  <r>
    <x v="6"/>
    <s v="L&amp;R"/>
    <x v="2"/>
    <x v="1"/>
    <s v="028"/>
    <s v="WASHINGTON"/>
    <s v="L&amp;R"/>
    <s v="LEE &amp; REYNOLDS SUBSTA"/>
    <x v="339"/>
    <n v="5385.7"/>
  </r>
  <r>
    <x v="6"/>
    <s v="L&amp;R"/>
    <x v="2"/>
    <x v="1"/>
    <s v="028"/>
    <s v="WASHINGTON"/>
    <s v="L&amp;R"/>
    <s v="LEE &amp; REYNOLDS SUBSTA"/>
    <x v="285"/>
    <n v="44334.67"/>
  </r>
  <r>
    <x v="6"/>
    <s v="L&amp;R"/>
    <x v="2"/>
    <x v="4"/>
    <s v="028"/>
    <s v="WASHINGTON"/>
    <s v="L&amp;R"/>
    <s v="LEE &amp; REYNOLDS SUBSTA (AN)"/>
    <x v="340"/>
    <n v="20855.400000000001"/>
  </r>
  <r>
    <x v="6"/>
    <s v="L&amp;S"/>
    <x v="2"/>
    <x v="1"/>
    <s v="028"/>
    <s v="WASHINGTON"/>
    <s v="L&amp;S"/>
    <s v="LYONS &amp; STANDARD SUBSTA"/>
    <x v="0"/>
    <n v="0"/>
  </r>
  <r>
    <x v="6"/>
    <s v="L&amp;S"/>
    <x v="2"/>
    <x v="1"/>
    <s v="028"/>
    <s v="WASHINGTON"/>
    <s v="L&amp;S"/>
    <s v="LYONS &amp; STANDARD SUBSTA"/>
    <x v="3"/>
    <n v="0"/>
  </r>
  <r>
    <x v="6"/>
    <s v="L&amp;S"/>
    <x v="2"/>
    <x v="1"/>
    <s v="028"/>
    <s v="WASHINGTON"/>
    <s v="L&amp;S"/>
    <s v="LYONS &amp; STANDARD SUBSTA"/>
    <x v="60"/>
    <n v="51436.36"/>
  </r>
  <r>
    <x v="6"/>
    <s v="L&amp;S"/>
    <x v="2"/>
    <x v="1"/>
    <s v="028"/>
    <s v="WASHINGTON"/>
    <s v="L&amp;S"/>
    <s v="LYONS &amp; STANDARD SUBSTA"/>
    <x v="298"/>
    <n v="17728.939999999999"/>
  </r>
  <r>
    <x v="6"/>
    <s v="LAKEL"/>
    <x v="1"/>
    <x v="1"/>
    <s v="028"/>
    <s v="WASHINGTON"/>
    <s v="LAKEL"/>
    <s v="LAKELAND VILLAGE - MEDICAL LK-GAS TELEMTRY"/>
    <x v="13"/>
    <n v="0"/>
  </r>
  <r>
    <x v="6"/>
    <s v="LAKEL"/>
    <x v="1"/>
    <x v="1"/>
    <s v="028"/>
    <s v="WASHINGTON"/>
    <s v="LAKEL"/>
    <s v="LAKELAND VILLAGE - MEDICAL LK-GAS TELEMTRY"/>
    <x v="15"/>
    <n v="0"/>
  </r>
  <r>
    <x v="6"/>
    <s v="LAKEL"/>
    <x v="1"/>
    <x v="1"/>
    <s v="028"/>
    <s v="WASHINGTON"/>
    <s v="LAKEL"/>
    <s v="LAKELAND VILLAGE - MEDICAL LK-GAS TELEMTRY"/>
    <x v="272"/>
    <n v="2259.0100000000002"/>
  </r>
  <r>
    <x v="6"/>
    <s v="LAMB"/>
    <x v="1"/>
    <x v="1"/>
    <s v="028"/>
    <s v="WASHINGTON"/>
    <s v="LAMB"/>
    <s v="LAMB-WESTON-GAS TELEMTRY"/>
    <x v="6"/>
    <n v="0"/>
  </r>
  <r>
    <x v="6"/>
    <s v="LAMB"/>
    <x v="1"/>
    <x v="1"/>
    <s v="028"/>
    <s v="WASHINGTON"/>
    <s v="LAMB"/>
    <s v="LAMB-WESTON-GAS TELEMTRY"/>
    <x v="7"/>
    <n v="1148.67"/>
  </r>
  <r>
    <x v="6"/>
    <s v="LAMB"/>
    <x v="1"/>
    <x v="1"/>
    <s v="028"/>
    <s v="WASHINGTON"/>
    <s v="LAMB"/>
    <s v="LAMB-WESTON-GAS TELEMTRY"/>
    <x v="272"/>
    <n v="2259.0100000000002"/>
  </r>
  <r>
    <x v="6"/>
    <s v="LAMB"/>
    <x v="1"/>
    <x v="1"/>
    <s v="028"/>
    <s v="WASHINGTON"/>
    <s v="LAMB"/>
    <s v="LAMB-WESTON-GAS TELEMTRY"/>
    <x v="35"/>
    <n v="4949.87"/>
  </r>
  <r>
    <x v="6"/>
    <s v="LANMT"/>
    <x v="1"/>
    <x v="1"/>
    <s v="028"/>
    <s v="WASHINGTON"/>
    <s v="LANMT"/>
    <s v="LANE MT. SILICA-VALLEY"/>
    <x v="11"/>
    <n v="0"/>
  </r>
  <r>
    <x v="6"/>
    <s v="LANMT"/>
    <x v="1"/>
    <x v="1"/>
    <s v="028"/>
    <s v="WASHINGTON"/>
    <s v="LANMT"/>
    <s v="LANE MT. SILICA-VALLEY"/>
    <x v="15"/>
    <n v="0"/>
  </r>
  <r>
    <x v="6"/>
    <s v="LANMT"/>
    <x v="1"/>
    <x v="1"/>
    <s v="028"/>
    <s v="WASHINGTON"/>
    <s v="LANMT"/>
    <s v="LANE MT. SILICA-VALLEY"/>
    <x v="272"/>
    <n v="0"/>
  </r>
  <r>
    <x v="6"/>
    <s v="LFTIE"/>
    <x v="2"/>
    <x v="1"/>
    <s v="028"/>
    <s v="WASHINGTON"/>
    <s v="LFTIE"/>
    <s v="LTL FLS TIE 1 &amp; 2 COMM"/>
    <x v="224"/>
    <n v="983"/>
  </r>
  <r>
    <x v="6"/>
    <s v="LIB"/>
    <x v="2"/>
    <x v="1"/>
    <s v="028"/>
    <s v="WASHINGTON"/>
    <s v="LIB"/>
    <s v="LIBERTY LAKE SUBSTA"/>
    <x v="11"/>
    <n v="19284.95"/>
  </r>
  <r>
    <x v="6"/>
    <s v="LIB"/>
    <x v="2"/>
    <x v="1"/>
    <s v="028"/>
    <s v="WASHINGTON"/>
    <s v="LIB"/>
    <s v="LIBERTY LAKE SUBSTA"/>
    <x v="17"/>
    <n v="10336.450000000001"/>
  </r>
  <r>
    <x v="6"/>
    <s v="LIB"/>
    <x v="2"/>
    <x v="1"/>
    <s v="028"/>
    <s v="WASHINGTON"/>
    <s v="LIB"/>
    <s v="LIBERTY LAKE SUBSTA"/>
    <x v="19"/>
    <n v="0"/>
  </r>
  <r>
    <x v="6"/>
    <s v="LIB"/>
    <x v="2"/>
    <x v="1"/>
    <s v="028"/>
    <s v="WASHINGTON"/>
    <s v="LIB"/>
    <s v="LIBERTY LAKE SUBSTA"/>
    <x v="294"/>
    <n v="0"/>
  </r>
  <r>
    <x v="6"/>
    <s v="LIB"/>
    <x v="2"/>
    <x v="1"/>
    <s v="028"/>
    <s v="WASHINGTON"/>
    <s v="LIB"/>
    <s v="LIBERTY LAKE SUBSTA"/>
    <x v="232"/>
    <n v="136469.47"/>
  </r>
  <r>
    <x v="6"/>
    <s v="LIN"/>
    <x v="2"/>
    <x v="1"/>
    <s v="028"/>
    <s v="WASHINGTON"/>
    <s v="LIN"/>
    <s v="LIND SUBSTA"/>
    <x v="2"/>
    <n v="32318.04"/>
  </r>
  <r>
    <x v="6"/>
    <s v="LIN"/>
    <x v="2"/>
    <x v="1"/>
    <s v="028"/>
    <s v="WASHINGTON"/>
    <s v="LIN"/>
    <s v="LIND SUBSTA"/>
    <x v="8"/>
    <n v="0"/>
  </r>
  <r>
    <x v="6"/>
    <s v="LIN"/>
    <x v="2"/>
    <x v="1"/>
    <s v="028"/>
    <s v="WASHINGTON"/>
    <s v="LIN"/>
    <s v="LIND SUBSTA"/>
    <x v="19"/>
    <n v="3086.29"/>
  </r>
  <r>
    <x v="6"/>
    <s v="LIN"/>
    <x v="2"/>
    <x v="1"/>
    <s v="028"/>
    <s v="WASHINGTON"/>
    <s v="LIN"/>
    <s v="LIND SUBSTA"/>
    <x v="341"/>
    <n v="92309.28"/>
  </r>
  <r>
    <x v="6"/>
    <s v="LIN"/>
    <x v="2"/>
    <x v="1"/>
    <s v="028"/>
    <s v="WASHINGTON"/>
    <s v="LIN"/>
    <s v="LIND SUBSTA"/>
    <x v="232"/>
    <n v="13119.31"/>
  </r>
  <r>
    <x v="6"/>
    <s v="LINBS"/>
    <x v="2"/>
    <x v="1"/>
    <s v="028"/>
    <s v="WASHINGTON"/>
    <s v="LINBS"/>
    <s v="LIND VHF BASE STA"/>
    <x v="4"/>
    <n v="3889.83"/>
  </r>
  <r>
    <x v="6"/>
    <s v="LINBS"/>
    <x v="2"/>
    <x v="1"/>
    <s v="028"/>
    <s v="WASHINGTON"/>
    <s v="LINBS"/>
    <s v="LIND VHF BASE STA"/>
    <x v="283"/>
    <n v="8642.06"/>
  </r>
  <r>
    <x v="6"/>
    <s v="LIND"/>
    <x v="1"/>
    <x v="1"/>
    <s v="028"/>
    <s v="WASHINGTON"/>
    <s v="LIND"/>
    <s v="LIND GAS ALARM PRESSURE EQUIPMENT-TELEMTRY"/>
    <x v="216"/>
    <n v="513.45000000000005"/>
  </r>
  <r>
    <x v="6"/>
    <s v="LIND"/>
    <x v="1"/>
    <x v="1"/>
    <s v="028"/>
    <s v="WASHINGTON"/>
    <s v="LIND"/>
    <s v="LIND GAS ALARM PRESSURE EQUIPMENT-TELEMTRY"/>
    <x v="272"/>
    <n v="2259.0100000000002"/>
  </r>
  <r>
    <x v="6"/>
    <s v="LLS"/>
    <x v="2"/>
    <x v="1"/>
    <s v="028"/>
    <s v="WASHINGTON"/>
    <s v="LLS"/>
    <s v="LONG LAKE 115 KV SUBSTA"/>
    <x v="9"/>
    <n v="244744.37"/>
  </r>
  <r>
    <x v="6"/>
    <s v="LLS"/>
    <x v="2"/>
    <x v="1"/>
    <s v="028"/>
    <s v="WASHINGTON"/>
    <s v="LLS"/>
    <s v="LONG LAKE 115 KV SUBSTA"/>
    <x v="60"/>
    <n v="93939.1"/>
  </r>
  <r>
    <x v="6"/>
    <s v="LOO"/>
    <x v="2"/>
    <x v="1"/>
    <s v="028"/>
    <s v="WASHINGTON"/>
    <s v="LOO"/>
    <s v="LOON LAKE SUBSTA"/>
    <x v="11"/>
    <n v="3805.54"/>
  </r>
  <r>
    <x v="6"/>
    <s v="LOO"/>
    <x v="2"/>
    <x v="1"/>
    <s v="028"/>
    <s v="WASHINGTON"/>
    <s v="LOO"/>
    <s v="LOON LAKE SUBSTA"/>
    <x v="342"/>
    <n v="94545.93"/>
  </r>
  <r>
    <x v="6"/>
    <s v="LOO"/>
    <x v="2"/>
    <x v="1"/>
    <s v="028"/>
    <s v="WASHINGTON"/>
    <s v="LOO"/>
    <s v="LOON LAKE SUBSTA"/>
    <x v="343"/>
    <n v="472.2"/>
  </r>
  <r>
    <x v="6"/>
    <s v="LOO"/>
    <x v="2"/>
    <x v="1"/>
    <s v="028"/>
    <s v="WASHINGTON"/>
    <s v="LOO"/>
    <s v="LOON LAKE SUBSTA"/>
    <x v="344"/>
    <n v="54.49"/>
  </r>
  <r>
    <x v="6"/>
    <s v="LOO"/>
    <x v="2"/>
    <x v="1"/>
    <s v="028"/>
    <s v="WASHINGTON"/>
    <s v="LOO"/>
    <s v="LOON LAKE SUBSTA"/>
    <x v="232"/>
    <n v="13119.31"/>
  </r>
  <r>
    <x v="6"/>
    <s v="LTLFLS"/>
    <x v="2"/>
    <x v="1"/>
    <s v="028"/>
    <s v="WASHINGTON"/>
    <s v="LTLFLS"/>
    <s v="LITTLE FALLS SUB"/>
    <x v="9"/>
    <n v="251271.12"/>
  </r>
  <r>
    <x v="6"/>
    <s v="LTLFLS"/>
    <x v="2"/>
    <x v="1"/>
    <s v="028"/>
    <s v="WASHINGTON"/>
    <s v="LTLFLS"/>
    <s v="LITTLE FALLS SUB"/>
    <x v="312"/>
    <n v="8826.18"/>
  </r>
  <r>
    <x v="6"/>
    <s v="MANCOM"/>
    <x v="2"/>
    <x v="1"/>
    <s v="028"/>
    <s v="WASHINGTON"/>
    <s v="MANCOM"/>
    <s v="MGMT NETWORK SGDP COMMUNICATION (WA)"/>
    <x v="345"/>
    <n v="43575.63"/>
  </r>
  <r>
    <x v="6"/>
    <s v="MANCOM"/>
    <x v="2"/>
    <x v="1"/>
    <s v="028"/>
    <s v="WASHINGTON"/>
    <s v="MANCOM"/>
    <s v="MGMT NETWORK SGDP COMMUNICATION (WA)"/>
    <x v="271"/>
    <n v="38177.56"/>
  </r>
  <r>
    <x v="6"/>
    <s v="MANCOM"/>
    <x v="2"/>
    <x v="1"/>
    <s v="028"/>
    <s v="WASHINGTON"/>
    <s v="MANCOM"/>
    <s v="MGMT NETWORK SGDP COMMUNICATION (WA)"/>
    <x v="270"/>
    <n v="146219.76999999999"/>
  </r>
  <r>
    <x v="6"/>
    <s v="MANCOM"/>
    <x v="2"/>
    <x v="1"/>
    <s v="028"/>
    <s v="WASHINGTON"/>
    <s v="MANCOM"/>
    <s v="MGMT NETWORK SGDP COMMUNICATION (WA)"/>
    <x v="72"/>
    <n v="69076.59"/>
  </r>
  <r>
    <x v="6"/>
    <s v="MEA"/>
    <x v="2"/>
    <x v="1"/>
    <s v="028"/>
    <s v="WASHINGTON"/>
    <s v="MEA"/>
    <s v="MEAD SUBSTA"/>
    <x v="18"/>
    <n v="27612.33"/>
  </r>
  <r>
    <x v="6"/>
    <s v="MEA"/>
    <x v="2"/>
    <x v="1"/>
    <s v="028"/>
    <s v="WASHINGTON"/>
    <s v="MEA"/>
    <s v="MEAD SUBSTA"/>
    <x v="317"/>
    <n v="41827.279999999999"/>
  </r>
  <r>
    <x v="6"/>
    <s v="MEA"/>
    <x v="2"/>
    <x v="1"/>
    <s v="028"/>
    <s v="WASHINGTON"/>
    <s v="MEA"/>
    <s v="MEAD SUBSTA"/>
    <x v="294"/>
    <n v="0"/>
  </r>
  <r>
    <x v="6"/>
    <s v="MEA"/>
    <x v="2"/>
    <x v="1"/>
    <s v="028"/>
    <s v="WASHINGTON"/>
    <s v="MEA"/>
    <s v="MEAD SUBSTA"/>
    <x v="74"/>
    <n v="223478.24"/>
  </r>
  <r>
    <x v="6"/>
    <s v="MEA"/>
    <x v="2"/>
    <x v="4"/>
    <s v="028"/>
    <s v="WASHINGTON"/>
    <s v="MEA"/>
    <s v="MEAD SUBSTA (AN)"/>
    <x v="294"/>
    <n v="0"/>
  </r>
  <r>
    <x v="6"/>
    <s v="MIDCOL"/>
    <x v="2"/>
    <x v="1"/>
    <s v="028"/>
    <s v="WASHINGTON"/>
    <s v="MIDCOL"/>
    <s v="MID-COLUMBIA ELECTRIC"/>
    <x v="9"/>
    <n v="1778.46"/>
  </r>
  <r>
    <x v="6"/>
    <s v="MIDCOL"/>
    <x v="2"/>
    <x v="1"/>
    <s v="028"/>
    <s v="WASHINGTON"/>
    <s v="MIDCOL"/>
    <s v="MID-COLUMBIA ELECTRIC"/>
    <x v="13"/>
    <n v="2675.78"/>
  </r>
  <r>
    <x v="6"/>
    <s v="MIDCOL"/>
    <x v="2"/>
    <x v="1"/>
    <s v="028"/>
    <s v="WASHINGTON"/>
    <s v="MIDCOL"/>
    <s v="MID-COLUMBIA ELECTRIC"/>
    <x v="14"/>
    <n v="5143.54"/>
  </r>
  <r>
    <x v="6"/>
    <s v="MLN"/>
    <x v="2"/>
    <x v="1"/>
    <s v="028"/>
    <s v="WASHINGTON"/>
    <s v="MLN"/>
    <s v="MILAN SUBSTA"/>
    <x v="0"/>
    <n v="6538.74"/>
  </r>
  <r>
    <x v="6"/>
    <s v="MLN"/>
    <x v="2"/>
    <x v="1"/>
    <s v="028"/>
    <s v="WASHINGTON"/>
    <s v="MLN"/>
    <s v="MILAN SUBSTA"/>
    <x v="6"/>
    <n v="858.19"/>
  </r>
  <r>
    <x v="6"/>
    <s v="MLN"/>
    <x v="2"/>
    <x v="4"/>
    <s v="028"/>
    <s v="WASHINGTON"/>
    <s v="MLN"/>
    <s v="MILAN SUBSTA (AN)"/>
    <x v="346"/>
    <n v="86792.16"/>
  </r>
  <r>
    <x v="6"/>
    <s v="MTEL-2"/>
    <x v="1"/>
    <x v="1"/>
    <s v="028"/>
    <s v="WASHINGTON"/>
    <s v="MTEL-2"/>
    <s v="MOBILE TELEMETRY STATION #2"/>
    <x v="98"/>
    <n v="4312.8"/>
  </r>
  <r>
    <x v="6"/>
    <s v="MTEL-3"/>
    <x v="1"/>
    <x v="1"/>
    <s v="028"/>
    <s v="WASHINGTON"/>
    <s v="MTEL-3"/>
    <s v="MOBILE TELEMETRY STATION #3"/>
    <x v="98"/>
    <n v="3840.19"/>
  </r>
  <r>
    <x v="6"/>
    <s v="MTR"/>
    <x v="2"/>
    <x v="1"/>
    <s v="028"/>
    <s v="WASHINGTON"/>
    <s v="MTR"/>
    <s v="METRO SUBSTA"/>
    <x v="0"/>
    <n v="2384.89"/>
  </r>
  <r>
    <x v="6"/>
    <s v="MTR"/>
    <x v="2"/>
    <x v="1"/>
    <s v="028"/>
    <s v="WASHINGTON"/>
    <s v="MTR"/>
    <s v="METRO SUBSTA"/>
    <x v="3"/>
    <n v="222.22"/>
  </r>
  <r>
    <x v="6"/>
    <s v="MTR"/>
    <x v="2"/>
    <x v="1"/>
    <s v="028"/>
    <s v="WASHINGTON"/>
    <s v="MTR"/>
    <s v="METRO SUBSTA"/>
    <x v="8"/>
    <n v="62736.11"/>
  </r>
  <r>
    <x v="6"/>
    <s v="MTR"/>
    <x v="2"/>
    <x v="1"/>
    <s v="028"/>
    <s v="WASHINGTON"/>
    <s v="MTR"/>
    <s v="METRO SUBSTA"/>
    <x v="278"/>
    <n v="31498.33"/>
  </r>
  <r>
    <x v="6"/>
    <s v="MTR"/>
    <x v="2"/>
    <x v="1"/>
    <s v="028"/>
    <s v="WASHINGTON"/>
    <s v="MTR"/>
    <s v="METRO SUBSTA"/>
    <x v="275"/>
    <n v="6178.97"/>
  </r>
  <r>
    <x v="6"/>
    <s v="MTR"/>
    <x v="2"/>
    <x v="1"/>
    <s v="028"/>
    <s v="WASHINGTON"/>
    <s v="MTR"/>
    <s v="METRO SUBSTA"/>
    <x v="280"/>
    <n v="31.25"/>
  </r>
  <r>
    <x v="6"/>
    <s v="MTR"/>
    <x v="2"/>
    <x v="1"/>
    <s v="028"/>
    <s v="WASHINGTON"/>
    <s v="MTR"/>
    <s v="METRO SUBSTA"/>
    <x v="347"/>
    <n v="12241.66"/>
  </r>
  <r>
    <x v="6"/>
    <s v="MTR"/>
    <x v="2"/>
    <x v="1"/>
    <s v="028"/>
    <s v="WASHINGTON"/>
    <s v="MTR"/>
    <s v="METRO SUBSTA"/>
    <x v="62"/>
    <n v="9155.33"/>
  </r>
  <r>
    <x v="6"/>
    <s v="MTR"/>
    <x v="2"/>
    <x v="1"/>
    <s v="028"/>
    <s v="WASHINGTON"/>
    <s v="MTR"/>
    <s v="METRO SUBSTA"/>
    <x v="298"/>
    <n v="17728.93"/>
  </r>
  <r>
    <x v="6"/>
    <s v="MUTMAT"/>
    <x v="1"/>
    <x v="1"/>
    <s v="028"/>
    <s v="WASHINGTON"/>
    <s v="MUTMAT"/>
    <s v="MUTUAL MATERIALS-GAS TELEMETRY 1/028"/>
    <x v="15"/>
    <n v="0"/>
  </r>
  <r>
    <x v="6"/>
    <s v="MUTMAT"/>
    <x v="1"/>
    <x v="1"/>
    <s v="028"/>
    <s v="WASHINGTON"/>
    <s v="MUTMAT"/>
    <s v="MUTUAL MATERIALS-GAS TELEMETRY 1/028"/>
    <x v="272"/>
    <n v="0"/>
  </r>
  <r>
    <x v="6"/>
    <s v="NE"/>
    <x v="2"/>
    <x v="1"/>
    <s v="028"/>
    <s v="WASHINGTON"/>
    <s v="NE"/>
    <s v="NORTHEAST SUBSTA"/>
    <x v="228"/>
    <n v="1"/>
  </r>
  <r>
    <x v="6"/>
    <s v="NE"/>
    <x v="2"/>
    <x v="1"/>
    <s v="028"/>
    <s v="WASHINGTON"/>
    <s v="NE"/>
    <s v="NORTHEAST SUBSTA"/>
    <x v="1"/>
    <n v="0"/>
  </r>
  <r>
    <x v="6"/>
    <s v="NE"/>
    <x v="2"/>
    <x v="1"/>
    <s v="028"/>
    <s v="WASHINGTON"/>
    <s v="NE"/>
    <s v="NORTHEAST SUBSTA"/>
    <x v="7"/>
    <n v="0"/>
  </r>
  <r>
    <x v="6"/>
    <s v="NE"/>
    <x v="2"/>
    <x v="1"/>
    <s v="028"/>
    <s v="WASHINGTON"/>
    <s v="NE"/>
    <s v="NORTHEAST SUBSTA"/>
    <x v="19"/>
    <n v="0"/>
  </r>
  <r>
    <x v="6"/>
    <s v="NE"/>
    <x v="2"/>
    <x v="1"/>
    <s v="028"/>
    <s v="WASHINGTON"/>
    <s v="NE"/>
    <s v="NORTHEAST SUBSTA"/>
    <x v="348"/>
    <n v="27883.360000000001"/>
  </r>
  <r>
    <x v="6"/>
    <s v="NE"/>
    <x v="2"/>
    <x v="1"/>
    <s v="028"/>
    <s v="WASHINGTON"/>
    <s v="NE"/>
    <s v="NORTHEAST SUBSTA"/>
    <x v="349"/>
    <n v="59762.31"/>
  </r>
  <r>
    <x v="6"/>
    <s v="NE"/>
    <x v="2"/>
    <x v="1"/>
    <s v="028"/>
    <s v="WASHINGTON"/>
    <s v="NE"/>
    <s v="NORTHEAST SUBSTA"/>
    <x v="60"/>
    <n v="37661.769999999997"/>
  </r>
  <r>
    <x v="6"/>
    <s v="NW"/>
    <x v="2"/>
    <x v="1"/>
    <s v="028"/>
    <s v="WASHINGTON"/>
    <s v="NW"/>
    <s v="NORTHWEST SUBSTA"/>
    <x v="224"/>
    <n v="0"/>
  </r>
  <r>
    <x v="6"/>
    <s v="NW"/>
    <x v="2"/>
    <x v="1"/>
    <s v="028"/>
    <s v="WASHINGTON"/>
    <s v="NW"/>
    <s v="NORTHWEST SUBSTA"/>
    <x v="6"/>
    <n v="19794.099999999999"/>
  </r>
  <r>
    <x v="6"/>
    <s v="NW"/>
    <x v="2"/>
    <x v="1"/>
    <s v="028"/>
    <s v="WASHINGTON"/>
    <s v="NW"/>
    <s v="NORTHWEST SUBSTA"/>
    <x v="14"/>
    <n v="1005.51"/>
  </r>
  <r>
    <x v="6"/>
    <s v="NW"/>
    <x v="2"/>
    <x v="1"/>
    <s v="028"/>
    <s v="WASHINGTON"/>
    <s v="NW"/>
    <s v="NORTHWEST SUBSTA"/>
    <x v="278"/>
    <n v="31498.33"/>
  </r>
  <r>
    <x v="6"/>
    <s v="NW"/>
    <x v="2"/>
    <x v="1"/>
    <s v="028"/>
    <s v="WASHINGTON"/>
    <s v="NW"/>
    <s v="NORTHWEST SUBSTA"/>
    <x v="275"/>
    <n v="6178.97"/>
  </r>
  <r>
    <x v="6"/>
    <s v="NW"/>
    <x v="2"/>
    <x v="1"/>
    <s v="028"/>
    <s v="WASHINGTON"/>
    <s v="NW"/>
    <s v="NORTHWEST SUBSTA"/>
    <x v="280"/>
    <n v="31.25"/>
  </r>
  <r>
    <x v="6"/>
    <s v="NW"/>
    <x v="2"/>
    <x v="1"/>
    <s v="028"/>
    <s v="WASHINGTON"/>
    <s v="NW"/>
    <s v="NORTHWEST SUBSTA"/>
    <x v="62"/>
    <n v="127252.18"/>
  </r>
  <r>
    <x v="6"/>
    <s v="NW"/>
    <x v="2"/>
    <x v="1"/>
    <s v="028"/>
    <s v="WASHINGTON"/>
    <s v="NW"/>
    <s v="NORTHWEST SUBSTA"/>
    <x v="350"/>
    <n v="15764.03"/>
  </r>
  <r>
    <x v="6"/>
    <s v="NW"/>
    <x v="2"/>
    <x v="1"/>
    <s v="028"/>
    <s v="WASHINGTON"/>
    <s v="NW"/>
    <s v="NORTHWEST SUBSTA"/>
    <x v="298"/>
    <n v="17728.93"/>
  </r>
  <r>
    <x v="6"/>
    <s v="NW"/>
    <x v="2"/>
    <x v="1"/>
    <s v="028"/>
    <s v="WASHINGTON"/>
    <s v="NW"/>
    <s v="NORTHWEST SUBSTA"/>
    <x v="330"/>
    <n v="70802.84"/>
  </r>
  <r>
    <x v="6"/>
    <s v="NW"/>
    <x v="2"/>
    <x v="4"/>
    <s v="028"/>
    <s v="WASHINGTON"/>
    <s v="NW"/>
    <s v="NORTHWEST SUBSTA (AN)"/>
    <x v="350"/>
    <n v="0"/>
  </r>
  <r>
    <x v="6"/>
    <s v="NWALL"/>
    <x v="1"/>
    <x v="1"/>
    <s v="028"/>
    <s v="WASHINGTON"/>
    <s v="NWALL"/>
    <s v="NW ALLOYS COMPANY-GAS TELEMTRY"/>
    <x v="8"/>
    <n v="669.52"/>
  </r>
  <r>
    <x v="6"/>
    <s v="ODS"/>
    <x v="2"/>
    <x v="1"/>
    <s v="028"/>
    <s v="WASHINGTON"/>
    <s v="ODS"/>
    <s v="ODESSA SUBSTA"/>
    <x v="11"/>
    <n v="30132.74"/>
  </r>
  <r>
    <x v="6"/>
    <s v="ODS"/>
    <x v="2"/>
    <x v="1"/>
    <s v="028"/>
    <s v="WASHINGTON"/>
    <s v="ODS"/>
    <s v="ODESSA SUBSTA"/>
    <x v="137"/>
    <n v="121169.52"/>
  </r>
  <r>
    <x v="6"/>
    <s v="OPT"/>
    <x v="2"/>
    <x v="1"/>
    <s v="028"/>
    <s v="WASHINGTON"/>
    <s v="OPT"/>
    <s v="OPPORTUNITY SUBSTA"/>
    <x v="231"/>
    <n v="15090.82"/>
  </r>
  <r>
    <x v="6"/>
    <s v="OPT"/>
    <x v="2"/>
    <x v="1"/>
    <s v="028"/>
    <s v="WASHINGTON"/>
    <s v="OPT"/>
    <s v="OPPORTUNITY SUBSTA"/>
    <x v="3"/>
    <n v="462.12"/>
  </r>
  <r>
    <x v="6"/>
    <s v="OPT"/>
    <x v="2"/>
    <x v="1"/>
    <s v="028"/>
    <s v="WASHINGTON"/>
    <s v="OPT"/>
    <s v="OPPORTUNITY SUBSTA"/>
    <x v="10"/>
    <n v="145.69999999999999"/>
  </r>
  <r>
    <x v="6"/>
    <s v="OPT"/>
    <x v="2"/>
    <x v="1"/>
    <s v="028"/>
    <s v="WASHINGTON"/>
    <s v="OPT"/>
    <s v="OPPORTUNITY SUBSTA"/>
    <x v="351"/>
    <n v="37795.440000000002"/>
  </r>
  <r>
    <x v="6"/>
    <s v="OPT"/>
    <x v="2"/>
    <x v="1"/>
    <s v="028"/>
    <s v="WASHINGTON"/>
    <s v="OPT"/>
    <s v="OPPORTUNITY SUBSTA"/>
    <x v="294"/>
    <n v="0"/>
  </r>
  <r>
    <x v="6"/>
    <s v="OPT"/>
    <x v="2"/>
    <x v="1"/>
    <s v="028"/>
    <s v="WASHINGTON"/>
    <s v="OPT"/>
    <s v="OPPORTUNITY SUBSTA"/>
    <x v="352"/>
    <n v="131236.9"/>
  </r>
  <r>
    <x v="6"/>
    <s v="OPT"/>
    <x v="2"/>
    <x v="1"/>
    <s v="028"/>
    <s v="WASHINGTON"/>
    <s v="OPT"/>
    <s v="OPPORTUNITY SUBSTA"/>
    <x v="353"/>
    <n v="266512.53000000003"/>
  </r>
  <r>
    <x v="6"/>
    <s v="ORI"/>
    <x v="2"/>
    <x v="1"/>
    <s v="028"/>
    <s v="WASHINGTON"/>
    <s v="ORI"/>
    <s v="ORIN SUBSTA"/>
    <x v="354"/>
    <n v="14110.14"/>
  </r>
  <r>
    <x v="6"/>
    <s v="ORI"/>
    <x v="2"/>
    <x v="1"/>
    <s v="028"/>
    <s v="WASHINGTON"/>
    <s v="ORI"/>
    <s v="ORIN SUBSTA"/>
    <x v="330"/>
    <n v="8882.75"/>
  </r>
  <r>
    <x v="6"/>
    <s v="OSS"/>
    <x v="2"/>
    <x v="4"/>
    <s v="028"/>
    <s v="WASHINGTON"/>
    <s v="OSS"/>
    <s v="OTHELLO 115kV SW STA (AN)"/>
    <x v="8"/>
    <n v="30269.1"/>
  </r>
  <r>
    <x v="6"/>
    <s v="OTH"/>
    <x v="2"/>
    <x v="1"/>
    <s v="028"/>
    <s v="WASHINGTON"/>
    <s v="OTH"/>
    <s v="OTHELLO 115 KV SUBSTA"/>
    <x v="3"/>
    <n v="5102.62"/>
  </r>
  <r>
    <x v="6"/>
    <s v="OTH"/>
    <x v="2"/>
    <x v="1"/>
    <s v="028"/>
    <s v="WASHINGTON"/>
    <s v="OTH"/>
    <s v="OTHELLO 115 KV SUBSTA"/>
    <x v="4"/>
    <n v="84.32"/>
  </r>
  <r>
    <x v="6"/>
    <s v="OTH"/>
    <x v="2"/>
    <x v="1"/>
    <s v="028"/>
    <s v="WASHINGTON"/>
    <s v="OTH"/>
    <s v="OTHELLO 115 KV SUBSTA"/>
    <x v="328"/>
    <n v="100828.19"/>
  </r>
  <r>
    <x v="6"/>
    <s v="OTHBA"/>
    <x v="0"/>
    <x v="1"/>
    <s v="028"/>
    <s v="WASHINGTON"/>
    <s v="OTHBA"/>
    <s v="OTHELLO BASE STA-COMMUNICAT"/>
    <x v="230"/>
    <n v="5265.6"/>
  </r>
  <r>
    <x v="6"/>
    <s v="OTHBA"/>
    <x v="0"/>
    <x v="1"/>
    <s v="028"/>
    <s v="WASHINGTON"/>
    <s v="OTHBA"/>
    <s v="OTHELLO BASE STA-COMMUNICAT"/>
    <x v="0"/>
    <n v="14117.04"/>
  </r>
  <r>
    <x v="6"/>
    <s v="OTHBA"/>
    <x v="0"/>
    <x v="1"/>
    <s v="028"/>
    <s v="WASHINGTON"/>
    <s v="OTHBA"/>
    <s v="OTHELLO BASE STA-COMMUNICAT"/>
    <x v="1"/>
    <n v="0"/>
  </r>
  <r>
    <x v="6"/>
    <s v="OTHBA"/>
    <x v="0"/>
    <x v="1"/>
    <s v="028"/>
    <s v="WASHINGTON"/>
    <s v="OTHBA"/>
    <s v="OTHELLO BASE STA-COMMUNICAT"/>
    <x v="283"/>
    <n v="2358.9499999999998"/>
  </r>
  <r>
    <x v="6"/>
    <s v="OTHCO"/>
    <x v="0"/>
    <x v="1"/>
    <s v="028"/>
    <s v="WASHINGTON"/>
    <s v="OTHCO"/>
    <s v="OTHELLO OFFICE-COMMUNICATION"/>
    <x v="17"/>
    <n v="467.9"/>
  </r>
  <r>
    <x v="6"/>
    <s v="OTHCO"/>
    <x v="2"/>
    <x v="1"/>
    <s v="028"/>
    <s v="WASHINGTON"/>
    <s v="OTHCO"/>
    <s v="OTHELLO OFFICE-COMMUNICATION"/>
    <x v="0"/>
    <n v="15080.84"/>
  </r>
  <r>
    <x v="6"/>
    <s v="OTHCO"/>
    <x v="2"/>
    <x v="1"/>
    <s v="028"/>
    <s v="WASHINGTON"/>
    <s v="OTHCO"/>
    <s v="OTHELLO OFFICE-COMMUNICATION"/>
    <x v="5"/>
    <n v="3375"/>
  </r>
  <r>
    <x v="6"/>
    <s v="OTHCO"/>
    <x v="2"/>
    <x v="1"/>
    <s v="028"/>
    <s v="WASHINGTON"/>
    <s v="OTHCO"/>
    <s v="OTHELLO OFFICE-COMMUNICATION"/>
    <x v="9"/>
    <n v="21857.13"/>
  </r>
  <r>
    <x v="6"/>
    <s v="OTHCO"/>
    <x v="2"/>
    <x v="1"/>
    <s v="028"/>
    <s v="WASHINGTON"/>
    <s v="OTHCO"/>
    <s v="OTHELLO OFFICE-COMMUNICATION"/>
    <x v="11"/>
    <n v="1154.02"/>
  </r>
  <r>
    <x v="6"/>
    <s v="OTHCO"/>
    <x v="2"/>
    <x v="1"/>
    <s v="028"/>
    <s v="WASHINGTON"/>
    <s v="OTHCO"/>
    <s v="OTHELLO OFFICE-COMMUNICATION"/>
    <x v="17"/>
    <n v="21527.87"/>
  </r>
  <r>
    <x v="6"/>
    <s v="OTHCO"/>
    <x v="2"/>
    <x v="1"/>
    <s v="028"/>
    <s v="WASHINGTON"/>
    <s v="OTHCO"/>
    <s v="OTHELLO OFFICE-COMMUNICATION"/>
    <x v="307"/>
    <n v="41660.160000000003"/>
  </r>
  <r>
    <x v="6"/>
    <s v="OTI"/>
    <x v="2"/>
    <x v="1"/>
    <s v="028"/>
    <s v="WASHINGTON"/>
    <s v="OTI"/>
    <s v="OTIS ORCHARD 115kV SW STA"/>
    <x v="6"/>
    <n v="1"/>
  </r>
  <r>
    <x v="6"/>
    <s v="OTI"/>
    <x v="2"/>
    <x v="1"/>
    <s v="028"/>
    <s v="WASHINGTON"/>
    <s v="OTI"/>
    <s v="OTIS ORCHARD 115kV SW STA"/>
    <x v="278"/>
    <n v="31498.33"/>
  </r>
  <r>
    <x v="6"/>
    <s v="OTI"/>
    <x v="2"/>
    <x v="1"/>
    <s v="028"/>
    <s v="WASHINGTON"/>
    <s v="OTI"/>
    <s v="OTIS ORCHARD 115kV SW STA"/>
    <x v="275"/>
    <n v="6178.97"/>
  </r>
  <r>
    <x v="6"/>
    <s v="OTI"/>
    <x v="2"/>
    <x v="1"/>
    <s v="028"/>
    <s v="WASHINGTON"/>
    <s v="OTI"/>
    <s v="OTIS ORCHARD 115kV SW STA"/>
    <x v="302"/>
    <n v="8591.83"/>
  </r>
  <r>
    <x v="6"/>
    <s v="OTI"/>
    <x v="2"/>
    <x v="1"/>
    <s v="028"/>
    <s v="WASHINGTON"/>
    <s v="OTI"/>
    <s v="OTIS ORCHARD 115kV SW STA"/>
    <x v="280"/>
    <n v="31.25"/>
  </r>
  <r>
    <x v="6"/>
    <s v="OTI"/>
    <x v="2"/>
    <x v="1"/>
    <s v="028"/>
    <s v="WASHINGTON"/>
    <s v="OTI"/>
    <s v="OTIS ORCHARD 115kV SW STA"/>
    <x v="355"/>
    <n v="72900.25"/>
  </r>
  <r>
    <x v="6"/>
    <s v="PAL"/>
    <x v="2"/>
    <x v="1"/>
    <s v="028"/>
    <s v="WASHINGTON"/>
    <s v="PAL"/>
    <s v="PALOUSE SUB"/>
    <x v="302"/>
    <n v="18678.919999999998"/>
  </r>
  <r>
    <x v="6"/>
    <s v="PAL"/>
    <x v="2"/>
    <x v="1"/>
    <s v="028"/>
    <s v="WASHINGTON"/>
    <s v="PAL"/>
    <s v="PALOUSE SUB"/>
    <x v="316"/>
    <n v="25224.22"/>
  </r>
  <r>
    <x v="6"/>
    <s v="PAL"/>
    <x v="2"/>
    <x v="1"/>
    <s v="028"/>
    <s v="WASHINGTON"/>
    <s v="PAL"/>
    <s v="PALOUSE SUB"/>
    <x v="330"/>
    <n v="8882.66"/>
  </r>
  <r>
    <x v="6"/>
    <s v="PDL"/>
    <x v="2"/>
    <x v="1"/>
    <s v="028"/>
    <s v="WASHINGTON"/>
    <s v="PDL"/>
    <s v="POUND LANE SUBSTA"/>
    <x v="221"/>
    <n v="181.81"/>
  </r>
  <r>
    <x v="6"/>
    <s v="PDL"/>
    <x v="2"/>
    <x v="1"/>
    <s v="028"/>
    <s v="WASHINGTON"/>
    <s v="PDL"/>
    <s v="POUND LANE SUBSTA"/>
    <x v="2"/>
    <n v="559.79999999999995"/>
  </r>
  <r>
    <x v="6"/>
    <s v="PDL"/>
    <x v="2"/>
    <x v="1"/>
    <s v="028"/>
    <s v="WASHINGTON"/>
    <s v="PDL"/>
    <s v="POUND LANE SUBSTA"/>
    <x v="13"/>
    <n v="19216.77"/>
  </r>
  <r>
    <x v="6"/>
    <s v="PDL"/>
    <x v="2"/>
    <x v="1"/>
    <s v="028"/>
    <s v="WASHINGTON"/>
    <s v="PDL"/>
    <s v="POUND LANE SUBSTA"/>
    <x v="14"/>
    <n v="225.62"/>
  </r>
  <r>
    <x v="6"/>
    <s v="PGTST"/>
    <x v="1"/>
    <x v="1"/>
    <s v="028"/>
    <s v="WASHINGTON"/>
    <s v="PGTST"/>
    <s v="PGT STARR ROAD-GAS TELEMETRY"/>
    <x v="9"/>
    <n v="0"/>
  </r>
  <r>
    <x v="6"/>
    <s v="PGTST"/>
    <x v="1"/>
    <x v="1"/>
    <s v="028"/>
    <s v="WASHINGTON"/>
    <s v="PGTST"/>
    <s v="PGT STARR ROAD-GAS TELEMETRY"/>
    <x v="35"/>
    <n v="36371.58"/>
  </r>
  <r>
    <x v="6"/>
    <s v="PMN"/>
    <x v="0"/>
    <x v="0"/>
    <s v="028"/>
    <s v="WASHINGTON"/>
    <s v="PMN"/>
    <s v="PULLMAN OFFICE NEXT GEN COMM"/>
    <x v="111"/>
    <n v="585182.13"/>
  </r>
  <r>
    <x v="6"/>
    <s v="PST"/>
    <x v="2"/>
    <x v="1"/>
    <s v="028"/>
    <s v="WASHINGTON"/>
    <s v="PST"/>
    <s v="POST ST SUBSTA"/>
    <x v="223"/>
    <n v="2422.69"/>
  </r>
  <r>
    <x v="6"/>
    <s v="PST"/>
    <x v="2"/>
    <x v="1"/>
    <s v="028"/>
    <s v="WASHINGTON"/>
    <s v="PST"/>
    <s v="POST ST SUBSTA"/>
    <x v="226"/>
    <n v="1247.05"/>
  </r>
  <r>
    <x v="6"/>
    <s v="PST"/>
    <x v="2"/>
    <x v="1"/>
    <s v="028"/>
    <s v="WASHINGTON"/>
    <s v="PST"/>
    <s v="POST ST SUBSTA"/>
    <x v="3"/>
    <n v="0"/>
  </r>
  <r>
    <x v="6"/>
    <s v="PST"/>
    <x v="2"/>
    <x v="1"/>
    <s v="028"/>
    <s v="WASHINGTON"/>
    <s v="PST"/>
    <s v="POST ST SUBSTA"/>
    <x v="6"/>
    <n v="0"/>
  </r>
  <r>
    <x v="6"/>
    <s v="PST"/>
    <x v="2"/>
    <x v="1"/>
    <s v="028"/>
    <s v="WASHINGTON"/>
    <s v="PST"/>
    <s v="POST ST SUBSTA"/>
    <x v="9"/>
    <n v="7488.14"/>
  </r>
  <r>
    <x v="6"/>
    <s v="PST"/>
    <x v="2"/>
    <x v="1"/>
    <s v="028"/>
    <s v="WASHINGTON"/>
    <s v="PST"/>
    <s v="POST ST SUBSTA"/>
    <x v="13"/>
    <n v="1007.11"/>
  </r>
  <r>
    <x v="6"/>
    <s v="PST"/>
    <x v="2"/>
    <x v="1"/>
    <s v="028"/>
    <s v="WASHINGTON"/>
    <s v="PST"/>
    <s v="POST ST SUBSTA"/>
    <x v="18"/>
    <n v="40167.22"/>
  </r>
  <r>
    <x v="6"/>
    <s v="PST"/>
    <x v="2"/>
    <x v="1"/>
    <s v="028"/>
    <s v="WASHINGTON"/>
    <s v="PST"/>
    <s v="POST ST SUBSTA"/>
    <x v="260"/>
    <n v="382982"/>
  </r>
  <r>
    <x v="6"/>
    <s v="PST"/>
    <x v="2"/>
    <x v="1"/>
    <s v="028"/>
    <s v="WASHINGTON"/>
    <s v="PST"/>
    <s v="POST ST SUBSTA"/>
    <x v="356"/>
    <n v="11354.91"/>
  </r>
  <r>
    <x v="6"/>
    <s v="PST"/>
    <x v="2"/>
    <x v="1"/>
    <s v="028"/>
    <s v="WASHINGTON"/>
    <s v="PST"/>
    <s v="POST ST SUBSTA"/>
    <x v="295"/>
    <n v="39514.959999999999"/>
  </r>
  <r>
    <x v="6"/>
    <s v="PST"/>
    <x v="2"/>
    <x v="1"/>
    <s v="028"/>
    <s v="WASHINGTON"/>
    <s v="PST"/>
    <s v="POST ST SUBSTA"/>
    <x v="296"/>
    <n v="66311.75"/>
  </r>
  <r>
    <x v="6"/>
    <s v="PST"/>
    <x v="2"/>
    <x v="1"/>
    <s v="028"/>
    <s v="WASHINGTON"/>
    <s v="PST"/>
    <s v="POST ST SUBSTA"/>
    <x v="278"/>
    <n v="31498.33"/>
  </r>
  <r>
    <x v="6"/>
    <s v="PST"/>
    <x v="2"/>
    <x v="1"/>
    <s v="028"/>
    <s v="WASHINGTON"/>
    <s v="PST"/>
    <s v="POST ST SUBSTA"/>
    <x v="357"/>
    <n v="13191.3"/>
  </r>
  <r>
    <x v="6"/>
    <s v="PST"/>
    <x v="2"/>
    <x v="1"/>
    <s v="028"/>
    <s v="WASHINGTON"/>
    <s v="PST"/>
    <s v="POST ST SUBSTA"/>
    <x v="275"/>
    <n v="6178.97"/>
  </r>
  <r>
    <x v="6"/>
    <s v="PST"/>
    <x v="2"/>
    <x v="1"/>
    <s v="028"/>
    <s v="WASHINGTON"/>
    <s v="PST"/>
    <s v="POST ST SUBSTA"/>
    <x v="358"/>
    <n v="4030.01"/>
  </r>
  <r>
    <x v="6"/>
    <s v="PST"/>
    <x v="2"/>
    <x v="1"/>
    <s v="028"/>
    <s v="WASHINGTON"/>
    <s v="PST"/>
    <s v="POST ST SUBSTA"/>
    <x v="280"/>
    <n v="31.25"/>
  </r>
  <r>
    <x v="6"/>
    <s v="PST"/>
    <x v="2"/>
    <x v="1"/>
    <s v="028"/>
    <s v="WASHINGTON"/>
    <s v="PST"/>
    <s v="POST ST SUBSTA"/>
    <x v="64"/>
    <n v="32431.63"/>
  </r>
  <r>
    <x v="6"/>
    <s v="PWPA"/>
    <x v="1"/>
    <x v="1"/>
    <s v="028"/>
    <s v="WASHINGTON"/>
    <s v="PWPA"/>
    <s v="PULPWOOD PRESSURE ALARM POINT, 028"/>
    <x v="273"/>
    <n v="1470.62"/>
  </r>
  <r>
    <x v="6"/>
    <s v="QUARRY"/>
    <x v="1"/>
    <x v="1"/>
    <s v="028"/>
    <s v="WASHINGTON"/>
    <s v="QUARRY"/>
    <s v="6328 E UTAH - SPOKANE - COMMUNICATION EQUIP"/>
    <x v="359"/>
    <n v="1568.14"/>
  </r>
  <r>
    <x v="6"/>
    <s v="RIT"/>
    <x v="2"/>
    <x v="1"/>
    <s v="028"/>
    <s v="WASHINGTON"/>
    <s v="RIT"/>
    <s v="RITZVILLE SUBSTA"/>
    <x v="15"/>
    <n v="24683.26"/>
  </r>
  <r>
    <x v="6"/>
    <s v="ROK"/>
    <x v="2"/>
    <x v="1"/>
    <s v="028"/>
    <s v="WASHINGTON"/>
    <s v="ROK"/>
    <s v="ROCKFORD SUBSTA"/>
    <x v="360"/>
    <n v="45781.68"/>
  </r>
  <r>
    <x v="6"/>
    <s v="ROS"/>
    <x v="2"/>
    <x v="1"/>
    <s v="028"/>
    <s v="WASHINGTON"/>
    <s v="ROS"/>
    <s v="ROSS PARK 115 KV SUBSTA"/>
    <x v="226"/>
    <n v="2011.33"/>
  </r>
  <r>
    <x v="6"/>
    <s v="ROS"/>
    <x v="2"/>
    <x v="1"/>
    <s v="028"/>
    <s v="WASHINGTON"/>
    <s v="ROS"/>
    <s v="ROSS PARK 115 KV SUBSTA"/>
    <x v="3"/>
    <n v="0"/>
  </r>
  <r>
    <x v="6"/>
    <s v="ROS"/>
    <x v="2"/>
    <x v="1"/>
    <s v="028"/>
    <s v="WASHINGTON"/>
    <s v="ROS"/>
    <s v="ROSS PARK 115 KV SUBSTA"/>
    <x v="7"/>
    <n v="0"/>
  </r>
  <r>
    <x v="6"/>
    <s v="ROS"/>
    <x v="2"/>
    <x v="1"/>
    <s v="028"/>
    <s v="WASHINGTON"/>
    <s v="ROS"/>
    <s v="ROSS PARK 115 KV SUBSTA"/>
    <x v="14"/>
    <n v="10523.48"/>
  </r>
  <r>
    <x v="6"/>
    <s v="ROS"/>
    <x v="2"/>
    <x v="1"/>
    <s v="028"/>
    <s v="WASHINGTON"/>
    <s v="ROS"/>
    <s v="ROSS PARK 115 KV SUBSTA"/>
    <x v="278"/>
    <n v="18169.330000000002"/>
  </r>
  <r>
    <x v="6"/>
    <s v="ROS"/>
    <x v="2"/>
    <x v="1"/>
    <s v="028"/>
    <s v="WASHINGTON"/>
    <s v="ROS"/>
    <s v="ROSS PARK 115 KV SUBSTA"/>
    <x v="275"/>
    <n v="5074.97"/>
  </r>
  <r>
    <x v="6"/>
    <s v="ROS"/>
    <x v="2"/>
    <x v="1"/>
    <s v="028"/>
    <s v="WASHINGTON"/>
    <s v="ROS"/>
    <s v="ROSS PARK 115 KV SUBSTA"/>
    <x v="280"/>
    <n v="31.25"/>
  </r>
  <r>
    <x v="6"/>
    <s v="ROS"/>
    <x v="2"/>
    <x v="1"/>
    <s v="028"/>
    <s v="WASHINGTON"/>
    <s v="ROS"/>
    <s v="ROSS PARK 115 KV SUBSTA"/>
    <x v="361"/>
    <n v="11748.51"/>
  </r>
  <r>
    <x v="6"/>
    <s v="ROS"/>
    <x v="2"/>
    <x v="1"/>
    <s v="028"/>
    <s v="WASHINGTON"/>
    <s v="ROS"/>
    <s v="ROSS PARK 115 KV SUBSTA"/>
    <x v="64"/>
    <n v="94640.56"/>
  </r>
  <r>
    <x v="6"/>
    <s v="ROS"/>
    <x v="2"/>
    <x v="1"/>
    <s v="028"/>
    <s v="WASHINGTON"/>
    <s v="ROS"/>
    <s v="ROSS PARK 115 KV SUBSTA"/>
    <x v="362"/>
    <n v="14976.19"/>
  </r>
  <r>
    <x v="6"/>
    <s v="ROS"/>
    <x v="2"/>
    <x v="1"/>
    <s v="028"/>
    <s v="WASHINGTON"/>
    <s v="ROS"/>
    <s v="ROSS PARK 115 KV SUBSTA"/>
    <x v="353"/>
    <n v="38972.61"/>
  </r>
  <r>
    <x v="6"/>
    <s v="RSA"/>
    <x v="2"/>
    <x v="1"/>
    <s v="028"/>
    <s v="WASHINGTON"/>
    <s v="RSA"/>
    <s v="ROSALIA SUBSTA"/>
    <x v="363"/>
    <n v="20178.82"/>
  </r>
  <r>
    <x v="6"/>
    <s v="SACHRT"/>
    <x v="1"/>
    <x v="1"/>
    <s v="028"/>
    <s v="WASHINGTON"/>
    <s v="SACHRT"/>
    <s v="GAS TELEMETRY AT SACRED HEART MEDICAL CENTER#2 SPO"/>
    <x v="364"/>
    <n v="2355.7399999999998"/>
  </r>
  <r>
    <x v="6"/>
    <s v="SACHRT"/>
    <x v="1"/>
    <x v="1"/>
    <s v="028"/>
    <s v="WASHINGTON"/>
    <s v="SACHRT"/>
    <s v="GAS TELEMETRY AT SACRED HEART MEDICAL CENTER#2 SPO"/>
    <x v="272"/>
    <n v="2259.0100000000002"/>
  </r>
  <r>
    <x v="6"/>
    <s v="SCC"/>
    <x v="1"/>
    <x v="1"/>
    <s v="028"/>
    <s v="WASHINGTON"/>
    <s v="SCC"/>
    <s v="SPOKANE COMMUNITY COLLEGE"/>
    <x v="272"/>
    <n v="2259.0100000000002"/>
  </r>
  <r>
    <x v="6"/>
    <s v="SE"/>
    <x v="2"/>
    <x v="1"/>
    <s v="028"/>
    <s v="WASHINGTON"/>
    <s v="SE"/>
    <s v="SOUTHEAST SUBSTA"/>
    <x v="228"/>
    <n v="618.09"/>
  </r>
  <r>
    <x v="6"/>
    <s v="SE"/>
    <x v="2"/>
    <x v="1"/>
    <s v="028"/>
    <s v="WASHINGTON"/>
    <s v="SE"/>
    <s v="SOUTHEAST SUBSTA"/>
    <x v="1"/>
    <n v="18406.09"/>
  </r>
  <r>
    <x v="6"/>
    <s v="SE"/>
    <x v="2"/>
    <x v="1"/>
    <s v="028"/>
    <s v="WASHINGTON"/>
    <s v="SE"/>
    <s v="SOUTHEAST SUBSTA"/>
    <x v="2"/>
    <n v="0"/>
  </r>
  <r>
    <x v="6"/>
    <s v="SE"/>
    <x v="2"/>
    <x v="1"/>
    <s v="028"/>
    <s v="WASHINGTON"/>
    <s v="SE"/>
    <s v="SOUTHEAST SUBSTA"/>
    <x v="73"/>
    <n v="82491.64"/>
  </r>
  <r>
    <x v="6"/>
    <s v="SE"/>
    <x v="2"/>
    <x v="1"/>
    <s v="028"/>
    <s v="WASHINGTON"/>
    <s v="SE"/>
    <s v="SOUTHEAST SUBSTA"/>
    <x v="298"/>
    <n v="17728.86"/>
  </r>
  <r>
    <x v="6"/>
    <s v="SE"/>
    <x v="2"/>
    <x v="1"/>
    <s v="028"/>
    <s v="WASHINGTON"/>
    <s v="SE"/>
    <s v="SOUTHEAST SUBSTA"/>
    <x v="237"/>
    <n v="5631.65"/>
  </r>
  <r>
    <x v="6"/>
    <s v="SFCC"/>
    <x v="1"/>
    <x v="1"/>
    <s v="028"/>
    <s v="WASHINGTON"/>
    <s v="SFCC"/>
    <s v="SPOKANE FALLS COMMUNITY COLLEGE-GAS TELEMTRY"/>
    <x v="12"/>
    <n v="1007.85"/>
  </r>
  <r>
    <x v="6"/>
    <s v="SFCC"/>
    <x v="1"/>
    <x v="1"/>
    <s v="028"/>
    <s v="WASHINGTON"/>
    <s v="SFCC"/>
    <s v="SPOKANE FALLS COMMUNITY COLLEGE-GAS TELEMTRY"/>
    <x v="272"/>
    <n v="0"/>
  </r>
  <r>
    <x v="6"/>
    <s v="SGDCOM"/>
    <x v="2"/>
    <x v="1"/>
    <s v="028"/>
    <s v="WASHINGTON"/>
    <s v="SGDCOM"/>
    <s v="SGDP FIBER COMMUNICATIONS"/>
    <x v="365"/>
    <n v="49296.37"/>
  </r>
  <r>
    <x v="6"/>
    <s v="SGDCOM"/>
    <x v="2"/>
    <x v="1"/>
    <s v="028"/>
    <s v="WASHINGTON"/>
    <s v="SGDCOM"/>
    <s v="SGDP FIBER COMMUNICATIONS"/>
    <x v="321"/>
    <n v="297227.15999999997"/>
  </r>
  <r>
    <x v="6"/>
    <s v="SGDCOM"/>
    <x v="2"/>
    <x v="1"/>
    <s v="028"/>
    <s v="WASHINGTON"/>
    <s v="SGDCOM"/>
    <s v="SGDP FIBER COMMUNICATIONS"/>
    <x v="271"/>
    <n v="240975.58"/>
  </r>
  <r>
    <x v="6"/>
    <s v="SGDCOM"/>
    <x v="2"/>
    <x v="1"/>
    <s v="028"/>
    <s v="WASHINGTON"/>
    <s v="SGDCOM"/>
    <s v="SGDP FIBER COMMUNICATIONS"/>
    <x v="366"/>
    <n v="39679.19"/>
  </r>
  <r>
    <x v="6"/>
    <s v="SGDCOM"/>
    <x v="2"/>
    <x v="1"/>
    <s v="028"/>
    <s v="WASHINGTON"/>
    <s v="SGDCOM"/>
    <s v="SGDP FIBER COMMUNICATIONS"/>
    <x v="367"/>
    <n v="643501.1"/>
  </r>
  <r>
    <x v="6"/>
    <s v="SGDCOM"/>
    <x v="2"/>
    <x v="1"/>
    <s v="028"/>
    <s v="WASHINGTON"/>
    <s v="SGDCOM"/>
    <s v="SGDP FIBER COMMUNICATIONS"/>
    <x v="368"/>
    <n v="345465.37"/>
  </r>
  <r>
    <x v="6"/>
    <s v="SGDCOM"/>
    <x v="2"/>
    <x v="1"/>
    <s v="028"/>
    <s v="WASHINGTON"/>
    <s v="SGDCOM"/>
    <s v="SGDP FIBER COMMUNICATIONS"/>
    <x v="71"/>
    <n v="267261.44"/>
  </r>
  <r>
    <x v="6"/>
    <s v="SGDCOM"/>
    <x v="2"/>
    <x v="1"/>
    <s v="028"/>
    <s v="WASHINGTON"/>
    <s v="SGDCOM"/>
    <s v="SGDP FIBER COMMUNICATIONS"/>
    <x v="72"/>
    <n v="40418.639999999999"/>
  </r>
  <r>
    <x v="6"/>
    <s v="SGDCOM"/>
    <x v="2"/>
    <x v="1"/>
    <s v="028"/>
    <s v="WASHINGTON"/>
    <s v="SGDCOM"/>
    <s v="SGDP FIBER COMMUNICATIONS"/>
    <x v="137"/>
    <n v="11546.87"/>
  </r>
  <r>
    <x v="6"/>
    <s v="SGICOM"/>
    <x v="2"/>
    <x v="1"/>
    <s v="028"/>
    <s v="WASHINGTON"/>
    <s v="SGICOM"/>
    <s v="SGIG FIBER COMMUNICATIONS"/>
    <x v="64"/>
    <n v="107582.7"/>
  </r>
  <r>
    <x v="6"/>
    <s v="SGICOM"/>
    <x v="2"/>
    <x v="1"/>
    <s v="028"/>
    <s v="WASHINGTON"/>
    <s v="SGICOM"/>
    <s v="SGIG FIBER COMMUNICATIONS"/>
    <x v="68"/>
    <n v="102190.93"/>
  </r>
  <r>
    <x v="6"/>
    <s v="SGICOM"/>
    <x v="2"/>
    <x v="1"/>
    <s v="028"/>
    <s v="WASHINGTON"/>
    <s v="SGICOM"/>
    <s v="SGIG FIBER COMMUNICATIONS"/>
    <x v="369"/>
    <n v="58214.76"/>
  </r>
  <r>
    <x v="6"/>
    <s v="SHAMR"/>
    <x v="1"/>
    <x v="1"/>
    <s v="028"/>
    <s v="WASHINGTON"/>
    <s v="SHAMR"/>
    <s v="SHAMROCK PAVING-GAS TELEMTRY"/>
    <x v="11"/>
    <n v="501"/>
  </r>
  <r>
    <x v="6"/>
    <s v="SHAMR"/>
    <x v="1"/>
    <x v="1"/>
    <s v="028"/>
    <s v="WASHINGTON"/>
    <s v="SHAMR"/>
    <s v="SHAMROCK PAVING-GAS TELEMTRY"/>
    <x v="272"/>
    <n v="0"/>
  </r>
  <r>
    <x v="6"/>
    <s v="SIP"/>
    <x v="2"/>
    <x v="1"/>
    <s v="028"/>
    <s v="WASHINGTON"/>
    <s v="SIP"/>
    <s v="SPOKANE INDUSTRIAL PARK SUBSTA"/>
    <x v="228"/>
    <n v="8400.4"/>
  </r>
  <r>
    <x v="6"/>
    <s v="SIP"/>
    <x v="2"/>
    <x v="1"/>
    <s v="028"/>
    <s v="WASHINGTON"/>
    <s v="SIP"/>
    <s v="SPOKANE INDUSTRIAL PARK SUBSTA"/>
    <x v="5"/>
    <n v="12666.08"/>
  </r>
  <r>
    <x v="6"/>
    <s v="SIP"/>
    <x v="2"/>
    <x v="1"/>
    <s v="028"/>
    <s v="WASHINGTON"/>
    <s v="SIP"/>
    <s v="SPOKANE INDUSTRIAL PARK SUBSTA"/>
    <x v="15"/>
    <n v="10199.32"/>
  </r>
  <r>
    <x v="6"/>
    <s v="SIP"/>
    <x v="2"/>
    <x v="1"/>
    <s v="028"/>
    <s v="WASHINGTON"/>
    <s v="SIP"/>
    <s v="SPOKANE INDUSTRIAL PARK SUBSTA"/>
    <x v="293"/>
    <n v="2904.13"/>
  </r>
  <r>
    <x v="6"/>
    <s v="SIP"/>
    <x v="2"/>
    <x v="1"/>
    <s v="028"/>
    <s v="WASHINGTON"/>
    <s v="SIP"/>
    <s v="SPOKANE INDUSTRIAL PARK SUBSTA"/>
    <x v="370"/>
    <n v="3055.44"/>
  </r>
  <r>
    <x v="6"/>
    <s v="SIP"/>
    <x v="2"/>
    <x v="1"/>
    <s v="028"/>
    <s v="WASHINGTON"/>
    <s v="SIP"/>
    <s v="SPOKANE INDUSTRIAL PARK SUBSTA"/>
    <x v="86"/>
    <n v="94681.69"/>
  </r>
  <r>
    <x v="6"/>
    <s v="SIP"/>
    <x v="2"/>
    <x v="1"/>
    <s v="028"/>
    <s v="WASHINGTON"/>
    <s v="SIP"/>
    <s v="SPOKANE INDUSTRIAL PARK SUBSTA"/>
    <x v="294"/>
    <n v="0"/>
  </r>
  <r>
    <x v="6"/>
    <s v="SLK"/>
    <x v="2"/>
    <x v="1"/>
    <s v="028"/>
    <s v="WASHINGTON"/>
    <s v="SLK"/>
    <s v="SILVER LAKE SUBSTA"/>
    <x v="227"/>
    <n v="727.2"/>
  </r>
  <r>
    <x v="6"/>
    <s v="SLK"/>
    <x v="2"/>
    <x v="1"/>
    <s v="028"/>
    <s v="WASHINGTON"/>
    <s v="SLK"/>
    <s v="SILVER LAKE SUBSTA"/>
    <x v="228"/>
    <n v="3932.48"/>
  </r>
  <r>
    <x v="6"/>
    <s v="SLK"/>
    <x v="2"/>
    <x v="1"/>
    <s v="028"/>
    <s v="WASHINGTON"/>
    <s v="SLK"/>
    <s v="SILVER LAKE SUBSTA"/>
    <x v="16"/>
    <n v="41842.800000000003"/>
  </r>
  <r>
    <x v="6"/>
    <s v="SOC"/>
    <x v="0"/>
    <x v="0"/>
    <s v="028"/>
    <s v="WASHINGTON"/>
    <s v="SOC"/>
    <s v="SPOKANE OPERATIONS CENTER NEXT GEN COMM"/>
    <x v="111"/>
    <n v="4063.63"/>
  </r>
  <r>
    <x v="6"/>
    <s v="SOT"/>
    <x v="2"/>
    <x v="1"/>
    <s v="028"/>
    <s v="WASHINGTON"/>
    <s v="SOT"/>
    <s v="SOUTH OTHELLO SUBSTA"/>
    <x v="228"/>
    <n v="2243.29"/>
  </r>
  <r>
    <x v="6"/>
    <s v="SOT"/>
    <x v="2"/>
    <x v="1"/>
    <s v="028"/>
    <s v="WASHINGTON"/>
    <s v="SOT"/>
    <s v="SOUTH OTHELLO SUBSTA"/>
    <x v="231"/>
    <n v="1217.6500000000001"/>
  </r>
  <r>
    <x v="6"/>
    <s v="SOT"/>
    <x v="2"/>
    <x v="1"/>
    <s v="028"/>
    <s v="WASHINGTON"/>
    <s v="SOT"/>
    <s v="SOUTH OTHELLO SUBSTA"/>
    <x v="20"/>
    <n v="36092.14"/>
  </r>
  <r>
    <x v="6"/>
    <s v="SPA"/>
    <x v="2"/>
    <x v="1"/>
    <s v="028"/>
    <s v="WASHINGTON"/>
    <s v="SPA"/>
    <s v="SPANGLE SUBSTA"/>
    <x v="316"/>
    <n v="48428.13"/>
  </r>
  <r>
    <x v="6"/>
    <s v="SPA"/>
    <x v="2"/>
    <x v="1"/>
    <s v="028"/>
    <s v="WASHINGTON"/>
    <s v="SPA"/>
    <s v="SPANGLE SUBSTA"/>
    <x v="245"/>
    <n v="778.92"/>
  </r>
  <r>
    <x v="6"/>
    <s v="SPA"/>
    <x v="2"/>
    <x v="1"/>
    <s v="028"/>
    <s v="WASHINGTON"/>
    <s v="SPA"/>
    <s v="SPANGLE SUBSTA"/>
    <x v="330"/>
    <n v="8882.75"/>
  </r>
  <r>
    <x v="6"/>
    <s v="SPCSTE"/>
    <x v="1"/>
    <x v="1"/>
    <s v="028"/>
    <s v="WASHINGTON"/>
    <s v="SPCSTE"/>
    <s v="SPOKANE COUNTY STEAM"/>
    <x v="272"/>
    <n v="0"/>
  </r>
  <r>
    <x v="6"/>
    <s v="SPI"/>
    <x v="2"/>
    <x v="1"/>
    <s v="028"/>
    <s v="WASHINGTON"/>
    <s v="SPI"/>
    <s v="SPIRIT SUBSTA"/>
    <x v="371"/>
    <n v="6828.62"/>
  </r>
  <r>
    <x v="6"/>
    <s v="SPI"/>
    <x v="2"/>
    <x v="1"/>
    <s v="028"/>
    <s v="WASHINGTON"/>
    <s v="SPI"/>
    <s v="SPIRIT SUBSTA"/>
    <x v="316"/>
    <n v="117713.12"/>
  </r>
  <r>
    <x v="6"/>
    <s v="SPI"/>
    <x v="2"/>
    <x v="1"/>
    <s v="028"/>
    <s v="WASHINGTON"/>
    <s v="SPI"/>
    <s v="SPIRIT SUBSTA"/>
    <x v="232"/>
    <n v="13119.3"/>
  </r>
  <r>
    <x v="6"/>
    <s v="SPKRCK"/>
    <x v="1"/>
    <x v="1"/>
    <s v="028"/>
    <s v="WASHINGTON"/>
    <s v="SPKRCK"/>
    <s v="SPOKANE ROCK PRODUCTS TELEMETRY"/>
    <x v="372"/>
    <n v="848.35"/>
  </r>
  <r>
    <x v="6"/>
    <s v="SPN"/>
    <x v="0"/>
    <x v="0"/>
    <s v="028"/>
    <s v="WASHINGTON"/>
    <s v="SPN"/>
    <s v="AVISTA HQ NEXT GEN COMM"/>
    <x v="111"/>
    <n v="1864791.08"/>
  </r>
  <r>
    <x v="6"/>
    <s v="SPOBA"/>
    <x v="1"/>
    <x v="1"/>
    <s v="028"/>
    <s v="WASHINGTON"/>
    <s v="SPOBA"/>
    <s v="SPOKANE BASE STATION-GAS TELEMTRY"/>
    <x v="230"/>
    <n v="4023.05"/>
  </r>
  <r>
    <x v="6"/>
    <s v="SPSTE"/>
    <x v="1"/>
    <x v="1"/>
    <s v="028"/>
    <s v="WASHINGTON"/>
    <s v="SPSTE"/>
    <s v="SPOKANE STEEL CO.-GAS TELEMTRY"/>
    <x v="11"/>
    <n v="3279.82"/>
  </r>
  <r>
    <x v="6"/>
    <s v="SPSTE"/>
    <x v="1"/>
    <x v="1"/>
    <s v="028"/>
    <s v="WASHINGTON"/>
    <s v="SPSTE"/>
    <s v="SPOKANE STEEL CO.-GAS TELEMTRY"/>
    <x v="272"/>
    <n v="0"/>
  </r>
  <r>
    <x v="6"/>
    <s v="SPU"/>
    <x v="2"/>
    <x v="1"/>
    <s v="028"/>
    <s v="WASHINGTON"/>
    <s v="SPU"/>
    <s v="SOUTH PULLMAN SUBSTA"/>
    <x v="0"/>
    <n v="1"/>
  </r>
  <r>
    <x v="6"/>
    <s v="SPU"/>
    <x v="2"/>
    <x v="1"/>
    <s v="028"/>
    <s v="WASHINGTON"/>
    <s v="SPU"/>
    <s v="SOUTH PULLMAN SUBSTA"/>
    <x v="4"/>
    <n v="0"/>
  </r>
  <r>
    <x v="6"/>
    <s v="SPU"/>
    <x v="2"/>
    <x v="1"/>
    <s v="028"/>
    <s v="WASHINGTON"/>
    <s v="SPU"/>
    <s v="SOUTH PULLMAN SUBSTA"/>
    <x v="13"/>
    <n v="0"/>
  </r>
  <r>
    <x v="6"/>
    <s v="SPU"/>
    <x v="2"/>
    <x v="1"/>
    <s v="028"/>
    <s v="WASHINGTON"/>
    <s v="SPU"/>
    <s v="SOUTH PULLMAN SUBSTA"/>
    <x v="16"/>
    <n v="11023.69"/>
  </r>
  <r>
    <x v="6"/>
    <s v="SPU"/>
    <x v="2"/>
    <x v="1"/>
    <s v="028"/>
    <s v="WASHINGTON"/>
    <s v="SPU"/>
    <s v="SOUTH PULLMAN SUBSTA"/>
    <x v="373"/>
    <n v="19747.59"/>
  </r>
  <r>
    <x v="6"/>
    <s v="SPU"/>
    <x v="2"/>
    <x v="1"/>
    <s v="028"/>
    <s v="WASHINGTON"/>
    <s v="SPU"/>
    <s v="SOUTH PULLMAN SUBSTA"/>
    <x v="60"/>
    <n v="0"/>
  </r>
  <r>
    <x v="6"/>
    <s v="SPU"/>
    <x v="2"/>
    <x v="1"/>
    <s v="028"/>
    <s v="WASHINGTON"/>
    <s v="SPU"/>
    <s v="SOUTH PULLMAN SUBSTA"/>
    <x v="321"/>
    <n v="30403.97"/>
  </r>
  <r>
    <x v="6"/>
    <s v="SPU"/>
    <x v="2"/>
    <x v="1"/>
    <s v="028"/>
    <s v="WASHINGTON"/>
    <s v="SPU"/>
    <s v="SOUTH PULLMAN SUBSTA"/>
    <x v="374"/>
    <n v="1605.57"/>
  </r>
  <r>
    <x v="6"/>
    <s v="SPU"/>
    <x v="2"/>
    <x v="1"/>
    <s v="028"/>
    <s v="WASHINGTON"/>
    <s v="SPU"/>
    <s v="SOUTH PULLMAN SUBSTA"/>
    <x v="375"/>
    <n v="16493.98"/>
  </r>
  <r>
    <x v="6"/>
    <s v="SPU"/>
    <x v="2"/>
    <x v="1"/>
    <s v="028"/>
    <s v="WASHINGTON"/>
    <s v="SPU"/>
    <s v="SOUTH PULLMAN SUBSTA"/>
    <x v="277"/>
    <n v="-3701.6"/>
  </r>
  <r>
    <x v="6"/>
    <s v="SPU"/>
    <x v="2"/>
    <x v="1"/>
    <s v="028"/>
    <s v="WASHINGTON"/>
    <s v="SPU"/>
    <s v="SOUTH PULLMAN SUBSTA"/>
    <x v="232"/>
    <n v="13119.31"/>
  </r>
  <r>
    <x v="6"/>
    <s v="SPU"/>
    <x v="2"/>
    <x v="1"/>
    <s v="028"/>
    <s v="WASHINGTON"/>
    <s v="SPU"/>
    <s v="SOUTH PULLMAN SUBSTA"/>
    <x v="298"/>
    <n v="17728.97"/>
  </r>
  <r>
    <x v="6"/>
    <s v="SPWWTP"/>
    <x v="1"/>
    <x v="1"/>
    <s v="028"/>
    <s v="WASHINGTON"/>
    <s v="SPWWTP"/>
    <s v="SPOKANE WASTE WATER TREATMENT PLANT, 4401 N AUBREY"/>
    <x v="308"/>
    <n v="0"/>
  </r>
  <r>
    <x v="6"/>
    <s v="STE"/>
    <x v="0"/>
    <x v="0"/>
    <s v="028"/>
    <s v="WASHINGTON"/>
    <s v="STE"/>
    <s v="STEPTOE BUTTE (HILL) NEXT GEN COMM"/>
    <x v="111"/>
    <n v="523107.54"/>
  </r>
  <r>
    <x v="6"/>
    <s v="STIMCO"/>
    <x v="1"/>
    <x v="1"/>
    <s v="028"/>
    <s v="WASHINGTON"/>
    <s v="STIMCO"/>
    <s v="STIMSON LUMBER-COLVILLE"/>
    <x v="272"/>
    <n v="2259.0100000000002"/>
  </r>
  <r>
    <x v="6"/>
    <s v="SUN"/>
    <x v="2"/>
    <x v="1"/>
    <s v="028"/>
    <s v="WASHINGTON"/>
    <s v="SUN"/>
    <s v="SUNSET SUBSTA"/>
    <x v="1"/>
    <n v="53040.480000000003"/>
  </r>
  <r>
    <x v="6"/>
    <s v="SUN"/>
    <x v="2"/>
    <x v="1"/>
    <s v="028"/>
    <s v="WASHINGTON"/>
    <s v="SUN"/>
    <s v="SUNSET SUBSTA"/>
    <x v="17"/>
    <n v="33365.599999999999"/>
  </r>
  <r>
    <x v="6"/>
    <s v="SUN"/>
    <x v="2"/>
    <x v="1"/>
    <s v="028"/>
    <s v="WASHINGTON"/>
    <s v="SUN"/>
    <s v="SUNSET SUBSTA"/>
    <x v="278"/>
    <n v="31498.27"/>
  </r>
  <r>
    <x v="6"/>
    <s v="SUN"/>
    <x v="2"/>
    <x v="1"/>
    <s v="028"/>
    <s v="WASHINGTON"/>
    <s v="SUN"/>
    <s v="SUNSET SUBSTA"/>
    <x v="275"/>
    <n v="6178.91"/>
  </r>
  <r>
    <x v="6"/>
    <s v="SUN"/>
    <x v="2"/>
    <x v="1"/>
    <s v="028"/>
    <s v="WASHINGTON"/>
    <s v="SUN"/>
    <s v="SUNSET SUBSTA"/>
    <x v="280"/>
    <n v="31.22"/>
  </r>
  <r>
    <x v="6"/>
    <s v="SUN"/>
    <x v="2"/>
    <x v="1"/>
    <s v="028"/>
    <s v="WASHINGTON"/>
    <s v="SUN"/>
    <s v="SUNSET SUBSTA"/>
    <x v="73"/>
    <n v="21734.080000000002"/>
  </r>
  <r>
    <x v="6"/>
    <s v="SUN"/>
    <x v="2"/>
    <x v="1"/>
    <s v="028"/>
    <s v="WASHINGTON"/>
    <s v="SUN"/>
    <s v="SUNSET SUBSTA"/>
    <x v="298"/>
    <n v="17728.93"/>
  </r>
  <r>
    <x v="6"/>
    <s v="SVC28"/>
    <x v="2"/>
    <x v="1"/>
    <s v="028"/>
    <s v="WASHINGTON"/>
    <s v="SVC28"/>
    <s v="SPOKANE SERVICE CENTER 028"/>
    <x v="9"/>
    <n v="81338.399999999994"/>
  </r>
  <r>
    <x v="6"/>
    <s v="SVCBS"/>
    <x v="2"/>
    <x v="1"/>
    <s v="028"/>
    <s v="WASHINGTON"/>
    <s v="SVCBS"/>
    <s v="SPOKANE SERVICE CTR BASE STA"/>
    <x v="229"/>
    <n v="522.91"/>
  </r>
  <r>
    <x v="6"/>
    <s v="SVCBS"/>
    <x v="2"/>
    <x v="1"/>
    <s v="028"/>
    <s v="WASHINGTON"/>
    <s v="SVCBS"/>
    <s v="SPOKANE SERVICE CTR BASE STA"/>
    <x v="1"/>
    <n v="15207.09"/>
  </r>
  <r>
    <x v="6"/>
    <s v="SVCBS"/>
    <x v="2"/>
    <x v="1"/>
    <s v="028"/>
    <s v="WASHINGTON"/>
    <s v="SVCBS"/>
    <s v="SPOKANE SERVICE CTR BASE STA"/>
    <x v="2"/>
    <n v="54131.44"/>
  </r>
  <r>
    <x v="6"/>
    <s v="SVCBS"/>
    <x v="2"/>
    <x v="1"/>
    <s v="028"/>
    <s v="WASHINGTON"/>
    <s v="SVCBS"/>
    <s v="SPOKANE SERVICE CTR BASE STA"/>
    <x v="7"/>
    <n v="11580.92"/>
  </r>
  <r>
    <x v="6"/>
    <s v="SVCBS"/>
    <x v="2"/>
    <x v="1"/>
    <s v="028"/>
    <s v="WASHINGTON"/>
    <s v="SVCBS"/>
    <s v="SPOKANE SERVICE CTR BASE STA"/>
    <x v="13"/>
    <n v="37645.480000000003"/>
  </r>
  <r>
    <x v="6"/>
    <s v="SVCBS"/>
    <x v="2"/>
    <x v="1"/>
    <s v="028"/>
    <s v="WASHINGTON"/>
    <s v="SVCBS"/>
    <s v="SPOKANE SERVICE CTR BASE STA"/>
    <x v="19"/>
    <n v="2067.5100000000002"/>
  </r>
  <r>
    <x v="6"/>
    <s v="SYSOP"/>
    <x v="1"/>
    <x v="1"/>
    <s v="028"/>
    <s v="WASHINGTON"/>
    <s v="SYSOP"/>
    <s v="SYSTEM OPERATIONS - SPOKANE-GAS TELEMETRY"/>
    <x v="9"/>
    <n v="0"/>
  </r>
  <r>
    <x v="6"/>
    <s v="TELEM"/>
    <x v="1"/>
    <x v="1"/>
    <s v="028"/>
    <s v="WASHINGTON"/>
    <s v="TELEM"/>
    <s v="TELEMETERING-WASH"/>
    <x v="10"/>
    <n v="0"/>
  </r>
  <r>
    <x v="6"/>
    <s v="TELEM"/>
    <x v="1"/>
    <x v="1"/>
    <s v="028"/>
    <s v="WASHINGTON"/>
    <s v="TELEM"/>
    <s v="TELEMETERING-WASH"/>
    <x v="15"/>
    <n v="0"/>
  </r>
  <r>
    <x v="6"/>
    <s v="THN"/>
    <x v="2"/>
    <x v="1"/>
    <s v="028"/>
    <s v="WASHINGTON"/>
    <s v="THN"/>
    <s v="ORNTON 230 KV, SWITCHING STATION"/>
    <x v="62"/>
    <n v="229046.28"/>
  </r>
  <r>
    <x v="6"/>
    <s v="THN"/>
    <x v="2"/>
    <x v="1"/>
    <s v="028"/>
    <s v="WASHINGTON"/>
    <s v="THN"/>
    <s v="ORNTON 230 KV, SWITCHING STATION"/>
    <x v="162"/>
    <n v="64393.4"/>
  </r>
  <r>
    <x v="6"/>
    <s v="TRAVI"/>
    <x v="1"/>
    <x v="1"/>
    <s v="028"/>
    <s v="WASHINGTON"/>
    <s v="TRAVI"/>
    <s v="TRAVIS PATTERN &amp; FOUNDRY-GAS TELEMETRY"/>
    <x v="11"/>
    <n v="0"/>
  </r>
  <r>
    <x v="6"/>
    <s v="TRAVI"/>
    <x v="1"/>
    <x v="1"/>
    <s v="028"/>
    <s v="WASHINGTON"/>
    <s v="TRAVI"/>
    <s v="TRAVIS PATTERN &amp; FOUNDRY-GAS TELEMETRY"/>
    <x v="272"/>
    <n v="2259.0100000000002"/>
  </r>
  <r>
    <x v="6"/>
    <s v="TRAVI"/>
    <x v="1"/>
    <x v="1"/>
    <s v="028"/>
    <s v="WASHINGTON"/>
    <s v="TRAVI"/>
    <s v="TRAVIS PATTERN &amp; FOUNDRY-GAS TELEMETRY"/>
    <x v="376"/>
    <n v="822.54"/>
  </r>
  <r>
    <x v="6"/>
    <s v="TUR"/>
    <x v="2"/>
    <x v="1"/>
    <s v="028"/>
    <s v="WASHINGTON"/>
    <s v="TUR"/>
    <s v="TURNER 115 KV SUBSTATION (PULLMAN)"/>
    <x v="7"/>
    <n v="0"/>
  </r>
  <r>
    <x v="6"/>
    <s v="TUR"/>
    <x v="2"/>
    <x v="1"/>
    <s v="028"/>
    <s v="WASHINGTON"/>
    <s v="TUR"/>
    <s v="TURNER 115 KV SUBSTATION (PULLMAN)"/>
    <x v="12"/>
    <n v="0"/>
  </r>
  <r>
    <x v="6"/>
    <s v="TUR"/>
    <x v="2"/>
    <x v="1"/>
    <s v="028"/>
    <s v="WASHINGTON"/>
    <s v="TUR"/>
    <s v="TURNER 115 KV SUBSTATION (PULLMAN)"/>
    <x v="14"/>
    <n v="0"/>
  </r>
  <r>
    <x v="6"/>
    <s v="TUR"/>
    <x v="2"/>
    <x v="1"/>
    <s v="028"/>
    <s v="WASHINGTON"/>
    <s v="TUR"/>
    <s v="TURNER 115 KV SUBSTATION (PULLMAN)"/>
    <x v="377"/>
    <n v="0"/>
  </r>
  <r>
    <x v="6"/>
    <s v="TUR"/>
    <x v="2"/>
    <x v="1"/>
    <s v="028"/>
    <s v="WASHINGTON"/>
    <s v="TUR"/>
    <s v="TURNER 115 KV SUBSTATION (PULLMAN)"/>
    <x v="378"/>
    <n v="18712.689999999999"/>
  </r>
  <r>
    <x v="6"/>
    <s v="TUR"/>
    <x v="2"/>
    <x v="1"/>
    <s v="028"/>
    <s v="WASHINGTON"/>
    <s v="TUR"/>
    <s v="TURNER 115 KV SUBSTATION (PULLMAN)"/>
    <x v="379"/>
    <n v="143079.29"/>
  </r>
  <r>
    <x v="6"/>
    <s v="TVW"/>
    <x v="2"/>
    <x v="1"/>
    <s v="028"/>
    <s v="WASHINGTON"/>
    <s v="TVW"/>
    <s v="TERRE VIEW 115/13 KV SUB"/>
    <x v="380"/>
    <n v="23684.83"/>
  </r>
  <r>
    <x v="6"/>
    <s v="TVW"/>
    <x v="2"/>
    <x v="1"/>
    <s v="028"/>
    <s v="WASHINGTON"/>
    <s v="TVW"/>
    <s v="TERRE VIEW 115/13 KV SUB"/>
    <x v="375"/>
    <n v="53366.9"/>
  </r>
  <r>
    <x v="6"/>
    <s v="TVW"/>
    <x v="2"/>
    <x v="1"/>
    <s v="028"/>
    <s v="WASHINGTON"/>
    <s v="TVW"/>
    <s v="TERRE VIEW 115/13 KV SUB"/>
    <x v="271"/>
    <n v="41168.629999999997"/>
  </r>
  <r>
    <x v="6"/>
    <s v="TVW"/>
    <x v="2"/>
    <x v="1"/>
    <s v="028"/>
    <s v="WASHINGTON"/>
    <s v="TVW"/>
    <s v="TERRE VIEW 115/13 KV SUB"/>
    <x v="381"/>
    <n v="77126.19"/>
  </r>
  <r>
    <x v="6"/>
    <s v="TVW"/>
    <x v="2"/>
    <x v="1"/>
    <s v="028"/>
    <s v="WASHINGTON"/>
    <s v="TVW"/>
    <s v="TERRE VIEW 115/13 KV SUB"/>
    <x v="298"/>
    <n v="17728.93"/>
  </r>
  <r>
    <x v="6"/>
    <s v="TWACS"/>
    <x v="2"/>
    <x v="1"/>
    <s v="028"/>
    <s v="WASHINGTON"/>
    <s v="TWACS"/>
    <s v="TWACS COMMUNICATION (WA)"/>
    <x v="142"/>
    <n v="71583.27"/>
  </r>
  <r>
    <x v="6"/>
    <s v="UPR"/>
    <x v="2"/>
    <x v="1"/>
    <s v="028"/>
    <s v="WASHINGTON"/>
    <s v="UPR"/>
    <s v="SPOKANE CITY UPRIVER DAM HED"/>
    <x v="23"/>
    <n v="34.450000000000003"/>
  </r>
  <r>
    <x v="6"/>
    <s v="UPR"/>
    <x v="2"/>
    <x v="1"/>
    <s v="028"/>
    <s v="WASHINGTON"/>
    <s v="UPR"/>
    <s v="SPOKANE CITY UPRIVER DAM HED"/>
    <x v="382"/>
    <n v="2869.89"/>
  </r>
  <r>
    <x v="6"/>
    <s v="VAHOS"/>
    <x v="1"/>
    <x v="1"/>
    <s v="028"/>
    <s v="WASHINGTON"/>
    <s v="VAHOS"/>
    <s v="VETERANS ADM. HOSPITAL-TELEMETRY"/>
    <x v="11"/>
    <n v="2346.5"/>
  </r>
  <r>
    <x v="6"/>
    <s v="VAHOS"/>
    <x v="1"/>
    <x v="1"/>
    <s v="028"/>
    <s v="WASHINGTON"/>
    <s v="VAHOS"/>
    <s v="VETERANS ADM. HOSPITAL-TELEMETRY"/>
    <x v="15"/>
    <n v="0"/>
  </r>
  <r>
    <x v="6"/>
    <s v="VAHOS"/>
    <x v="1"/>
    <x v="1"/>
    <s v="028"/>
    <s v="WASHINGTON"/>
    <s v="VAHOS"/>
    <s v="VETERANS ADM. HOSPITAL-TELEMETRY"/>
    <x v="272"/>
    <n v="2259.0100000000002"/>
  </r>
  <r>
    <x v="6"/>
    <s v="VAHOS"/>
    <x v="1"/>
    <x v="1"/>
    <s v="028"/>
    <s v="WASHINGTON"/>
    <s v="VAHOS"/>
    <s v="VETERANS ADM. HOSPITAL-TELEMETRY"/>
    <x v="383"/>
    <n v="1365.01"/>
  </r>
  <r>
    <x v="6"/>
    <s v="VAL"/>
    <x v="2"/>
    <x v="1"/>
    <s v="028"/>
    <s v="WASHINGTON"/>
    <s v="VAL"/>
    <s v="VALLEY SUBSTA"/>
    <x v="232"/>
    <n v="13119.3"/>
  </r>
  <r>
    <x v="6"/>
    <s v="VAL"/>
    <x v="2"/>
    <x v="1"/>
    <s v="028"/>
    <s v="WASHINGTON"/>
    <s v="VAL"/>
    <s v="VALLEY SUBSTA"/>
    <x v="384"/>
    <n v="63532.84"/>
  </r>
  <r>
    <x v="6"/>
    <s v="VALGH"/>
    <x v="1"/>
    <x v="1"/>
    <s v="028"/>
    <s v="WASHINGTON"/>
    <s v="VALGH"/>
    <s v="VALLEY GENERAL HOSPITAL TELEMETRY, SPOK VAL, WA"/>
    <x v="385"/>
    <n v="-55.06"/>
  </r>
  <r>
    <x v="6"/>
    <s v="WAADLC"/>
    <x v="2"/>
    <x v="1"/>
    <s v="028"/>
    <s v="WASHINGTON"/>
    <s v="WAADLC"/>
    <s v="WASH AUTOMATIC DISTRIBUTION LINE COMMUNICATION"/>
    <x v="58"/>
    <n v="-1891.07"/>
  </r>
  <r>
    <x v="6"/>
    <s v="WAK"/>
    <x v="2"/>
    <x v="1"/>
    <s v="028"/>
    <s v="WASHINGTON"/>
    <s v="WAK"/>
    <s v="WAIKIKI SUBSTA"/>
    <x v="6"/>
    <n v="3682.21"/>
  </r>
  <r>
    <x v="6"/>
    <s v="WAK"/>
    <x v="2"/>
    <x v="1"/>
    <s v="028"/>
    <s v="WASHINGTON"/>
    <s v="WAK"/>
    <s v="WAIKIKI SUBSTA"/>
    <x v="7"/>
    <n v="26149.56"/>
  </r>
  <r>
    <x v="6"/>
    <s v="WAK"/>
    <x v="2"/>
    <x v="1"/>
    <s v="028"/>
    <s v="WASHINGTON"/>
    <s v="WAK"/>
    <s v="WAIKIKI SUBSTA"/>
    <x v="19"/>
    <n v="3086.29"/>
  </r>
  <r>
    <x v="6"/>
    <s v="WAK"/>
    <x v="2"/>
    <x v="1"/>
    <s v="028"/>
    <s v="WASHINGTON"/>
    <s v="WAK"/>
    <s v="WAIKIKI SUBSTA"/>
    <x v="294"/>
    <n v="0"/>
  </r>
  <r>
    <x v="6"/>
    <s v="WAK"/>
    <x v="2"/>
    <x v="1"/>
    <s v="028"/>
    <s v="WASHINGTON"/>
    <s v="WAK"/>
    <s v="WAIKIKI SUBSTA"/>
    <x v="386"/>
    <n v="187133.95"/>
  </r>
  <r>
    <x v="6"/>
    <s v="WAK"/>
    <x v="2"/>
    <x v="1"/>
    <s v="028"/>
    <s v="WASHINGTON"/>
    <s v="WAK"/>
    <s v="WAIKIKI SUBSTA"/>
    <x v="193"/>
    <n v="46782.98"/>
  </r>
  <r>
    <x v="6"/>
    <s v="WAN"/>
    <x v="2"/>
    <x v="1"/>
    <s v="028"/>
    <s v="WASHINGTON"/>
    <s v="WAN"/>
    <s v="WANAPUM HED SWITCHYARD"/>
    <x v="16"/>
    <n v="7762.82"/>
  </r>
  <r>
    <x v="6"/>
    <s v="WAS"/>
    <x v="2"/>
    <x v="1"/>
    <s v="028"/>
    <s v="WASHINGTON"/>
    <s v="WAS"/>
    <s v="WASHTUCNA SUBSTA"/>
    <x v="2"/>
    <n v="2907.23"/>
  </r>
  <r>
    <x v="6"/>
    <s v="WASHPO"/>
    <x v="1"/>
    <x v="1"/>
    <s v="028"/>
    <s v="WASHINGTON"/>
    <s v="WASHPO"/>
    <s v="WASHINGTON POTATO"/>
    <x v="272"/>
    <n v="2259.0100000000002"/>
  </r>
  <r>
    <x v="6"/>
    <s v="WASTE"/>
    <x v="1"/>
    <x v="1"/>
    <s v="028"/>
    <s v="WASHINGTON"/>
    <s v="WASTE"/>
    <s v="WASTE TO ENERGY GAS TELEMETRY-SPOKANE"/>
    <x v="6"/>
    <n v="19694.5"/>
  </r>
  <r>
    <x v="6"/>
    <s v="WASTE"/>
    <x v="1"/>
    <x v="1"/>
    <s v="028"/>
    <s v="WASHINGTON"/>
    <s v="WASTE"/>
    <s v="WASTE TO ENERGY GAS TELEMETRY-SPOKANE"/>
    <x v="19"/>
    <n v="0"/>
  </r>
  <r>
    <x v="6"/>
    <s v="WASTE"/>
    <x v="1"/>
    <x v="1"/>
    <s v="028"/>
    <s v="WASHINGTON"/>
    <s v="WASTE"/>
    <s v="WASTE TO ENERGY GAS TELEMETRY-SPOKANE"/>
    <x v="272"/>
    <n v="2259.0100000000002"/>
  </r>
  <r>
    <x v="6"/>
    <s v="WASTE"/>
    <x v="1"/>
    <x v="1"/>
    <s v="028"/>
    <s v="WASHINGTON"/>
    <s v="WASTE"/>
    <s v="WASTE TO ENERGY GAS TELEMETRY-SPOKANE"/>
    <x v="98"/>
    <n v="10043.01"/>
  </r>
  <r>
    <x v="6"/>
    <s v="WHIT"/>
    <x v="1"/>
    <x v="1"/>
    <s v="028"/>
    <s v="WASHINGTON"/>
    <s v="WHIT"/>
    <s v="WHITWORTH COLLEGE GAS TELEMETRY"/>
    <x v="272"/>
    <n v="0"/>
  </r>
  <r>
    <x v="6"/>
    <s v="WIL"/>
    <x v="2"/>
    <x v="1"/>
    <s v="028"/>
    <s v="WASHINGTON"/>
    <s v="WIL"/>
    <s v="WILBUR SUBSTA"/>
    <x v="9"/>
    <n v="3950.73"/>
  </r>
  <r>
    <x v="6"/>
    <s v="WIL"/>
    <x v="2"/>
    <x v="1"/>
    <s v="028"/>
    <s v="WASHINGTON"/>
    <s v="WIL"/>
    <s v="WILBUR SUBSTA"/>
    <x v="387"/>
    <n v="3296.61"/>
  </r>
  <r>
    <x v="6"/>
    <s v="WIL"/>
    <x v="2"/>
    <x v="1"/>
    <s v="028"/>
    <s v="WASHINGTON"/>
    <s v="WIL"/>
    <s v="WILBUR SUBSTA"/>
    <x v="388"/>
    <n v="106368.68"/>
  </r>
  <r>
    <x v="6"/>
    <s v="WIL"/>
    <x v="2"/>
    <x v="1"/>
    <s v="028"/>
    <s v="WASHINGTON"/>
    <s v="WIL"/>
    <s v="WILBUR SUBSTA"/>
    <x v="232"/>
    <n v="13119.3"/>
  </r>
  <r>
    <x v="6"/>
    <s v="WIL"/>
    <x v="2"/>
    <x v="1"/>
    <s v="028"/>
    <s v="WASHINGTON"/>
    <s v="WIL"/>
    <s v="WILBUR SUBSTA"/>
    <x v="330"/>
    <n v="8882.75"/>
  </r>
  <r>
    <x v="6"/>
    <s v="WSE"/>
    <x v="2"/>
    <x v="1"/>
    <s v="028"/>
    <s v="WASHINGTON"/>
    <s v="WSE"/>
    <s v="WSU EAST CAMPUS SUBSTA"/>
    <x v="13"/>
    <n v="1616.18"/>
  </r>
  <r>
    <x v="6"/>
    <s v="WSU"/>
    <x v="2"/>
    <x v="1"/>
    <s v="028"/>
    <s v="WASHINGTON"/>
    <s v="WSU"/>
    <s v="PULLMAN WSU SUBSTA"/>
    <x v="13"/>
    <n v="1437.11"/>
  </r>
  <r>
    <x v="6"/>
    <s v="WSU"/>
    <x v="2"/>
    <x v="1"/>
    <s v="028"/>
    <s v="WASHINGTON"/>
    <s v="WSU"/>
    <s v="PULLMAN WSU SUBSTA"/>
    <x v="232"/>
    <n v="13119.31"/>
  </r>
  <r>
    <x v="6"/>
    <s v="WSU2"/>
    <x v="1"/>
    <x v="1"/>
    <s v="028"/>
    <s v="WASHINGTON"/>
    <s v="WSU2"/>
    <s v="WSU-2"/>
    <x v="272"/>
    <n v="0"/>
  </r>
  <r>
    <x v="6"/>
    <s v="WSUGAS"/>
    <x v="1"/>
    <x v="1"/>
    <s v="028"/>
    <s v="WASHINGTON"/>
    <s v="WSUGAS"/>
    <s v="WASHINGTON STATE UNIVERSITY GAS TELEMETRY 1/028"/>
    <x v="15"/>
    <n v="301.02"/>
  </r>
  <r>
    <x v="6"/>
    <s v="WSUGAS"/>
    <x v="1"/>
    <x v="1"/>
    <s v="028"/>
    <s v="WASHINGTON"/>
    <s v="WSUGAS"/>
    <s v="WASHINGTON STATE UNIVERSITY GAS TELEMETRY 1/028"/>
    <x v="19"/>
    <n v="1738.53"/>
  </r>
  <r>
    <x v="6"/>
    <s v="WSUGAS"/>
    <x v="1"/>
    <x v="1"/>
    <s v="028"/>
    <s v="WASHINGTON"/>
    <s v="WSUGAS"/>
    <s v="WASHINGTON STATE UNIVERSITY GAS TELEMETRY 1/028"/>
    <x v="272"/>
    <n v="2259.0100000000002"/>
  </r>
  <r>
    <x v="6"/>
    <s v="WTE"/>
    <x v="2"/>
    <x v="1"/>
    <s v="028"/>
    <s v="WASHINGTON"/>
    <s v="WTE"/>
    <s v="SPOKANE WASTE-TO-ENERGY SUBSTA"/>
    <x v="6"/>
    <n v="13592.52"/>
  </r>
  <r>
    <x v="6"/>
    <s v="WTECNG"/>
    <x v="1"/>
    <x v="1"/>
    <s v="028"/>
    <s v="WASHINGTON"/>
    <s v="WTECNG"/>
    <s v="WASTE MGMT-SPOKANE VALLEY CNG-TELEMETRY"/>
    <x v="389"/>
    <n v="4277.8100000000004"/>
  </r>
  <r>
    <x v="6"/>
    <s v="00"/>
    <x v="2"/>
    <x v="2"/>
    <s v="038"/>
    <s v="IDAHO"/>
    <s v="00"/>
    <s v="UNSPECIFIED - Idaho"/>
    <x v="20"/>
    <n v="0"/>
  </r>
  <r>
    <x v="6"/>
    <s v="00"/>
    <x v="2"/>
    <x v="2"/>
    <s v="038"/>
    <s v="IDAHO"/>
    <s v="00"/>
    <s v="UNSPECIFIED - Idaho"/>
    <x v="127"/>
    <n v="55532.81"/>
  </r>
  <r>
    <x v="6"/>
    <s v="200"/>
    <x v="1"/>
    <x v="2"/>
    <s v="038"/>
    <s v="IDAHO"/>
    <s v="200"/>
    <s v="BONNERS FERRY ODORIZER(PARADISE VALLEY RD&amp;PGT)"/>
    <x v="272"/>
    <n v="0"/>
  </r>
  <r>
    <x v="6"/>
    <s v="200"/>
    <x v="1"/>
    <x v="2"/>
    <s v="038"/>
    <s v="IDAHO"/>
    <s v="200"/>
    <s v="BONNERS FERRY ODORIZER(PARADISE VALLEY RD&amp;PGT)"/>
    <x v="98"/>
    <n v="15309.99"/>
  </r>
  <r>
    <x v="6"/>
    <s v="203"/>
    <x v="1"/>
    <x v="2"/>
    <s v="038"/>
    <s v="IDAHO"/>
    <s v="203"/>
    <s v="SCHWEITZER BASIN REG STA"/>
    <x v="19"/>
    <n v="0"/>
  </r>
  <r>
    <x v="6"/>
    <s v="203"/>
    <x v="1"/>
    <x v="2"/>
    <s v="038"/>
    <s v="IDAHO"/>
    <s v="203"/>
    <s v="SCHWEITZER BASIN REG STA"/>
    <x v="20"/>
    <n v="0"/>
  </r>
  <r>
    <x v="6"/>
    <s v="203"/>
    <x v="1"/>
    <x v="2"/>
    <s v="038"/>
    <s v="IDAHO"/>
    <s v="203"/>
    <s v="SCHWEITZER BASIN REG STA"/>
    <x v="293"/>
    <n v="0"/>
  </r>
  <r>
    <x v="6"/>
    <s v="203"/>
    <x v="1"/>
    <x v="2"/>
    <s v="038"/>
    <s v="IDAHO"/>
    <s v="203"/>
    <s v="SCHWEITZER BASIN REG STA"/>
    <x v="272"/>
    <n v="2599.64"/>
  </r>
  <r>
    <x v="6"/>
    <s v="203"/>
    <x v="1"/>
    <x v="2"/>
    <s v="038"/>
    <s v="IDAHO"/>
    <s v="203"/>
    <s v="SCHWEITZER BASIN REG STA"/>
    <x v="390"/>
    <n v="11598.12"/>
  </r>
  <r>
    <x v="6"/>
    <s v="204-1"/>
    <x v="1"/>
    <x v="2"/>
    <s v="038"/>
    <s v="IDAHO"/>
    <s v="204-1"/>
    <s v="SCHWEITZER CITY GATE STATION"/>
    <x v="15"/>
    <n v="0"/>
  </r>
  <r>
    <x v="6"/>
    <s v="204-1"/>
    <x v="1"/>
    <x v="2"/>
    <s v="038"/>
    <s v="IDAHO"/>
    <s v="204-1"/>
    <s v="SCHWEITZER CITY GATE STATION"/>
    <x v="272"/>
    <n v="0"/>
  </r>
  <r>
    <x v="6"/>
    <s v="204-2"/>
    <x v="1"/>
    <x v="2"/>
    <s v="038"/>
    <s v="IDAHO"/>
    <s v="204-2"/>
    <s v="SCHWEITZER REG STATION"/>
    <x v="391"/>
    <n v="0"/>
  </r>
  <r>
    <x v="6"/>
    <s v="205-1"/>
    <x v="1"/>
    <x v="2"/>
    <s v="038"/>
    <s v="IDAHO"/>
    <s v="205-1"/>
    <s v="SANDPOINT ODORIZER"/>
    <x v="4"/>
    <n v="10642.1"/>
  </r>
  <r>
    <x v="6"/>
    <s v="205-1"/>
    <x v="1"/>
    <x v="2"/>
    <s v="038"/>
    <s v="IDAHO"/>
    <s v="205-1"/>
    <s v="SANDPOINT ODORIZER"/>
    <x v="15"/>
    <n v="301.02"/>
  </r>
  <r>
    <x v="6"/>
    <s v="205-1"/>
    <x v="1"/>
    <x v="2"/>
    <s v="038"/>
    <s v="IDAHO"/>
    <s v="205-1"/>
    <s v="SANDPOINT ODORIZER"/>
    <x v="272"/>
    <n v="2599.64"/>
  </r>
  <r>
    <x v="6"/>
    <s v="209"/>
    <x v="1"/>
    <x v="2"/>
    <s v="038"/>
    <s v="IDAHO"/>
    <s v="209"/>
    <s v="MOYIE SPRINGS GATE STA(MOVE $'S TO 209-1&amp;2-APR2004"/>
    <x v="287"/>
    <n v="2221.4499999999998"/>
  </r>
  <r>
    <x v="6"/>
    <s v="209-1"/>
    <x v="1"/>
    <x v="2"/>
    <s v="038"/>
    <s v="IDAHO"/>
    <s v="209-1"/>
    <s v="MOYIE SPRINGS GATE STATION&amp;TAP (MOYIE SPRINGS,ID)"/>
    <x v="13"/>
    <n v="0"/>
  </r>
  <r>
    <x v="6"/>
    <s v="209-1"/>
    <x v="1"/>
    <x v="2"/>
    <s v="038"/>
    <s v="IDAHO"/>
    <s v="209-1"/>
    <s v="MOYIE SPRINGS GATE STATION&amp;TAP (MOYIE SPRINGS,ID)"/>
    <x v="15"/>
    <n v="0"/>
  </r>
  <r>
    <x v="6"/>
    <s v="209-1"/>
    <x v="1"/>
    <x v="2"/>
    <s v="038"/>
    <s v="IDAHO"/>
    <s v="209-1"/>
    <s v="MOYIE SPRINGS GATE STATION&amp;TAP (MOYIE SPRINGS,ID)"/>
    <x v="272"/>
    <n v="29.12"/>
  </r>
  <r>
    <x v="6"/>
    <s v="209-1"/>
    <x v="1"/>
    <x v="2"/>
    <s v="038"/>
    <s v="IDAHO"/>
    <s v="209-1"/>
    <s v="MOYIE SPRINGS GATE STATION&amp;TAP (MOYIE SPRINGS,ID)"/>
    <x v="98"/>
    <n v="16694.740000000002"/>
  </r>
  <r>
    <x v="6"/>
    <s v="210-1"/>
    <x v="1"/>
    <x v="2"/>
    <s v="038"/>
    <s v="IDAHO"/>
    <s v="210-1"/>
    <s v="RATHDRUM ODORIZER(BOEKEL RD&amp;PGT)"/>
    <x v="272"/>
    <n v="29.12"/>
  </r>
  <r>
    <x v="6"/>
    <s v="210-1"/>
    <x v="1"/>
    <x v="2"/>
    <s v="038"/>
    <s v="IDAHO"/>
    <s v="210-1"/>
    <s v="RATHDRUM ODORIZER(BOEKEL RD&amp;PGT)"/>
    <x v="98"/>
    <n v="25898.639999999999"/>
  </r>
  <r>
    <x v="6"/>
    <s v="210-2"/>
    <x v="1"/>
    <x v="2"/>
    <s v="038"/>
    <s v="IDAHO"/>
    <s v="210-2"/>
    <s v="RATHDRUM REG STATION(BOEKEL RD&amp;PGT)"/>
    <x v="280"/>
    <n v="3687.19"/>
  </r>
  <r>
    <x v="6"/>
    <s v="213-1"/>
    <x v="1"/>
    <x v="2"/>
    <s v="038"/>
    <s v="IDAHO"/>
    <s v="213-1"/>
    <s v="MCGUIRE  CITY GATE STATION -CORBIN RD POSTFLS"/>
    <x v="5"/>
    <n v="14786.53"/>
  </r>
  <r>
    <x v="6"/>
    <s v="213-1"/>
    <x v="1"/>
    <x v="2"/>
    <s v="038"/>
    <s v="IDAHO"/>
    <s v="213-1"/>
    <s v="MCGUIRE  CITY GATE STATION -CORBIN RD POSTFLS"/>
    <x v="15"/>
    <n v="486.99"/>
  </r>
  <r>
    <x v="6"/>
    <s v="213-1"/>
    <x v="1"/>
    <x v="2"/>
    <s v="038"/>
    <s v="IDAHO"/>
    <s v="213-1"/>
    <s v="MCGUIRE  CITY GATE STATION -CORBIN RD POSTFLS"/>
    <x v="272"/>
    <n v="2599.64"/>
  </r>
  <r>
    <x v="6"/>
    <s v="215-1"/>
    <x v="1"/>
    <x v="2"/>
    <s v="038"/>
    <s v="IDAHO"/>
    <s v="215-1"/>
    <s v="POST FALLS CITY GATE CHECK STA"/>
    <x v="272"/>
    <n v="0"/>
  </r>
  <r>
    <x v="6"/>
    <s v="215-1"/>
    <x v="1"/>
    <x v="2"/>
    <s v="038"/>
    <s v="IDAHO"/>
    <s v="215-1"/>
    <s v="POST FALLS CITY GATE CHECK STA"/>
    <x v="98"/>
    <n v="17188.62"/>
  </r>
  <r>
    <x v="6"/>
    <s v="215-1"/>
    <x v="1"/>
    <x v="2"/>
    <s v="038"/>
    <s v="IDAHO"/>
    <s v="215-1"/>
    <s v="POST FALLS CITY GATE CHECK STA"/>
    <x v="287"/>
    <n v="2221.4499999999998"/>
  </r>
  <r>
    <x v="6"/>
    <s v="215-2"/>
    <x v="1"/>
    <x v="2"/>
    <s v="038"/>
    <s v="IDAHO"/>
    <s v="215-2"/>
    <s v="POST FALLS REG STATION"/>
    <x v="287"/>
    <n v="2221.4899999999998"/>
  </r>
  <r>
    <x v="6"/>
    <s v="219"/>
    <x v="1"/>
    <x v="2"/>
    <s v="038"/>
    <s v="IDAHO"/>
    <s v="219"/>
    <s v="ATHOL CITY GATE ODORIZER STA"/>
    <x v="272"/>
    <n v="0"/>
  </r>
  <r>
    <x v="6"/>
    <s v="219"/>
    <x v="1"/>
    <x v="2"/>
    <s v="038"/>
    <s v="IDAHO"/>
    <s v="219"/>
    <s v="ATHOL CITY GATE ODORIZER STA"/>
    <x v="24"/>
    <n v="0"/>
  </r>
  <r>
    <x v="6"/>
    <s v="219"/>
    <x v="1"/>
    <x v="2"/>
    <s v="038"/>
    <s v="IDAHO"/>
    <s v="219"/>
    <s v="ATHOL CITY GATE ODORIZER STA"/>
    <x v="275"/>
    <n v="0"/>
  </r>
  <r>
    <x v="6"/>
    <s v="219"/>
    <x v="1"/>
    <x v="2"/>
    <s v="038"/>
    <s v="IDAHO"/>
    <s v="219"/>
    <s v="ATHOL CITY GATE ODORIZER STA"/>
    <x v="40"/>
    <n v="2483.38"/>
  </r>
  <r>
    <x v="6"/>
    <s v="220-1"/>
    <x v="1"/>
    <x v="2"/>
    <s v="038"/>
    <s v="IDAHO"/>
    <s v="220-1"/>
    <s v="CDA WEST CITY GATE DELIVERY POINT"/>
    <x v="0"/>
    <n v="0"/>
  </r>
  <r>
    <x v="6"/>
    <s v="220-1"/>
    <x v="1"/>
    <x v="2"/>
    <s v="038"/>
    <s v="IDAHO"/>
    <s v="220-1"/>
    <s v="CDA WEST CITY GATE DELIVERY POINT"/>
    <x v="4"/>
    <n v="0"/>
  </r>
  <r>
    <x v="6"/>
    <s v="220-1"/>
    <x v="1"/>
    <x v="2"/>
    <s v="038"/>
    <s v="IDAHO"/>
    <s v="220-1"/>
    <s v="CDA WEST CITY GATE DELIVERY POINT"/>
    <x v="6"/>
    <n v="0"/>
  </r>
  <r>
    <x v="6"/>
    <s v="220-1"/>
    <x v="1"/>
    <x v="2"/>
    <s v="038"/>
    <s v="IDAHO"/>
    <s v="220-1"/>
    <s v="CDA WEST CITY GATE DELIVERY POINT"/>
    <x v="272"/>
    <n v="2599.64"/>
  </r>
  <r>
    <x v="6"/>
    <s v="220-1"/>
    <x v="1"/>
    <x v="2"/>
    <s v="038"/>
    <s v="IDAHO"/>
    <s v="220-1"/>
    <s v="CDA WEST CITY GATE DELIVERY POINT"/>
    <x v="98"/>
    <n v="12396.52"/>
  </r>
  <r>
    <x v="6"/>
    <s v="220-1"/>
    <x v="1"/>
    <x v="2"/>
    <s v="038"/>
    <s v="IDAHO"/>
    <s v="220-1"/>
    <s v="CDA WEST CITY GATE DELIVERY POINT"/>
    <x v="287"/>
    <n v="2221.4499999999998"/>
  </r>
  <r>
    <x v="6"/>
    <s v="220-2"/>
    <x v="1"/>
    <x v="2"/>
    <s v="038"/>
    <s v="IDAHO"/>
    <s v="220-2"/>
    <s v="CDA WEST -REG STATION-"/>
    <x v="287"/>
    <n v="2221.4499999999998"/>
  </r>
  <r>
    <x v="6"/>
    <s v="221-1"/>
    <x v="1"/>
    <x v="2"/>
    <s v="038"/>
    <s v="IDAHO"/>
    <s v="221-1"/>
    <s v="CDA 15 TH ST ODORIZER STA"/>
    <x v="272"/>
    <n v="2599.64"/>
  </r>
  <r>
    <x v="6"/>
    <s v="221-1"/>
    <x v="1"/>
    <x v="2"/>
    <s v="038"/>
    <s v="IDAHO"/>
    <s v="221-1"/>
    <s v="CDA 15 TH ST ODORIZER STA"/>
    <x v="392"/>
    <n v="1370.92"/>
  </r>
  <r>
    <x v="6"/>
    <s v="230"/>
    <x v="1"/>
    <x v="2"/>
    <s v="038"/>
    <s v="IDAHO"/>
    <s v="230"/>
    <s v="PINEHURST ODORIZER"/>
    <x v="17"/>
    <n v="1379.18"/>
  </r>
  <r>
    <x v="6"/>
    <s v="230-1"/>
    <x v="1"/>
    <x v="2"/>
    <s v="038"/>
    <s v="IDAHO"/>
    <s v="230-1"/>
    <s v="PINEHURST ODORIZER"/>
    <x v="272"/>
    <n v="2599.64"/>
  </r>
  <r>
    <x v="6"/>
    <s v="235"/>
    <x v="1"/>
    <x v="2"/>
    <s v="038"/>
    <s v="IDAHO"/>
    <s v="235"/>
    <s v="KELLOGG CITY GATE PRESSURE REDUCING STATION-"/>
    <x v="5"/>
    <n v="8211.2199999999993"/>
  </r>
  <r>
    <x v="6"/>
    <s v="235"/>
    <x v="1"/>
    <x v="2"/>
    <s v="038"/>
    <s v="IDAHO"/>
    <s v="235"/>
    <s v="KELLOGG CITY GATE PRESSURE REDUCING STATION-"/>
    <x v="9"/>
    <n v="9223.14"/>
  </r>
  <r>
    <x v="6"/>
    <s v="240"/>
    <x v="1"/>
    <x v="2"/>
    <s v="038"/>
    <s v="IDAHO"/>
    <s v="240"/>
    <s v="REG STATION-HILL ST AND LEGION-KELLOGG"/>
    <x v="17"/>
    <n v="0"/>
  </r>
  <r>
    <x v="6"/>
    <s v="240"/>
    <x v="1"/>
    <x v="2"/>
    <s v="038"/>
    <s v="IDAHO"/>
    <s v="240"/>
    <s v="REG STATION-HILL ST AND LEGION-KELLOGG"/>
    <x v="272"/>
    <n v="2599.64"/>
  </r>
  <r>
    <x v="6"/>
    <s v="252"/>
    <x v="1"/>
    <x v="2"/>
    <s v="038"/>
    <s v="IDAHO"/>
    <s v="252"/>
    <s v="FIRST &amp; MULLAN REG STA-OSBURN,ID"/>
    <x v="275"/>
    <n v="825"/>
  </r>
  <r>
    <x v="6"/>
    <s v="252"/>
    <x v="1"/>
    <x v="2"/>
    <s v="038"/>
    <s v="IDAHO"/>
    <s v="252"/>
    <s v="FIRST &amp; MULLAN REG STA-OSBURN,ID"/>
    <x v="393"/>
    <n v="12447.43"/>
  </r>
  <r>
    <x v="6"/>
    <s v="274"/>
    <x v="1"/>
    <x v="2"/>
    <s v="038"/>
    <s v="IDAHO"/>
    <s v="274"/>
    <s v="WALLACE DIST REG STA"/>
    <x v="215"/>
    <n v="308.41000000000003"/>
  </r>
  <r>
    <x v="6"/>
    <s v="276"/>
    <x v="1"/>
    <x v="2"/>
    <s v="038"/>
    <s v="IDAHO"/>
    <s v="276"/>
    <s v="MULLAN REG STA-BINGVILLE&amp;MILLRD-"/>
    <x v="13"/>
    <n v="0"/>
  </r>
  <r>
    <x v="6"/>
    <s v="276"/>
    <x v="1"/>
    <x v="2"/>
    <s v="038"/>
    <s v="IDAHO"/>
    <s v="276"/>
    <s v="MULLAN REG STA-BINGVILLE&amp;MILLRD-"/>
    <x v="272"/>
    <n v="2599.64"/>
  </r>
  <r>
    <x v="6"/>
    <s v="330"/>
    <x v="1"/>
    <x v="2"/>
    <s v="038"/>
    <s v="IDAHO"/>
    <s v="330"/>
    <s v="MOSCOW TOWN BORDER CITY GATE &amp; ODORIZER"/>
    <x v="218"/>
    <n v="0"/>
  </r>
  <r>
    <x v="6"/>
    <s v="330"/>
    <x v="1"/>
    <x v="2"/>
    <s v="038"/>
    <s v="IDAHO"/>
    <s v="330"/>
    <s v="MOSCOW TOWN BORDER CITY GATE &amp; ODORIZER"/>
    <x v="5"/>
    <n v="0"/>
  </r>
  <r>
    <x v="6"/>
    <s v="330"/>
    <x v="1"/>
    <x v="2"/>
    <s v="038"/>
    <s v="IDAHO"/>
    <s v="330"/>
    <s v="MOSCOW TOWN BORDER CITY GATE &amp; ODORIZER"/>
    <x v="14"/>
    <n v="0"/>
  </r>
  <r>
    <x v="6"/>
    <s v="330"/>
    <x v="1"/>
    <x v="2"/>
    <s v="038"/>
    <s v="IDAHO"/>
    <s v="330"/>
    <s v="MOSCOW TOWN BORDER CITY GATE &amp; ODORIZER"/>
    <x v="272"/>
    <n v="0"/>
  </r>
  <r>
    <x v="6"/>
    <s v="331"/>
    <x v="1"/>
    <x v="2"/>
    <s v="038"/>
    <s v="IDAHO"/>
    <s v="331"/>
    <s v="MOSCOW REG STA-UNIV OF IDAHO"/>
    <x v="272"/>
    <n v="2599.64"/>
  </r>
  <r>
    <x v="6"/>
    <s v="400"/>
    <x v="1"/>
    <x v="2"/>
    <s v="038"/>
    <s v="IDAHO"/>
    <s v="400"/>
    <s v="WEST LEWISTON CITY GATE STATION"/>
    <x v="6"/>
    <n v="0"/>
  </r>
  <r>
    <x v="6"/>
    <s v="400"/>
    <x v="1"/>
    <x v="2"/>
    <s v="038"/>
    <s v="IDAHO"/>
    <s v="400"/>
    <s v="WEST LEWISTON CITY GATE STATION"/>
    <x v="15"/>
    <n v="0"/>
  </r>
  <r>
    <x v="6"/>
    <s v="400"/>
    <x v="1"/>
    <x v="2"/>
    <s v="038"/>
    <s v="IDAHO"/>
    <s v="400"/>
    <s v="WEST LEWISTON CITY GATE STATION"/>
    <x v="272"/>
    <n v="0"/>
  </r>
  <r>
    <x v="6"/>
    <s v="401"/>
    <x v="1"/>
    <x v="2"/>
    <s v="038"/>
    <s v="IDAHO"/>
    <s v="401"/>
    <s v="LEWISTON EAST CITY GATE STATION #401"/>
    <x v="35"/>
    <n v="73139.460000000006"/>
  </r>
  <r>
    <x v="6"/>
    <s v="401-1"/>
    <x v="1"/>
    <x v="2"/>
    <s v="038"/>
    <s v="IDAHO"/>
    <s v="401-1"/>
    <s v="POTLATCH FOREST 2ND CITY GATE (EAST FEEDER)"/>
    <x v="231"/>
    <n v="0"/>
  </r>
  <r>
    <x v="6"/>
    <s v="401-1"/>
    <x v="1"/>
    <x v="2"/>
    <s v="038"/>
    <s v="IDAHO"/>
    <s v="401-1"/>
    <s v="POTLATCH FOREST 2ND CITY GATE (EAST FEEDER)"/>
    <x v="3"/>
    <n v="0"/>
  </r>
  <r>
    <x v="6"/>
    <s v="401-1"/>
    <x v="1"/>
    <x v="2"/>
    <s v="038"/>
    <s v="IDAHO"/>
    <s v="401-1"/>
    <s v="POTLATCH FOREST 2ND CITY GATE (EAST FEEDER)"/>
    <x v="272"/>
    <n v="29.12"/>
  </r>
  <r>
    <x v="6"/>
    <s v="401-1"/>
    <x v="1"/>
    <x v="2"/>
    <s v="038"/>
    <s v="IDAHO"/>
    <s v="401-1"/>
    <s v="POTLATCH FOREST 2ND CITY GATE (EAST FEEDER)"/>
    <x v="98"/>
    <n v="28916.51"/>
  </r>
  <r>
    <x v="6"/>
    <s v="401-2"/>
    <x v="1"/>
    <x v="2"/>
    <s v="038"/>
    <s v="IDAHO"/>
    <s v="401-2"/>
    <s v="POTLATCH FOREST ODORIZER STA"/>
    <x v="14"/>
    <n v="5238.38"/>
  </r>
  <r>
    <x v="6"/>
    <s v="402"/>
    <x v="1"/>
    <x v="2"/>
    <s v="038"/>
    <s v="IDAHO"/>
    <s v="402"/>
    <s v="FOURTH &amp; 28TH-LEWISTON, ID"/>
    <x v="272"/>
    <n v="2599.64"/>
  </r>
  <r>
    <x v="6"/>
    <s v="406"/>
    <x v="1"/>
    <x v="2"/>
    <s v="038"/>
    <s v="IDAHO"/>
    <s v="406"/>
    <s v="POTLATCH FOREST REG STA"/>
    <x v="272"/>
    <n v="2599.64"/>
  </r>
  <r>
    <x v="6"/>
    <s v="413"/>
    <x v="1"/>
    <x v="2"/>
    <s v="038"/>
    <s v="IDAHO"/>
    <s v="413"/>
    <s v="OLD LAPWAI RD. LEWISTON,ID"/>
    <x v="272"/>
    <n v="2599.64"/>
  </r>
  <r>
    <x v="6"/>
    <s v="414"/>
    <x v="1"/>
    <x v="2"/>
    <s v="038"/>
    <s v="IDAHO"/>
    <s v="414"/>
    <s v="GRELLE RD. &amp; 23RD LEWISTON ID"/>
    <x v="272"/>
    <n v="2599.64"/>
  </r>
  <r>
    <x v="6"/>
    <s v="600"/>
    <x v="1"/>
    <x v="2"/>
    <s v="038"/>
    <s v="IDAHO"/>
    <s v="600"/>
    <s v="RATHDRUM GATE ST &amp; ODORIZER(TURBINE GATE STATION)"/>
    <x v="10"/>
    <n v="0"/>
  </r>
  <r>
    <x v="6"/>
    <s v="600"/>
    <x v="1"/>
    <x v="2"/>
    <s v="038"/>
    <s v="IDAHO"/>
    <s v="600"/>
    <s v="RATHDRUM GATE ST &amp; ODORIZER(TURBINE GATE STATION)"/>
    <x v="272"/>
    <n v="2599.64"/>
  </r>
  <r>
    <x v="6"/>
    <s v="600"/>
    <x v="1"/>
    <x v="2"/>
    <s v="038"/>
    <s v="IDAHO"/>
    <s v="600"/>
    <s v="RATHDRUM GATE ST &amp; ODORIZER(TURBINE GATE STATION)"/>
    <x v="23"/>
    <n v="2719.06"/>
  </r>
  <r>
    <x v="6"/>
    <s v="600"/>
    <x v="1"/>
    <x v="2"/>
    <s v="038"/>
    <s v="IDAHO"/>
    <s v="600"/>
    <s v="RATHDRUM GATE ST &amp; ODORIZER(TURBINE GATE STATION)"/>
    <x v="35"/>
    <n v="20916.98"/>
  </r>
  <r>
    <x v="6"/>
    <s v="615"/>
    <x v="1"/>
    <x v="2"/>
    <s v="038"/>
    <s v="IDAHO"/>
    <s v="615"/>
    <s v="DOVER GATE STATION,DOVER,ID"/>
    <x v="394"/>
    <n v="0"/>
  </r>
  <r>
    <x v="6"/>
    <s v="616"/>
    <x v="1"/>
    <x v="2"/>
    <s v="038"/>
    <s v="IDAHO"/>
    <s v="616"/>
    <s v="SAGLE GATE STATION"/>
    <x v="35"/>
    <n v="4130.53"/>
  </r>
  <r>
    <x v="6"/>
    <s v="618"/>
    <x v="1"/>
    <x v="2"/>
    <s v="038"/>
    <s v="IDAHO"/>
    <s v="618"/>
    <s v="DOVER REG STATION,DOVER,ID"/>
    <x v="275"/>
    <n v="163.99"/>
  </r>
  <r>
    <x v="6"/>
    <s v="APW"/>
    <x v="2"/>
    <x v="2"/>
    <s v="038"/>
    <s v="IDAHO"/>
    <s v="APW"/>
    <s v="APPLEWAY SUBSTA"/>
    <x v="0"/>
    <n v="0"/>
  </r>
  <r>
    <x v="6"/>
    <s v="APW"/>
    <x v="2"/>
    <x v="2"/>
    <s v="038"/>
    <s v="IDAHO"/>
    <s v="APW"/>
    <s v="APPLEWAY SUBSTA"/>
    <x v="2"/>
    <n v="0"/>
  </r>
  <r>
    <x v="6"/>
    <s v="APW"/>
    <x v="2"/>
    <x v="2"/>
    <s v="038"/>
    <s v="IDAHO"/>
    <s v="APW"/>
    <s v="APPLEWAY SUBSTA"/>
    <x v="395"/>
    <n v="114512.95"/>
  </r>
  <r>
    <x v="6"/>
    <s v="APW"/>
    <x v="2"/>
    <x v="2"/>
    <s v="038"/>
    <s v="IDAHO"/>
    <s v="APW"/>
    <s v="APPLEWAY SUBSTA"/>
    <x v="396"/>
    <n v="3915.31"/>
  </r>
  <r>
    <x v="6"/>
    <s v="AVD"/>
    <x v="2"/>
    <x v="2"/>
    <s v="038"/>
    <s v="IDAHO"/>
    <s v="AVD"/>
    <s v="AVONDALE SUBSTA"/>
    <x v="397"/>
    <n v="80315.42"/>
  </r>
  <r>
    <x v="6"/>
    <s v="AVD"/>
    <x v="2"/>
    <x v="2"/>
    <s v="038"/>
    <s v="IDAHO"/>
    <s v="AVD"/>
    <s v="AVONDALE SUBSTA"/>
    <x v="398"/>
    <n v="1481.18"/>
  </r>
  <r>
    <x v="6"/>
    <s v="AVD"/>
    <x v="2"/>
    <x v="2"/>
    <s v="038"/>
    <s v="IDAHO"/>
    <s v="AVD"/>
    <s v="AVONDALE SUBSTA"/>
    <x v="86"/>
    <n v="113758.68"/>
  </r>
  <r>
    <x v="6"/>
    <s v="AVD"/>
    <x v="2"/>
    <x v="2"/>
    <s v="038"/>
    <s v="IDAHO"/>
    <s v="AVD"/>
    <s v="AVONDALE SUBSTA"/>
    <x v="294"/>
    <n v="0.01"/>
  </r>
  <r>
    <x v="6"/>
    <s v="BEN"/>
    <x v="2"/>
    <x v="2"/>
    <s v="038"/>
    <s v="IDAHO"/>
    <s v="BEN"/>
    <s v="BENEWAH SW STA 230/15kV"/>
    <x v="19"/>
    <n v="0"/>
  </r>
  <r>
    <x v="6"/>
    <s v="BFGAS"/>
    <x v="1"/>
    <x v="2"/>
    <s v="038"/>
    <s v="IDAHO"/>
    <s v="BFGAS"/>
    <s v="BONNERS FERRY-GAS AUTOMATIC METER READING SYS"/>
    <x v="7"/>
    <n v="22781.22"/>
  </r>
  <r>
    <x v="6"/>
    <s v="BFPRA"/>
    <x v="1"/>
    <x v="2"/>
    <s v="038"/>
    <s v="IDAHO"/>
    <s v="BFPRA"/>
    <s v="BONNERS FERRY PRESSURE RECORDING &amp; ALARM"/>
    <x v="229"/>
    <n v="241.67"/>
  </r>
  <r>
    <x v="6"/>
    <s v="BFPRA"/>
    <x v="1"/>
    <x v="2"/>
    <s v="038"/>
    <s v="IDAHO"/>
    <s v="BFPRA"/>
    <s v="BONNERS FERRY PRESSURE RECORDING &amp; ALARM"/>
    <x v="4"/>
    <n v="1104.75"/>
  </r>
  <r>
    <x v="6"/>
    <s v="BLU"/>
    <x v="2"/>
    <x v="2"/>
    <s v="038"/>
    <s v="IDAHO"/>
    <s v="BLU"/>
    <s v="BLUE CREEK SUBSTA"/>
    <x v="18"/>
    <n v="0"/>
  </r>
  <r>
    <x v="6"/>
    <s v="BLU"/>
    <x v="2"/>
    <x v="2"/>
    <s v="038"/>
    <s v="IDAHO"/>
    <s v="BLU"/>
    <s v="BLUE CREEK SUBSTA"/>
    <x v="350"/>
    <n v="3095.5"/>
  </r>
  <r>
    <x v="6"/>
    <s v="BLU"/>
    <x v="2"/>
    <x v="2"/>
    <s v="038"/>
    <s v="IDAHO"/>
    <s v="BLU"/>
    <s v="BLUE CREEK SUBSTA"/>
    <x v="232"/>
    <n v="21002.21"/>
  </r>
  <r>
    <x v="6"/>
    <s v="BLU"/>
    <x v="2"/>
    <x v="2"/>
    <s v="038"/>
    <s v="IDAHO"/>
    <s v="BLU"/>
    <s v="BLUE CREEK SUBSTA"/>
    <x v="200"/>
    <n v="139960.42000000001"/>
  </r>
  <r>
    <x v="6"/>
    <s v="BUN"/>
    <x v="2"/>
    <x v="2"/>
    <s v="038"/>
    <s v="IDAHO"/>
    <s v="BUN"/>
    <s v="BUNKER HILL 115 SUBSTA"/>
    <x v="1"/>
    <n v="1061.71"/>
  </r>
  <r>
    <x v="6"/>
    <s v="BUN"/>
    <x v="2"/>
    <x v="2"/>
    <s v="038"/>
    <s v="IDAHO"/>
    <s v="BUN"/>
    <s v="BUNKER HILL 115 SUBSTA"/>
    <x v="2"/>
    <n v="9914.9599999999991"/>
  </r>
  <r>
    <x v="6"/>
    <s v="BUN"/>
    <x v="2"/>
    <x v="2"/>
    <s v="038"/>
    <s v="IDAHO"/>
    <s v="BUN"/>
    <s v="BUNKER HILL 115 SUBSTA"/>
    <x v="399"/>
    <n v="80780.41"/>
  </r>
  <r>
    <x v="6"/>
    <s v="CDA"/>
    <x v="2"/>
    <x v="2"/>
    <s v="038"/>
    <s v="IDAHO"/>
    <s v="CDA"/>
    <s v="CDA 15TH ST SUBSTA NEW"/>
    <x v="231"/>
    <n v="23635.14"/>
  </r>
  <r>
    <x v="6"/>
    <s v="CDA"/>
    <x v="2"/>
    <x v="2"/>
    <s v="038"/>
    <s v="IDAHO"/>
    <s v="CDA"/>
    <s v="CDA 15TH ST SUBSTA NEW"/>
    <x v="2"/>
    <n v="550.01"/>
  </r>
  <r>
    <x v="6"/>
    <s v="CDA"/>
    <x v="2"/>
    <x v="2"/>
    <s v="038"/>
    <s v="IDAHO"/>
    <s v="CDA"/>
    <s v="CDA 15TH ST SUBSTA NEW"/>
    <x v="12"/>
    <n v="633.97"/>
  </r>
  <r>
    <x v="6"/>
    <s v="CDA"/>
    <x v="2"/>
    <x v="2"/>
    <s v="038"/>
    <s v="IDAHO"/>
    <s v="CDA"/>
    <s v="CDA 15TH ST SUBSTA NEW"/>
    <x v="400"/>
    <n v="50448.44"/>
  </r>
  <r>
    <x v="6"/>
    <s v="CDA"/>
    <x v="2"/>
    <x v="2"/>
    <s v="038"/>
    <s v="IDAHO"/>
    <s v="CDA"/>
    <s v="CDA 15TH ST SUBSTA NEW"/>
    <x v="401"/>
    <n v="28637.9"/>
  </r>
  <r>
    <x v="6"/>
    <s v="CDAASP"/>
    <x v="1"/>
    <x v="2"/>
    <s v="038"/>
    <s v="IDAHO"/>
    <s v="CDAASP"/>
    <s v="CDA ASPHALT"/>
    <x v="272"/>
    <n v="2599.64"/>
  </r>
  <r>
    <x v="6"/>
    <s v="CDACOM"/>
    <x v="0"/>
    <x v="2"/>
    <s v="038"/>
    <s v="IDAHO"/>
    <s v="CDACOM"/>
    <s v="CDA SERVICE CENTER-COMMUNICATION"/>
    <x v="375"/>
    <n v="17635.259999999998"/>
  </r>
  <r>
    <x v="6"/>
    <s v="CDACOM"/>
    <x v="0"/>
    <x v="2"/>
    <s v="038"/>
    <s v="IDAHO"/>
    <s v="CDACOM"/>
    <s v="CDA SERVICE CENTER-COMMUNICATION"/>
    <x v="309"/>
    <n v="297.02"/>
  </r>
  <r>
    <x v="6"/>
    <s v="CDACOM"/>
    <x v="0"/>
    <x v="2"/>
    <s v="038"/>
    <s v="IDAHO"/>
    <s v="CDACOM"/>
    <s v="CDA SERVICE CENTER-COMMUNICATION"/>
    <x v="127"/>
    <n v="46.39"/>
  </r>
  <r>
    <x v="6"/>
    <s v="CDACOM"/>
    <x v="0"/>
    <x v="2"/>
    <s v="038"/>
    <s v="IDAHO"/>
    <s v="CDACOM"/>
    <s v="CDA SERVICE CENTER-COMMUNICATION"/>
    <x v="47"/>
    <n v="-343.41"/>
  </r>
  <r>
    <x v="6"/>
    <s v="CDACOM"/>
    <x v="2"/>
    <x v="4"/>
    <s v="038"/>
    <s v="IDAHO"/>
    <s v="CDACOM"/>
    <s v="CDA SERVICE CENTER-COMMUNICATION"/>
    <x v="11"/>
    <n v="657.79"/>
  </r>
  <r>
    <x v="6"/>
    <s v="CDACOM"/>
    <x v="2"/>
    <x v="4"/>
    <s v="038"/>
    <s v="IDAHO"/>
    <s v="CDACOM"/>
    <s v="CDA SERVICE CENTER-COMMUNICATION"/>
    <x v="402"/>
    <n v="611956.56000000006"/>
  </r>
  <r>
    <x v="6"/>
    <s v="CDACOM"/>
    <x v="2"/>
    <x v="4"/>
    <s v="038"/>
    <s v="IDAHO"/>
    <s v="CDACOM"/>
    <s v="CDA SERVICE CENTER-COMMUNICATION"/>
    <x v="403"/>
    <n v="1166047.23"/>
  </r>
  <r>
    <x v="6"/>
    <s v="CDACOM"/>
    <x v="2"/>
    <x v="4"/>
    <s v="038"/>
    <s v="IDAHO"/>
    <s v="CDACOM"/>
    <s v="CDA SERVICE CENTER-COMMUNICATION"/>
    <x v="304"/>
    <n v="79331.710000000006"/>
  </r>
  <r>
    <x v="6"/>
    <s v="CDACOM"/>
    <x v="2"/>
    <x v="4"/>
    <s v="038"/>
    <s v="IDAHO"/>
    <s v="CDACOM"/>
    <s v="CDA SERVICE CENTER-COMMUNICATION"/>
    <x v="404"/>
    <n v="83171.520000000004"/>
  </r>
  <r>
    <x v="6"/>
    <s v="CDACOM"/>
    <x v="2"/>
    <x v="4"/>
    <s v="038"/>
    <s v="IDAHO"/>
    <s v="CDACOM"/>
    <s v="CDA SERVICE CENTER-COMMUNICATION"/>
    <x v="405"/>
    <n v="102616.3"/>
  </r>
  <r>
    <x v="6"/>
    <s v="CDACOM"/>
    <x v="2"/>
    <x v="4"/>
    <s v="038"/>
    <s v="IDAHO"/>
    <s v="CDACOM"/>
    <s v="CDA SERVICE CENTER-COMMUNICATION"/>
    <x v="406"/>
    <n v="31815.97"/>
  </r>
  <r>
    <x v="6"/>
    <s v="CDACOM"/>
    <x v="2"/>
    <x v="4"/>
    <s v="038"/>
    <s v="IDAHO"/>
    <s v="CDACOM"/>
    <s v="CDA SERVICE CENTER-COMMUNICATION"/>
    <x v="301"/>
    <n v="13242.49"/>
  </r>
  <r>
    <x v="6"/>
    <s v="CDACOM"/>
    <x v="2"/>
    <x v="4"/>
    <s v="038"/>
    <s v="IDAHO"/>
    <s v="CDACOM"/>
    <s v="CDA SERVICE CENTER-COMMUNICATION"/>
    <x v="302"/>
    <n v="-4512.3900000000003"/>
  </r>
  <r>
    <x v="6"/>
    <s v="CDACOM"/>
    <x v="2"/>
    <x v="4"/>
    <s v="038"/>
    <s v="IDAHO"/>
    <s v="CDACOM"/>
    <s v="CDA SERVICE CENTER-COMMUNICATION"/>
    <x v="407"/>
    <n v="677.17"/>
  </r>
  <r>
    <x v="6"/>
    <s v="CDACOM"/>
    <x v="2"/>
    <x v="4"/>
    <s v="038"/>
    <s v="IDAHO"/>
    <s v="CDACOM"/>
    <s v="CDA SERVICE CENTER-COMMUNICATION"/>
    <x v="382"/>
    <n v="5448.92"/>
  </r>
  <r>
    <x v="6"/>
    <s v="CDACOM"/>
    <x v="2"/>
    <x v="2"/>
    <s v="038"/>
    <s v="IDAHO"/>
    <s v="CDACOM"/>
    <s v="CDA SERVICE CENTER-COMMUNICATION"/>
    <x v="86"/>
    <n v="113758.68"/>
  </r>
  <r>
    <x v="6"/>
    <s v="CDARES"/>
    <x v="1"/>
    <x v="2"/>
    <s v="038"/>
    <s v="IDAHO"/>
    <s v="CDARES"/>
    <s v="CDA RESORT GAS TELEMETRY-CDA,ID  1/038"/>
    <x v="17"/>
    <n v="0"/>
  </r>
  <r>
    <x v="6"/>
    <s v="CDARES"/>
    <x v="1"/>
    <x v="2"/>
    <s v="038"/>
    <s v="IDAHO"/>
    <s v="CDARES"/>
    <s v="CDA RESORT GAS TELEMETRY-CDA,ID  1/038"/>
    <x v="272"/>
    <n v="0"/>
  </r>
  <r>
    <x v="6"/>
    <s v="CDO"/>
    <x v="0"/>
    <x v="0"/>
    <s v="038"/>
    <s v="IDAHO"/>
    <s v="CDO"/>
    <s v="EUR D'ALENE SVC CTR NEXT GEN COMM"/>
    <x v="111"/>
    <n v="1744825.57"/>
  </r>
  <r>
    <x v="6"/>
    <s v="CKF"/>
    <x v="2"/>
    <x v="2"/>
    <s v="038"/>
    <s v="IDAHO"/>
    <s v="CKF"/>
    <s v="CLARK FORK SUBSTA"/>
    <x v="10"/>
    <n v="37298.36"/>
  </r>
  <r>
    <x v="6"/>
    <s v="CKF"/>
    <x v="2"/>
    <x v="2"/>
    <s v="038"/>
    <s v="IDAHO"/>
    <s v="CKF"/>
    <s v="CLARK FORK SUBSTA"/>
    <x v="378"/>
    <n v="39517.129999999997"/>
  </r>
  <r>
    <x v="6"/>
    <s v="CKF"/>
    <x v="2"/>
    <x v="2"/>
    <s v="038"/>
    <s v="IDAHO"/>
    <s v="CKF"/>
    <s v="CLARK FORK SUBSTA"/>
    <x v="408"/>
    <n v="1967.42"/>
  </r>
  <r>
    <x v="6"/>
    <s v="CKF"/>
    <x v="2"/>
    <x v="1"/>
    <s v="038"/>
    <s v="IDAHO"/>
    <s v="CKF"/>
    <s v="CLARK FORK SUBSTA (WA) NOT CORRECT STATE FOR CKF"/>
    <x v="378"/>
    <n v="0"/>
  </r>
  <r>
    <x v="6"/>
    <s v="CLW"/>
    <x v="2"/>
    <x v="2"/>
    <s v="038"/>
    <s v="IDAHO"/>
    <s v="CLW"/>
    <s v="CLEARWATER SUBSTA"/>
    <x v="230"/>
    <n v="34536.01"/>
  </r>
  <r>
    <x v="6"/>
    <s v="CLW"/>
    <x v="2"/>
    <x v="2"/>
    <s v="038"/>
    <s v="IDAHO"/>
    <s v="CLW"/>
    <s v="CLEARWATER SUBSTA"/>
    <x v="6"/>
    <n v="51528.39"/>
  </r>
  <r>
    <x v="6"/>
    <s v="CLW"/>
    <x v="2"/>
    <x v="2"/>
    <s v="038"/>
    <s v="IDAHO"/>
    <s v="CLW"/>
    <s v="CLEARWATER SUBSTA"/>
    <x v="7"/>
    <n v="5082.09"/>
  </r>
  <r>
    <x v="6"/>
    <s v="CLW"/>
    <x v="2"/>
    <x v="2"/>
    <s v="038"/>
    <s v="IDAHO"/>
    <s v="CLW"/>
    <s v="CLEARWATER SUBSTA"/>
    <x v="9"/>
    <n v="5092.93"/>
  </r>
  <r>
    <x v="6"/>
    <s v="CLW"/>
    <x v="2"/>
    <x v="2"/>
    <s v="038"/>
    <s v="IDAHO"/>
    <s v="CLW"/>
    <s v="CLEARWATER SUBSTA"/>
    <x v="10"/>
    <n v="7248.36"/>
  </r>
  <r>
    <x v="6"/>
    <s v="CLW"/>
    <x v="2"/>
    <x v="2"/>
    <s v="038"/>
    <s v="IDAHO"/>
    <s v="CLW"/>
    <s v="CLEARWATER SUBSTA"/>
    <x v="293"/>
    <n v="0"/>
  </r>
  <r>
    <x v="6"/>
    <s v="CLW"/>
    <x v="2"/>
    <x v="2"/>
    <s v="038"/>
    <s v="IDAHO"/>
    <s v="CLW"/>
    <s v="CLEARWATER SUBSTA"/>
    <x v="409"/>
    <n v="14208.01"/>
  </r>
  <r>
    <x v="6"/>
    <s v="COM1"/>
    <x v="1"/>
    <x v="2"/>
    <s v="038"/>
    <s v="IDAHO"/>
    <s v="COM1"/>
    <s v="COMMUNICATION EQUIPMENT"/>
    <x v="410"/>
    <n v="331.74"/>
  </r>
  <r>
    <x v="6"/>
    <s v="COM2"/>
    <x v="1"/>
    <x v="2"/>
    <s v="038"/>
    <s v="IDAHO"/>
    <s v="COM2"/>
    <s v="COMMUNICATION EQUIPMENT(TRF FROM LOC 610)"/>
    <x v="218"/>
    <n v="4507.2700000000004"/>
  </r>
  <r>
    <x v="6"/>
    <s v="COM3"/>
    <x v="1"/>
    <x v="2"/>
    <s v="038"/>
    <s v="IDAHO"/>
    <s v="COM3"/>
    <s v="COMMUNICATION EQUIPMENT(TRF FROM LOC 630)"/>
    <x v="219"/>
    <n v="5187.13"/>
  </r>
  <r>
    <x v="6"/>
    <s v="COM4"/>
    <x v="1"/>
    <x v="2"/>
    <s v="038"/>
    <s v="IDAHO"/>
    <s v="COM4"/>
    <s v="COMMUNICATION EQUIPMENT(TRF FROM LOC 636)"/>
    <x v="219"/>
    <n v="2719.88"/>
  </r>
  <r>
    <x v="6"/>
    <s v="COT"/>
    <x v="2"/>
    <x v="2"/>
    <s v="038"/>
    <s v="IDAHO"/>
    <s v="COT"/>
    <s v="COTTONWOOD SUBSTA"/>
    <x v="9"/>
    <n v="4788.7700000000004"/>
  </r>
  <r>
    <x v="6"/>
    <s v="COT"/>
    <x v="2"/>
    <x v="2"/>
    <s v="038"/>
    <s v="IDAHO"/>
    <s v="COT"/>
    <s v="COTTONWOOD SUBSTA"/>
    <x v="16"/>
    <n v="1183.49"/>
  </r>
  <r>
    <x v="6"/>
    <s v="CRG"/>
    <x v="2"/>
    <x v="2"/>
    <s v="038"/>
    <s v="IDAHO"/>
    <s v="CRG"/>
    <s v="CRAIGMONT SUBSTA"/>
    <x v="411"/>
    <n v="44375.02"/>
  </r>
  <r>
    <x v="6"/>
    <s v="CRG"/>
    <x v="2"/>
    <x v="2"/>
    <s v="038"/>
    <s v="IDAHO"/>
    <s v="CRG"/>
    <s v="CRAIGMONT SUBSTA"/>
    <x v="316"/>
    <n v="34439.07"/>
  </r>
  <r>
    <x v="6"/>
    <s v="CRG"/>
    <x v="2"/>
    <x v="2"/>
    <s v="038"/>
    <s v="IDAHO"/>
    <s v="CRG"/>
    <s v="CRAIGMONT SUBSTA"/>
    <x v="330"/>
    <n v="4733.38"/>
  </r>
  <r>
    <x v="6"/>
    <s v="DAL"/>
    <x v="2"/>
    <x v="2"/>
    <s v="038"/>
    <s v="IDAHO"/>
    <s v="DAL"/>
    <s v="DALTON SUBSTA"/>
    <x v="231"/>
    <n v="28884.6"/>
  </r>
  <r>
    <x v="6"/>
    <s v="DAL"/>
    <x v="2"/>
    <x v="2"/>
    <s v="038"/>
    <s v="IDAHO"/>
    <s v="DAL"/>
    <s v="DALTON SUBSTA"/>
    <x v="3"/>
    <n v="0"/>
  </r>
  <r>
    <x v="6"/>
    <s v="DAL"/>
    <x v="2"/>
    <x v="2"/>
    <s v="038"/>
    <s v="IDAHO"/>
    <s v="DAL"/>
    <s v="DALTON SUBSTA"/>
    <x v="13"/>
    <n v="2064.16"/>
  </r>
  <r>
    <x v="6"/>
    <s v="DAL"/>
    <x v="2"/>
    <x v="2"/>
    <s v="038"/>
    <s v="IDAHO"/>
    <s v="DAL"/>
    <s v="DALTON SUBSTA"/>
    <x v="14"/>
    <n v="154.58000000000001"/>
  </r>
  <r>
    <x v="6"/>
    <s v="DAL"/>
    <x v="2"/>
    <x v="2"/>
    <s v="038"/>
    <s v="IDAHO"/>
    <s v="DAL"/>
    <s v="DALTON SUBSTA"/>
    <x v="86"/>
    <n v="113761.01"/>
  </r>
  <r>
    <x v="6"/>
    <s v="DAL"/>
    <x v="2"/>
    <x v="2"/>
    <s v="038"/>
    <s v="IDAHO"/>
    <s v="DAL"/>
    <s v="DALTON SUBSTA"/>
    <x v="294"/>
    <n v="0.01"/>
  </r>
  <r>
    <x v="6"/>
    <s v="DER"/>
    <x v="2"/>
    <x v="2"/>
    <s v="038"/>
    <s v="IDAHO"/>
    <s v="DER"/>
    <s v="DEARY SUBSTA"/>
    <x v="412"/>
    <n v="94609.5"/>
  </r>
  <r>
    <x v="6"/>
    <s v="DER"/>
    <x v="2"/>
    <x v="2"/>
    <s v="038"/>
    <s v="IDAHO"/>
    <s v="DER"/>
    <s v="DEARY SUBSTA"/>
    <x v="330"/>
    <n v="4733.3599999999997"/>
  </r>
  <r>
    <x v="6"/>
    <s v="ERR38"/>
    <x v="2"/>
    <x v="2"/>
    <s v="038"/>
    <s v="IDAHO"/>
    <s v="ERR38"/>
    <s v="ERRORS-IDAHO-ELECTRIC"/>
    <x v="19"/>
    <n v="0"/>
  </r>
  <r>
    <x v="6"/>
    <s v="FANID"/>
    <x v="0"/>
    <x v="2"/>
    <s v="038"/>
    <s v="IDAHO"/>
    <s v="FANID"/>
    <s v="- FIELD AREA NETWORK DEVICE-COMMUNICATION (ID)"/>
    <x v="167"/>
    <n v="5136.26"/>
  </r>
  <r>
    <x v="6"/>
    <s v="FANID"/>
    <x v="0"/>
    <x v="2"/>
    <s v="038"/>
    <s v="IDAHO"/>
    <s v="FANID"/>
    <s v="- FIELD AREA NETWORK DEVICE-COMMUNICATION (ID)"/>
    <x v="265"/>
    <n v="237.96"/>
  </r>
  <r>
    <x v="6"/>
    <s v="FIBFUL"/>
    <x v="1"/>
    <x v="2"/>
    <s v="038"/>
    <s v="IDAHO"/>
    <s v="FIBFUL"/>
    <s v="FIBER FUEL-TELEMETRY-CDA"/>
    <x v="272"/>
    <n v="2599.64"/>
  </r>
  <r>
    <x v="6"/>
    <s v="GAIDTE"/>
    <x v="1"/>
    <x v="2"/>
    <s v="038"/>
    <s v="IDAHO"/>
    <s v="GAIDTE"/>
    <s v="IDAHO GAS TELEMETRY PROJECT  1/038"/>
    <x v="15"/>
    <n v="0"/>
  </r>
  <r>
    <x v="6"/>
    <s v="GAIDTE"/>
    <x v="1"/>
    <x v="2"/>
    <s v="038"/>
    <s v="IDAHO"/>
    <s v="GAIDTE"/>
    <s v="IDAHO GAS TELEMETRY PROJECT  1/038"/>
    <x v="18"/>
    <n v="22879.83"/>
  </r>
  <r>
    <x v="6"/>
    <s v="GPAS"/>
    <x v="1"/>
    <x v="2"/>
    <s v="038"/>
    <s v="IDAHO"/>
    <s v="GPAS"/>
    <s v="GAS PRESSURE ALARM SYSTEM(TRF FRM LOC 600)"/>
    <x v="214"/>
    <n v="555.04"/>
  </r>
  <r>
    <x v="6"/>
    <s v="GPAS"/>
    <x v="1"/>
    <x v="2"/>
    <s v="038"/>
    <s v="IDAHO"/>
    <s v="GPAS"/>
    <s v="GAS PRESSURE ALARM SYSTEM(TRF FRM LOC 600)"/>
    <x v="215"/>
    <n v="242.75"/>
  </r>
  <r>
    <x v="6"/>
    <s v="GPAS"/>
    <x v="1"/>
    <x v="2"/>
    <s v="038"/>
    <s v="IDAHO"/>
    <s v="GPAS"/>
    <s v="GAS PRESSURE ALARM SYSTEM(TRF FRM LOC 600)"/>
    <x v="216"/>
    <n v="5067.55"/>
  </r>
  <r>
    <x v="6"/>
    <s v="GPAS"/>
    <x v="1"/>
    <x v="2"/>
    <s v="038"/>
    <s v="IDAHO"/>
    <s v="GPAS"/>
    <s v="GAS PRESSURE ALARM SYSTEM(TRF FRM LOC 600)"/>
    <x v="225"/>
    <n v="3763.84"/>
  </r>
  <r>
    <x v="6"/>
    <s v="GPAS"/>
    <x v="1"/>
    <x v="2"/>
    <s v="038"/>
    <s v="IDAHO"/>
    <s v="GPAS"/>
    <s v="GAS PRESSURE ALARM SYSTEM(TRF FRM LOC 600)"/>
    <x v="227"/>
    <n v="3653.47"/>
  </r>
  <r>
    <x v="6"/>
    <s v="GPAS"/>
    <x v="1"/>
    <x v="2"/>
    <s v="038"/>
    <s v="IDAHO"/>
    <s v="GPAS"/>
    <s v="GAS PRESSURE ALARM SYSTEM(TRF FRM LOC 600)"/>
    <x v="17"/>
    <n v="0"/>
  </r>
  <r>
    <x v="6"/>
    <s v="GRO"/>
    <x v="0"/>
    <x v="0"/>
    <s v="038"/>
    <s v="IDAHO"/>
    <s v="GRO"/>
    <s v="GRANGEVILLE OFFICE NEXT GEN COMMUNICATION"/>
    <x v="111"/>
    <n v="39265.760000000002"/>
  </r>
  <r>
    <x v="6"/>
    <s v="GRV"/>
    <x v="2"/>
    <x v="2"/>
    <s v="038"/>
    <s v="IDAHO"/>
    <s v="GRV"/>
    <s v="GRANGEVILLE SUBSA"/>
    <x v="4"/>
    <n v="3701.08"/>
  </r>
  <r>
    <x v="6"/>
    <s v="GRV"/>
    <x v="2"/>
    <x v="2"/>
    <s v="038"/>
    <s v="IDAHO"/>
    <s v="GRV"/>
    <s v="GRANGEVILLE SUBSA"/>
    <x v="413"/>
    <n v="34025.61"/>
  </r>
  <r>
    <x v="6"/>
    <s v="GRV"/>
    <x v="2"/>
    <x v="2"/>
    <s v="038"/>
    <s v="IDAHO"/>
    <s v="GRV"/>
    <s v="GRANGEVILLE SUBSA"/>
    <x v="411"/>
    <n v="7227.81"/>
  </r>
  <r>
    <x v="6"/>
    <s v="HOL"/>
    <x v="2"/>
    <x v="2"/>
    <s v="038"/>
    <s v="IDAHO"/>
    <s v="HOL"/>
    <s v="HOLBROOK SUBSTA"/>
    <x v="5"/>
    <n v="19272.169999999998"/>
  </r>
  <r>
    <x v="6"/>
    <s v="HOL"/>
    <x v="2"/>
    <x v="2"/>
    <s v="038"/>
    <s v="IDAHO"/>
    <s v="HOL"/>
    <s v="HOLBROOK SUBSTA"/>
    <x v="17"/>
    <n v="4630.3599999999997"/>
  </r>
  <r>
    <x v="6"/>
    <s v="HOL"/>
    <x v="2"/>
    <x v="2"/>
    <s v="038"/>
    <s v="IDAHO"/>
    <s v="HOL"/>
    <s v="HOLBROOK SUBSTA"/>
    <x v="232"/>
    <n v="21317.47"/>
  </r>
  <r>
    <x v="6"/>
    <s v="HOL"/>
    <x v="2"/>
    <x v="2"/>
    <s v="038"/>
    <s v="IDAHO"/>
    <s v="HOL"/>
    <s v="HOLBROOK SUBSTA"/>
    <x v="381"/>
    <n v="153896.54"/>
  </r>
  <r>
    <x v="6"/>
    <s v="HUE"/>
    <x v="2"/>
    <x v="2"/>
    <s v="038"/>
    <s v="IDAHO"/>
    <s v="HUE"/>
    <s v="HUETTER SUBSTA"/>
    <x v="12"/>
    <n v="17233.11"/>
  </r>
  <r>
    <x v="6"/>
    <s v="HUE"/>
    <x v="2"/>
    <x v="2"/>
    <s v="038"/>
    <s v="IDAHO"/>
    <s v="HUE"/>
    <s v="HUETTER SUBSTA"/>
    <x v="294"/>
    <n v="-0.05"/>
  </r>
  <r>
    <x v="6"/>
    <s v="HUE"/>
    <x v="2"/>
    <x v="2"/>
    <s v="038"/>
    <s v="IDAHO"/>
    <s v="HUE"/>
    <s v="HUETTER SUBSTA"/>
    <x v="232"/>
    <n v="129443.24"/>
  </r>
  <r>
    <x v="6"/>
    <s v="HUGRE"/>
    <x v="1"/>
    <x v="2"/>
    <s v="038"/>
    <s v="IDAHO"/>
    <s v="HUGRE"/>
    <s v="HUGHES GREENHOUSE-TELEMETRY"/>
    <x v="11"/>
    <n v="1"/>
  </r>
  <r>
    <x v="6"/>
    <s v="IDASP"/>
    <x v="1"/>
    <x v="2"/>
    <s v="038"/>
    <s v="IDAHO"/>
    <s v="IDASP"/>
    <s v="IDAHO ASPHALT CO"/>
    <x v="14"/>
    <n v="0"/>
  </r>
  <r>
    <x v="6"/>
    <s v="IDASP"/>
    <x v="1"/>
    <x v="2"/>
    <s v="038"/>
    <s v="IDAHO"/>
    <s v="IDASP"/>
    <s v="IDAHO ASPHALT CO"/>
    <x v="272"/>
    <n v="2599.64"/>
  </r>
  <r>
    <x v="6"/>
    <s v="IDR"/>
    <x v="2"/>
    <x v="2"/>
    <s v="038"/>
    <s v="IDAHO"/>
    <s v="IDR"/>
    <s v="IDAHO ROAD SUB"/>
    <x v="414"/>
    <n v="156159.26"/>
  </r>
  <r>
    <x v="6"/>
    <s v="IMSAMT"/>
    <x v="1"/>
    <x v="2"/>
    <s v="038"/>
    <s v="IDAHO"/>
    <s v="IMSAMT"/>
    <s v="IMSAMET"/>
    <x v="272"/>
    <n v="0"/>
  </r>
  <r>
    <x v="6"/>
    <s v="INC&amp;A"/>
    <x v="1"/>
    <x v="2"/>
    <s v="038"/>
    <s v="IDAHO"/>
    <s v="INC&amp;A"/>
    <s v="INTERSTATE CONCRETE&amp;ASPHALT - SANDPOINT,ID 1/038"/>
    <x v="17"/>
    <n v="1408.51"/>
  </r>
  <r>
    <x v="6"/>
    <s v="INC&amp;A"/>
    <x v="1"/>
    <x v="2"/>
    <s v="038"/>
    <s v="IDAHO"/>
    <s v="INC&amp;A"/>
    <s v="INTERSTATE CONCRETE&amp;ASPHALT - SANDPOINT,ID 1/038"/>
    <x v="308"/>
    <n v="0"/>
  </r>
  <r>
    <x v="6"/>
    <s v="INC&amp;A"/>
    <x v="1"/>
    <x v="2"/>
    <s v="038"/>
    <s v="IDAHO"/>
    <s v="INC&amp;A"/>
    <s v="INTERSTATE CONCRETE&amp;ASPHALT - SANDPOINT,ID 1/038"/>
    <x v="275"/>
    <n v="595.99"/>
  </r>
  <r>
    <x v="6"/>
    <s v="INTER"/>
    <x v="1"/>
    <x v="2"/>
    <s v="038"/>
    <s v="IDAHO"/>
    <s v="INTER"/>
    <s v="INTERSTATE ASPHALT-HAYDEN LAKE, ID   1/038"/>
    <x v="14"/>
    <n v="773.05"/>
  </r>
  <r>
    <x v="6"/>
    <s v="INTER"/>
    <x v="1"/>
    <x v="2"/>
    <s v="038"/>
    <s v="IDAHO"/>
    <s v="INTER"/>
    <s v="INTERSTATE ASPHALT-HAYDEN LAKE, ID   1/038"/>
    <x v="272"/>
    <n v="2599.64"/>
  </r>
  <r>
    <x v="6"/>
    <s v="INTER"/>
    <x v="1"/>
    <x v="2"/>
    <s v="038"/>
    <s v="IDAHO"/>
    <s v="INTER"/>
    <s v="INTERSTATE ASPHALT-HAYDEN LAKE, ID   1/038"/>
    <x v="40"/>
    <n v="3846.45"/>
  </r>
  <r>
    <x v="6"/>
    <s v="JDC"/>
    <x v="2"/>
    <x v="2"/>
    <s v="038"/>
    <s v="IDAHO"/>
    <s v="JDC"/>
    <s v="JOHN DAY CR HYDRO"/>
    <x v="3"/>
    <n v="77.77"/>
  </r>
  <r>
    <x v="6"/>
    <s v="JPE"/>
    <x v="2"/>
    <x v="2"/>
    <s v="038"/>
    <s v="IDAHO"/>
    <s v="JPE"/>
    <s v="JAYPE SUBSTA"/>
    <x v="7"/>
    <n v="0"/>
  </r>
  <r>
    <x v="6"/>
    <s v="JUL"/>
    <x v="2"/>
    <x v="2"/>
    <s v="038"/>
    <s v="IDAHO"/>
    <s v="JUL"/>
    <s v="JULIAETTA SUBSTA"/>
    <x v="230"/>
    <n v="1331.75"/>
  </r>
  <r>
    <x v="6"/>
    <s v="JUL"/>
    <x v="2"/>
    <x v="2"/>
    <s v="038"/>
    <s v="IDAHO"/>
    <s v="JUL"/>
    <s v="JULIAETTA SUBSTA"/>
    <x v="18"/>
    <n v="23200.47"/>
  </r>
  <r>
    <x v="6"/>
    <s v="KELPE"/>
    <x v="0"/>
    <x v="2"/>
    <s v="038"/>
    <s v="IDAHO"/>
    <s v="KELPE"/>
    <s v="KELLOGG PEAK-COMM (ID)"/>
    <x v="415"/>
    <n v="41478.81"/>
  </r>
  <r>
    <x v="6"/>
    <s v="KOO"/>
    <x v="2"/>
    <x v="2"/>
    <s v="038"/>
    <s v="IDAHO"/>
    <s v="KOO"/>
    <s v="KOOSKIA SUBSTA"/>
    <x v="5"/>
    <n v="0"/>
  </r>
  <r>
    <x v="6"/>
    <s v="KOO"/>
    <x v="2"/>
    <x v="2"/>
    <s v="038"/>
    <s v="IDAHO"/>
    <s v="KOO"/>
    <s v="KOOSKIA SUBSTA"/>
    <x v="316"/>
    <n v="68297.990000000005"/>
  </r>
  <r>
    <x v="6"/>
    <s v="KOO"/>
    <x v="2"/>
    <x v="2"/>
    <s v="038"/>
    <s v="IDAHO"/>
    <s v="KOO"/>
    <s v="KOOSKIA SUBSTA"/>
    <x v="416"/>
    <n v="27885.9"/>
  </r>
  <r>
    <x v="6"/>
    <s v="KOO"/>
    <x v="2"/>
    <x v="2"/>
    <s v="038"/>
    <s v="IDAHO"/>
    <s v="KOO"/>
    <s v="KOOSKIA SUBSTA"/>
    <x v="330"/>
    <n v="4733.3599999999997"/>
  </r>
  <r>
    <x v="6"/>
    <s v="KOOME"/>
    <x v="1"/>
    <x v="2"/>
    <s v="038"/>
    <s v="IDAHO"/>
    <s v="KOOME"/>
    <s v="KOOTENAI MEDICAL CENTER TELEMETRY"/>
    <x v="19"/>
    <n v="566.44000000000005"/>
  </r>
  <r>
    <x v="6"/>
    <s v="KOOME"/>
    <x v="1"/>
    <x v="2"/>
    <s v="038"/>
    <s v="IDAHO"/>
    <s v="KOOME"/>
    <s v="KOOTENAI MEDICAL CENTER TELEMETRY"/>
    <x v="272"/>
    <n v="2599.64"/>
  </r>
  <r>
    <x v="6"/>
    <s v="LAPAC"/>
    <x v="1"/>
    <x v="2"/>
    <s v="038"/>
    <s v="IDAHO"/>
    <s v="LAPAC"/>
    <s v="LOUISIANA PACIFIC-CHILCO-TELEMETRY"/>
    <x v="11"/>
    <n v="1057.2"/>
  </r>
  <r>
    <x v="6"/>
    <s v="LAPAC"/>
    <x v="1"/>
    <x v="2"/>
    <s v="038"/>
    <s v="IDAHO"/>
    <s v="LAPAC"/>
    <s v="LOUISIANA PACIFIC-CHILCO-TELEMETRY"/>
    <x v="272"/>
    <n v="2599.64"/>
  </r>
  <r>
    <x v="6"/>
    <s v="LIGNET"/>
    <x v="1"/>
    <x v="2"/>
    <s v="038"/>
    <s v="IDAHO"/>
    <s v="LIGNET"/>
    <s v="LEGNETICS"/>
    <x v="272"/>
    <n v="2599.11"/>
  </r>
  <r>
    <x v="6"/>
    <s v="LMR"/>
    <x v="2"/>
    <x v="2"/>
    <s v="038"/>
    <s v="IDAHO"/>
    <s v="LMR"/>
    <s v="LEWISTON MILL ROAD 115 kV SUBSTATION"/>
    <x v="417"/>
    <n v="102542.27"/>
  </r>
  <r>
    <x v="6"/>
    <s v="LRG"/>
    <x v="0"/>
    <x v="0"/>
    <s v="038"/>
    <s v="IDAHO"/>
    <s v="LRG"/>
    <s v="LEWISTON RIDGE NEXT GEN COMMUNICATION"/>
    <x v="111"/>
    <n v="772642.49"/>
  </r>
  <r>
    <x v="6"/>
    <s v="M15"/>
    <x v="2"/>
    <x v="2"/>
    <s v="038"/>
    <s v="IDAHO"/>
    <s v="M15"/>
    <s v="MOSCOW CITY SUBSTA"/>
    <x v="218"/>
    <n v="243.34"/>
  </r>
  <r>
    <x v="6"/>
    <s v="M15"/>
    <x v="2"/>
    <x v="2"/>
    <s v="038"/>
    <s v="IDAHO"/>
    <s v="M15"/>
    <s v="MOSCOW CITY SUBSTA"/>
    <x v="6"/>
    <n v="25558.74"/>
  </r>
  <r>
    <x v="6"/>
    <s v="M15"/>
    <x v="2"/>
    <x v="2"/>
    <s v="038"/>
    <s v="IDAHO"/>
    <s v="M15"/>
    <s v="MOSCOW CITY SUBSTA"/>
    <x v="14"/>
    <n v="0"/>
  </r>
  <r>
    <x v="6"/>
    <s v="M15"/>
    <x v="2"/>
    <x v="2"/>
    <s v="038"/>
    <s v="IDAHO"/>
    <s v="M15"/>
    <s v="MOSCOW CITY SUBSTA"/>
    <x v="232"/>
    <n v="21002.19"/>
  </r>
  <r>
    <x v="6"/>
    <s v="M15"/>
    <x v="2"/>
    <x v="2"/>
    <s v="038"/>
    <s v="IDAHO"/>
    <s v="M15"/>
    <s v="MOSCOW CITY SUBSTA"/>
    <x v="418"/>
    <n v="143822.70000000001"/>
  </r>
  <r>
    <x v="6"/>
    <s v="M15"/>
    <x v="2"/>
    <x v="4"/>
    <s v="038"/>
    <s v="IDAHO"/>
    <s v="M15"/>
    <s v="MOSCOW CITY SUBSTA (AN)"/>
    <x v="294"/>
    <n v="0.01"/>
  </r>
  <r>
    <x v="6"/>
    <s v="MERBRO"/>
    <x v="1"/>
    <x v="2"/>
    <s v="038"/>
    <s v="IDAHO"/>
    <s v="MERBRO"/>
    <s v="MERRITT BROTHERS TELEMETRY-ATHOL IDAHO"/>
    <x v="272"/>
    <n v="2599.64"/>
  </r>
  <r>
    <x v="6"/>
    <s v="NIDEL"/>
    <x v="1"/>
    <x v="2"/>
    <s v="038"/>
    <s v="IDAHO"/>
    <s v="NIDEL"/>
    <s v="NORTHERN IDAHO ENERGY LOGS, BONNERS FERRY, ID"/>
    <x v="308"/>
    <n v="0"/>
  </r>
  <r>
    <x v="6"/>
    <s v="NMO"/>
    <x v="2"/>
    <x v="2"/>
    <s v="038"/>
    <s v="IDAHO"/>
    <s v="NMO"/>
    <s v="NORTH MOSCOW SUBSTA"/>
    <x v="14"/>
    <n v="2348.13"/>
  </r>
  <r>
    <x v="6"/>
    <s v="NMO"/>
    <x v="2"/>
    <x v="2"/>
    <s v="038"/>
    <s v="IDAHO"/>
    <s v="NMO"/>
    <s v="NORTH MOSCOW SUBSTA"/>
    <x v="18"/>
    <n v="14400.19"/>
  </r>
  <r>
    <x v="6"/>
    <s v="ODN"/>
    <x v="2"/>
    <x v="2"/>
    <s v="038"/>
    <s v="IDAHO"/>
    <s v="ODN"/>
    <s v="ODEN SUBSTA"/>
    <x v="8"/>
    <n v="41369.35"/>
  </r>
  <r>
    <x v="6"/>
    <s v="ODN"/>
    <x v="2"/>
    <x v="2"/>
    <s v="038"/>
    <s v="IDAHO"/>
    <s v="ODN"/>
    <s v="ODEN SUBSTA"/>
    <x v="10"/>
    <n v="9317.4599999999991"/>
  </r>
  <r>
    <x v="6"/>
    <s v="ODN"/>
    <x v="2"/>
    <x v="2"/>
    <s v="038"/>
    <s v="IDAHO"/>
    <s v="ODN"/>
    <s v="ODEN SUBSTA"/>
    <x v="19"/>
    <n v="7939.98"/>
  </r>
  <r>
    <x v="6"/>
    <s v="ODN"/>
    <x v="2"/>
    <x v="2"/>
    <s v="038"/>
    <s v="IDAHO"/>
    <s v="ODN"/>
    <s v="ODEN SUBSTA"/>
    <x v="74"/>
    <n v="101780.13"/>
  </r>
  <r>
    <x v="6"/>
    <s v="ODN"/>
    <x v="2"/>
    <x v="2"/>
    <s v="038"/>
    <s v="IDAHO"/>
    <s v="ODN"/>
    <s v="ODEN SUBSTA"/>
    <x v="419"/>
    <n v="89815.69"/>
  </r>
  <r>
    <x v="6"/>
    <s v="OGA"/>
    <x v="2"/>
    <x v="2"/>
    <s v="038"/>
    <s v="IDAHO"/>
    <s v="OGA"/>
    <s v="OGARA SUBSTA"/>
    <x v="2"/>
    <n v="1878.14"/>
  </r>
  <r>
    <x v="6"/>
    <s v="OLD"/>
    <x v="2"/>
    <x v="2"/>
    <s v="038"/>
    <s v="IDAHO"/>
    <s v="OLD"/>
    <s v="OLDTOWN 115KV SUBSTATION"/>
    <x v="19"/>
    <n v="13280.12"/>
  </r>
  <r>
    <x v="6"/>
    <s v="OLD"/>
    <x v="2"/>
    <x v="2"/>
    <s v="038"/>
    <s v="IDAHO"/>
    <s v="OLD"/>
    <s v="OLDTOWN 115KV SUBSTATION"/>
    <x v="212"/>
    <n v="2416.29"/>
  </r>
  <r>
    <x v="6"/>
    <s v="ORF"/>
    <x v="0"/>
    <x v="0"/>
    <s v="038"/>
    <s v="IDAHO"/>
    <s v="ORF"/>
    <s v="OROFINO OFFICE NEXT GEN"/>
    <x v="111"/>
    <n v="39265.82"/>
  </r>
  <r>
    <x v="6"/>
    <s v="ORO"/>
    <x v="2"/>
    <x v="2"/>
    <s v="038"/>
    <s v="IDAHO"/>
    <s v="ORO"/>
    <s v="OROFINO SUBSTA"/>
    <x v="15"/>
    <n v="3276.62"/>
  </r>
  <r>
    <x v="6"/>
    <s v="ORO"/>
    <x v="2"/>
    <x v="2"/>
    <s v="038"/>
    <s v="IDAHO"/>
    <s v="ORO"/>
    <s v="OROFINO SUBSTA"/>
    <x v="16"/>
    <n v="3215.09"/>
  </r>
  <r>
    <x v="6"/>
    <s v="ORO"/>
    <x v="2"/>
    <x v="2"/>
    <s v="038"/>
    <s v="IDAHO"/>
    <s v="ORO"/>
    <s v="OROFINO SUBSTA"/>
    <x v="17"/>
    <n v="23915.279999999999"/>
  </r>
  <r>
    <x v="6"/>
    <s v="ORO"/>
    <x v="2"/>
    <x v="2"/>
    <s v="038"/>
    <s v="IDAHO"/>
    <s v="ORO"/>
    <s v="OROFINO SUBSTA"/>
    <x v="420"/>
    <n v="37702.629999999997"/>
  </r>
  <r>
    <x v="6"/>
    <s v="ORO"/>
    <x v="2"/>
    <x v="2"/>
    <s v="038"/>
    <s v="IDAHO"/>
    <s v="ORO"/>
    <s v="OROFINO SUBSTA"/>
    <x v="383"/>
    <n v="6212.42"/>
  </r>
  <r>
    <x v="6"/>
    <s v="OROOFC"/>
    <x v="2"/>
    <x v="2"/>
    <s v="038"/>
    <s v="IDAHO"/>
    <s v="OROOFC"/>
    <s v="OROFINO OFFICE"/>
    <x v="225"/>
    <n v="3601.87"/>
  </r>
  <r>
    <x v="6"/>
    <s v="OROOFC"/>
    <x v="2"/>
    <x v="2"/>
    <s v="038"/>
    <s v="IDAHO"/>
    <s v="OROOFC"/>
    <s v="OROFINO OFFICE"/>
    <x v="230"/>
    <n v="5231.08"/>
  </r>
  <r>
    <x v="6"/>
    <s v="OROOFC"/>
    <x v="2"/>
    <x v="2"/>
    <s v="038"/>
    <s v="IDAHO"/>
    <s v="OROOFC"/>
    <s v="OROFINO OFFICE"/>
    <x v="231"/>
    <n v="1900.53"/>
  </r>
  <r>
    <x v="6"/>
    <s v="OROOFC"/>
    <x v="2"/>
    <x v="2"/>
    <s v="038"/>
    <s v="IDAHO"/>
    <s v="OROOFC"/>
    <s v="OROFINO OFFICE"/>
    <x v="0"/>
    <n v="1061.71"/>
  </r>
  <r>
    <x v="6"/>
    <s v="PFGAS"/>
    <x v="1"/>
    <x v="2"/>
    <s v="038"/>
    <s v="IDAHO"/>
    <s v="PFGAS"/>
    <s v="POST FALLS GAS METER STA"/>
    <x v="5"/>
    <n v="19155.240000000002"/>
  </r>
  <r>
    <x v="6"/>
    <s v="PFGAS"/>
    <x v="1"/>
    <x v="2"/>
    <s v="038"/>
    <s v="IDAHO"/>
    <s v="PFGAS"/>
    <s v="POST FALLS GAS METER STA"/>
    <x v="12"/>
    <n v="2982.9"/>
  </r>
  <r>
    <x v="6"/>
    <s v="PFS"/>
    <x v="2"/>
    <x v="2"/>
    <s v="038"/>
    <s v="IDAHO"/>
    <s v="PFS"/>
    <s v="POST FALLS SUBSTA"/>
    <x v="400"/>
    <n v="33632.28"/>
  </r>
  <r>
    <x v="6"/>
    <s v="PFS"/>
    <x v="2"/>
    <x v="2"/>
    <s v="038"/>
    <s v="IDAHO"/>
    <s v="PFS"/>
    <s v="POST FALLS SUBSTA"/>
    <x v="421"/>
    <n v="0"/>
  </r>
  <r>
    <x v="6"/>
    <s v="PINHU"/>
    <x v="1"/>
    <x v="2"/>
    <s v="038"/>
    <s v="IDAHO"/>
    <s v="PINHU"/>
    <s v="PINEHURST GAS SYSTEM"/>
    <x v="234"/>
    <n v="513.4"/>
  </r>
  <r>
    <x v="6"/>
    <s v="PKN"/>
    <x v="0"/>
    <x v="0"/>
    <s v="038"/>
    <s v="IDAHO"/>
    <s v="PKN"/>
    <s v="PILOT KNOB NEXT GEN"/>
    <x v="111"/>
    <n v="710677.44"/>
  </r>
  <r>
    <x v="6"/>
    <s v="PKN"/>
    <x v="0"/>
    <x v="0"/>
    <s v="038"/>
    <s v="IDAHO"/>
    <s v="PKN"/>
    <s v="PILOT KNOB NEXT GEN"/>
    <x v="122"/>
    <n v="72602"/>
  </r>
  <r>
    <x v="6"/>
    <s v="PLM"/>
    <x v="2"/>
    <x v="2"/>
    <s v="038"/>
    <s v="IDAHO"/>
    <s v="PLM"/>
    <s v="PLUMMER SUBSTA"/>
    <x v="2"/>
    <n v="1004.18"/>
  </r>
  <r>
    <x v="6"/>
    <s v="PLM"/>
    <x v="2"/>
    <x v="2"/>
    <s v="038"/>
    <s v="IDAHO"/>
    <s v="PLM"/>
    <s v="PLUMMER SUBSTA"/>
    <x v="16"/>
    <n v="1"/>
  </r>
  <r>
    <x v="6"/>
    <s v="PLM"/>
    <x v="2"/>
    <x v="2"/>
    <s v="038"/>
    <s v="IDAHO"/>
    <s v="PLM"/>
    <s v="PLUMMER SUBSTA"/>
    <x v="422"/>
    <n v="67303.88"/>
  </r>
  <r>
    <x v="6"/>
    <s v="PNR"/>
    <x v="2"/>
    <x v="2"/>
    <s v="038"/>
    <s v="IDAHO"/>
    <s v="PNR"/>
    <s v="PILOT KNOB RADIO STA NEXT GEN"/>
    <x v="0"/>
    <n v="75059.14"/>
  </r>
  <r>
    <x v="6"/>
    <s v="PNR"/>
    <x v="2"/>
    <x v="2"/>
    <s v="038"/>
    <s v="IDAHO"/>
    <s v="PNR"/>
    <s v="PILOT KNOB RADIO STA NEXT GEN"/>
    <x v="9"/>
    <n v="2868.41"/>
  </r>
  <r>
    <x v="6"/>
    <s v="PNR"/>
    <x v="2"/>
    <x v="2"/>
    <s v="038"/>
    <s v="IDAHO"/>
    <s v="PNR"/>
    <s v="PILOT KNOB RADIO STA NEXT GEN"/>
    <x v="283"/>
    <n v="3019.3"/>
  </r>
  <r>
    <x v="6"/>
    <s v="POT"/>
    <x v="2"/>
    <x v="2"/>
    <s v="038"/>
    <s v="IDAHO"/>
    <s v="POT"/>
    <s v="POTLATCH 115 KV SUBSTA"/>
    <x v="229"/>
    <n v="745.89"/>
  </r>
  <r>
    <x v="6"/>
    <s v="PRA"/>
    <x v="2"/>
    <x v="2"/>
    <s v="038"/>
    <s v="IDAHO"/>
    <s v="PRA"/>
    <s v="PRAIRIE BPA SUBSTA"/>
    <x v="16"/>
    <n v="2958.87"/>
  </r>
  <r>
    <x v="6"/>
    <s v="PRA"/>
    <x v="2"/>
    <x v="2"/>
    <s v="038"/>
    <s v="IDAHO"/>
    <s v="PRA"/>
    <s v="PRAIRIE BPA SUBSTA"/>
    <x v="19"/>
    <n v="30695.29"/>
  </r>
  <r>
    <x v="6"/>
    <s v="PRA"/>
    <x v="2"/>
    <x v="2"/>
    <s v="038"/>
    <s v="IDAHO"/>
    <s v="PRA"/>
    <s v="PRAIRIE BPA SUBSTA"/>
    <x v="294"/>
    <n v="0.01"/>
  </r>
  <r>
    <x v="6"/>
    <s v="PRA"/>
    <x v="2"/>
    <x v="2"/>
    <s v="038"/>
    <s v="IDAHO"/>
    <s v="PRA"/>
    <s v="PRAIRIE BPA SUBSTA"/>
    <x v="232"/>
    <n v="160167.54"/>
  </r>
  <r>
    <x v="6"/>
    <s v="PRV"/>
    <x v="2"/>
    <x v="2"/>
    <s v="038"/>
    <s v="IDAHO"/>
    <s v="PRV"/>
    <s v="PRIEST RIVER SUBSTA"/>
    <x v="8"/>
    <n v="857.25"/>
  </r>
  <r>
    <x v="6"/>
    <s v="PRV"/>
    <x v="2"/>
    <x v="2"/>
    <s v="038"/>
    <s v="IDAHO"/>
    <s v="PRV"/>
    <s v="PRIEST RIVER SUBSTA"/>
    <x v="15"/>
    <n v="160762.47"/>
  </r>
  <r>
    <x v="6"/>
    <s v="PRV"/>
    <x v="2"/>
    <x v="2"/>
    <s v="038"/>
    <s v="IDAHO"/>
    <s v="PRV"/>
    <s v="PRIEST RIVER SUBSTA"/>
    <x v="18"/>
    <n v="10460.19"/>
  </r>
  <r>
    <x v="6"/>
    <s v="PRV"/>
    <x v="2"/>
    <x v="2"/>
    <s v="038"/>
    <s v="IDAHO"/>
    <s v="PRV"/>
    <s v="PRIEST RIVER SUBSTA"/>
    <x v="322"/>
    <n v="70111.62"/>
  </r>
  <r>
    <x v="6"/>
    <s v="PRV"/>
    <x v="2"/>
    <x v="2"/>
    <s v="038"/>
    <s v="IDAHO"/>
    <s v="PRV"/>
    <s v="PRIEST RIVER SUBSTA"/>
    <x v="316"/>
    <n v="44361.17"/>
  </r>
  <r>
    <x v="6"/>
    <s v="PRV"/>
    <x v="2"/>
    <x v="2"/>
    <s v="038"/>
    <s v="IDAHO"/>
    <s v="PRV"/>
    <s v="PRIEST RIVER SUBSTA"/>
    <x v="232"/>
    <n v="21002.19"/>
  </r>
  <r>
    <x v="6"/>
    <s v="PVW"/>
    <x v="2"/>
    <x v="2"/>
    <s v="038"/>
    <s v="IDAHO"/>
    <s v="PVW"/>
    <s v="PLEASANT VIEW SUBSTA"/>
    <x v="7"/>
    <n v="821.41"/>
  </r>
  <r>
    <x v="6"/>
    <s v="PVW"/>
    <x v="2"/>
    <x v="2"/>
    <s v="038"/>
    <s v="IDAHO"/>
    <s v="PVW"/>
    <s v="PLEASANT VIEW SUBSTA"/>
    <x v="12"/>
    <n v="23533.69"/>
  </r>
  <r>
    <x v="6"/>
    <s v="PVW"/>
    <x v="2"/>
    <x v="2"/>
    <s v="038"/>
    <s v="IDAHO"/>
    <s v="PVW"/>
    <s v="PLEASANT VIEW SUBSTA"/>
    <x v="294"/>
    <n v="0.01"/>
  </r>
  <r>
    <x v="6"/>
    <s v="PVW"/>
    <x v="2"/>
    <x v="2"/>
    <s v="038"/>
    <s v="IDAHO"/>
    <s v="PVW"/>
    <s v="PLEASANT VIEW SUBSTA"/>
    <x v="232"/>
    <n v="152397.88"/>
  </r>
  <r>
    <x v="6"/>
    <s v="RAT"/>
    <x v="2"/>
    <x v="2"/>
    <s v="038"/>
    <s v="IDAHO"/>
    <s v="RAT"/>
    <s v="RATHDRUM 230 KV SUBSTA"/>
    <x v="173"/>
    <n v="22291.07"/>
  </r>
  <r>
    <x v="6"/>
    <s v="SAG"/>
    <x v="2"/>
    <x v="2"/>
    <s v="038"/>
    <s v="IDAHO"/>
    <s v="SAG"/>
    <s v="SAGLE 115KV SUBSTATION"/>
    <x v="423"/>
    <n v="63579.040000000001"/>
  </r>
  <r>
    <x v="6"/>
    <s v="SAG"/>
    <x v="2"/>
    <x v="2"/>
    <s v="038"/>
    <s v="IDAHO"/>
    <s v="SAG"/>
    <s v="SAGLE 115KV SUBSTATION"/>
    <x v="74"/>
    <n v="131094.25"/>
  </r>
  <r>
    <x v="6"/>
    <s v="SANCO"/>
    <x v="0"/>
    <x v="2"/>
    <s v="038"/>
    <s v="IDAHO"/>
    <s v="SANCO"/>
    <s v="SANDPOINT SERVICE CENTER-COM"/>
    <x v="424"/>
    <n v="1816.65"/>
  </r>
  <r>
    <x v="6"/>
    <s v="SANCO"/>
    <x v="0"/>
    <x v="2"/>
    <s v="038"/>
    <s v="IDAHO"/>
    <s v="SANCO"/>
    <s v="SANDPOINT SERVICE CENTER-COM"/>
    <x v="425"/>
    <n v="80.7"/>
  </r>
  <r>
    <x v="6"/>
    <s v="SANCO"/>
    <x v="0"/>
    <x v="2"/>
    <s v="038"/>
    <s v="IDAHO"/>
    <s v="SANCO"/>
    <s v="SANDPOINT SERVICE CENTER-COM"/>
    <x v="426"/>
    <n v="283.66000000000003"/>
  </r>
  <r>
    <x v="6"/>
    <s v="SANCO"/>
    <x v="0"/>
    <x v="2"/>
    <s v="038"/>
    <s v="IDAHO"/>
    <s v="SANCO"/>
    <s v="SANDPOINT SERVICE CENTER-COM"/>
    <x v="427"/>
    <n v="68.55"/>
  </r>
  <r>
    <x v="6"/>
    <s v="SANCO"/>
    <x v="0"/>
    <x v="2"/>
    <s v="038"/>
    <s v="IDAHO"/>
    <s v="SANCO"/>
    <s v="SANDPOINT SERVICE CENTER-COM"/>
    <x v="428"/>
    <n v="423.4"/>
  </r>
  <r>
    <x v="6"/>
    <s v="SANCO"/>
    <x v="0"/>
    <x v="2"/>
    <s v="038"/>
    <s v="IDAHO"/>
    <s v="SANCO"/>
    <s v="SANDPOINT SERVICE CENTER-COM"/>
    <x v="429"/>
    <n v="345.96"/>
  </r>
  <r>
    <x v="6"/>
    <s v="SANCO"/>
    <x v="0"/>
    <x v="2"/>
    <s v="038"/>
    <s v="IDAHO"/>
    <s v="SANCO"/>
    <s v="SANDPOINT SERVICE CENTER-COM"/>
    <x v="430"/>
    <n v="135.84"/>
  </r>
  <r>
    <x v="6"/>
    <s v="SANCO"/>
    <x v="0"/>
    <x v="2"/>
    <s v="038"/>
    <s v="IDAHO"/>
    <s v="SANCO"/>
    <s v="SANDPOINT SERVICE CENTER-COM"/>
    <x v="431"/>
    <n v="2025.12"/>
  </r>
  <r>
    <x v="6"/>
    <s v="SANCO"/>
    <x v="0"/>
    <x v="2"/>
    <s v="038"/>
    <s v="IDAHO"/>
    <s v="SANCO"/>
    <s v="SANDPOINT SERVICE CENTER-COM"/>
    <x v="214"/>
    <n v="341.3"/>
  </r>
  <r>
    <x v="6"/>
    <s v="SANCO"/>
    <x v="0"/>
    <x v="2"/>
    <s v="038"/>
    <s v="IDAHO"/>
    <s v="SANCO"/>
    <s v="SANDPOINT SERVICE CENTER-COM"/>
    <x v="217"/>
    <n v="413.3"/>
  </r>
  <r>
    <x v="6"/>
    <s v="SANCO"/>
    <x v="0"/>
    <x v="2"/>
    <s v="038"/>
    <s v="IDAHO"/>
    <s v="SANCO"/>
    <s v="SANDPOINT SERVICE CENTER-COM"/>
    <x v="218"/>
    <n v="153.51"/>
  </r>
  <r>
    <x v="6"/>
    <s v="SANCO"/>
    <x v="0"/>
    <x v="2"/>
    <s v="038"/>
    <s v="IDAHO"/>
    <s v="SANCO"/>
    <s v="SANDPOINT SERVICE CENTER-COM"/>
    <x v="221"/>
    <n v="114.54"/>
  </r>
  <r>
    <x v="6"/>
    <s v="SANCO"/>
    <x v="0"/>
    <x v="2"/>
    <s v="038"/>
    <s v="IDAHO"/>
    <s v="SANCO"/>
    <s v="SANDPOINT SERVICE CENTER-COM"/>
    <x v="223"/>
    <n v="1611.16"/>
  </r>
  <r>
    <x v="6"/>
    <s v="SANCO"/>
    <x v="0"/>
    <x v="2"/>
    <s v="038"/>
    <s v="IDAHO"/>
    <s v="SANCO"/>
    <s v="SANDPOINT SERVICE CENTER-COM"/>
    <x v="224"/>
    <n v="388.8"/>
  </r>
  <r>
    <x v="6"/>
    <s v="SANCO"/>
    <x v="0"/>
    <x v="2"/>
    <s v="038"/>
    <s v="IDAHO"/>
    <s v="SANCO"/>
    <s v="SANDPOINT SERVICE CENTER-COM"/>
    <x v="228"/>
    <n v="3445.28"/>
  </r>
  <r>
    <x v="6"/>
    <s v="SANCO"/>
    <x v="0"/>
    <x v="2"/>
    <s v="038"/>
    <s v="IDAHO"/>
    <s v="SANCO"/>
    <s v="SANDPOINT SERVICE CENTER-COM"/>
    <x v="229"/>
    <n v="1696.74"/>
  </r>
  <r>
    <x v="6"/>
    <s v="SANCO"/>
    <x v="0"/>
    <x v="2"/>
    <s v="038"/>
    <s v="IDAHO"/>
    <s v="SANCO"/>
    <s v="SANDPOINT SERVICE CENTER-COM"/>
    <x v="230"/>
    <n v="3000.58"/>
  </r>
  <r>
    <x v="6"/>
    <s v="SANCO"/>
    <x v="0"/>
    <x v="2"/>
    <s v="038"/>
    <s v="IDAHO"/>
    <s v="SANCO"/>
    <s v="SANDPOINT SERVICE CENTER-COM"/>
    <x v="0"/>
    <n v="1282.31"/>
  </r>
  <r>
    <x v="6"/>
    <s v="SANCO"/>
    <x v="0"/>
    <x v="2"/>
    <s v="038"/>
    <s v="IDAHO"/>
    <s v="SANCO"/>
    <s v="SANDPOINT SERVICE CENTER-COM"/>
    <x v="6"/>
    <n v="31089.03"/>
  </r>
  <r>
    <x v="6"/>
    <s v="SANCO"/>
    <x v="0"/>
    <x v="2"/>
    <s v="038"/>
    <s v="IDAHO"/>
    <s v="SANCO"/>
    <s v="SANDPOINT SERVICE CENTER-COM"/>
    <x v="8"/>
    <n v="1792.79"/>
  </r>
  <r>
    <x v="6"/>
    <s v="SANCO"/>
    <x v="0"/>
    <x v="2"/>
    <s v="038"/>
    <s v="IDAHO"/>
    <s v="SANCO"/>
    <s v="SANDPOINT SERVICE CENTER-COM"/>
    <x v="18"/>
    <n v="0"/>
  </r>
  <r>
    <x v="6"/>
    <s v="SANCO"/>
    <x v="0"/>
    <x v="2"/>
    <s v="038"/>
    <s v="IDAHO"/>
    <s v="SANCO"/>
    <s v="SANDPOINT SERVICE CENTER-COM"/>
    <x v="306"/>
    <n v="24198.720000000001"/>
  </r>
  <r>
    <x v="6"/>
    <s v="SANCO"/>
    <x v="0"/>
    <x v="2"/>
    <s v="038"/>
    <s v="IDAHO"/>
    <s v="SANCO"/>
    <s v="SANDPOINT SERVICE CENTER-COM"/>
    <x v="307"/>
    <n v="1850.55"/>
  </r>
  <r>
    <x v="6"/>
    <s v="SANDP"/>
    <x v="1"/>
    <x v="2"/>
    <s v="038"/>
    <s v="IDAHO"/>
    <s v="SANDP"/>
    <s v="SANDPOINT METER STA"/>
    <x v="5"/>
    <n v="11793.33"/>
  </r>
  <r>
    <x v="6"/>
    <s v="SGRCOM"/>
    <x v="2"/>
    <x v="2"/>
    <s v="038"/>
    <s v="IDAHO"/>
    <s v="SGRCOM"/>
    <s v="SANDPOINT GRID COMMUNICATIONS DIST MGMT SYSTEM"/>
    <x v="432"/>
    <n v="62901.39"/>
  </r>
  <r>
    <x v="6"/>
    <s v="SHM"/>
    <x v="0"/>
    <x v="0"/>
    <s v="038"/>
    <s v="IDAHO"/>
    <s v="SHM"/>
    <s v="SHAWNEE M/W NEXT GEN"/>
    <x v="111"/>
    <n v="963174.73"/>
  </r>
  <r>
    <x v="6"/>
    <s v="SLW"/>
    <x v="2"/>
    <x v="2"/>
    <s v="038"/>
    <s v="IDAHO"/>
    <s v="SLW"/>
    <s v="SOUTH LEWISTON SUBSTA"/>
    <x v="1"/>
    <n v="0"/>
  </r>
  <r>
    <x v="6"/>
    <s v="SLW"/>
    <x v="2"/>
    <x v="4"/>
    <s v="038"/>
    <s v="IDAHO"/>
    <s v="SLW"/>
    <s v="SOUTH LEWISTON SUBSTA (AN)"/>
    <x v="433"/>
    <n v="2187.7399999999998"/>
  </r>
  <r>
    <x v="6"/>
    <s v="SPL"/>
    <x v="2"/>
    <x v="2"/>
    <s v="038"/>
    <s v="IDAHO"/>
    <s v="SPL"/>
    <s v="SPIRIT LAKE SUBSTA"/>
    <x v="7"/>
    <n v="2232.63"/>
  </r>
  <r>
    <x v="6"/>
    <s v="SPRA"/>
    <x v="1"/>
    <x v="2"/>
    <s v="038"/>
    <s v="IDAHO"/>
    <s v="SPRA"/>
    <s v="SANDPOINT PRESSURE RECORDING &amp; ALARM"/>
    <x v="431"/>
    <n v="666.11"/>
  </r>
  <r>
    <x v="6"/>
    <s v="SPT"/>
    <x v="2"/>
    <x v="2"/>
    <s v="038"/>
    <s v="IDAHO"/>
    <s v="SPT"/>
    <s v="SANDPOINT SUBSTA"/>
    <x v="10"/>
    <n v="83316.039999999994"/>
  </r>
  <r>
    <x v="6"/>
    <s v="SPT"/>
    <x v="2"/>
    <x v="2"/>
    <s v="038"/>
    <s v="IDAHO"/>
    <s v="SPT"/>
    <s v="SANDPOINT SUBSTA"/>
    <x v="15"/>
    <n v="18026.419999999998"/>
  </r>
  <r>
    <x v="6"/>
    <s v="SPT"/>
    <x v="2"/>
    <x v="2"/>
    <s v="038"/>
    <s v="IDAHO"/>
    <s v="SPT"/>
    <s v="SANDPOINT SUBSTA"/>
    <x v="19"/>
    <n v="21249.91"/>
  </r>
  <r>
    <x v="6"/>
    <s v="SPT"/>
    <x v="2"/>
    <x v="2"/>
    <s v="038"/>
    <s v="IDAHO"/>
    <s v="SPT"/>
    <s v="SANDPOINT SUBSTA"/>
    <x v="402"/>
    <n v="33919.07"/>
  </r>
  <r>
    <x v="6"/>
    <s v="SPT"/>
    <x v="2"/>
    <x v="2"/>
    <s v="038"/>
    <s v="IDAHO"/>
    <s v="SPT"/>
    <s v="SANDPOINT SUBSTA"/>
    <x v="434"/>
    <n v="5719.13"/>
  </r>
  <r>
    <x v="6"/>
    <s v="SPT"/>
    <x v="2"/>
    <x v="2"/>
    <s v="038"/>
    <s v="IDAHO"/>
    <s v="SPT"/>
    <s v="SANDPOINT SUBSTA"/>
    <x v="74"/>
    <n v="163975.29999999999"/>
  </r>
  <r>
    <x v="6"/>
    <s v="STIMAT"/>
    <x v="1"/>
    <x v="2"/>
    <s v="038"/>
    <s v="IDAHO"/>
    <s v="STIMAT"/>
    <s v="STIMSON LUMBER ATLAS PLANT-CDA,ID 1/038"/>
    <x v="17"/>
    <n v="0"/>
  </r>
  <r>
    <x v="6"/>
    <s v="STIMAT"/>
    <x v="1"/>
    <x v="2"/>
    <s v="038"/>
    <s v="IDAHO"/>
    <s v="STIMAT"/>
    <s v="STIMSON LUMBER ATLAS PLANT-CDA,ID 1/038"/>
    <x v="272"/>
    <n v="2599.64"/>
  </r>
  <r>
    <x v="6"/>
    <s v="STIMLC"/>
    <x v="1"/>
    <x v="2"/>
    <s v="038"/>
    <s v="IDAHO"/>
    <s v="STIMLC"/>
    <s v="STIMSON LUMBER TELEMETRY-DEARMOND PL,CDA 1/038"/>
    <x v="17"/>
    <n v="1488.24"/>
  </r>
  <r>
    <x v="6"/>
    <s v="STIMLC"/>
    <x v="1"/>
    <x v="2"/>
    <s v="038"/>
    <s v="IDAHO"/>
    <s v="STIMLC"/>
    <s v="STIMSON LUMBER TELEMETRY-DEARMOND PL,CDA 1/038"/>
    <x v="272"/>
    <n v="2599.64"/>
  </r>
  <r>
    <x v="6"/>
    <s v="STM"/>
    <x v="2"/>
    <x v="2"/>
    <s v="038"/>
    <s v="IDAHO"/>
    <s v="STM"/>
    <s v="ST MARIES SUBSTA"/>
    <x v="229"/>
    <n v="849.14"/>
  </r>
  <r>
    <x v="6"/>
    <s v="STMBS"/>
    <x v="2"/>
    <x v="2"/>
    <s v="038"/>
    <s v="IDAHO"/>
    <s v="STMBS"/>
    <s v="ST MARIES BASE STA"/>
    <x v="218"/>
    <n v="202.94"/>
  </r>
  <r>
    <x v="6"/>
    <s v="STMBS"/>
    <x v="2"/>
    <x v="2"/>
    <s v="038"/>
    <s v="IDAHO"/>
    <s v="STMBS"/>
    <s v="ST MARIES BASE STA"/>
    <x v="226"/>
    <n v="1040.8"/>
  </r>
  <r>
    <x v="6"/>
    <s v="STMBS"/>
    <x v="2"/>
    <x v="2"/>
    <s v="038"/>
    <s v="IDAHO"/>
    <s v="STMBS"/>
    <s v="ST MARIES BASE STA"/>
    <x v="228"/>
    <n v="7488.44"/>
  </r>
  <r>
    <x v="6"/>
    <s v="STMBS"/>
    <x v="2"/>
    <x v="2"/>
    <s v="038"/>
    <s v="IDAHO"/>
    <s v="STMBS"/>
    <s v="ST MARIES BASE STA"/>
    <x v="230"/>
    <n v="1873.5"/>
  </r>
  <r>
    <x v="6"/>
    <s v="STMBS"/>
    <x v="2"/>
    <x v="2"/>
    <s v="038"/>
    <s v="IDAHO"/>
    <s v="STMBS"/>
    <s v="ST MARIES BASE STA"/>
    <x v="4"/>
    <n v="11617.43"/>
  </r>
  <r>
    <x v="6"/>
    <s v="STMBS"/>
    <x v="2"/>
    <x v="2"/>
    <s v="038"/>
    <s v="IDAHO"/>
    <s v="STMBS"/>
    <s v="ST MARIES BASE STA"/>
    <x v="13"/>
    <n v="6226.04"/>
  </r>
  <r>
    <x v="6"/>
    <s v="SWT"/>
    <x v="2"/>
    <x v="2"/>
    <s v="038"/>
    <s v="IDAHO"/>
    <s v="SWT"/>
    <s v="SWEETWATER SUBSTA"/>
    <x v="231"/>
    <n v="0"/>
  </r>
  <r>
    <x v="6"/>
    <s v="SWT"/>
    <x v="2"/>
    <x v="2"/>
    <s v="038"/>
    <s v="IDAHO"/>
    <s v="SWT"/>
    <s v="SWEETWATER SUBSTA"/>
    <x v="62"/>
    <n v="152496.23000000001"/>
  </r>
  <r>
    <x v="6"/>
    <s v="SWT"/>
    <x v="2"/>
    <x v="4"/>
    <s v="038"/>
    <s v="IDAHO"/>
    <s v="SWT"/>
    <s v="SWEETWATER SUBSTA (AN)"/>
    <x v="435"/>
    <n v="19949.04"/>
  </r>
  <r>
    <x v="6"/>
    <s v="TEN"/>
    <x v="2"/>
    <x v="2"/>
    <s v="038"/>
    <s v="IDAHO"/>
    <s v="TEN"/>
    <s v="TENTH &amp; STEWART SUBSTA"/>
    <x v="13"/>
    <n v="20230.47"/>
  </r>
  <r>
    <x v="6"/>
    <s v="TEN"/>
    <x v="2"/>
    <x v="2"/>
    <s v="038"/>
    <s v="IDAHO"/>
    <s v="TEN"/>
    <s v="TENTH &amp; STEWART SUBSTA"/>
    <x v="14"/>
    <n v="1778.39"/>
  </r>
  <r>
    <x v="6"/>
    <s v="TEN"/>
    <x v="2"/>
    <x v="2"/>
    <s v="038"/>
    <s v="IDAHO"/>
    <s v="TEN"/>
    <s v="TENTH &amp; STEWART SUBSTA"/>
    <x v="18"/>
    <n v="90"/>
  </r>
  <r>
    <x v="6"/>
    <s v="TWACS"/>
    <x v="2"/>
    <x v="2"/>
    <s v="038"/>
    <s v="IDAHO"/>
    <s v="TWACS"/>
    <s v="TWACS COMMUNICATION (ID)"/>
    <x v="436"/>
    <n v="1201.6400000000001"/>
  </r>
  <r>
    <x v="6"/>
    <s v="TWACS"/>
    <x v="2"/>
    <x v="2"/>
    <s v="038"/>
    <s v="IDAHO"/>
    <s v="TWACS"/>
    <s v="TWACS COMMUNICATION (ID)"/>
    <x v="437"/>
    <n v="-1488.66"/>
  </r>
  <r>
    <x v="6"/>
    <s v="TWACS"/>
    <x v="2"/>
    <x v="2"/>
    <s v="038"/>
    <s v="IDAHO"/>
    <s v="TWACS"/>
    <s v="TWACS COMMUNICATION (ID)"/>
    <x v="438"/>
    <n v="287.02"/>
  </r>
  <r>
    <x v="6"/>
    <s v="TWACS"/>
    <x v="2"/>
    <x v="2"/>
    <s v="038"/>
    <s v="IDAHO"/>
    <s v="TWACS"/>
    <s v="TWACS COMMUNICATION (ID)"/>
    <x v="343"/>
    <n v="-23.39"/>
  </r>
  <r>
    <x v="6"/>
    <s v="TWACS"/>
    <x v="2"/>
    <x v="2"/>
    <s v="038"/>
    <s v="IDAHO"/>
    <s v="TWACS"/>
    <s v="TWACS COMMUNICATION (ID)"/>
    <x v="321"/>
    <n v="23.39"/>
  </r>
  <r>
    <x v="6"/>
    <s v="TWACS"/>
    <x v="2"/>
    <x v="2"/>
    <s v="038"/>
    <s v="IDAHO"/>
    <s v="TWACS"/>
    <s v="TWACS COMMUNICATION (ID)"/>
    <x v="439"/>
    <n v="264789.48"/>
  </r>
  <r>
    <x v="6"/>
    <s v="TWACS"/>
    <x v="2"/>
    <x v="2"/>
    <s v="038"/>
    <s v="IDAHO"/>
    <s v="TWACS"/>
    <s v="TWACS COMMUNICATION (ID)"/>
    <x v="440"/>
    <n v="116897.12"/>
  </r>
  <r>
    <x v="6"/>
    <s v="TWACS"/>
    <x v="2"/>
    <x v="2"/>
    <s v="038"/>
    <s v="IDAHO"/>
    <s v="TWACS"/>
    <s v="TWACS COMMUNICATION (ID)"/>
    <x v="441"/>
    <n v="265463.24"/>
  </r>
  <r>
    <x v="6"/>
    <s v="UOIGAS"/>
    <x v="1"/>
    <x v="2"/>
    <s v="038"/>
    <s v="IDAHO"/>
    <s v="UOIGAS"/>
    <s v="UNIVERSITY OF IDAHO GAS TELEMETRY- 1/038"/>
    <x v="15"/>
    <n v="0"/>
  </r>
  <r>
    <x v="6"/>
    <s v="UOIGAS"/>
    <x v="1"/>
    <x v="2"/>
    <s v="038"/>
    <s v="IDAHO"/>
    <s v="UOIGAS"/>
    <s v="UNIVERSITY OF IDAHO GAS TELEMETRY- 1/038"/>
    <x v="272"/>
    <n v="2599.64"/>
  </r>
  <r>
    <x v="6"/>
    <s v="WAL"/>
    <x v="2"/>
    <x v="2"/>
    <s v="038"/>
    <s v="IDAHO"/>
    <s v="WAL"/>
    <s v="WALLACE 115 KV SUBSTA"/>
    <x v="9"/>
    <n v="238.2"/>
  </r>
  <r>
    <x v="6"/>
    <s v="WBR"/>
    <x v="2"/>
    <x v="2"/>
    <s v="038"/>
    <s v="IDAHO"/>
    <s v="WBR"/>
    <s v="WELLS BENCH RADIO TRANSMITTER"/>
    <x v="0"/>
    <n v="1672.35"/>
  </r>
  <r>
    <x v="6"/>
    <s v="WEI"/>
    <x v="2"/>
    <x v="2"/>
    <s v="038"/>
    <s v="IDAHO"/>
    <s v="WEI"/>
    <s v="WEIPPE SUBSTA"/>
    <x v="17"/>
    <n v="2808.94"/>
  </r>
  <r>
    <x v="6"/>
    <s v="WIK"/>
    <x v="2"/>
    <x v="2"/>
    <s v="038"/>
    <s v="IDAHO"/>
    <s v="WIK"/>
    <s v="WICKES SUBSTA"/>
    <x v="7"/>
    <n v="2782.01"/>
  </r>
  <r>
    <x v="6"/>
    <s v="WOR"/>
    <x v="2"/>
    <x v="2"/>
    <s v="038"/>
    <s v="IDAHO"/>
    <s v="WOR"/>
    <s v="WORLEY ELECTRIC METERING POINT SUBSTA"/>
    <x v="2"/>
    <n v="1"/>
  </r>
  <r>
    <x v="6"/>
    <s v="WOR"/>
    <x v="2"/>
    <x v="2"/>
    <s v="038"/>
    <s v="IDAHO"/>
    <s v="WOR"/>
    <s v="WORLEY ELECTRIC METERING POINT SUBSTA"/>
    <x v="316"/>
    <n v="3520.56"/>
  </r>
  <r>
    <x v="6"/>
    <s v="WOR"/>
    <x v="2"/>
    <x v="2"/>
    <s v="038"/>
    <s v="IDAHO"/>
    <s v="WOR"/>
    <s v="WORLEY ELECTRIC METERING POINT SUBSTA"/>
    <x v="442"/>
    <n v="21658.21"/>
  </r>
  <r>
    <x v="6"/>
    <s v="WORX"/>
    <x v="2"/>
    <x v="2"/>
    <s v="038"/>
    <s v="IDAHO"/>
    <s v="WORX"/>
    <s v="WORLEY ELECTRIC METERING POINT SUBSTATION"/>
    <x v="2"/>
    <n v="0"/>
  </r>
  <r>
    <x v="6"/>
    <s v="WORX"/>
    <x v="2"/>
    <x v="2"/>
    <s v="038"/>
    <s v="IDAHO"/>
    <s v="WORX"/>
    <s v="WORLEY ELECTRIC METERING POINT SUBSTATION"/>
    <x v="316"/>
    <n v="0"/>
  </r>
  <r>
    <x v="6"/>
    <s v="WTN"/>
    <x v="0"/>
    <x v="0"/>
    <s v="038"/>
    <s v="IDAHO"/>
    <s v="WTN"/>
    <s v="WEST TWIN (MTN) NEXT GEN COMM"/>
    <x v="111"/>
    <n v="1499794.35"/>
  </r>
  <r>
    <x v="6"/>
    <s v="NRC"/>
    <x v="2"/>
    <x v="7"/>
    <s v="048"/>
    <s v="MONTANA"/>
    <s v="NRC"/>
    <s v="NOXON 230/13kV SUBSTA"/>
    <x v="17"/>
    <n v="0"/>
  </r>
  <r>
    <x v="6"/>
    <s v="NRC"/>
    <x v="2"/>
    <x v="7"/>
    <s v="048"/>
    <s v="MONTANA"/>
    <s v="NRC"/>
    <s v="NOXON 230/13kV SUBSTA"/>
    <x v="443"/>
    <n v="2560.23"/>
  </r>
  <r>
    <x v="6"/>
    <s v="NRC"/>
    <x v="2"/>
    <x v="7"/>
    <s v="048"/>
    <s v="MONTANA"/>
    <s v="NRC"/>
    <s v="NOXON 230/13kV SUBSTA"/>
    <x v="444"/>
    <n v="24464.34"/>
  </r>
  <r>
    <x v="6"/>
    <s v="NRC"/>
    <x v="2"/>
    <x v="7"/>
    <s v="048"/>
    <s v="MONTANA"/>
    <s v="NRC"/>
    <s v="NOXON 230/13kV SUBSTA"/>
    <x v="381"/>
    <n v="58284.65"/>
  </r>
  <r>
    <x v="6"/>
    <s v="NRC"/>
    <x v="2"/>
    <x v="7"/>
    <s v="048"/>
    <s v="MONTANA"/>
    <s v="NRC"/>
    <s v="NOXON 230/13kV SUBSTA"/>
    <x v="384"/>
    <n v="108668.01"/>
  </r>
  <r>
    <x v="6"/>
    <s v="NRC"/>
    <x v="2"/>
    <x v="7"/>
    <s v="048"/>
    <s v="MONTANA"/>
    <s v="NRC"/>
    <s v="NOXON 230/13kV SUBSTA"/>
    <x v="445"/>
    <n v="77892.56"/>
  </r>
  <r>
    <x v="6"/>
    <s v="NRC"/>
    <x v="2"/>
    <x v="4"/>
    <s v="048"/>
    <s v="MONTANA"/>
    <s v="NRC"/>
    <s v="NOXON 230/13kV SUBSTA (AN)"/>
    <x v="443"/>
    <n v="0"/>
  </r>
  <r>
    <x v="6"/>
    <s v="NRC"/>
    <x v="2"/>
    <x v="4"/>
    <s v="048"/>
    <s v="MONTANA"/>
    <s v="NRC"/>
    <s v="NOXON 230/13kV SUBSTA (AN)"/>
    <x v="128"/>
    <n v="234203.63"/>
  </r>
  <r>
    <x v="6"/>
    <s v="NRC"/>
    <x v="2"/>
    <x v="4"/>
    <s v="048"/>
    <s v="MONTANA"/>
    <s v="NRC"/>
    <s v="NOXON 230/13kV SUBSTA (AN)"/>
    <x v="417"/>
    <n v="85387.21"/>
  </r>
  <r>
    <x v="6"/>
    <s v="NRR"/>
    <x v="2"/>
    <x v="7"/>
    <s v="048"/>
    <s v="MONTANA"/>
    <s v="NRR"/>
    <s v="NOXON REACTOR 230kV SUBSTATION"/>
    <x v="177"/>
    <n v="471660.26"/>
  </r>
  <r>
    <x v="6"/>
    <s v="NRS"/>
    <x v="2"/>
    <x v="7"/>
    <s v="048"/>
    <s v="MONTANA"/>
    <s v="NRS"/>
    <s v="NOXON RAPIDS 230kV SUBSTA"/>
    <x v="212"/>
    <n v="-118.91"/>
  </r>
  <r>
    <x v="6"/>
    <s v="NRS"/>
    <x v="2"/>
    <x v="7"/>
    <s v="048"/>
    <s v="MONTANA"/>
    <s v="NRS"/>
    <s v="NOXON RAPIDS 230kV SUBSTA"/>
    <x v="177"/>
    <n v="125809.09"/>
  </r>
  <r>
    <x v="6"/>
    <s v="08C03"/>
    <x v="1"/>
    <x v="3"/>
    <s v="068"/>
    <s v="OREGON"/>
    <s v="08C03"/>
    <s v="EASTERN OREGON UNIVERSITY, OR"/>
    <x v="446"/>
    <n v="3145.62"/>
  </r>
  <r>
    <x v="6"/>
    <s v="08C03"/>
    <x v="1"/>
    <x v="3"/>
    <s v="068"/>
    <s v="OREGON"/>
    <s v="08C03"/>
    <s v="EASTERN OREGON UNIVERSITY, OR"/>
    <x v="447"/>
    <n v="2618.31"/>
  </r>
  <r>
    <x v="6"/>
    <s v="08C03"/>
    <x v="1"/>
    <x v="3"/>
    <s v="068"/>
    <s v="OREGON"/>
    <s v="08C03"/>
    <s v="EASTERN OREGON UNIVERSITY, OR"/>
    <x v="327"/>
    <n v="5081.55"/>
  </r>
  <r>
    <x v="6"/>
    <s v="08C03"/>
    <x v="1"/>
    <x v="3"/>
    <s v="068"/>
    <s v="OREGON"/>
    <s v="08C03"/>
    <s v="EASTERN OREGON UNIVERSITY, OR"/>
    <x v="392"/>
    <n v="5745.05"/>
  </r>
  <r>
    <x v="6"/>
    <s v="08C12"/>
    <x v="1"/>
    <x v="3"/>
    <s v="068"/>
    <s v="OREGON"/>
    <s v="08C12"/>
    <s v="HEXION CHEMICAL-LAGRANDE"/>
    <x v="21"/>
    <n v="3233.42"/>
  </r>
  <r>
    <x v="6"/>
    <s v="08C14"/>
    <x v="1"/>
    <x v="3"/>
    <s v="068"/>
    <s v="OREGON"/>
    <s v="08C14"/>
    <s v="BOISE CASCADE LUMBER"/>
    <x v="446"/>
    <n v="3145.62"/>
  </r>
  <r>
    <x v="6"/>
    <s v="08C14A"/>
    <x v="1"/>
    <x v="3"/>
    <s v="068"/>
    <s v="OREGON"/>
    <s v="08C14A"/>
    <s v="BOISE CASCADE PARTBRD"/>
    <x v="446"/>
    <n v="3145.62"/>
  </r>
  <r>
    <x v="6"/>
    <s v="08U55"/>
    <x v="1"/>
    <x v="3"/>
    <s v="068"/>
    <s v="OREGON"/>
    <s v="08U55"/>
    <s v="REG STATION-UNION, OR"/>
    <x v="21"/>
    <n v="3827.68"/>
  </r>
  <r>
    <x v="6"/>
    <s v="1OR"/>
    <x v="1"/>
    <x v="3"/>
    <s v="068"/>
    <s v="OREGON"/>
    <s v="1OR"/>
    <s v="REGULATOR STATION - DOUGLAS LUMBER CO"/>
    <x v="446"/>
    <n v="3145.62"/>
  </r>
  <r>
    <x v="6"/>
    <s v="2301"/>
    <x v="1"/>
    <x v="3"/>
    <s v="068"/>
    <s v="OREGON"/>
    <s v="2301"/>
    <s v="REGULATOR STATION-WATER ST. &amp; B"/>
    <x v="21"/>
    <n v="1310.17"/>
  </r>
  <r>
    <x v="6"/>
    <s v="2301"/>
    <x v="1"/>
    <x v="3"/>
    <s v="068"/>
    <s v="OREGON"/>
    <s v="2301"/>
    <s v="REGULATOR STATION-WATER ST. &amp; B"/>
    <x v="448"/>
    <n v="1881.97"/>
  </r>
  <r>
    <x v="6"/>
    <s v="2301"/>
    <x v="1"/>
    <x v="3"/>
    <s v="068"/>
    <s v="OREGON"/>
    <s v="2301"/>
    <s v="REGULATOR STATION-WATER ST. &amp; B"/>
    <x v="446"/>
    <n v="3145.62"/>
  </r>
  <r>
    <x v="6"/>
    <s v="2301"/>
    <x v="1"/>
    <x v="3"/>
    <s v="068"/>
    <s v="OREGON"/>
    <s v="2301"/>
    <s v="REGULATOR STATION-WATER ST. &amp; B"/>
    <x v="35"/>
    <n v="8402.98"/>
  </r>
  <r>
    <x v="6"/>
    <s v="2301A"/>
    <x v="1"/>
    <x v="3"/>
    <s v="068"/>
    <s v="OREGON"/>
    <s v="2301A"/>
    <s v="WATER ST REG STA-ASHLAND,OR"/>
    <x v="449"/>
    <n v="2293.81"/>
  </r>
  <r>
    <x v="6"/>
    <s v="2301A"/>
    <x v="1"/>
    <x v="3"/>
    <s v="068"/>
    <s v="OREGON"/>
    <s v="2301A"/>
    <s v="WATER ST REG STA-ASHLAND,OR"/>
    <x v="35"/>
    <n v="8398.07"/>
  </r>
  <r>
    <x v="6"/>
    <s v="23C12"/>
    <x v="1"/>
    <x v="3"/>
    <s v="068"/>
    <s v="OREGON"/>
    <s v="23C12"/>
    <s v="ASHLAND HOSPITAL"/>
    <x v="446"/>
    <n v="3145.62"/>
  </r>
  <r>
    <x v="6"/>
    <s v="23C37"/>
    <x v="1"/>
    <x v="3"/>
    <s v="068"/>
    <s v="OREGON"/>
    <s v="23C37"/>
    <s v="S O U GYM"/>
    <x v="446"/>
    <n v="3145.62"/>
  </r>
  <r>
    <x v="6"/>
    <s v="23C37A"/>
    <x v="1"/>
    <x v="3"/>
    <s v="068"/>
    <s v="OREGON"/>
    <s v="23C37A"/>
    <s v="S O U HEAT PLANT"/>
    <x v="446"/>
    <n v="3145.62"/>
  </r>
  <r>
    <x v="6"/>
    <s v="24000"/>
    <x v="1"/>
    <x v="3"/>
    <s v="068"/>
    <s v="OREGON"/>
    <s v="24000"/>
    <s v="PGT MEDFORD CITY GATE"/>
    <x v="446"/>
    <n v="3145.62"/>
  </r>
  <r>
    <x v="6"/>
    <s v="2404"/>
    <x v="1"/>
    <x v="3"/>
    <s v="068"/>
    <s v="OREGON"/>
    <s v="2404"/>
    <s v="AVE G - WHITE CITY"/>
    <x v="35"/>
    <n v="8398.07"/>
  </r>
  <r>
    <x v="6"/>
    <s v="2407"/>
    <x v="1"/>
    <x v="3"/>
    <s v="068"/>
    <s v="OREGON"/>
    <s v="2407"/>
    <s v="REGULATOR STATION - HILLCREST ROAD (new Reg #2464)"/>
    <x v="35"/>
    <n v="8398.07"/>
  </r>
  <r>
    <x v="6"/>
    <s v="2416"/>
    <x v="1"/>
    <x v="3"/>
    <s v="068"/>
    <s v="OREGON"/>
    <s v="2416"/>
    <s v="REGULATOR STATION - WHITE CITY"/>
    <x v="446"/>
    <n v="3145.62"/>
  </r>
  <r>
    <x v="6"/>
    <s v="2418"/>
    <x v="1"/>
    <x v="3"/>
    <s v="068"/>
    <s v="OREGON"/>
    <s v="2418"/>
    <s v="HANLEY ROAD REG STATION, MEDFORD OR"/>
    <x v="35"/>
    <n v="8398.07"/>
  </r>
  <r>
    <x v="6"/>
    <s v="2422"/>
    <x v="1"/>
    <x v="3"/>
    <s v="068"/>
    <s v="OREGON"/>
    <s v="2422"/>
    <s v="REGULATOR STATION -MEDITE REG STATION"/>
    <x v="446"/>
    <n v="3145.62"/>
  </r>
  <r>
    <x v="6"/>
    <s v="2426"/>
    <x v="1"/>
    <x v="3"/>
    <s v="068"/>
    <s v="OREGON"/>
    <s v="2426"/>
    <s v="WASHINGTON SCHOOL REG STATION-MEDFORD"/>
    <x v="35"/>
    <n v="8398.07"/>
  </r>
  <r>
    <x v="6"/>
    <s v="2431"/>
    <x v="1"/>
    <x v="3"/>
    <s v="068"/>
    <s v="OREGON"/>
    <s v="2431"/>
    <s v="DFORD CITY GATE #2431- N. PHOENIX RD-MEDFORD, OR_x000a_"/>
    <x v="13"/>
    <n v="1123.74"/>
  </r>
  <r>
    <x v="6"/>
    <s v="2435OR"/>
    <x v="1"/>
    <x v="3"/>
    <s v="068"/>
    <s v="OREGON"/>
    <s v="2435OR"/>
    <s v="SHADY COVE REG STATION, SOUTH OF CITY LIMITS AND HGWY 62(CRATER LAKE HGWY), SHADY COVE,OR"/>
    <x v="434"/>
    <n v="652.28"/>
  </r>
  <r>
    <x v="7"/>
    <m/>
    <x v="3"/>
    <x v="8"/>
    <m/>
    <m/>
    <m/>
    <m/>
    <x v="450"/>
    <m/>
  </r>
  <r>
    <x v="6"/>
    <s v="2435OR"/>
    <x v="1"/>
    <x v="3"/>
    <s v="068"/>
    <s v="OREGON"/>
    <s v="2435OR"/>
    <s v="SHADY COVE REG STATION, SOUTH OF CITY LIMITS AND HGWY 62(CRATER LAKE HGWY), SHADY COVE,OR"/>
    <x v="35"/>
    <n v="8398.0300000000007"/>
  </r>
  <r>
    <x v="7"/>
    <m/>
    <x v="3"/>
    <x v="8"/>
    <m/>
    <m/>
    <m/>
    <m/>
    <x v="450"/>
    <m/>
  </r>
  <r>
    <x v="6"/>
    <s v="24C05"/>
    <x v="1"/>
    <x v="3"/>
    <s v="068"/>
    <s v="OREGON"/>
    <s v="24C05"/>
    <s v="GEORGIA PACIFIC RESINS"/>
    <x v="446"/>
    <n v="3145.62"/>
  </r>
  <r>
    <x v="6"/>
    <s v="24C06"/>
    <x v="1"/>
    <x v="3"/>
    <s v="068"/>
    <s v="OREGON"/>
    <s v="24C06"/>
    <s v="JACKSON COUNTY JAIL, MEDFORD, OR 068"/>
    <x v="273"/>
    <n v="1402.43"/>
  </r>
  <r>
    <x v="6"/>
    <s v="24C07A"/>
    <x v="1"/>
    <x v="3"/>
    <s v="068"/>
    <s v="OREGON"/>
    <s v="24C07A"/>
    <s v="SABOROSO #2"/>
    <x v="446"/>
    <n v="3145.62"/>
  </r>
  <r>
    <x v="6"/>
    <s v="24C07A"/>
    <x v="1"/>
    <x v="3"/>
    <s v="068"/>
    <s v="OREGON"/>
    <s v="24C07A"/>
    <s v="SABOROSO #2"/>
    <x v="451"/>
    <n v="340.73"/>
  </r>
  <r>
    <x v="6"/>
    <s v="24C07B"/>
    <x v="1"/>
    <x v="3"/>
    <s v="068"/>
    <s v="OREGON"/>
    <s v="24C07B"/>
    <s v="SOBOROSO"/>
    <x v="446"/>
    <n v="3145.62"/>
  </r>
  <r>
    <x v="6"/>
    <s v="24C07B"/>
    <x v="1"/>
    <x v="3"/>
    <s v="068"/>
    <s v="OREGON"/>
    <s v="24C07B"/>
    <s v="SOBOROSO"/>
    <x v="451"/>
    <n v="340.69"/>
  </r>
  <r>
    <x v="6"/>
    <s v="24C10"/>
    <x v="1"/>
    <x v="3"/>
    <s v="068"/>
    <s v="OREGON"/>
    <s v="24C10"/>
    <s v="KODAK"/>
    <x v="446"/>
    <n v="0"/>
  </r>
  <r>
    <x v="6"/>
    <s v="24C14"/>
    <x v="1"/>
    <x v="3"/>
    <s v="068"/>
    <s v="OREGON"/>
    <s v="24C14"/>
    <s v="PROVIDENT HOSPITAL"/>
    <x v="446"/>
    <n v="3145.62"/>
  </r>
  <r>
    <x v="6"/>
    <s v="24C15"/>
    <x v="1"/>
    <x v="3"/>
    <s v="068"/>
    <s v="OREGON"/>
    <s v="24C15"/>
    <s v="ROGUE VALLEY HOSPITAL"/>
    <x v="446"/>
    <n v="3145.62"/>
  </r>
  <r>
    <x v="6"/>
    <s v="24C16"/>
    <x v="1"/>
    <x v="3"/>
    <s v="068"/>
    <s v="OREGON"/>
    <s v="24C16"/>
    <s v="R V MANOR"/>
    <x v="21"/>
    <n v="1155.05"/>
  </r>
  <r>
    <x v="6"/>
    <s v="24C16"/>
    <x v="1"/>
    <x v="3"/>
    <s v="068"/>
    <s v="OREGON"/>
    <s v="24C16"/>
    <s v="R V MANOR"/>
    <x v="446"/>
    <n v="3145.62"/>
  </r>
  <r>
    <x v="6"/>
    <s v="24C19"/>
    <x v="1"/>
    <x v="3"/>
    <s v="068"/>
    <s v="OREGON"/>
    <s v="24C19"/>
    <s v="V A HOSPITAL WHITE CITY"/>
    <x v="446"/>
    <n v="3145.62"/>
  </r>
  <r>
    <x v="6"/>
    <s v="24C31A"/>
    <x v="1"/>
    <x v="3"/>
    <s v="068"/>
    <s v="OREGON"/>
    <s v="24C31A"/>
    <s v="NORTH MEDFORD HIGHT SCHOOL"/>
    <x v="21"/>
    <n v="2228.2800000000002"/>
  </r>
  <r>
    <x v="6"/>
    <s v="24C44"/>
    <x v="1"/>
    <x v="3"/>
    <s v="068"/>
    <s v="OREGON"/>
    <s v="24C44"/>
    <s v="HARRY &amp; DAVID"/>
    <x v="446"/>
    <n v="3145.62"/>
  </r>
  <r>
    <x v="6"/>
    <s v="24C44"/>
    <x v="1"/>
    <x v="3"/>
    <s v="068"/>
    <s v="OREGON"/>
    <s v="24C44"/>
    <s v="HARRY &amp; DAVID"/>
    <x v="35"/>
    <n v="5190.09"/>
  </r>
  <r>
    <x v="6"/>
    <s v="24C45"/>
    <x v="1"/>
    <x v="3"/>
    <s v="068"/>
    <s v="OREGON"/>
    <s v="24C45"/>
    <s v="BOISE CASCADE PLYWOOD"/>
    <x v="446"/>
    <n v="3145.62"/>
  </r>
  <r>
    <x v="6"/>
    <s v="24C50"/>
    <x v="1"/>
    <x v="3"/>
    <s v="068"/>
    <s v="OREGON"/>
    <s v="24C50"/>
    <s v="BOISE CASCADE KILN"/>
    <x v="446"/>
    <n v="3145.62"/>
  </r>
  <r>
    <x v="6"/>
    <s v="24C50A"/>
    <x v="1"/>
    <x v="3"/>
    <s v="068"/>
    <s v="OREGON"/>
    <s v="24C50A"/>
    <s v="BOISE CASCADE VENEER"/>
    <x v="446"/>
    <n v="3145.62"/>
  </r>
  <r>
    <x v="6"/>
    <s v="24C52"/>
    <x v="1"/>
    <x v="3"/>
    <s v="068"/>
    <s v="OREGON"/>
    <s v="24C52"/>
    <s v="AMERICAN LINEN"/>
    <x v="21"/>
    <n v="2874.16"/>
  </r>
  <r>
    <x v="6"/>
    <s v="24C52"/>
    <x v="1"/>
    <x v="3"/>
    <s v="068"/>
    <s v="OREGON"/>
    <s v="24C52"/>
    <s v="AMERICAN LINEN"/>
    <x v="446"/>
    <n v="3145.62"/>
  </r>
  <r>
    <x v="6"/>
    <s v="24C53"/>
    <x v="1"/>
    <x v="3"/>
    <s v="068"/>
    <s v="OREGON"/>
    <s v="24C53"/>
    <s v="MURPHY WHITE CITY #1-DRYER"/>
    <x v="446"/>
    <n v="3145.62"/>
  </r>
  <r>
    <x v="6"/>
    <s v="24C53A"/>
    <x v="1"/>
    <x v="3"/>
    <s v="068"/>
    <s v="OREGON"/>
    <s v="24C53A"/>
    <s v="MURPHY WHITE CITY #1-BOILER"/>
    <x v="446"/>
    <n v="3145.62"/>
  </r>
  <r>
    <x v="6"/>
    <s v="24C55"/>
    <x v="1"/>
    <x v="3"/>
    <s v="068"/>
    <s v="OREGON"/>
    <s v="24C55"/>
    <s v="TIMBER PRODUCTS"/>
    <x v="446"/>
    <n v="3145.62"/>
  </r>
  <r>
    <x v="6"/>
    <s v="24C57"/>
    <x v="1"/>
    <x v="3"/>
    <s v="068"/>
    <s v="OREGON"/>
    <s v="24C57"/>
    <s v="BIOMASS 1"/>
    <x v="446"/>
    <n v="3145.62"/>
  </r>
  <r>
    <x v="6"/>
    <s v="24C59"/>
    <x v="1"/>
    <x v="3"/>
    <s v="068"/>
    <s v="OREGON"/>
    <s v="24C59"/>
    <s v="MED PLY"/>
    <x v="446"/>
    <n v="3145.62"/>
  </r>
  <r>
    <x v="6"/>
    <s v="24C62"/>
    <x v="1"/>
    <x v="3"/>
    <s v="068"/>
    <s v="OREGON"/>
    <s v="24C62"/>
    <s v="WESTERN VENEER"/>
    <x v="446"/>
    <n v="3145.62"/>
  </r>
  <r>
    <x v="6"/>
    <s v="24C65A"/>
    <x v="1"/>
    <x v="3"/>
    <s v="068"/>
    <s v="OREGON"/>
    <s v="24C65A"/>
    <s v="TIMBER PRODUCTS #2"/>
    <x v="446"/>
    <n v="3145.62"/>
  </r>
  <r>
    <x v="6"/>
    <s v="24C67"/>
    <x v="1"/>
    <x v="3"/>
    <s v="068"/>
    <s v="OREGON"/>
    <s v="24C67"/>
    <s v="SIERRA PINE/MEDITE MILL, MEDFORD, OR"/>
    <x v="434"/>
    <n v="4451.6000000000004"/>
  </r>
  <r>
    <x v="6"/>
    <s v="24C67"/>
    <x v="1"/>
    <x v="3"/>
    <s v="068"/>
    <s v="OREGON"/>
    <s v="24C67"/>
    <s v="SIERRA PINE/MEDITE MILL, MEDFORD, OR"/>
    <x v="447"/>
    <n v="536.63"/>
  </r>
  <r>
    <x v="6"/>
    <s v="24C88"/>
    <x v="1"/>
    <x v="3"/>
    <s v="068"/>
    <s v="OREGON"/>
    <s v="24C88"/>
    <s v="CERTAINTEED #1"/>
    <x v="21"/>
    <n v="864.15"/>
  </r>
  <r>
    <x v="6"/>
    <s v="24C88"/>
    <x v="1"/>
    <x v="3"/>
    <s v="068"/>
    <s v="OREGON"/>
    <s v="24C88"/>
    <s v="CERTAINTEED #1"/>
    <x v="446"/>
    <n v="3145.62"/>
  </r>
  <r>
    <x v="6"/>
    <s v="24C88A"/>
    <x v="1"/>
    <x v="3"/>
    <s v="068"/>
    <s v="OREGON"/>
    <s v="24C88A"/>
    <s v="CERTAINTEED #2"/>
    <x v="446"/>
    <n v="3145.62"/>
  </r>
  <r>
    <x v="6"/>
    <s v="2504"/>
    <x v="1"/>
    <x v="3"/>
    <s v="068"/>
    <s v="OREGON"/>
    <s v="2504"/>
    <s v="REGULATOR STATION - ROGUE RIVER"/>
    <x v="35"/>
    <n v="8398.07"/>
  </r>
  <r>
    <x v="6"/>
    <s v="2505"/>
    <x v="1"/>
    <x v="3"/>
    <s v="068"/>
    <s v="OREGON"/>
    <s v="2505"/>
    <s v="REGULATOR STATION-MERLIN"/>
    <x v="35"/>
    <n v="8398.07"/>
  </r>
  <r>
    <x v="6"/>
    <s v="2506"/>
    <x v="1"/>
    <x v="3"/>
    <s v="068"/>
    <s v="OREGON"/>
    <s v="2506"/>
    <s v="VINE ST REG STA #2506-@GRANITE HILL-GRANTS,PASS OR"/>
    <x v="17"/>
    <n v="4041.5"/>
  </r>
  <r>
    <x v="6"/>
    <s v="2506"/>
    <x v="1"/>
    <x v="3"/>
    <s v="068"/>
    <s v="OREGON"/>
    <s v="2506"/>
    <s v="VINE ST REG STA #2506-@GRANITE HILL-GRANTS,PASS OR"/>
    <x v="35"/>
    <n v="8398.07"/>
  </r>
  <r>
    <x v="6"/>
    <s v="2507"/>
    <x v="1"/>
    <x v="3"/>
    <s v="068"/>
    <s v="OREGON"/>
    <s v="2507"/>
    <s v="MERLIN GATE STATION-4521 GRANITE HILL RD GRANTSPAS"/>
    <x v="446"/>
    <n v="3145.62"/>
  </r>
  <r>
    <x v="6"/>
    <s v="2508"/>
    <x v="1"/>
    <x v="3"/>
    <s v="068"/>
    <s v="OREGON"/>
    <s v="2508"/>
    <s v="GRANTS PASS CITY GATE STA"/>
    <x v="21"/>
    <n v="3623.95"/>
  </r>
  <r>
    <x v="6"/>
    <s v="2509OR"/>
    <x v="1"/>
    <x v="3"/>
    <s v="068"/>
    <s v="OREGON"/>
    <s v="2509OR"/>
    <s v="WEST EVANS REG STATION-GRANTS PASS,OR"/>
    <x v="35"/>
    <n v="8398.07"/>
  </r>
  <r>
    <x v="6"/>
    <s v="2510OR"/>
    <x v="1"/>
    <x v="3"/>
    <s v="068"/>
    <s v="OREGON"/>
    <s v="2510OR"/>
    <s v="GLENDALE CITY GATE STATION WINDY CREEK RD, GLENDALE, OR"/>
    <x v="452"/>
    <n v="0"/>
  </r>
  <r>
    <x v="6"/>
    <s v="2510OR"/>
    <x v="1"/>
    <x v="3"/>
    <s v="068"/>
    <s v="OREGON"/>
    <s v="2510OR"/>
    <s v="GLENDALE CITY GATE STATION WINDY CREEK RD, GLENDALE, OR"/>
    <x v="273"/>
    <n v="0"/>
  </r>
  <r>
    <x v="6"/>
    <s v="2512"/>
    <x v="1"/>
    <x v="3"/>
    <s v="068"/>
    <s v="OREGON"/>
    <s v="2512"/>
    <s v="GRANITE HILL RD REG STA-OR"/>
    <x v="434"/>
    <n v="702.18"/>
  </r>
  <r>
    <x v="6"/>
    <s v="2515"/>
    <x v="1"/>
    <x v="3"/>
    <s v="068"/>
    <s v="OREGON"/>
    <s v="2515"/>
    <s v="TWIN BRIDGES FLOW CONTROL STATION"/>
    <x v="35"/>
    <n v="8398.07"/>
  </r>
  <r>
    <x v="6"/>
    <s v="2516OR"/>
    <x v="1"/>
    <x v="3"/>
    <s v="068"/>
    <s v="OREGON"/>
    <s v="2516OR"/>
    <s v="618 S.E. 'J' ST REG STATION REBUILD IN 2009"/>
    <x v="30"/>
    <n v="16422.5"/>
  </r>
  <r>
    <x v="6"/>
    <s v="25C02"/>
    <x v="1"/>
    <x v="3"/>
    <s v="068"/>
    <s v="OREGON"/>
    <s v="25C02"/>
    <s v="FOURPLY"/>
    <x v="21"/>
    <n v="1873.01"/>
  </r>
  <r>
    <x v="6"/>
    <s v="25C02"/>
    <x v="1"/>
    <x v="3"/>
    <s v="068"/>
    <s v="OREGON"/>
    <s v="25C02"/>
    <s v="FOURPLY"/>
    <x v="446"/>
    <n v="3145.62"/>
  </r>
  <r>
    <x v="6"/>
    <s v="25C03"/>
    <x v="1"/>
    <x v="3"/>
    <s v="068"/>
    <s v="OREGON"/>
    <s v="25C03"/>
    <s v="JOSEPHINE COUNTY BLDG OPERATIONS"/>
    <x v="21"/>
    <n v="1817.21"/>
  </r>
  <r>
    <x v="6"/>
    <s v="25C03A"/>
    <x v="1"/>
    <x v="3"/>
    <s v="068"/>
    <s v="OREGON"/>
    <s v="25C03A"/>
    <s v="ASANTE HEALTH SYSTEM-GRANTS PASS"/>
    <x v="21"/>
    <n v="1115.01"/>
  </r>
  <r>
    <x v="6"/>
    <s v="25C13"/>
    <x v="1"/>
    <x v="3"/>
    <s v="068"/>
    <s v="OREGON"/>
    <s v="25C13"/>
    <s v="TIMBER PRODUCTS GP"/>
    <x v="21"/>
    <n v="2242.15"/>
  </r>
  <r>
    <x v="6"/>
    <s v="25C13"/>
    <x v="1"/>
    <x v="3"/>
    <s v="068"/>
    <s v="OREGON"/>
    <s v="25C13"/>
    <s v="TIMBER PRODUCTS GP"/>
    <x v="446"/>
    <n v="3145.62"/>
  </r>
  <r>
    <x v="6"/>
    <s v="25C17"/>
    <x v="1"/>
    <x v="3"/>
    <s v="068"/>
    <s v="OREGON"/>
    <s v="25C17"/>
    <s v="TIM PLY"/>
    <x v="446"/>
    <n v="3145.62"/>
  </r>
  <r>
    <x v="6"/>
    <s v="25C27"/>
    <x v="1"/>
    <x v="3"/>
    <s v="068"/>
    <s v="OREGON"/>
    <s v="25C27"/>
    <s v="ROGUE RIVER HIGH SCHOOL"/>
    <x v="21"/>
    <n v="547"/>
  </r>
  <r>
    <x v="6"/>
    <s v="25C29"/>
    <x v="1"/>
    <x v="3"/>
    <s v="068"/>
    <s v="OREGON"/>
    <s v="25C29"/>
    <s v="MASTERBRANDS CABINETS-GRANTS PASS"/>
    <x v="21"/>
    <n v="2874.14"/>
  </r>
  <r>
    <x v="6"/>
    <s v="2600"/>
    <x v="1"/>
    <x v="3"/>
    <s v="068"/>
    <s v="OREGON"/>
    <s v="2600"/>
    <s v="OAKLAND CITY GATE STA"/>
    <x v="273"/>
    <n v="2241.4699999999998"/>
  </r>
  <r>
    <x v="6"/>
    <s v="2602"/>
    <x v="1"/>
    <x v="3"/>
    <s v="068"/>
    <s v="OREGON"/>
    <s v="2602"/>
    <s v="CANYONVILLE CITY GATE STATION-ROSEBURG,OR"/>
    <x v="446"/>
    <n v="0"/>
  </r>
  <r>
    <x v="6"/>
    <s v="2603"/>
    <x v="1"/>
    <x v="3"/>
    <s v="068"/>
    <s v="OREGON"/>
    <s v="2603"/>
    <s v="COURT ST REG STA-ROSEBURG,OR"/>
    <x v="21"/>
    <n v="469.68"/>
  </r>
  <r>
    <x v="6"/>
    <s v="2608"/>
    <x v="1"/>
    <x v="3"/>
    <s v="068"/>
    <s v="OREGON"/>
    <s v="2608"/>
    <s v="CITY GATE STATION - MELROSE"/>
    <x v="446"/>
    <n v="0"/>
  </r>
  <r>
    <x v="6"/>
    <s v="2608"/>
    <x v="1"/>
    <x v="3"/>
    <s v="068"/>
    <s v="OREGON"/>
    <s v="2608"/>
    <s v="CITY GATE STATION - MELROSE"/>
    <x v="35"/>
    <n v="51889.51"/>
  </r>
  <r>
    <x v="6"/>
    <s v="2609"/>
    <x v="1"/>
    <x v="3"/>
    <s v="068"/>
    <s v="OREGON"/>
    <s v="2609"/>
    <s v="CITY GATE STATION - MYRTLE CREEK,OREGON"/>
    <x v="21"/>
    <n v="1869.65"/>
  </r>
  <r>
    <x v="6"/>
    <s v="2609"/>
    <x v="1"/>
    <x v="3"/>
    <s v="068"/>
    <s v="OREGON"/>
    <s v="2609"/>
    <s v="CITY GATE STATION - MYRTLE CREEK,OREGON"/>
    <x v="446"/>
    <n v="3145.62"/>
  </r>
  <r>
    <x v="6"/>
    <s v="2613"/>
    <x v="1"/>
    <x v="3"/>
    <s v="068"/>
    <s v="OREGON"/>
    <s v="2613"/>
    <s v="REGULATOR STATION - ROSEBURG"/>
    <x v="0"/>
    <n v="1432.24"/>
  </r>
  <r>
    <x v="6"/>
    <s v="2617"/>
    <x v="1"/>
    <x v="3"/>
    <s v="068"/>
    <s v="OREGON"/>
    <s v="2617"/>
    <s v="NEW SUTHERLIN REG STATION-ROSEBURG,OR@DAIRYQUEEN"/>
    <x v="446"/>
    <n v="3145.62"/>
  </r>
  <r>
    <x v="6"/>
    <s v="2619"/>
    <x v="1"/>
    <x v="3"/>
    <s v="068"/>
    <s v="OREGON"/>
    <s v="2619"/>
    <s v="WINCHESTER GATE STATION ON BROZIO RD-ROSEBURG,OR"/>
    <x v="21"/>
    <n v="1468.43"/>
  </r>
  <r>
    <x v="6"/>
    <s v="2619"/>
    <x v="1"/>
    <x v="3"/>
    <s v="068"/>
    <s v="OREGON"/>
    <s v="2619"/>
    <s v="WINCHESTER GATE STATION ON BROZIO RD-ROSEBURG,OR"/>
    <x v="446"/>
    <n v="3145.62"/>
  </r>
  <r>
    <x v="6"/>
    <s v="2620"/>
    <x v="1"/>
    <x v="3"/>
    <s v="068"/>
    <s v="OREGON"/>
    <s v="2620"/>
    <s v="REGULATOR STATION HP - WINSTON"/>
    <x v="446"/>
    <n v="0"/>
  </r>
  <r>
    <x v="6"/>
    <s v="2626"/>
    <x v="1"/>
    <x v="3"/>
    <s v="068"/>
    <s v="OREGON"/>
    <s v="2626"/>
    <s v="DOVETAIL REG STATION, SUTHERLIN, OR 068"/>
    <x v="273"/>
    <n v="2241.4699999999998"/>
  </r>
  <r>
    <x v="6"/>
    <s v="2628"/>
    <x v="1"/>
    <x v="3"/>
    <s v="068"/>
    <s v="OREGON"/>
    <s v="2628"/>
    <s v="METERING STA - UMPQUA COMM COLLEGE"/>
    <x v="273"/>
    <n v="0"/>
  </r>
  <r>
    <x v="6"/>
    <s v="2630"/>
    <x v="1"/>
    <x v="3"/>
    <s v="068"/>
    <s v="OREGON"/>
    <s v="2630"/>
    <s v="JACKIE ST GATE STATION - WINSTON, OR"/>
    <x v="400"/>
    <n v="52129.22"/>
  </r>
  <r>
    <x v="6"/>
    <s v="2630"/>
    <x v="1"/>
    <x v="3"/>
    <s v="068"/>
    <s v="OREGON"/>
    <s v="2630"/>
    <s v="JACKIE ST GATE STATION - WINSTON, OR"/>
    <x v="370"/>
    <n v="113283.27"/>
  </r>
  <r>
    <x v="6"/>
    <s v="2630"/>
    <x v="1"/>
    <x v="3"/>
    <s v="068"/>
    <s v="OREGON"/>
    <s v="2630"/>
    <s v="JACKIE ST GATE STATION - WINSTON, OR"/>
    <x v="382"/>
    <n v="254794.03"/>
  </r>
  <r>
    <x v="6"/>
    <s v="2630"/>
    <x v="1"/>
    <x v="3"/>
    <s v="068"/>
    <s v="OREGON"/>
    <s v="2630"/>
    <s v="JACKIE ST GATE STATION - WINSTON, OR"/>
    <x v="412"/>
    <n v="-51679.34"/>
  </r>
  <r>
    <x v="6"/>
    <s v="26C01"/>
    <x v="1"/>
    <x v="3"/>
    <s v="068"/>
    <s v="OREGON"/>
    <s v="26C01"/>
    <s v="NORDIC VENEER"/>
    <x v="446"/>
    <n v="3145.62"/>
  </r>
  <r>
    <x v="6"/>
    <s v="26C02"/>
    <x v="1"/>
    <x v="3"/>
    <s v="068"/>
    <s v="OREGON"/>
    <s v="26C02"/>
    <s v="MURPHY PLYWOOD &amp; VENEER #1 (DIST)"/>
    <x v="446"/>
    <n v="3145.62"/>
  </r>
  <r>
    <x v="6"/>
    <s v="26C02A"/>
    <x v="1"/>
    <x v="3"/>
    <s v="068"/>
    <s v="OREGON"/>
    <s v="26C02A"/>
    <s v="MURPHY PLYWOOD &amp; VENEER #2 (DIST)"/>
    <x v="446"/>
    <n v="3145.62"/>
  </r>
  <r>
    <x v="6"/>
    <s v="26C04"/>
    <x v="1"/>
    <x v="3"/>
    <s v="068"/>
    <s v="OREGON"/>
    <s v="26C04"/>
    <s v="ROSEBURG PAVING"/>
    <x v="21"/>
    <n v="394.57"/>
  </r>
  <r>
    <x v="6"/>
    <s v="26C04"/>
    <x v="1"/>
    <x v="3"/>
    <s v="068"/>
    <s v="OREGON"/>
    <s v="26C04"/>
    <s v="ROSEBURG PAVING"/>
    <x v="446"/>
    <n v="3145.62"/>
  </r>
  <r>
    <x v="6"/>
    <s v="26C04"/>
    <x v="1"/>
    <x v="3"/>
    <s v="068"/>
    <s v="OREGON"/>
    <s v="26C04"/>
    <s v="ROSEBURG PAVING"/>
    <x v="273"/>
    <n v="1252.5"/>
  </r>
  <r>
    <x v="6"/>
    <s v="26C10"/>
    <x v="1"/>
    <x v="3"/>
    <s v="068"/>
    <s v="OREGON"/>
    <s v="26C10"/>
    <s v="MERCY MEDICAL LRG BOILER MTR SET"/>
    <x v="446"/>
    <n v="3145.62"/>
  </r>
  <r>
    <x v="6"/>
    <s v="26C11"/>
    <x v="1"/>
    <x v="3"/>
    <s v="068"/>
    <s v="OREGON"/>
    <s v="26C11"/>
    <s v="VETS HOSPITAL"/>
    <x v="446"/>
    <n v="3145.62"/>
  </r>
  <r>
    <x v="6"/>
    <s v="26C11"/>
    <x v="1"/>
    <x v="3"/>
    <s v="068"/>
    <s v="OREGON"/>
    <s v="26C11"/>
    <s v="VETS HOSPITAL"/>
    <x v="273"/>
    <n v="1252.5"/>
  </r>
  <r>
    <x v="6"/>
    <s v="26C24A"/>
    <x v="1"/>
    <x v="3"/>
    <s v="068"/>
    <s v="OREGON"/>
    <s v="26C24A"/>
    <s v="ROSEBURG HIGH SCHOOL, ROSEBURG, OR 068"/>
    <x v="273"/>
    <n v="1402.43"/>
  </r>
  <r>
    <x v="6"/>
    <s v="26C29"/>
    <x v="1"/>
    <x v="3"/>
    <s v="068"/>
    <s v="OREGON"/>
    <s v="26C29"/>
    <s v="GREEN DIAMOND-RIDDLE, OR"/>
    <x v="21"/>
    <n v="3998.74"/>
  </r>
  <r>
    <x v="6"/>
    <s v="26C30"/>
    <x v="1"/>
    <x v="3"/>
    <s v="068"/>
    <s v="OREGON"/>
    <s v="26C30"/>
    <s v="C &amp; D LUMBER"/>
    <x v="446"/>
    <n v="3145.62"/>
  </r>
  <r>
    <x v="6"/>
    <s v="26C33"/>
    <x v="1"/>
    <x v="3"/>
    <s v="068"/>
    <s v="OREGON"/>
    <s v="26C33"/>
    <s v="ALCAN, ROSEBURG, OR 068"/>
    <x v="273"/>
    <n v="1402.43"/>
  </r>
  <r>
    <x v="6"/>
    <s v="26C38"/>
    <x v="1"/>
    <x v="3"/>
    <s v="068"/>
    <s v="OREGON"/>
    <s v="26C38"/>
    <s v="D R JOHNSON CO-GEN"/>
    <x v="446"/>
    <n v="3145.62"/>
  </r>
  <r>
    <x v="6"/>
    <s v="26C39"/>
    <x v="1"/>
    <x v="3"/>
    <s v="068"/>
    <s v="OREGON"/>
    <s v="26C39"/>
    <s v="SUN STUDS"/>
    <x v="446"/>
    <n v="3145.62"/>
  </r>
  <r>
    <x v="6"/>
    <s v="26C45"/>
    <x v="1"/>
    <x v="3"/>
    <s v="068"/>
    <s v="OREGON"/>
    <s v="26C45"/>
    <s v="DOUGLAS COUNTY COURT HOUSE, ROSEBURG, OR 068"/>
    <x v="273"/>
    <n v="1252.52"/>
  </r>
  <r>
    <x v="6"/>
    <s v="26F17"/>
    <x v="1"/>
    <x v="3"/>
    <s v="068"/>
    <s v="OREGON"/>
    <s v="26F17"/>
    <s v="REGULATOR STATION - ROUND PRAIRIE"/>
    <x v="220"/>
    <n v="49.86"/>
  </r>
  <r>
    <x v="6"/>
    <s v="2703"/>
    <x v="1"/>
    <x v="3"/>
    <s v="068"/>
    <s v="OREGON"/>
    <s v="2703"/>
    <s v="REG STATION #2703 - KLAMATH FALLS, OR"/>
    <x v="16"/>
    <n v="874.25"/>
  </r>
  <r>
    <x v="6"/>
    <s v="2703"/>
    <x v="1"/>
    <x v="3"/>
    <s v="068"/>
    <s v="OREGON"/>
    <s v="2703"/>
    <s v="REG STATION #2703 - KLAMATH FALLS, OR"/>
    <x v="446"/>
    <n v="0"/>
  </r>
  <r>
    <x v="6"/>
    <s v="2703"/>
    <x v="1"/>
    <x v="3"/>
    <s v="068"/>
    <s v="OREGON"/>
    <s v="2703"/>
    <s v="REG STATION #2703 - KLAMATH FALLS, OR"/>
    <x v="35"/>
    <n v="15513.91"/>
  </r>
  <r>
    <x v="6"/>
    <s v="2712"/>
    <x v="1"/>
    <x v="3"/>
    <s v="068"/>
    <s v="OREGON"/>
    <s v="2712"/>
    <s v="WEST KLAMATH REG STATION-KLAMATH FALLS, OR"/>
    <x v="21"/>
    <n v="464.35"/>
  </r>
  <r>
    <x v="6"/>
    <s v="27C02A"/>
    <x v="1"/>
    <x v="3"/>
    <s v="068"/>
    <s v="OREGON"/>
    <s v="27C02A"/>
    <s v="JELD WEN #1"/>
    <x v="446"/>
    <n v="3145.62"/>
  </r>
  <r>
    <x v="6"/>
    <s v="27C02B"/>
    <x v="1"/>
    <x v="3"/>
    <s v="068"/>
    <s v="OREGON"/>
    <s v="27C02B"/>
    <s v="JELD WEN #2"/>
    <x v="446"/>
    <n v="3145.62"/>
  </r>
  <r>
    <x v="6"/>
    <s v="27C02C"/>
    <x v="1"/>
    <x v="3"/>
    <s v="068"/>
    <s v="OREGON"/>
    <s v="27C02C"/>
    <s v="JELD WEN #3"/>
    <x v="446"/>
    <n v="3145.62"/>
  </r>
  <r>
    <x v="6"/>
    <s v="27C03"/>
    <x v="1"/>
    <x v="3"/>
    <s v="068"/>
    <s v="OREGON"/>
    <s v="27C03"/>
    <s v="ALBINA ASPHALT"/>
    <x v="446"/>
    <n v="3145.62"/>
  </r>
  <r>
    <x v="6"/>
    <s v="27C03"/>
    <x v="1"/>
    <x v="3"/>
    <s v="068"/>
    <s v="OREGON"/>
    <s v="27C03"/>
    <s v="ALBINA ASPHALT"/>
    <x v="35"/>
    <n v="10197.620000000001"/>
  </r>
  <r>
    <x v="6"/>
    <s v="27C04"/>
    <x v="1"/>
    <x v="3"/>
    <s v="068"/>
    <s v="OREGON"/>
    <s v="27C04"/>
    <s v="COLLINS PRODUCTS #1"/>
    <x v="446"/>
    <n v="3145.62"/>
  </r>
  <r>
    <x v="6"/>
    <s v="27C05"/>
    <x v="1"/>
    <x v="3"/>
    <s v="068"/>
    <s v="OREGON"/>
    <s v="27C05"/>
    <s v="COLLINS PRODUCTS #2"/>
    <x v="446"/>
    <n v="3145.62"/>
  </r>
  <r>
    <x v="6"/>
    <s v="27C15"/>
    <x v="1"/>
    <x v="3"/>
    <s v="068"/>
    <s v="OREGON"/>
    <s v="27C15"/>
    <s v="COLUMBIA PLYWOOD"/>
    <x v="446"/>
    <n v="3145.62"/>
  </r>
  <r>
    <x v="6"/>
    <s v="27C16"/>
    <x v="1"/>
    <x v="3"/>
    <s v="068"/>
    <s v="OREGON"/>
    <s v="27C16"/>
    <s v="AQUA GLASS"/>
    <x v="446"/>
    <n v="3145.62"/>
  </r>
  <r>
    <x v="6"/>
    <s v="27C20"/>
    <x v="1"/>
    <x v="3"/>
    <s v="068"/>
    <s v="OREGON"/>
    <s v="27C20"/>
    <s v="ENVIRONMENTAL CONTAINER SYSTEMS-KLAM FLS, OR"/>
    <x v="21"/>
    <n v="4999.91"/>
  </r>
  <r>
    <x v="6"/>
    <s v="27P07"/>
    <x v="1"/>
    <x v="3"/>
    <s v="068"/>
    <s v="OREGON"/>
    <s v="27P07"/>
    <s v="REGULATOR STATION - HIWAY 39-KLAMATH FALLS,OR"/>
    <x v="21"/>
    <n v="2155.61"/>
  </r>
  <r>
    <x v="6"/>
    <s v="27P07"/>
    <x v="1"/>
    <x v="3"/>
    <s v="068"/>
    <s v="OREGON"/>
    <s v="27P07"/>
    <s v="REGULATOR STATION - HIWAY 39-KLAMATH FALLS,OR"/>
    <x v="434"/>
    <n v="588.35"/>
  </r>
  <r>
    <x v="6"/>
    <s v="27P07A"/>
    <x v="1"/>
    <x v="3"/>
    <s v="068"/>
    <s v="OREGON"/>
    <s v="27P07A"/>
    <s v="PGT-HWY 39 RUN #1 GATE STATION-KLAM FLS, OR"/>
    <x v="21"/>
    <n v="2155.61"/>
  </r>
  <r>
    <x v="6"/>
    <s v="27P12"/>
    <x v="1"/>
    <x v="3"/>
    <s v="068"/>
    <s v="OREGON"/>
    <s v="27P12"/>
    <s v="JEFFERSON STATE READY MIX-KLAM FLS, OR"/>
    <x v="21"/>
    <n v="2686.43"/>
  </r>
  <r>
    <x v="6"/>
    <s v="27P13"/>
    <x v="1"/>
    <x v="3"/>
    <s v="068"/>
    <s v="OREGON"/>
    <s v="27P13"/>
    <s v="KINGSLEY REG STA -KLAMATH FALLS,OR"/>
    <x v="21"/>
    <n v="2378.7399999999998"/>
  </r>
  <r>
    <x v="6"/>
    <s v="27T01"/>
    <x v="1"/>
    <x v="3"/>
    <s v="068"/>
    <s v="OREGON"/>
    <s v="27T01"/>
    <s v="MALIN CITY GATE STATION TELEMETRY-KLAMATH FALLS,OR"/>
    <x v="16"/>
    <n v="2097.7199999999998"/>
  </r>
  <r>
    <x v="6"/>
    <s v="7100"/>
    <x v="1"/>
    <x v="3"/>
    <s v="068"/>
    <s v="OREGON"/>
    <s v="7100"/>
    <s v="BONANZA CITY GATE STATION, 5785 HARPOLD RD, BONANZA, OR (OLD, NEW IS #2730)"/>
    <x v="453"/>
    <n v="14020.88"/>
  </r>
  <r>
    <x v="6"/>
    <s v="802OR"/>
    <x v="1"/>
    <x v="3"/>
    <s v="068"/>
    <s v="OREGON"/>
    <s v="802OR"/>
    <s v="REGULATOR STATION - ELGIN STREET"/>
    <x v="293"/>
    <n v="11358.06"/>
  </r>
  <r>
    <x v="6"/>
    <s v="802OR"/>
    <x v="1"/>
    <x v="3"/>
    <s v="068"/>
    <s v="OREGON"/>
    <s v="802OR"/>
    <s v="REGULATOR STATION - ELGIN STREET"/>
    <x v="21"/>
    <n v="530.63"/>
  </r>
  <r>
    <x v="6"/>
    <s v="802OR"/>
    <x v="1"/>
    <x v="3"/>
    <s v="068"/>
    <s v="OREGON"/>
    <s v="802OR"/>
    <s v="REGULATOR STATION - ELGIN STREET"/>
    <x v="446"/>
    <n v="3145.62"/>
  </r>
  <r>
    <x v="6"/>
    <s v="802OR"/>
    <x v="1"/>
    <x v="3"/>
    <s v="068"/>
    <s v="OREGON"/>
    <s v="802OR"/>
    <s v="REGULATOR STATION - ELGIN STREET"/>
    <x v="98"/>
    <n v="18480.09"/>
  </r>
  <r>
    <x v="6"/>
    <s v="806OR"/>
    <x v="1"/>
    <x v="3"/>
    <s v="068"/>
    <s v="OREGON"/>
    <s v="806OR"/>
    <s v="REGULATOR STATION - UNION"/>
    <x v="21"/>
    <n v="4851.88"/>
  </r>
  <r>
    <x v="6"/>
    <s v="806OR"/>
    <x v="1"/>
    <x v="3"/>
    <s v="068"/>
    <s v="OREGON"/>
    <s v="806OR"/>
    <s v="REGULATOR STATION - UNION"/>
    <x v="454"/>
    <n v="26117.94"/>
  </r>
  <r>
    <x v="6"/>
    <s v="807OR"/>
    <x v="1"/>
    <x v="3"/>
    <s v="068"/>
    <s v="OREGON"/>
    <s v="807OR"/>
    <s v="CITY GATE STATION - 12TH STREET-LAGRANDE,OR"/>
    <x v="446"/>
    <n v="3145.62"/>
  </r>
  <r>
    <x v="6"/>
    <s v="812OR"/>
    <x v="1"/>
    <x v="3"/>
    <s v="068"/>
    <s v="OREGON"/>
    <s v="812OR"/>
    <s v="REG STA#812 -LAGRANDE,OR"/>
    <x v="21"/>
    <n v="1848.64"/>
  </r>
  <r>
    <x v="6"/>
    <s v="815OR"/>
    <x v="1"/>
    <x v="3"/>
    <s v="068"/>
    <s v="OREGON"/>
    <s v="815OR"/>
    <s v="LAGRANDE GATE STATION ON BUSHNELL,LAGRANDE,OR"/>
    <x v="447"/>
    <n v="0"/>
  </r>
  <r>
    <x v="6"/>
    <s v="BASASH"/>
    <x v="1"/>
    <x v="3"/>
    <s v="068"/>
    <s v="OREGON"/>
    <s v="BASASH"/>
    <s v="BASE BUILDING-ASHLAND"/>
    <x v="215"/>
    <n v="0"/>
  </r>
  <r>
    <x v="6"/>
    <s v="BCE"/>
    <x v="1"/>
    <x v="3"/>
    <s v="068"/>
    <s v="OREGON"/>
    <s v="BCE"/>
    <s v="BOISE CASCADE ELGIN,OREGON TELEMETRY 2/068"/>
    <x v="20"/>
    <n v="9637.9699999999993"/>
  </r>
  <r>
    <x v="6"/>
    <s v="BCE"/>
    <x v="1"/>
    <x v="3"/>
    <s v="068"/>
    <s v="OREGON"/>
    <s v="BCE"/>
    <s v="BOISE CASCADE ELGIN,OREGON TELEMETRY 2/068"/>
    <x v="446"/>
    <n v="3145.62"/>
  </r>
  <r>
    <x v="6"/>
    <s v="BCPLY"/>
    <x v="1"/>
    <x v="3"/>
    <s v="068"/>
    <s v="OREGON"/>
    <s v="BCPLY"/>
    <s v="BC PLYWOOD-TELEMETRY-WHITE CITY, OR"/>
    <x v="35"/>
    <n v="4662.16"/>
  </r>
  <r>
    <x v="6"/>
    <s v="BOVATS"/>
    <x v="1"/>
    <x v="3"/>
    <s v="068"/>
    <s v="OREGON"/>
    <s v="BOVATS"/>
    <s v="BOISE CASCADE VATS"/>
    <x v="446"/>
    <n v="3145.62"/>
  </r>
  <r>
    <x v="6"/>
    <s v="CS2GAS"/>
    <x v="1"/>
    <x v="3"/>
    <s v="068"/>
    <s v="OREGON"/>
    <s v="CS2GAS"/>
    <s v="COYOTE SPRINGS 2 GAS"/>
    <x v="446"/>
    <n v="3145.62"/>
  </r>
  <r>
    <x v="6"/>
    <s v="GAORTE"/>
    <x v="1"/>
    <x v="3"/>
    <s v="068"/>
    <s v="OREGON"/>
    <s v="GAORTE"/>
    <s v="OREGON GAS TELEMETRY PROJECT 2/068"/>
    <x v="15"/>
    <n v="0"/>
  </r>
  <r>
    <x v="6"/>
    <s v="GAORTE"/>
    <x v="1"/>
    <x v="3"/>
    <s v="068"/>
    <s v="OREGON"/>
    <s v="GAORTE"/>
    <s v="OREGON GAS TELEMETRY PROJECT 2/068"/>
    <x v="16"/>
    <n v="740.05"/>
  </r>
  <r>
    <x v="6"/>
    <s v="GASTEL"/>
    <x v="1"/>
    <x v="3"/>
    <s v="068"/>
    <s v="OREGON"/>
    <s v="GASTEL"/>
    <s v="GAS TELEMETRY PROJECT-8/099 -FOR ALL SERV AREA (OR)"/>
    <x v="293"/>
    <n v="210"/>
  </r>
  <r>
    <x v="6"/>
    <s v="GPOFF"/>
    <x v="1"/>
    <x v="3"/>
    <s v="068"/>
    <s v="OREGON"/>
    <s v="GPOFF"/>
    <s v="OFFICE BUILDING WAREHOUSE-GRANTS PASS"/>
    <x v="455"/>
    <n v="18449.98"/>
  </r>
  <r>
    <x v="6"/>
    <s v="GPTELM"/>
    <x v="1"/>
    <x v="3"/>
    <s v="068"/>
    <s v="OREGON"/>
    <s v="GPTELM"/>
    <s v="GRANTS PASS CITY GATE TELEMETRY -JONES CRK RD 2/68"/>
    <x v="446"/>
    <n v="3145.62"/>
  </r>
  <r>
    <x v="6"/>
    <s v="GRARON"/>
    <x v="1"/>
    <x v="3"/>
    <s v="068"/>
    <s v="OREGON"/>
    <s v="GRARON"/>
    <s v="GRANDE RONDE HOSPITAL-LAGRANDE,OR-TELEMETRY"/>
    <x v="17"/>
    <n v="3081.03"/>
  </r>
  <r>
    <x v="6"/>
    <s v="GRARON"/>
    <x v="1"/>
    <x v="3"/>
    <s v="068"/>
    <s v="OREGON"/>
    <s v="GRARON"/>
    <s v="GRANDE RONDE HOSPITAL-LAGRANDE,OR-TELEMETRY"/>
    <x v="446"/>
    <n v="3145.62"/>
  </r>
  <r>
    <x v="6"/>
    <s v="HOOV2"/>
    <x v="1"/>
    <x v="3"/>
    <s v="068"/>
    <s v="OREGON"/>
    <s v="HOOV2"/>
    <s v="HOOVER WOOD PRODUCTS-METER 2"/>
    <x v="456"/>
    <n v="3838.93"/>
  </r>
  <r>
    <x v="6"/>
    <s v="HOOVER"/>
    <x v="1"/>
    <x v="3"/>
    <s v="068"/>
    <s v="OREGON"/>
    <s v="HOOVER"/>
    <s v="HOOVER WOOD PRODUCTS-WINSTON, OR"/>
    <x v="456"/>
    <n v="3838.95"/>
  </r>
  <r>
    <x v="6"/>
    <s v="KFOFF"/>
    <x v="1"/>
    <x v="3"/>
    <s v="068"/>
    <s v="OREGON"/>
    <s v="KFOFF"/>
    <s v="OFFICE BUILDING-KLAMATH FALLS"/>
    <x v="12"/>
    <n v="2550"/>
  </r>
  <r>
    <x v="6"/>
    <s v="KFOFF"/>
    <x v="1"/>
    <x v="3"/>
    <s v="068"/>
    <s v="OREGON"/>
    <s v="KFOFF"/>
    <s v="OFFICE BUILDING-KLAMATH FALLS"/>
    <x v="13"/>
    <n v="174.99"/>
  </r>
  <r>
    <x v="6"/>
    <s v="KFOFF"/>
    <x v="1"/>
    <x v="3"/>
    <s v="068"/>
    <s v="OREGON"/>
    <s v="KFOFF"/>
    <s v="OFFICE BUILDING-KLAMATH FALLS"/>
    <x v="306"/>
    <n v="17409.689999999999"/>
  </r>
  <r>
    <x v="6"/>
    <s v="KFOFF"/>
    <x v="1"/>
    <x v="3"/>
    <s v="068"/>
    <s v="OREGON"/>
    <s v="KFOFF"/>
    <s v="OFFICE BUILDING-KLAMATH FALLS"/>
    <x v="457"/>
    <n v="21591.65"/>
  </r>
  <r>
    <x v="6"/>
    <s v="KNIKF"/>
    <x v="1"/>
    <x v="3"/>
    <s v="068"/>
    <s v="OREGON"/>
    <s v="KNIKF"/>
    <s v="KNIFE RIVER-KLAMATH FALLS TELEMETRY"/>
    <x v="456"/>
    <n v="4005.18"/>
  </r>
  <r>
    <x v="6"/>
    <s v="KNIKF"/>
    <x v="1"/>
    <x v="3"/>
    <s v="068"/>
    <s v="OREGON"/>
    <s v="KNIKF"/>
    <s v="KNIFE RIVER-KLAMATH FALLS TELEMETRY"/>
    <x v="458"/>
    <n v="13985.56"/>
  </r>
  <r>
    <x v="6"/>
    <s v="KNIKF"/>
    <x v="1"/>
    <x v="3"/>
    <s v="068"/>
    <s v="OREGON"/>
    <s v="KNIKF"/>
    <s v="KNIFE RIVER-KLAMATH FALLS TELEMETRY"/>
    <x v="35"/>
    <n v="13773.73"/>
  </r>
  <r>
    <x v="6"/>
    <s v="KNIRB"/>
    <x v="1"/>
    <x v="3"/>
    <s v="068"/>
    <s v="OREGON"/>
    <s v="KNIRB"/>
    <s v="KNIFE RIVER MATERIALS, ROSEBURG, OR"/>
    <x v="456"/>
    <n v="2297.65"/>
  </r>
  <r>
    <x v="6"/>
    <s v="LANEMT"/>
    <x v="1"/>
    <x v="3"/>
    <s v="068"/>
    <s v="OREGON"/>
    <s v="LANEMT"/>
    <s v="REGULATOR STATION-LANE MOUNTAIN-GAS TELEMTRY"/>
    <x v="13"/>
    <n v="10553.55"/>
  </r>
  <r>
    <x v="6"/>
    <s v="LGOFF"/>
    <x v="1"/>
    <x v="3"/>
    <s v="068"/>
    <s v="OREGON"/>
    <s v="LGOFF"/>
    <s v="OFFICE BLDG/SHOP 10201 'F' ST (LAGRANDE)"/>
    <x v="7"/>
    <n v="817.55"/>
  </r>
  <r>
    <x v="6"/>
    <s v="LGOFF"/>
    <x v="1"/>
    <x v="3"/>
    <s v="068"/>
    <s v="OREGON"/>
    <s v="LGOFF"/>
    <s v="OFFICE BLDG/SHOP 10201 'F' ST (LAGRANDE)"/>
    <x v="10"/>
    <n v="1316.77"/>
  </r>
  <r>
    <x v="6"/>
    <s v="LGOFF"/>
    <x v="1"/>
    <x v="3"/>
    <s v="068"/>
    <s v="OREGON"/>
    <s v="LGOFF"/>
    <s v="OFFICE BLDG/SHOP 10201 'F' ST (LAGRANDE)"/>
    <x v="13"/>
    <n v="3480.79"/>
  </r>
  <r>
    <x v="6"/>
    <s v="LGOFF"/>
    <x v="1"/>
    <x v="3"/>
    <s v="068"/>
    <s v="OREGON"/>
    <s v="LGOFF"/>
    <s v="OFFICE BLDG/SHOP 10201 'F' ST (LAGRANDE)"/>
    <x v="306"/>
    <n v="23538.799999999999"/>
  </r>
  <r>
    <x v="6"/>
    <s v="MEDITE"/>
    <x v="1"/>
    <x v="3"/>
    <s v="068"/>
    <s v="OREGON"/>
    <s v="MEDITE"/>
    <s v="MEDITE CO-GEM GAS TELEMETRY-MEDFORD,OR   2/068"/>
    <x v="21"/>
    <n v="262.02999999999997"/>
  </r>
  <r>
    <x v="6"/>
    <s v="MEDITE"/>
    <x v="1"/>
    <x v="3"/>
    <s v="068"/>
    <s v="OREGON"/>
    <s v="MEDITE"/>
    <s v="MEDITE CO-GEM GAS TELEMETRY-MEDFORD,OR   2/068"/>
    <x v="446"/>
    <n v="3145.62"/>
  </r>
  <r>
    <x v="6"/>
    <s v="MEDOFF"/>
    <x v="1"/>
    <x v="3"/>
    <s v="068"/>
    <s v="OREGON"/>
    <s v="MEDOFF"/>
    <s v="MEDFORD OFFICE BUILDING-W. 229 MAIN"/>
    <x v="220"/>
    <n v="16569.3"/>
  </r>
  <r>
    <x v="6"/>
    <s v="MEDOFF"/>
    <x v="1"/>
    <x v="3"/>
    <s v="068"/>
    <s v="OREGON"/>
    <s v="MEDOFF"/>
    <s v="MEDFORD OFFICE BUILDING-W. 229 MAIN"/>
    <x v="230"/>
    <n v="12694.94"/>
  </r>
  <r>
    <x v="6"/>
    <s v="MEDOFF"/>
    <x v="1"/>
    <x v="3"/>
    <s v="068"/>
    <s v="OREGON"/>
    <s v="MEDOFF"/>
    <s v="MEDFORD OFFICE BUILDING-W. 229 MAIN"/>
    <x v="8"/>
    <n v="2171.87"/>
  </r>
  <r>
    <x v="6"/>
    <s v="MERMED"/>
    <x v="1"/>
    <x v="3"/>
    <s v="068"/>
    <s v="OREGON"/>
    <s v="MERMED"/>
    <s v="MERCY MEDICAL"/>
    <x v="446"/>
    <n v="3145.62"/>
  </r>
  <r>
    <x v="6"/>
    <s v="MTEL-4"/>
    <x v="1"/>
    <x v="3"/>
    <s v="068"/>
    <s v="OREGON"/>
    <s v="MTEL-4"/>
    <s v="MOBILE TELEMETRY STATION #4"/>
    <x v="98"/>
    <n v="3840.17"/>
  </r>
  <r>
    <x v="6"/>
    <s v="PGTNPM"/>
    <x v="1"/>
    <x v="3"/>
    <s v="068"/>
    <s v="OREGON"/>
    <s v="PGTNPM"/>
    <s v="PGT-NORTH PHOENIX MEDFORD-COMMUNICATION ONLY 2/068"/>
    <x v="13"/>
    <n v="0"/>
  </r>
  <r>
    <x v="6"/>
    <s v="PGTWKF"/>
    <x v="1"/>
    <x v="3"/>
    <s v="068"/>
    <s v="OREGON"/>
    <s v="PGTWKF"/>
    <s v="PGT-WEST KLAMATH STATION -COMMUNICATION ONLY 2/068"/>
    <x v="13"/>
    <n v="1123.74"/>
  </r>
  <r>
    <x v="6"/>
    <s v="PGTWKF"/>
    <x v="1"/>
    <x v="3"/>
    <s v="068"/>
    <s v="OREGON"/>
    <s v="PGTWKF"/>
    <s v="PGT-WEST KLAMATH STATION -COMMUNICATION ONLY 2/068"/>
    <x v="446"/>
    <n v="3145.62"/>
  </r>
  <r>
    <x v="6"/>
    <s v="RADMED"/>
    <x v="1"/>
    <x v="3"/>
    <s v="068"/>
    <s v="OREGON"/>
    <s v="RADMED"/>
    <s v="RADIO EQUIPMENT"/>
    <x v="9"/>
    <n v="5213"/>
  </r>
  <r>
    <x v="6"/>
    <s v="ROE"/>
    <x v="1"/>
    <x v="3"/>
    <s v="068"/>
    <s v="OREGON"/>
    <s v="ROE"/>
    <s v="ROYAL OAK ENTERPRISES-TELEMETRY-WHITE CITY,OR"/>
    <x v="18"/>
    <n v="138.22999999999999"/>
  </r>
  <r>
    <x v="6"/>
    <s v="ROE"/>
    <x v="1"/>
    <x v="3"/>
    <s v="068"/>
    <s v="OREGON"/>
    <s v="ROE"/>
    <s v="ROYAL OAK ENTERPRISES-TELEMETRY-WHITE CITY,OR"/>
    <x v="21"/>
    <n v="3372.46"/>
  </r>
  <r>
    <x v="6"/>
    <s v="ROE"/>
    <x v="1"/>
    <x v="3"/>
    <s v="068"/>
    <s v="OREGON"/>
    <s v="ROE"/>
    <s v="ROYAL OAK ENTERPRISES-TELEMETRY-WHITE CITY,OR"/>
    <x v="446"/>
    <n v="3145.62"/>
  </r>
  <r>
    <x v="6"/>
    <s v="ROSFOR"/>
    <x v="1"/>
    <x v="3"/>
    <s v="068"/>
    <s v="OREGON"/>
    <s v="ROSFOR"/>
    <s v="ROSEBURG FOREST PRODUCTS-TELEMETRY-RIDDLE, OR"/>
    <x v="35"/>
    <n v="11408.16"/>
  </r>
  <r>
    <x v="6"/>
    <s v="ROSOFF"/>
    <x v="1"/>
    <x v="3"/>
    <s v="068"/>
    <s v="OREGON"/>
    <s v="ROSOFF"/>
    <s v="OFFICE BUILDING - ROSEBURG"/>
    <x v="13"/>
    <n v="0"/>
  </r>
  <r>
    <x v="6"/>
    <s v="ROSOFF"/>
    <x v="1"/>
    <x v="3"/>
    <s v="068"/>
    <s v="OREGON"/>
    <s v="ROSOFF"/>
    <s v="OFFICE BUILDING - ROSEBURG"/>
    <x v="306"/>
    <n v="17688.84"/>
  </r>
  <r>
    <x v="6"/>
    <s v="ROSOFF"/>
    <x v="1"/>
    <x v="3"/>
    <s v="068"/>
    <s v="OREGON"/>
    <s v="ROSOFF"/>
    <s v="OFFICE BUILDING - ROSEBURG"/>
    <x v="459"/>
    <n v="3702.39"/>
  </r>
  <r>
    <x v="6"/>
    <s v="ROSOFF"/>
    <x v="1"/>
    <x v="3"/>
    <s v="068"/>
    <s v="OREGON"/>
    <s v="ROSOFF"/>
    <s v="OFFICE BUILDING - ROSEBURG"/>
    <x v="460"/>
    <n v="19966.490000000002"/>
  </r>
  <r>
    <x v="6"/>
    <s v="SKYPLA"/>
    <x v="1"/>
    <x v="3"/>
    <s v="068"/>
    <s v="OREGON"/>
    <s v="SKYPLA"/>
    <s v="SKYLINE PLAZA-GAS TRANSPORT CUST-TELEMETRY 2/068 (#24C92)"/>
    <x v="446"/>
    <n v="3145.62"/>
  </r>
  <r>
    <x v="6"/>
    <s v="TELROS"/>
    <x v="1"/>
    <x v="3"/>
    <s v="068"/>
    <s v="OREGON"/>
    <s v="TELROS"/>
    <s v="TELEMETERING STATION"/>
    <x v="0"/>
    <n v="7295.81"/>
  </r>
  <r>
    <x v="6"/>
    <s v="TOLOME"/>
    <x v="1"/>
    <x v="3"/>
    <s v="068"/>
    <s v="OREGON"/>
    <s v="TOLOME"/>
    <s v="LTM-TOLO PLANT REG STATION"/>
    <x v="446"/>
    <n v="3145.62"/>
  </r>
  <r>
    <x v="6"/>
    <s v="3105"/>
    <x v="1"/>
    <x v="5"/>
    <s v="078"/>
    <s v="CALIFORNIA"/>
    <s v="3105"/>
    <s v="STATE LINE GATE STATION"/>
    <x v="7"/>
    <n v="0"/>
  </r>
  <r>
    <x v="6"/>
    <s v="CORNET"/>
    <x v="1"/>
    <x v="5"/>
    <s v="078"/>
    <s v="CALIFORNIA"/>
    <s v="CORNET"/>
    <s v="CORPORATE NETWORK INST"/>
    <x v="8"/>
    <n v="0"/>
  </r>
  <r>
    <x v="6"/>
    <s v="GACATE"/>
    <x v="1"/>
    <x v="5"/>
    <s v="078"/>
    <s v="CALIFORNIA"/>
    <s v="GACATE"/>
    <s v="CALIFORNIA TELEMETRY PROJECT-2/078"/>
    <x v="15"/>
    <n v="0"/>
  </r>
  <r>
    <x v="6"/>
    <s v="SLTOF"/>
    <x v="1"/>
    <x v="5"/>
    <s v="078"/>
    <s v="CALIFORNIA"/>
    <s v="SLTOF"/>
    <s v="OFFICE BLDG-SLAKETAHOE"/>
    <x v="231"/>
    <n v="0"/>
  </r>
  <r>
    <x v="6"/>
    <s v="SLTOF"/>
    <x v="1"/>
    <x v="5"/>
    <s v="078"/>
    <s v="CALIFORNIA"/>
    <s v="SLTOF"/>
    <s v="OFFICE BLDG-SLAKETAHOE"/>
    <x v="2"/>
    <n v="0"/>
  </r>
  <r>
    <x v="6"/>
    <s v="SLTOF"/>
    <x v="1"/>
    <x v="5"/>
    <s v="078"/>
    <s v="CALIFORNIA"/>
    <s v="SLTOF"/>
    <s v="OFFICE BLDG-SLAKETAHOE"/>
    <x v="12"/>
    <n v="0"/>
  </r>
  <r>
    <x v="6"/>
    <s v="SLTOF"/>
    <x v="1"/>
    <x v="5"/>
    <s v="078"/>
    <s v="CALIFORNIA"/>
    <s v="SLTOF"/>
    <s v="OFFICE BLDG-SLAKETAHOE"/>
    <x v="13"/>
    <n v="0"/>
  </r>
  <r>
    <x v="6"/>
    <s v="00"/>
    <x v="0"/>
    <x v="4"/>
    <s v="098"/>
    <s v="COMMON"/>
    <s v="00"/>
    <s v="UNSPECIFIED - Allocated North"/>
    <x v="461"/>
    <n v="0"/>
  </r>
  <r>
    <x v="6"/>
    <s v="00"/>
    <x v="2"/>
    <x v="4"/>
    <s v="098"/>
    <s v="COMMON"/>
    <s v="00"/>
    <s v="UNSPECIFIED - Allocated North"/>
    <x v="370"/>
    <n v="0"/>
  </r>
  <r>
    <x v="6"/>
    <s v="00"/>
    <x v="2"/>
    <x v="4"/>
    <s v="098"/>
    <s v="COMMON"/>
    <s v="00"/>
    <s v="UNSPECIFIED - Allocated North"/>
    <x v="462"/>
    <n v="0"/>
  </r>
  <r>
    <x v="6"/>
    <s v="00"/>
    <x v="0"/>
    <x v="4"/>
    <s v="098"/>
    <s v="COMMON"/>
    <s v="00"/>
    <s v="UNSPECIFIED - Allocated North (WA)"/>
    <x v="461"/>
    <n v="9231"/>
  </r>
  <r>
    <x v="6"/>
    <s v="00"/>
    <x v="2"/>
    <x v="4"/>
    <s v="098"/>
    <s v="COMMON"/>
    <s v="00"/>
    <s v="UNSPECIFIED - Allocated North (WA)"/>
    <x v="370"/>
    <n v="0"/>
  </r>
  <r>
    <x v="6"/>
    <s v="00"/>
    <x v="2"/>
    <x v="4"/>
    <s v="098"/>
    <s v="COMMON"/>
    <s v="00"/>
    <s v="UNSPECIFIED - Allocated North (WA)"/>
    <x v="462"/>
    <n v="0"/>
  </r>
  <r>
    <x v="6"/>
    <s v="9MICOM"/>
    <x v="2"/>
    <x v="4"/>
    <s v="098"/>
    <s v="COMMON"/>
    <s v="9MICOM"/>
    <s v="NINE MILE FALLS HED COMMUN"/>
    <x v="4"/>
    <n v="31321.1"/>
  </r>
  <r>
    <x v="6"/>
    <s v="9MICOM"/>
    <x v="2"/>
    <x v="4"/>
    <s v="098"/>
    <s v="COMMON"/>
    <s v="9MICOM"/>
    <s v="NINE MILE FALLS HED COMMUN"/>
    <x v="5"/>
    <n v="11179.36"/>
  </r>
  <r>
    <x v="6"/>
    <s v="9MICOM"/>
    <x v="2"/>
    <x v="4"/>
    <s v="098"/>
    <s v="COMMON"/>
    <s v="9MICOM"/>
    <s v="NINE MILE FALLS HED COMMUN"/>
    <x v="9"/>
    <n v="57755.07"/>
  </r>
  <r>
    <x v="6"/>
    <s v="9MICOM"/>
    <x v="2"/>
    <x v="4"/>
    <s v="098"/>
    <s v="COMMON"/>
    <s v="9MICOM"/>
    <s v="NINE MILE FALLS HED COMMUN"/>
    <x v="10"/>
    <n v="1887.34"/>
  </r>
  <r>
    <x v="6"/>
    <s v="9MICOM"/>
    <x v="2"/>
    <x v="4"/>
    <s v="098"/>
    <s v="COMMON"/>
    <s v="9MICOM"/>
    <s v="NINE MILE FALLS HED COMMUN"/>
    <x v="11"/>
    <n v="13645.53"/>
  </r>
  <r>
    <x v="6"/>
    <s v="9MICOM"/>
    <x v="2"/>
    <x v="4"/>
    <s v="098"/>
    <s v="COMMON"/>
    <s v="9MICOM"/>
    <s v="NINE MILE FALLS HED COMMUN"/>
    <x v="14"/>
    <n v="55238.35"/>
  </r>
  <r>
    <x v="6"/>
    <s v="9MICOM"/>
    <x v="2"/>
    <x v="4"/>
    <s v="098"/>
    <s v="COMMON"/>
    <s v="9MICOM"/>
    <s v="NINE MILE FALLS HED COMMUN"/>
    <x v="16"/>
    <n v="1289.18"/>
  </r>
  <r>
    <x v="6"/>
    <s v="9MICOM"/>
    <x v="2"/>
    <x v="4"/>
    <s v="098"/>
    <s v="COMMON"/>
    <s v="9MICOM"/>
    <s v="NINE MILE FALLS HED COMMUN"/>
    <x v="19"/>
    <n v="45228.99"/>
  </r>
  <r>
    <x v="6"/>
    <s v="9MICOM"/>
    <x v="2"/>
    <x v="4"/>
    <s v="098"/>
    <s v="COMMON"/>
    <s v="9MICOM"/>
    <s v="NINE MILE FALLS HED COMMUN"/>
    <x v="463"/>
    <n v="16251.53"/>
  </r>
  <r>
    <x v="6"/>
    <s v="9MICOM"/>
    <x v="2"/>
    <x v="4"/>
    <s v="098"/>
    <s v="COMMON"/>
    <s v="9MICOM"/>
    <s v="NINE MILE FALLS HED COMMUN"/>
    <x v="464"/>
    <n v="1975.73"/>
  </r>
  <r>
    <x v="6"/>
    <s v="9MICOM"/>
    <x v="2"/>
    <x v="4"/>
    <s v="098"/>
    <s v="COMMON"/>
    <s v="9MICOM"/>
    <s v="NINE MILE FALLS HED COMMUN"/>
    <x v="85"/>
    <n v="117856.46"/>
  </r>
  <r>
    <x v="6"/>
    <s v="9MICOM"/>
    <x v="2"/>
    <x v="4"/>
    <s v="098"/>
    <s v="COMMON"/>
    <s v="9MICOM"/>
    <s v="NINE MILE FALLS HED COMMUN"/>
    <x v="465"/>
    <n v="45850.080000000002"/>
  </r>
  <r>
    <x v="6"/>
    <s v="9MICOM"/>
    <x v="2"/>
    <x v="4"/>
    <s v="098"/>
    <s v="COMMON"/>
    <s v="9MICOM"/>
    <s v="NINE MILE FALLS HED COMMUN"/>
    <x v="51"/>
    <n v="707523.74"/>
  </r>
  <r>
    <x v="6"/>
    <s v="9MICOM"/>
    <x v="2"/>
    <x v="4"/>
    <s v="098"/>
    <s v="COMMON"/>
    <s v="9MICOM"/>
    <s v="NINE MILE FALLS HED COMMUN"/>
    <x v="466"/>
    <n v="180273.59"/>
  </r>
  <r>
    <x v="6"/>
    <s v="AMRCOM"/>
    <x v="0"/>
    <x v="2"/>
    <s v="098"/>
    <s v="COMMON"/>
    <s v="AMRCOM"/>
    <s v="Advanced Meter Reading"/>
    <x v="283"/>
    <n v="3359398.74"/>
  </r>
  <r>
    <x v="6"/>
    <s v="AMRCOM"/>
    <x v="0"/>
    <x v="2"/>
    <s v="098"/>
    <s v="COMMON"/>
    <s v="AMRCOM"/>
    <s v="Advanced Meter Reading"/>
    <x v="467"/>
    <n v="260881.33"/>
  </r>
  <r>
    <x v="6"/>
    <s v="BEACOM"/>
    <x v="0"/>
    <x v="4"/>
    <s v="098"/>
    <s v="COMMON"/>
    <s v="BEACOM"/>
    <s v="BEACON SUBSTA COMMUN (AN)"/>
    <x v="261"/>
    <n v="0"/>
  </r>
  <r>
    <x v="6"/>
    <s v="BEACOM"/>
    <x v="2"/>
    <x v="4"/>
    <s v="098"/>
    <s v="COMMON"/>
    <s v="BEACOM"/>
    <s v="BEACON SUBSTA COMMUN (AN)"/>
    <x v="225"/>
    <n v="24367.26"/>
  </r>
  <r>
    <x v="6"/>
    <s v="BEACOM"/>
    <x v="2"/>
    <x v="4"/>
    <s v="098"/>
    <s v="COMMON"/>
    <s v="BEACOM"/>
    <s v="BEACON SUBSTA COMMUN (AN)"/>
    <x v="226"/>
    <n v="754.07"/>
  </r>
  <r>
    <x v="6"/>
    <s v="BEACOM"/>
    <x v="2"/>
    <x v="4"/>
    <s v="098"/>
    <s v="COMMON"/>
    <s v="BEACOM"/>
    <s v="BEACON SUBSTA COMMUN (AN)"/>
    <x v="231"/>
    <n v="2356.94"/>
  </r>
  <r>
    <x v="6"/>
    <s v="BEACOM"/>
    <x v="2"/>
    <x v="4"/>
    <s v="098"/>
    <s v="COMMON"/>
    <s v="BEACOM"/>
    <s v="BEACON SUBSTA COMMUN (AN)"/>
    <x v="0"/>
    <n v="164521.32999999999"/>
  </r>
  <r>
    <x v="6"/>
    <s v="BEACOM"/>
    <x v="2"/>
    <x v="4"/>
    <s v="098"/>
    <s v="COMMON"/>
    <s v="BEACOM"/>
    <s v="BEACON SUBSTA COMMUN (AN)"/>
    <x v="1"/>
    <n v="2234.61"/>
  </r>
  <r>
    <x v="6"/>
    <s v="BEACOM"/>
    <x v="2"/>
    <x v="4"/>
    <s v="098"/>
    <s v="COMMON"/>
    <s v="BEACOM"/>
    <s v="BEACON SUBSTA COMMUN (AN)"/>
    <x v="2"/>
    <n v="50692.87"/>
  </r>
  <r>
    <x v="6"/>
    <s v="BEACOM"/>
    <x v="2"/>
    <x v="4"/>
    <s v="098"/>
    <s v="COMMON"/>
    <s v="BEACOM"/>
    <s v="BEACON SUBSTA COMMUN (AN)"/>
    <x v="3"/>
    <n v="9.07"/>
  </r>
  <r>
    <x v="6"/>
    <s v="BEACOM"/>
    <x v="2"/>
    <x v="4"/>
    <s v="098"/>
    <s v="COMMON"/>
    <s v="BEACOM"/>
    <s v="BEACON SUBSTA COMMUN (AN)"/>
    <x v="10"/>
    <n v="4419.29"/>
  </r>
  <r>
    <x v="6"/>
    <s v="BEACOM"/>
    <x v="2"/>
    <x v="4"/>
    <s v="098"/>
    <s v="COMMON"/>
    <s v="BEACOM"/>
    <s v="BEACON SUBSTA COMMUN (AN)"/>
    <x v="12"/>
    <n v="17929.75"/>
  </r>
  <r>
    <x v="6"/>
    <s v="BEACOM"/>
    <x v="2"/>
    <x v="4"/>
    <s v="098"/>
    <s v="COMMON"/>
    <s v="BEACOM"/>
    <s v="BEACON SUBSTA COMMUN (AN)"/>
    <x v="15"/>
    <n v="32783.01"/>
  </r>
  <r>
    <x v="6"/>
    <s v="BEACOM"/>
    <x v="2"/>
    <x v="4"/>
    <s v="098"/>
    <s v="COMMON"/>
    <s v="BEACOM"/>
    <s v="BEACON SUBSTA COMMUN (AN)"/>
    <x v="16"/>
    <n v="0"/>
  </r>
  <r>
    <x v="6"/>
    <s v="BEACOM"/>
    <x v="2"/>
    <x v="4"/>
    <s v="098"/>
    <s v="COMMON"/>
    <s v="BEACOM"/>
    <s v="BEACON SUBSTA COMMUN (AN)"/>
    <x v="19"/>
    <n v="71918.850000000006"/>
  </r>
  <r>
    <x v="6"/>
    <s v="BEACOM"/>
    <x v="2"/>
    <x v="4"/>
    <s v="098"/>
    <s v="COMMON"/>
    <s v="BEACOM"/>
    <s v="BEACON SUBSTA COMMUN (AN)"/>
    <x v="261"/>
    <n v="129145.57"/>
  </r>
  <r>
    <x v="6"/>
    <s v="BEACOM"/>
    <x v="2"/>
    <x v="4"/>
    <s v="098"/>
    <s v="COMMON"/>
    <s v="BEACOM"/>
    <s v="BEACON SUBSTA COMMUN (AN)"/>
    <x v="468"/>
    <n v="59634.27"/>
  </r>
  <r>
    <x v="6"/>
    <s v="BEACOM"/>
    <x v="2"/>
    <x v="4"/>
    <s v="098"/>
    <s v="COMMON"/>
    <s v="BEACOM"/>
    <s v="BEACON SUBSTA COMMUN (AN)"/>
    <x v="21"/>
    <n v="6606.49"/>
  </r>
  <r>
    <x v="6"/>
    <s v="BEACOM"/>
    <x v="2"/>
    <x v="4"/>
    <s v="098"/>
    <s v="COMMON"/>
    <s v="BEACOM"/>
    <s v="BEACON SUBSTA COMMUN (AN)"/>
    <x v="469"/>
    <n v="2494.52"/>
  </r>
  <r>
    <x v="6"/>
    <s v="BEACOM"/>
    <x v="2"/>
    <x v="4"/>
    <s v="098"/>
    <s v="COMMON"/>
    <s v="BEACOM"/>
    <s v="BEACON SUBSTA COMMUN (AN)"/>
    <x v="276"/>
    <n v="1977.73"/>
  </r>
  <r>
    <x v="6"/>
    <s v="BEACOM"/>
    <x v="2"/>
    <x v="4"/>
    <s v="098"/>
    <s v="COMMON"/>
    <s v="BEACOM"/>
    <s v="BEACON SUBSTA COMMUN (AN)"/>
    <x v="470"/>
    <n v="76757.19"/>
  </r>
  <r>
    <x v="6"/>
    <s v="BEACOM"/>
    <x v="2"/>
    <x v="4"/>
    <s v="098"/>
    <s v="COMMON"/>
    <s v="BEACOM"/>
    <s v="BEACON SUBSTA COMMUN (AN)"/>
    <x v="77"/>
    <n v="0"/>
  </r>
  <r>
    <x v="6"/>
    <s v="BEACOM"/>
    <x v="2"/>
    <x v="4"/>
    <s v="098"/>
    <s v="COMMON"/>
    <s v="BEACOM"/>
    <s v="BEACON SUBSTA COMMUN (AN)"/>
    <x v="370"/>
    <n v="29953.57"/>
  </r>
  <r>
    <x v="6"/>
    <s v="BEACOM"/>
    <x v="2"/>
    <x v="4"/>
    <s v="098"/>
    <s v="COMMON"/>
    <s v="BEACOM"/>
    <s v="BEACON SUBSTA COMMUN (AN)"/>
    <x v="471"/>
    <n v="20883.240000000002"/>
  </r>
  <r>
    <x v="6"/>
    <s v="BEACOM"/>
    <x v="2"/>
    <x v="4"/>
    <s v="098"/>
    <s v="COMMON"/>
    <s v="BEACOM"/>
    <s v="BEACON SUBSTA COMMUN (AN)"/>
    <x v="472"/>
    <n v="13699.66"/>
  </r>
  <r>
    <x v="6"/>
    <s v="BEACOM"/>
    <x v="2"/>
    <x v="4"/>
    <s v="098"/>
    <s v="COMMON"/>
    <s v="BEACOM"/>
    <s v="BEACON SUBSTA COMMUN (AN)"/>
    <x v="473"/>
    <n v="27420.12"/>
  </r>
  <r>
    <x v="6"/>
    <s v="BEACOM"/>
    <x v="2"/>
    <x v="4"/>
    <s v="098"/>
    <s v="COMMON"/>
    <s v="BEACOM"/>
    <s v="BEACON SUBSTA COMMUN (AN)"/>
    <x v="474"/>
    <n v="74431.070000000007"/>
  </r>
  <r>
    <x v="6"/>
    <s v="BEAST"/>
    <x v="2"/>
    <x v="4"/>
    <s v="098"/>
    <s v="COMMON"/>
    <s v="BEAST"/>
    <s v="BEACON SUB MATERIAL STORAGE YARD"/>
    <x v="475"/>
    <n v="24543.43"/>
  </r>
  <r>
    <x v="6"/>
    <s v="BEAST"/>
    <x v="2"/>
    <x v="4"/>
    <s v="098"/>
    <s v="COMMON"/>
    <s v="BEAST"/>
    <s v="BEACON SUB MATERIAL STORAGE YARD"/>
    <x v="34"/>
    <n v="3187.12"/>
  </r>
  <r>
    <x v="6"/>
    <s v="BELCOM"/>
    <x v="2"/>
    <x v="4"/>
    <s v="098"/>
    <s v="COMMON"/>
    <s v="BELCOM"/>
    <s v="BELL BPA SUB COMMUNICATION (AN)"/>
    <x v="220"/>
    <n v="16619.509999999998"/>
  </r>
  <r>
    <x v="6"/>
    <s v="BELCOM"/>
    <x v="2"/>
    <x v="4"/>
    <s v="098"/>
    <s v="COMMON"/>
    <s v="BELCOM"/>
    <s v="BELL BPA SUB COMMUNICATION (AN)"/>
    <x v="222"/>
    <n v="4280.2299999999996"/>
  </r>
  <r>
    <x v="6"/>
    <s v="BELCOM"/>
    <x v="2"/>
    <x v="4"/>
    <s v="098"/>
    <s v="COMMON"/>
    <s v="BELCOM"/>
    <s v="BELL BPA SUB COMMUNICATION (AN)"/>
    <x v="18"/>
    <n v="290276.40999999997"/>
  </r>
  <r>
    <x v="6"/>
    <s v="BENCOM"/>
    <x v="2"/>
    <x v="2"/>
    <s v="098"/>
    <s v="COMMON"/>
    <s v="BENCOM"/>
    <s v="BENEWAH SW STA COMMUN"/>
    <x v="476"/>
    <n v="0"/>
  </r>
  <r>
    <x v="6"/>
    <s v="BENCOM"/>
    <x v="2"/>
    <x v="4"/>
    <s v="098"/>
    <s v="COMMON"/>
    <s v="BENCOM"/>
    <s v="BENEWAH SW STA COMMUN (AN)"/>
    <x v="0"/>
    <n v="22047.439999999999"/>
  </r>
  <r>
    <x v="6"/>
    <s v="BENCOM"/>
    <x v="2"/>
    <x v="4"/>
    <s v="098"/>
    <s v="COMMON"/>
    <s v="BENCOM"/>
    <s v="BENEWAH SW STA COMMUN (AN)"/>
    <x v="19"/>
    <n v="10294.700000000001"/>
  </r>
  <r>
    <x v="6"/>
    <s v="BENCOM"/>
    <x v="2"/>
    <x v="4"/>
    <s v="098"/>
    <s v="COMMON"/>
    <s v="BENCOM"/>
    <s v="BENEWAH SW STA COMMUN (AN)"/>
    <x v="477"/>
    <n v="558880.04"/>
  </r>
  <r>
    <x v="6"/>
    <s v="BENCOM"/>
    <x v="2"/>
    <x v="4"/>
    <s v="098"/>
    <s v="COMMON"/>
    <s v="BENCOM"/>
    <s v="BENEWAH SW STA COMMUN (AN)"/>
    <x v="476"/>
    <n v="161978.12"/>
  </r>
  <r>
    <x v="6"/>
    <s v="BENCOM"/>
    <x v="2"/>
    <x v="4"/>
    <s v="098"/>
    <s v="COMMON"/>
    <s v="BENCOM"/>
    <s v="BENEWAH SW STA COMMUN (AN)"/>
    <x v="478"/>
    <n v="25337.41"/>
  </r>
  <r>
    <x v="6"/>
    <s v="BENCOM"/>
    <x v="2"/>
    <x v="4"/>
    <s v="098"/>
    <s v="COMMON"/>
    <s v="BENCOM"/>
    <s v="BENEWAH SW STA COMMUN (AN)"/>
    <x v="479"/>
    <n v="159900.85"/>
  </r>
  <r>
    <x v="6"/>
    <s v="BENCOM"/>
    <x v="2"/>
    <x v="4"/>
    <s v="098"/>
    <s v="COMMON"/>
    <s v="BENCOM"/>
    <s v="BENEWAH SW STA COMMUN (AN)"/>
    <x v="480"/>
    <n v="119.85"/>
  </r>
  <r>
    <x v="6"/>
    <s v="BENCOM"/>
    <x v="2"/>
    <x v="4"/>
    <s v="098"/>
    <s v="COMMON"/>
    <s v="BENCOM"/>
    <s v="BENEWAH SW STA COMMUN (AN)"/>
    <x v="404"/>
    <n v="14.63"/>
  </r>
  <r>
    <x v="6"/>
    <s v="BENCOM"/>
    <x v="2"/>
    <x v="4"/>
    <s v="098"/>
    <s v="COMMON"/>
    <s v="BENCOM"/>
    <s v="BENEWAH SW STA COMMUN (AN)"/>
    <x v="481"/>
    <n v="4709.75"/>
  </r>
  <r>
    <x v="6"/>
    <s v="BENCOM"/>
    <x v="2"/>
    <x v="4"/>
    <s v="098"/>
    <s v="COMMON"/>
    <s v="BENCOM"/>
    <s v="BENEWAH SW STA COMMUN (AN)"/>
    <x v="482"/>
    <n v="8228.0300000000007"/>
  </r>
  <r>
    <x v="6"/>
    <s v="BENCOM"/>
    <x v="2"/>
    <x v="4"/>
    <s v="098"/>
    <s v="COMMON"/>
    <s v="BENCOM"/>
    <s v="BENEWAH SW STA COMMUN (AN)"/>
    <x v="373"/>
    <n v="31148.01"/>
  </r>
  <r>
    <x v="6"/>
    <s v="BENCOM"/>
    <x v="2"/>
    <x v="4"/>
    <s v="098"/>
    <s v="COMMON"/>
    <s v="BENCOM"/>
    <s v="BENEWAH SW STA COMMUN (AN)"/>
    <x v="68"/>
    <n v="3099.39"/>
  </r>
  <r>
    <x v="6"/>
    <s v="BLDCOM"/>
    <x v="2"/>
    <x v="4"/>
    <s v="098"/>
    <s v="COMMON"/>
    <s v="BLDCOM"/>
    <s v="BOULDER SUBSTA COMMUNICATION (AN)"/>
    <x v="19"/>
    <n v="49013.97"/>
  </r>
  <r>
    <x v="6"/>
    <s v="BLDCOM"/>
    <x v="2"/>
    <x v="4"/>
    <s v="098"/>
    <s v="COMMON"/>
    <s v="BLDCOM"/>
    <s v="BOULDER SUBSTA COMMUNICATION (AN)"/>
    <x v="261"/>
    <n v="686005.87"/>
  </r>
  <r>
    <x v="6"/>
    <s v="BLDCOM"/>
    <x v="2"/>
    <x v="4"/>
    <s v="098"/>
    <s v="COMMON"/>
    <s v="BLDCOM"/>
    <s v="BOULDER SUBSTA COMMUNICATION (AN)"/>
    <x v="477"/>
    <n v="717538.64"/>
  </r>
  <r>
    <x v="6"/>
    <s v="BLDCOM"/>
    <x v="2"/>
    <x v="4"/>
    <s v="098"/>
    <s v="COMMON"/>
    <s v="BLDCOM"/>
    <s v="BOULDER SUBSTA COMMUNICATION (AN)"/>
    <x v="483"/>
    <n v="39661.160000000003"/>
  </r>
  <r>
    <x v="6"/>
    <s v="BLDCOM"/>
    <x v="2"/>
    <x v="4"/>
    <s v="098"/>
    <s v="COMMON"/>
    <s v="BLDCOM"/>
    <s v="BOULDER SUBSTA COMMUNICATION (AN)"/>
    <x v="402"/>
    <n v="7955.97"/>
  </r>
  <r>
    <x v="6"/>
    <s v="BLDCOM"/>
    <x v="2"/>
    <x v="4"/>
    <s v="098"/>
    <s v="COMMON"/>
    <s v="BLDCOM"/>
    <s v="BOULDER SUBSTA COMMUNICATION (AN)"/>
    <x v="403"/>
    <n v="28208.06"/>
  </r>
  <r>
    <x v="6"/>
    <s v="BLDCOM"/>
    <x v="2"/>
    <x v="4"/>
    <s v="098"/>
    <s v="COMMON"/>
    <s v="BLDCOM"/>
    <s v="BOULDER SUBSTA COMMUNICATION (AN)"/>
    <x v="304"/>
    <n v="141.97"/>
  </r>
  <r>
    <x v="6"/>
    <s v="BLDCOM"/>
    <x v="2"/>
    <x v="4"/>
    <s v="098"/>
    <s v="COMMON"/>
    <s v="BLDCOM"/>
    <s v="BOULDER SUBSTA COMMUNICATION (AN)"/>
    <x v="404"/>
    <n v="346.9"/>
  </r>
  <r>
    <x v="6"/>
    <s v="BLDCOM"/>
    <x v="2"/>
    <x v="4"/>
    <s v="098"/>
    <s v="COMMON"/>
    <s v="BLDCOM"/>
    <s v="BOULDER SUBSTA COMMUNICATION (AN)"/>
    <x v="288"/>
    <n v="1225.81"/>
  </r>
  <r>
    <x v="6"/>
    <s v="BLDCOM"/>
    <x v="2"/>
    <x v="4"/>
    <s v="098"/>
    <s v="COMMON"/>
    <s v="BLDCOM"/>
    <s v="BOULDER SUBSTA COMMUNICATION (AN)"/>
    <x v="86"/>
    <n v="251943.07"/>
  </r>
  <r>
    <x v="6"/>
    <s v="BLDCOM"/>
    <x v="2"/>
    <x v="4"/>
    <s v="098"/>
    <s v="COMMON"/>
    <s v="BLDCOM"/>
    <s v="BOULDER SUBSTA COMMUNICATION (AN)"/>
    <x v="245"/>
    <n v="24834.44"/>
  </r>
  <r>
    <x v="6"/>
    <s v="BPKCOM"/>
    <x v="2"/>
    <x v="4"/>
    <s v="098"/>
    <s v="COMMON"/>
    <s v="BPKCOM"/>
    <s v="BOULDER PARK COMMUNICATION"/>
    <x v="17"/>
    <n v="129565.2"/>
  </r>
  <r>
    <x v="6"/>
    <s v="BPKCOM"/>
    <x v="2"/>
    <x v="4"/>
    <s v="098"/>
    <s v="COMMON"/>
    <s v="BPKCOM"/>
    <s v="BOULDER PARK COMMUNICATION"/>
    <x v="484"/>
    <n v="7883.72"/>
  </r>
  <r>
    <x v="6"/>
    <s v="BPKCOM"/>
    <x v="2"/>
    <x v="4"/>
    <s v="098"/>
    <s v="COMMON"/>
    <s v="BPKCOM"/>
    <s v="BOULDER PARK COMMUNICATION"/>
    <x v="463"/>
    <n v="11838.4"/>
  </r>
  <r>
    <x v="6"/>
    <s v="BPKCOM"/>
    <x v="2"/>
    <x v="4"/>
    <s v="098"/>
    <s v="COMMON"/>
    <s v="BPKCOM"/>
    <s v="BOULDER PARK COMMUNICATION"/>
    <x v="278"/>
    <n v="12772.48"/>
  </r>
  <r>
    <x v="6"/>
    <s v="BPKCOM"/>
    <x v="2"/>
    <x v="4"/>
    <s v="098"/>
    <s v="COMMON"/>
    <s v="BPKCOM"/>
    <s v="BOULDER PARK COMMUNICATION"/>
    <x v="485"/>
    <n v="50979.08"/>
  </r>
  <r>
    <x v="6"/>
    <s v="BPKCOM"/>
    <x v="2"/>
    <x v="4"/>
    <s v="098"/>
    <s v="COMMON"/>
    <s v="BPKCOM"/>
    <s v="BOULDER PARK COMMUNICATION"/>
    <x v="486"/>
    <n v="0"/>
  </r>
  <r>
    <x v="6"/>
    <s v="BPKCOM"/>
    <x v="2"/>
    <x v="4"/>
    <s v="098"/>
    <s v="COMMON"/>
    <s v="BPKCOM"/>
    <s v="BOULDER PARK COMMUNICATION"/>
    <x v="400"/>
    <n v="1185.31"/>
  </r>
  <r>
    <x v="6"/>
    <s v="BPKCOM"/>
    <x v="2"/>
    <x v="4"/>
    <s v="098"/>
    <s v="COMMON"/>
    <s v="BPKCOM"/>
    <s v="BOULDER PARK COMMUNICATION"/>
    <x v="280"/>
    <n v="1050.4100000000001"/>
  </r>
  <r>
    <x v="6"/>
    <s v="BPKCOM"/>
    <x v="2"/>
    <x v="4"/>
    <s v="098"/>
    <s v="COMMON"/>
    <s v="BPKCOM"/>
    <s v="BOULDER PARK COMMUNICATION"/>
    <x v="373"/>
    <n v="188868.12"/>
  </r>
  <r>
    <x v="6"/>
    <s v="BPKCOM"/>
    <x v="2"/>
    <x v="4"/>
    <s v="098"/>
    <s v="COMMON"/>
    <s v="BPKCOM"/>
    <s v="BOULDER PARK COMMUNICATION"/>
    <x v="344"/>
    <n v="25331.51"/>
  </r>
  <r>
    <x v="6"/>
    <s v="BPKCOM"/>
    <x v="2"/>
    <x v="4"/>
    <s v="098"/>
    <s v="COMMON"/>
    <s v="BPKCOM"/>
    <s v="BOULDER PARK COMMUNICATION"/>
    <x v="375"/>
    <n v="35626.01"/>
  </r>
  <r>
    <x v="6"/>
    <s v="BPKCOM"/>
    <x v="2"/>
    <x v="4"/>
    <s v="098"/>
    <s v="COMMON"/>
    <s v="BPKCOM"/>
    <s v="BOULDER PARK COMMUNICATION"/>
    <x v="277"/>
    <n v="8712.76"/>
  </r>
  <r>
    <x v="6"/>
    <s v="BPKCOM"/>
    <x v="2"/>
    <x v="4"/>
    <s v="098"/>
    <s v="COMMON"/>
    <s v="BPKCOM"/>
    <s v="BOULDER PARK COMMUNICATION"/>
    <x v="487"/>
    <n v="59642.12"/>
  </r>
  <r>
    <x v="6"/>
    <s v="BPKCOM"/>
    <x v="2"/>
    <x v="4"/>
    <s v="098"/>
    <s v="COMMON"/>
    <s v="BPKCOM"/>
    <s v="BOULDER PARK COMMUNICATION"/>
    <x v="488"/>
    <n v="36553.68"/>
  </r>
  <r>
    <x v="6"/>
    <s v="BRXCOM"/>
    <x v="2"/>
    <x v="4"/>
    <s v="098"/>
    <s v="COMMON"/>
    <s v="BRXCOM"/>
    <s v="BRONX SUB COMMUN (AN)"/>
    <x v="8"/>
    <n v="36211.620000000003"/>
  </r>
  <r>
    <x v="6"/>
    <s v="BRXCOM"/>
    <x v="2"/>
    <x v="4"/>
    <s v="098"/>
    <s v="COMMON"/>
    <s v="BRXCOM"/>
    <s v="BRONX SUB COMMUN (AN)"/>
    <x v="9"/>
    <n v="3982.92"/>
  </r>
  <r>
    <x v="6"/>
    <s v="BRXCOM"/>
    <x v="2"/>
    <x v="4"/>
    <s v="098"/>
    <s v="COMMON"/>
    <s v="BRXCOM"/>
    <s v="BRONX SUB COMMUN (AN)"/>
    <x v="10"/>
    <n v="3659.77"/>
  </r>
  <r>
    <x v="6"/>
    <s v="BRXCOM"/>
    <x v="2"/>
    <x v="4"/>
    <s v="098"/>
    <s v="COMMON"/>
    <s v="BRXCOM"/>
    <s v="BRONX SUB COMMUN (AN)"/>
    <x v="12"/>
    <n v="10365.15"/>
  </r>
  <r>
    <x v="6"/>
    <s v="BURCOM"/>
    <x v="2"/>
    <x v="4"/>
    <s v="098"/>
    <s v="COMMON"/>
    <s v="BURCOM"/>
    <s v="BURKE SUBSTA COMMUNICATION"/>
    <x v="8"/>
    <n v="44"/>
  </r>
  <r>
    <x v="6"/>
    <s v="BURCOM"/>
    <x v="2"/>
    <x v="4"/>
    <s v="098"/>
    <s v="COMMON"/>
    <s v="BURCOM"/>
    <s v="BURKE SUBSTA COMMUNICATION"/>
    <x v="10"/>
    <n v="17093.63"/>
  </r>
  <r>
    <x v="6"/>
    <s v="BURCOM"/>
    <x v="2"/>
    <x v="4"/>
    <s v="098"/>
    <s v="COMMON"/>
    <s v="BURCOM"/>
    <s v="BURKE SUBSTA COMMUNICATION"/>
    <x v="12"/>
    <n v="2560.66"/>
  </r>
  <r>
    <x v="6"/>
    <s v="BURCOM"/>
    <x v="2"/>
    <x v="4"/>
    <s v="098"/>
    <s v="COMMON"/>
    <s v="BURCOM"/>
    <s v="BURKE SUBSTA COMMUNICATION"/>
    <x v="489"/>
    <n v="0"/>
  </r>
  <r>
    <x v="6"/>
    <s v="BURCOM"/>
    <x v="2"/>
    <x v="4"/>
    <s v="098"/>
    <s v="COMMON"/>
    <s v="BURCOM"/>
    <s v="BURKE SUBSTA COMMUNICATION"/>
    <x v="486"/>
    <n v="58309.62"/>
  </r>
  <r>
    <x v="6"/>
    <s v="BURCOM"/>
    <x v="2"/>
    <x v="4"/>
    <s v="098"/>
    <s v="COMMON"/>
    <s v="BURCOM"/>
    <s v="BURKE SUBSTA COMMUNICATION"/>
    <x v="490"/>
    <n v="15798.63"/>
  </r>
  <r>
    <x v="6"/>
    <s v="BURCOM"/>
    <x v="2"/>
    <x v="4"/>
    <s v="098"/>
    <s v="COMMON"/>
    <s v="BURCOM"/>
    <s v="BURKE SUBSTA COMMUNICATION"/>
    <x v="491"/>
    <n v="3563.68"/>
  </r>
  <r>
    <x v="6"/>
    <s v="BVWCOM"/>
    <x v="2"/>
    <x v="4"/>
    <s v="098"/>
    <s v="COMMON"/>
    <s v="BVWCOM"/>
    <s v="BROADVIEW SUB COMMUNIC (AN)"/>
    <x v="231"/>
    <n v="249757.9"/>
  </r>
  <r>
    <x v="6"/>
    <s v="BVWCOM"/>
    <x v="2"/>
    <x v="4"/>
    <s v="098"/>
    <s v="COMMON"/>
    <s v="BVWCOM"/>
    <s v="BROADVIEW SUB COMMUNIC (AN)"/>
    <x v="2"/>
    <n v="4349.49"/>
  </r>
  <r>
    <x v="6"/>
    <s v="BVWCOM"/>
    <x v="2"/>
    <x v="4"/>
    <s v="098"/>
    <s v="COMMON"/>
    <s v="BVWCOM"/>
    <s v="BROADVIEW SUB COMMUNIC (AN)"/>
    <x v="10"/>
    <n v="1365.93"/>
  </r>
  <r>
    <x v="6"/>
    <s v="CBPAC"/>
    <x v="2"/>
    <x v="4"/>
    <s v="098"/>
    <s v="COMMON"/>
    <s v="CBPAC"/>
    <s v="COLVILLE BPA COMMUN (AN)"/>
    <x v="230"/>
    <n v="27048.94"/>
  </r>
  <r>
    <x v="6"/>
    <s v="CBPAC"/>
    <x v="2"/>
    <x v="4"/>
    <s v="098"/>
    <s v="COMMON"/>
    <s v="CBPAC"/>
    <s v="COLVILLE BPA COMMUN (AN)"/>
    <x v="2"/>
    <n v="23798.22"/>
  </r>
  <r>
    <x v="6"/>
    <s v="CBPAC"/>
    <x v="2"/>
    <x v="4"/>
    <s v="098"/>
    <s v="COMMON"/>
    <s v="CBPAC"/>
    <s v="COLVILLE BPA COMMUN (AN)"/>
    <x v="4"/>
    <n v="80.489999999999995"/>
  </r>
  <r>
    <x v="6"/>
    <s v="CBPAC"/>
    <x v="2"/>
    <x v="4"/>
    <s v="098"/>
    <s v="COMMON"/>
    <s v="CBPAC"/>
    <s v="COLVILLE BPA COMMUN (AN)"/>
    <x v="18"/>
    <n v="68912.22"/>
  </r>
  <r>
    <x v="6"/>
    <s v="CBRPT"/>
    <x v="2"/>
    <x v="4"/>
    <s v="098"/>
    <s v="COMMON"/>
    <s v="CBRPT"/>
    <s v="CRESTON BUTTE REPEATER STA"/>
    <x v="4"/>
    <n v="13911.71"/>
  </r>
  <r>
    <x v="6"/>
    <s v="CBRPT"/>
    <x v="2"/>
    <x v="4"/>
    <s v="098"/>
    <s v="COMMON"/>
    <s v="CBRPT"/>
    <s v="CRESTON BUTTE REPEATER STA"/>
    <x v="7"/>
    <n v="3002.56"/>
  </r>
  <r>
    <x v="6"/>
    <s v="CBRPT"/>
    <x v="2"/>
    <x v="4"/>
    <s v="098"/>
    <s v="COMMON"/>
    <s v="CBRPT"/>
    <s v="CRESTON BUTTE REPEATER STA"/>
    <x v="13"/>
    <n v="22742.57"/>
  </r>
  <r>
    <x v="6"/>
    <s v="CBRPT"/>
    <x v="2"/>
    <x v="4"/>
    <s v="098"/>
    <s v="COMMON"/>
    <s v="CBRPT"/>
    <s v="CRESTON BUTTE REPEATER STA"/>
    <x v="16"/>
    <n v="89130.69"/>
  </r>
  <r>
    <x v="6"/>
    <s v="CBRPT"/>
    <x v="2"/>
    <x v="4"/>
    <s v="098"/>
    <s v="COMMON"/>
    <s v="CBRPT"/>
    <s v="CRESTON BUTTE REPEATER STA"/>
    <x v="492"/>
    <n v="2855.37"/>
  </r>
  <r>
    <x v="6"/>
    <s v="CBRPT"/>
    <x v="2"/>
    <x v="4"/>
    <s v="098"/>
    <s v="COMMON"/>
    <s v="CBRPT"/>
    <s v="CRESTON BUTTE REPEATER STA"/>
    <x v="493"/>
    <n v="4267.43"/>
  </r>
  <r>
    <x v="6"/>
    <s v="CBRPT"/>
    <x v="2"/>
    <x v="4"/>
    <s v="098"/>
    <s v="COMMON"/>
    <s v="CBRPT"/>
    <s v="CRESTON BUTTE REPEATER STA"/>
    <x v="285"/>
    <n v="78958.179999999993"/>
  </r>
  <r>
    <x v="6"/>
    <s v="CDACO"/>
    <x v="0"/>
    <x v="0"/>
    <s v="098"/>
    <s v="COMMON"/>
    <s v="CDACO"/>
    <s v="COEUR D''ALENE OFFICE-COMMUN(9/098) (ALLOC ALL)"/>
    <x v="494"/>
    <n v="0"/>
  </r>
  <r>
    <x v="6"/>
    <s v="CDACO"/>
    <x v="0"/>
    <x v="4"/>
    <s v="098"/>
    <s v="COMMON"/>
    <s v="CDACO"/>
    <s v="COEUR D''ALENE OFFICE-COMMUN(9/098) (ALLOC NORTH)"/>
    <x v="231"/>
    <n v="0"/>
  </r>
  <r>
    <x v="6"/>
    <s v="CDACO"/>
    <x v="0"/>
    <x v="4"/>
    <s v="098"/>
    <s v="COMMON"/>
    <s v="CDACO"/>
    <s v="COEUR D''ALENE OFFICE-COMMUN(9/098) (ALLOC NORTH)"/>
    <x v="2"/>
    <n v="0"/>
  </r>
  <r>
    <x v="6"/>
    <s v="CDACO"/>
    <x v="0"/>
    <x v="4"/>
    <s v="098"/>
    <s v="COMMON"/>
    <s v="CDACO"/>
    <s v="COEUR D''ALENE OFFICE-COMMUN(9/098) (ALLOC NORTH)"/>
    <x v="4"/>
    <n v="0"/>
  </r>
  <r>
    <x v="6"/>
    <s v="CDACO"/>
    <x v="0"/>
    <x v="4"/>
    <s v="098"/>
    <s v="COMMON"/>
    <s v="CDACO"/>
    <s v="COEUR D''ALENE OFFICE-COMMUN(9/098) (ALLOC NORTH)"/>
    <x v="7"/>
    <n v="0"/>
  </r>
  <r>
    <x v="6"/>
    <s v="CDACO"/>
    <x v="0"/>
    <x v="4"/>
    <s v="098"/>
    <s v="COMMON"/>
    <s v="CDACO"/>
    <s v="COEUR D''ALENE OFFICE-COMMUN(9/098) (ALLOC NORTH)"/>
    <x v="8"/>
    <n v="0"/>
  </r>
  <r>
    <x v="6"/>
    <s v="CDACO"/>
    <x v="0"/>
    <x v="4"/>
    <s v="098"/>
    <s v="COMMON"/>
    <s v="CDACO"/>
    <s v="COEUR D''ALENE OFFICE-COMMUN(9/098) (ALLOC NORTH)"/>
    <x v="10"/>
    <n v="0"/>
  </r>
  <r>
    <x v="6"/>
    <s v="CDACO"/>
    <x v="0"/>
    <x v="4"/>
    <s v="098"/>
    <s v="COMMON"/>
    <s v="CDACO"/>
    <s v="COEUR D''ALENE OFFICE-COMMUN(9/098) (ALLOC NORTH)"/>
    <x v="11"/>
    <n v="0"/>
  </r>
  <r>
    <x v="6"/>
    <s v="CDACO"/>
    <x v="0"/>
    <x v="4"/>
    <s v="098"/>
    <s v="COMMON"/>
    <s v="CDACO"/>
    <s v="COEUR D''ALENE OFFICE-COMMUN(9/098) (ALLOC NORTH)"/>
    <x v="12"/>
    <n v="0"/>
  </r>
  <r>
    <x v="6"/>
    <s v="CDACO"/>
    <x v="0"/>
    <x v="4"/>
    <s v="098"/>
    <s v="COMMON"/>
    <s v="CDACO"/>
    <s v="COEUR D''ALENE OFFICE-COMMUN(9/098) (ALLOC NORTH)"/>
    <x v="15"/>
    <n v="0"/>
  </r>
  <r>
    <x v="6"/>
    <s v="CDACO"/>
    <x v="0"/>
    <x v="4"/>
    <s v="098"/>
    <s v="COMMON"/>
    <s v="CDACO"/>
    <s v="COEUR D''ALENE OFFICE-COMMUN(9/098) (ALLOC NORTH)"/>
    <x v="495"/>
    <n v="0"/>
  </r>
  <r>
    <x v="6"/>
    <s v="CDACO"/>
    <x v="0"/>
    <x v="4"/>
    <s v="098"/>
    <s v="COMMON"/>
    <s v="CDACO"/>
    <s v="COEUR D''ALENE OFFICE-COMMUN(9/098) (ALLOC NORTH)"/>
    <x v="496"/>
    <n v="0"/>
  </r>
  <r>
    <x v="6"/>
    <s v="CDACO"/>
    <x v="0"/>
    <x v="4"/>
    <s v="098"/>
    <s v="COMMON"/>
    <s v="CDACO"/>
    <s v="COEUR D''ALENE OFFICE-COMMUN(9/098) (ALLOC NORTH)"/>
    <x v="397"/>
    <n v="0"/>
  </r>
  <r>
    <x v="6"/>
    <s v="CDACO"/>
    <x v="0"/>
    <x v="4"/>
    <s v="098"/>
    <s v="COMMON"/>
    <s v="CDACO"/>
    <s v="COEUR D''ALENE OFFICE-COMMUN(9/098) (ALLOC NORTH)"/>
    <x v="304"/>
    <n v="0"/>
  </r>
  <r>
    <x v="6"/>
    <s v="CDACO"/>
    <x v="0"/>
    <x v="4"/>
    <s v="098"/>
    <s v="COMMON"/>
    <s v="CDACO"/>
    <s v="COEUR D''ALENE OFFICE-COMMUN(9/098) (ALLOC NORTH)"/>
    <x v="278"/>
    <n v="0"/>
  </r>
  <r>
    <x v="6"/>
    <s v="CDACO"/>
    <x v="0"/>
    <x v="4"/>
    <s v="098"/>
    <s v="COMMON"/>
    <s v="CDACO"/>
    <s v="COEUR D''ALENE OFFICE-COMMUN(9/098) (ALLOC NORTH)"/>
    <x v="400"/>
    <n v="0"/>
  </r>
  <r>
    <x v="6"/>
    <s v="CDACO"/>
    <x v="0"/>
    <x v="4"/>
    <s v="098"/>
    <s v="COMMON"/>
    <s v="CDACO"/>
    <s v="COEUR D''ALENE OFFICE-COMMUN(9/098) (ALLOC NORTH)"/>
    <x v="280"/>
    <n v="0"/>
  </r>
  <r>
    <x v="6"/>
    <s v="CDACO"/>
    <x v="0"/>
    <x v="4"/>
    <s v="098"/>
    <s v="COMMON"/>
    <s v="CDACO"/>
    <s v="COEUR D''ALENE OFFICE-COMMUN(9/098) (ALLOC NORTH)"/>
    <x v="497"/>
    <n v="0"/>
  </r>
  <r>
    <x v="6"/>
    <s v="CDACO"/>
    <x v="0"/>
    <x v="4"/>
    <s v="098"/>
    <s v="COMMON"/>
    <s v="CDACO"/>
    <s v="COEUR D''ALENE OFFICE-COMMUN(9/098) (ALLOC NORTH)"/>
    <x v="75"/>
    <n v="0"/>
  </r>
  <r>
    <x v="6"/>
    <s v="CDACO"/>
    <x v="2"/>
    <x v="4"/>
    <s v="098"/>
    <s v="COMMON"/>
    <s v="CDACO"/>
    <s v="COEUR D''ALENE OFFICE-COMMUN(9/098) (ALLOC NORTH)"/>
    <x v="278"/>
    <n v="0"/>
  </r>
  <r>
    <x v="6"/>
    <s v="CDACO"/>
    <x v="2"/>
    <x v="4"/>
    <s v="098"/>
    <s v="COMMON"/>
    <s v="CDACO"/>
    <s v="COEUR D''ALENE OFFICE-COMMUN(9/098) (ALLOC NORTH)"/>
    <x v="400"/>
    <n v="0"/>
  </r>
  <r>
    <x v="6"/>
    <s v="CDACO"/>
    <x v="2"/>
    <x v="4"/>
    <s v="098"/>
    <s v="COMMON"/>
    <s v="CDACO"/>
    <s v="COEUR D''ALENE OFFICE-COMMUN(9/098) (ALLOC NORTH)"/>
    <x v="280"/>
    <n v="0"/>
  </r>
  <r>
    <x v="6"/>
    <s v="CDAWA"/>
    <x v="0"/>
    <x v="4"/>
    <s v="098"/>
    <s v="COMMON"/>
    <s v="CDAWA"/>
    <s v="COEUR D'ALENE WAREHOUSE-COMMUN"/>
    <x v="2"/>
    <n v="39466.379999999997"/>
  </r>
  <r>
    <x v="6"/>
    <s v="CDBUCC"/>
    <x v="2"/>
    <x v="4"/>
    <s v="098"/>
    <s v="COMMON"/>
    <s v="CDBUCC"/>
    <s v="COEUR D'ALENE BACK UP CONTROL CENTER (AN)"/>
    <x v="75"/>
    <n v="11840.86"/>
  </r>
  <r>
    <x v="6"/>
    <s v="CDBUCC"/>
    <x v="2"/>
    <x v="4"/>
    <s v="098"/>
    <s v="COMMON"/>
    <s v="CDBUCC"/>
    <s v="COEUR D'ALENE BACK UP CONTROL CENTER (AN)"/>
    <x v="498"/>
    <n v="38223.269999999997"/>
  </r>
  <r>
    <x v="6"/>
    <s v="CDBUCC"/>
    <x v="2"/>
    <x v="4"/>
    <s v="098"/>
    <s v="COMMON"/>
    <s v="CDBUCC"/>
    <s v="COEUR D'ALENE BACK UP CONTROL CENTER (AN)"/>
    <x v="185"/>
    <n v="123363.6"/>
  </r>
  <r>
    <x v="6"/>
    <s v="CGCCOM"/>
    <x v="2"/>
    <x v="4"/>
    <s v="098"/>
    <s v="COMMON"/>
    <s v="CGCCOM"/>
    <s v="CABINET GORGE SUB COMMUN"/>
    <x v="19"/>
    <n v="13591.74"/>
  </r>
  <r>
    <x v="6"/>
    <s v="CGCCOM"/>
    <x v="2"/>
    <x v="4"/>
    <s v="098"/>
    <s v="COMMON"/>
    <s v="CGCCOM"/>
    <s v="CABINET GORGE SUB COMMUN"/>
    <x v="20"/>
    <n v="42667.16"/>
  </r>
  <r>
    <x v="6"/>
    <s v="CGCCOM"/>
    <x v="2"/>
    <x v="4"/>
    <s v="098"/>
    <s v="COMMON"/>
    <s v="CGCCOM"/>
    <s v="CABINET GORGE SUB COMMUN"/>
    <x v="499"/>
    <n v="162910.44"/>
  </r>
  <r>
    <x v="6"/>
    <s v="CGCCOM"/>
    <x v="2"/>
    <x v="4"/>
    <s v="098"/>
    <s v="COMMON"/>
    <s v="CGCCOM"/>
    <s v="CABINET GORGE SUB COMMUN"/>
    <x v="500"/>
    <n v="205087.33"/>
  </r>
  <r>
    <x v="6"/>
    <s v="CGCCOM"/>
    <x v="2"/>
    <x v="4"/>
    <s v="098"/>
    <s v="COMMON"/>
    <s v="CGCCOM"/>
    <s v="CABINET GORGE SUB COMMUN"/>
    <x v="442"/>
    <n v="56290.62"/>
  </r>
  <r>
    <x v="6"/>
    <s v="CGCCOM"/>
    <x v="2"/>
    <x v="2"/>
    <s v="098"/>
    <s v="COMMON"/>
    <s v="CGCCOM"/>
    <m/>
    <x v="20"/>
    <n v="0"/>
  </r>
  <r>
    <x v="6"/>
    <s v="CGHCOM"/>
    <x v="2"/>
    <x v="4"/>
    <s v="098"/>
    <s v="COMMON"/>
    <s v="CGHCOM"/>
    <s v="CABINET GORGE HED COMMUN"/>
    <x v="234"/>
    <n v="165.92"/>
  </r>
  <r>
    <x v="6"/>
    <s v="CGHCOM"/>
    <x v="2"/>
    <x v="4"/>
    <s v="098"/>
    <s v="COMMON"/>
    <s v="CGHCOM"/>
    <s v="CABINET GORGE HED COMMUN"/>
    <x v="2"/>
    <n v="12222.26"/>
  </r>
  <r>
    <x v="6"/>
    <s v="CGHCOM"/>
    <x v="2"/>
    <x v="4"/>
    <s v="098"/>
    <s v="COMMON"/>
    <s v="CGHCOM"/>
    <s v="CABINET GORGE HED COMMUN"/>
    <x v="3"/>
    <n v="559.79999999999995"/>
  </r>
  <r>
    <x v="6"/>
    <s v="CGHCOM"/>
    <x v="2"/>
    <x v="4"/>
    <s v="098"/>
    <s v="COMMON"/>
    <s v="CGHCOM"/>
    <s v="CABINET GORGE HED COMMUN"/>
    <x v="4"/>
    <n v="460.26"/>
  </r>
  <r>
    <x v="6"/>
    <s v="CGHCOM"/>
    <x v="2"/>
    <x v="4"/>
    <s v="098"/>
    <s v="COMMON"/>
    <s v="CGHCOM"/>
    <s v="CABINET GORGE HED COMMUN"/>
    <x v="5"/>
    <n v="6939.03"/>
  </r>
  <r>
    <x v="6"/>
    <s v="CGHCOM"/>
    <x v="2"/>
    <x v="4"/>
    <s v="098"/>
    <s v="COMMON"/>
    <s v="CGHCOM"/>
    <s v="CABINET GORGE HED COMMUN"/>
    <x v="6"/>
    <n v="5139.93"/>
  </r>
  <r>
    <x v="6"/>
    <s v="CGHCOM"/>
    <x v="2"/>
    <x v="4"/>
    <s v="098"/>
    <s v="COMMON"/>
    <s v="CGHCOM"/>
    <s v="CABINET GORGE HED COMMUN"/>
    <x v="8"/>
    <n v="0"/>
  </r>
  <r>
    <x v="6"/>
    <s v="CGHCOM"/>
    <x v="2"/>
    <x v="4"/>
    <s v="098"/>
    <s v="COMMON"/>
    <s v="CGHCOM"/>
    <s v="CABINET GORGE HED COMMUN"/>
    <x v="9"/>
    <n v="81901.14"/>
  </r>
  <r>
    <x v="6"/>
    <s v="CGHCOM"/>
    <x v="2"/>
    <x v="4"/>
    <s v="098"/>
    <s v="COMMON"/>
    <s v="CGHCOM"/>
    <s v="CABINET GORGE HED COMMUN"/>
    <x v="12"/>
    <n v="119626.25"/>
  </r>
  <r>
    <x v="6"/>
    <s v="CGHCOM"/>
    <x v="2"/>
    <x v="4"/>
    <s v="098"/>
    <s v="COMMON"/>
    <s v="CGHCOM"/>
    <s v="CABINET GORGE HED COMMUN"/>
    <x v="13"/>
    <n v="279340.32"/>
  </r>
  <r>
    <x v="6"/>
    <s v="CGHCOM"/>
    <x v="2"/>
    <x v="4"/>
    <s v="098"/>
    <s v="COMMON"/>
    <s v="CGHCOM"/>
    <s v="CABINET GORGE HED COMMUN"/>
    <x v="14"/>
    <n v="128782.92"/>
  </r>
  <r>
    <x v="6"/>
    <s v="CGHCOM"/>
    <x v="2"/>
    <x v="4"/>
    <s v="098"/>
    <s v="COMMON"/>
    <s v="CGHCOM"/>
    <s v="CABINET GORGE HED COMMUN"/>
    <x v="16"/>
    <n v="14948.65"/>
  </r>
  <r>
    <x v="6"/>
    <s v="CGHCOM"/>
    <x v="2"/>
    <x v="4"/>
    <s v="098"/>
    <s v="COMMON"/>
    <s v="CGHCOM"/>
    <s v="CABINET GORGE HED COMMUN"/>
    <x v="17"/>
    <n v="37573.4"/>
  </r>
  <r>
    <x v="6"/>
    <s v="CGHCOM"/>
    <x v="2"/>
    <x v="4"/>
    <s v="098"/>
    <s v="COMMON"/>
    <s v="CGHCOM"/>
    <s v="CABINET GORGE HED COMMUN"/>
    <x v="18"/>
    <n v="165666.87"/>
  </r>
  <r>
    <x v="6"/>
    <s v="CGHCOM"/>
    <x v="2"/>
    <x v="4"/>
    <s v="098"/>
    <s v="COMMON"/>
    <s v="CGHCOM"/>
    <s v="CABINET GORGE HED COMMUN"/>
    <x v="19"/>
    <n v="92777.97"/>
  </r>
  <r>
    <x v="6"/>
    <s v="CGHCOM"/>
    <x v="2"/>
    <x v="4"/>
    <s v="098"/>
    <s v="COMMON"/>
    <s v="CGHCOM"/>
    <s v="CABINET GORGE HED COMMUN"/>
    <x v="20"/>
    <n v="0"/>
  </r>
  <r>
    <x v="6"/>
    <s v="CGHCOM"/>
    <x v="2"/>
    <x v="4"/>
    <s v="098"/>
    <s v="COMMON"/>
    <s v="CGHCOM"/>
    <s v="CABINET GORGE HED COMMUN"/>
    <x v="501"/>
    <n v="92837.88"/>
  </r>
  <r>
    <x v="6"/>
    <s v="CGHCOM"/>
    <x v="2"/>
    <x v="4"/>
    <s v="098"/>
    <s v="COMMON"/>
    <s v="CGHCOM"/>
    <s v="CABINET GORGE HED COMMUN"/>
    <x v="502"/>
    <n v="6983.21"/>
  </r>
  <r>
    <x v="6"/>
    <s v="CGHCOM"/>
    <x v="2"/>
    <x v="4"/>
    <s v="098"/>
    <s v="COMMON"/>
    <s v="CGHCOM"/>
    <s v="CABINET GORGE HED COMMUN"/>
    <x v="503"/>
    <n v="195852.5"/>
  </r>
  <r>
    <x v="6"/>
    <s v="CGHCOM"/>
    <x v="2"/>
    <x v="4"/>
    <s v="098"/>
    <s v="COMMON"/>
    <s v="CGHCOM"/>
    <s v="CABINET GORGE HED COMMUN"/>
    <x v="504"/>
    <n v="2490.56"/>
  </r>
  <r>
    <x v="6"/>
    <s v="CGHCOM"/>
    <x v="2"/>
    <x v="4"/>
    <s v="098"/>
    <s v="COMMON"/>
    <s v="CGHCOM"/>
    <s v="CABINET GORGE HED COMMUN"/>
    <x v="505"/>
    <n v="2499.94"/>
  </r>
  <r>
    <x v="6"/>
    <s v="CGHCOM"/>
    <x v="2"/>
    <x v="4"/>
    <s v="098"/>
    <s v="COMMON"/>
    <s v="CGHCOM"/>
    <s v="CABINET GORGE HED COMMUN"/>
    <x v="405"/>
    <n v="-0.02"/>
  </r>
  <r>
    <x v="6"/>
    <s v="CGHCOM"/>
    <x v="2"/>
    <x v="4"/>
    <s v="098"/>
    <s v="COMMON"/>
    <s v="CGHCOM"/>
    <s v="CABINET GORGE HED COMMUN"/>
    <x v="506"/>
    <n v="9200.67"/>
  </r>
  <r>
    <x v="6"/>
    <s v="CGHCOM"/>
    <x v="2"/>
    <x v="4"/>
    <s v="098"/>
    <s v="COMMON"/>
    <s v="CGHCOM"/>
    <s v="CABINET GORGE HED COMMUN"/>
    <x v="276"/>
    <n v="4352.01"/>
  </r>
  <r>
    <x v="6"/>
    <s v="CGHCOM"/>
    <x v="2"/>
    <x v="4"/>
    <s v="098"/>
    <s v="COMMON"/>
    <s v="CGHCOM"/>
    <s v="CABINET GORGE HED COMMUN"/>
    <x v="462"/>
    <n v="188035.81"/>
  </r>
  <r>
    <x v="6"/>
    <s v="CGHCOM"/>
    <x v="2"/>
    <x v="4"/>
    <s v="098"/>
    <s v="COMMON"/>
    <s v="CGHCOM"/>
    <s v="CABINET GORGE HED COMMUN"/>
    <x v="85"/>
    <n v="216492.08"/>
  </r>
  <r>
    <x v="6"/>
    <s v="CGHCOM"/>
    <x v="2"/>
    <x v="4"/>
    <s v="098"/>
    <s v="COMMON"/>
    <s v="CGHCOM"/>
    <s v="CABINET GORGE HED COMMUN"/>
    <x v="86"/>
    <n v="33151.620000000003"/>
  </r>
  <r>
    <x v="6"/>
    <s v="CGHCOM"/>
    <x v="2"/>
    <x v="4"/>
    <s v="098"/>
    <s v="COMMON"/>
    <s v="CGHCOM"/>
    <s v="CABINET GORGE HED COMMUN"/>
    <x v="507"/>
    <n v="84048.639999999999"/>
  </r>
  <r>
    <x v="6"/>
    <s v="CGHCOM"/>
    <x v="2"/>
    <x v="4"/>
    <s v="098"/>
    <s v="COMMON"/>
    <s v="CGHCOM"/>
    <s v="CABINET GORGE HED COMMUN"/>
    <x v="285"/>
    <n v="45134.84"/>
  </r>
  <r>
    <x v="6"/>
    <s v="CGHCOM"/>
    <x v="2"/>
    <x v="4"/>
    <s v="098"/>
    <s v="COMMON"/>
    <s v="CGHCOM"/>
    <s v="CABINET GORGE HED COMMUN"/>
    <x v="508"/>
    <n v="106916.25"/>
  </r>
  <r>
    <x v="6"/>
    <s v="CLACO"/>
    <x v="0"/>
    <x v="4"/>
    <s v="098"/>
    <s v="COMMON"/>
    <s v="CLACO"/>
    <s v="CLARKSTON SERVICE CENTER-COMMU"/>
    <x v="229"/>
    <n v="2015.6"/>
  </r>
  <r>
    <x v="6"/>
    <s v="CLACO"/>
    <x v="0"/>
    <x v="4"/>
    <s v="098"/>
    <s v="COMMON"/>
    <s v="CLACO"/>
    <s v="CLARKSTON SERVICE CENTER-COMMU"/>
    <x v="231"/>
    <n v="3200.18"/>
  </r>
  <r>
    <x v="6"/>
    <s v="CLACO"/>
    <x v="0"/>
    <x v="4"/>
    <s v="098"/>
    <s v="COMMON"/>
    <s v="CLACO"/>
    <s v="CLARKSTON SERVICE CENTER-COMMU"/>
    <x v="2"/>
    <n v="10376.1"/>
  </r>
  <r>
    <x v="6"/>
    <s v="CLACO"/>
    <x v="0"/>
    <x v="4"/>
    <s v="098"/>
    <s v="COMMON"/>
    <s v="CLACO"/>
    <s v="CLARKSTON SERVICE CENTER-COMMU"/>
    <x v="9"/>
    <n v="420.43"/>
  </r>
  <r>
    <x v="6"/>
    <s v="CLACO"/>
    <x v="0"/>
    <x v="4"/>
    <s v="098"/>
    <s v="COMMON"/>
    <s v="CLACO"/>
    <s v="CLARKSTON SERVICE CENTER-COMMU"/>
    <x v="12"/>
    <n v="0"/>
  </r>
  <r>
    <x v="6"/>
    <s v="CLACO"/>
    <x v="0"/>
    <x v="4"/>
    <s v="098"/>
    <s v="COMMON"/>
    <s v="CLACO"/>
    <s v="CLARKSTON SERVICE CENTER-COMMU"/>
    <x v="18"/>
    <n v="0"/>
  </r>
  <r>
    <x v="6"/>
    <s v="CLACO"/>
    <x v="0"/>
    <x v="4"/>
    <s v="098"/>
    <s v="COMMON"/>
    <s v="CLACO"/>
    <s v="CLARKSTON SERVICE CENTER-COMMU"/>
    <x v="306"/>
    <n v="28003.07"/>
  </r>
  <r>
    <x v="6"/>
    <s v="CLACO"/>
    <x v="0"/>
    <x v="4"/>
    <s v="098"/>
    <s v="COMMON"/>
    <s v="CLACO"/>
    <s v="CLARKSTON SERVICE CENTER-COMMU"/>
    <x v="307"/>
    <n v="13641.51"/>
  </r>
  <r>
    <x v="6"/>
    <s v="CLACO"/>
    <x v="0"/>
    <x v="4"/>
    <s v="098"/>
    <s v="COMMON"/>
    <s v="CLACO"/>
    <s v="CLARKSTON SERVICE CENTER-COMMU"/>
    <x v="111"/>
    <n v="-0.05"/>
  </r>
  <r>
    <x v="6"/>
    <s v="CLACO"/>
    <x v="0"/>
    <x v="4"/>
    <s v="098"/>
    <s v="COMMON"/>
    <s v="CLACO"/>
    <s v="CLARKSTON SERVICE CENTER-COMMU"/>
    <x v="40"/>
    <n v="81323.88"/>
  </r>
  <r>
    <x v="6"/>
    <s v="CLACO"/>
    <x v="0"/>
    <x v="4"/>
    <s v="098"/>
    <s v="COMMON"/>
    <s v="CLACO"/>
    <s v="CLARKSTON SERVICE CENTER-COMMU"/>
    <x v="509"/>
    <n v="95055.23"/>
  </r>
  <r>
    <x v="6"/>
    <s v="CMPCOM"/>
    <x v="2"/>
    <x v="4"/>
    <s v="098"/>
    <s v="COMMON"/>
    <s v="CMPCOM"/>
    <s v="COMPTON TRAINING SUB COMMUN (J. STEWART TRAINING CTR)"/>
    <x v="81"/>
    <n v="75254.960000000006"/>
  </r>
  <r>
    <x v="6"/>
    <s v="COL"/>
    <x v="2"/>
    <x v="4"/>
    <s v="098"/>
    <s v="COMMON"/>
    <s v="COL"/>
    <s v="COLSTRIP 3 &amp; 4 COMMUNIC"/>
    <x v="231"/>
    <n v="1749688.9"/>
  </r>
  <r>
    <x v="6"/>
    <s v="COL"/>
    <x v="2"/>
    <x v="4"/>
    <s v="098"/>
    <s v="COMMON"/>
    <s v="COL"/>
    <s v="COLSTRIP 3 &amp; 4 COMMUNIC"/>
    <x v="0"/>
    <n v="80634.039999999994"/>
  </r>
  <r>
    <x v="6"/>
    <s v="COL"/>
    <x v="2"/>
    <x v="4"/>
    <s v="098"/>
    <s v="COMMON"/>
    <s v="COL"/>
    <s v="COLSTRIP 3 &amp; 4 COMMUNIC"/>
    <x v="1"/>
    <n v="30662.04"/>
  </r>
  <r>
    <x v="6"/>
    <s v="COL"/>
    <x v="2"/>
    <x v="4"/>
    <s v="098"/>
    <s v="COMMON"/>
    <s v="COL"/>
    <s v="COLSTRIP 3 &amp; 4 COMMUNIC"/>
    <x v="2"/>
    <n v="17082.89"/>
  </r>
  <r>
    <x v="6"/>
    <s v="COL"/>
    <x v="2"/>
    <x v="4"/>
    <s v="098"/>
    <s v="COMMON"/>
    <s v="COL"/>
    <s v="COLSTRIP 3 &amp; 4 COMMUNIC"/>
    <x v="3"/>
    <n v="8904.02"/>
  </r>
  <r>
    <x v="6"/>
    <s v="COL"/>
    <x v="2"/>
    <x v="4"/>
    <s v="098"/>
    <s v="COMMON"/>
    <s v="COL"/>
    <s v="COLSTRIP 3 &amp; 4 COMMUNIC"/>
    <x v="4"/>
    <n v="5424.78"/>
  </r>
  <r>
    <x v="6"/>
    <s v="COL"/>
    <x v="2"/>
    <x v="4"/>
    <s v="098"/>
    <s v="COMMON"/>
    <s v="COL"/>
    <s v="COLSTRIP 3 &amp; 4 COMMUNIC"/>
    <x v="5"/>
    <n v="1722.95"/>
  </r>
  <r>
    <x v="6"/>
    <s v="COL"/>
    <x v="2"/>
    <x v="4"/>
    <s v="098"/>
    <s v="COMMON"/>
    <s v="COL"/>
    <s v="COLSTRIP 3 &amp; 4 COMMUNIC"/>
    <x v="6"/>
    <n v="7378.79"/>
  </r>
  <r>
    <x v="6"/>
    <s v="COL"/>
    <x v="2"/>
    <x v="4"/>
    <s v="098"/>
    <s v="COMMON"/>
    <s v="COL"/>
    <s v="COLSTRIP 3 &amp; 4 COMMUNIC"/>
    <x v="7"/>
    <n v="11245.22"/>
  </r>
  <r>
    <x v="6"/>
    <s v="COL"/>
    <x v="2"/>
    <x v="4"/>
    <s v="098"/>
    <s v="COMMON"/>
    <s v="COL"/>
    <s v="COLSTRIP 3 &amp; 4 COMMUNIC"/>
    <x v="8"/>
    <n v="6768.45"/>
  </r>
  <r>
    <x v="6"/>
    <s v="COL"/>
    <x v="2"/>
    <x v="4"/>
    <s v="098"/>
    <s v="COMMON"/>
    <s v="COL"/>
    <s v="COLSTRIP 3 &amp; 4 COMMUNIC"/>
    <x v="9"/>
    <n v="5064.62"/>
  </r>
  <r>
    <x v="6"/>
    <s v="COL"/>
    <x v="2"/>
    <x v="4"/>
    <s v="098"/>
    <s v="COMMON"/>
    <s v="COL"/>
    <s v="COLSTRIP 3 &amp; 4 COMMUNIC"/>
    <x v="10"/>
    <n v="19892.150000000001"/>
  </r>
  <r>
    <x v="6"/>
    <s v="COL"/>
    <x v="2"/>
    <x v="4"/>
    <s v="098"/>
    <s v="COMMON"/>
    <s v="COL"/>
    <s v="COLSTRIP 3 &amp; 4 COMMUNIC"/>
    <x v="11"/>
    <n v="6384.49"/>
  </r>
  <r>
    <x v="6"/>
    <s v="COL"/>
    <x v="2"/>
    <x v="4"/>
    <s v="098"/>
    <s v="COMMON"/>
    <s v="COL"/>
    <s v="COLSTRIP 3 &amp; 4 COMMUNIC"/>
    <x v="12"/>
    <n v="92.69"/>
  </r>
  <r>
    <x v="6"/>
    <s v="COL"/>
    <x v="2"/>
    <x v="4"/>
    <s v="098"/>
    <s v="COMMON"/>
    <s v="COL"/>
    <s v="COLSTRIP 3 &amp; 4 COMMUNIC"/>
    <x v="13"/>
    <n v="608.78"/>
  </r>
  <r>
    <x v="6"/>
    <s v="COL"/>
    <x v="2"/>
    <x v="4"/>
    <s v="098"/>
    <s v="COMMON"/>
    <s v="COL"/>
    <s v="COLSTRIP 3 &amp; 4 COMMUNIC"/>
    <x v="15"/>
    <n v="10446.94"/>
  </r>
  <r>
    <x v="6"/>
    <s v="COL"/>
    <x v="2"/>
    <x v="4"/>
    <s v="098"/>
    <s v="COMMON"/>
    <s v="COL"/>
    <s v="COLSTRIP 3 &amp; 4 COMMUNIC"/>
    <x v="16"/>
    <n v="4538.05"/>
  </r>
  <r>
    <x v="6"/>
    <s v="COL"/>
    <x v="2"/>
    <x v="4"/>
    <s v="098"/>
    <s v="COMMON"/>
    <s v="COL"/>
    <s v="COLSTRIP 3 &amp; 4 COMMUNIC"/>
    <x v="17"/>
    <n v="101178.05"/>
  </r>
  <r>
    <x v="6"/>
    <s v="COL"/>
    <x v="2"/>
    <x v="4"/>
    <s v="098"/>
    <s v="COMMON"/>
    <s v="COL"/>
    <s v="COLSTRIP 3 &amp; 4 COMMUNIC"/>
    <x v="18"/>
    <n v="77428.12"/>
  </r>
  <r>
    <x v="6"/>
    <s v="COL"/>
    <x v="2"/>
    <x v="4"/>
    <s v="098"/>
    <s v="COMMON"/>
    <s v="COL"/>
    <s v="COLSTRIP 3 &amp; 4 COMMUNIC"/>
    <x v="19"/>
    <n v="168704.94"/>
  </r>
  <r>
    <x v="6"/>
    <s v="COL"/>
    <x v="2"/>
    <x v="4"/>
    <s v="098"/>
    <s v="COMMON"/>
    <s v="COL"/>
    <s v="COLSTRIP 3 &amp; 4 COMMUNIC"/>
    <x v="510"/>
    <n v="-447.71"/>
  </r>
  <r>
    <x v="6"/>
    <s v="COL"/>
    <x v="2"/>
    <x v="4"/>
    <s v="098"/>
    <s v="COMMON"/>
    <s v="COL"/>
    <s v="COLSTRIP 3 &amp; 4 COMMUNIC"/>
    <x v="511"/>
    <n v="738.5"/>
  </r>
  <r>
    <x v="6"/>
    <s v="COL"/>
    <x v="2"/>
    <x v="4"/>
    <s v="098"/>
    <s v="COMMON"/>
    <s v="COL"/>
    <s v="COLSTRIP 3 &amp; 4 COMMUNIC"/>
    <x v="512"/>
    <n v="-23318.23"/>
  </r>
  <r>
    <x v="6"/>
    <s v="COL"/>
    <x v="2"/>
    <x v="4"/>
    <s v="098"/>
    <s v="COMMON"/>
    <s v="COL"/>
    <s v="COLSTRIP 3 &amp; 4 COMMUNIC"/>
    <x v="513"/>
    <n v="-13176.3"/>
  </r>
  <r>
    <x v="6"/>
    <s v="COL"/>
    <x v="2"/>
    <x v="4"/>
    <s v="098"/>
    <s v="COMMON"/>
    <s v="COL"/>
    <s v="COLSTRIP 3 &amp; 4 COMMUNIC"/>
    <x v="514"/>
    <n v="1300.71"/>
  </r>
  <r>
    <x v="6"/>
    <s v="COL"/>
    <x v="2"/>
    <x v="4"/>
    <s v="098"/>
    <s v="COMMON"/>
    <s v="COL"/>
    <s v="COLSTRIP 3 &amp; 4 COMMUNIC"/>
    <x v="515"/>
    <n v="880.69"/>
  </r>
  <r>
    <x v="6"/>
    <s v="COL"/>
    <x v="2"/>
    <x v="4"/>
    <s v="098"/>
    <s v="COMMON"/>
    <s v="COL"/>
    <s v="COLSTRIP 3 &amp; 4 COMMUNIC"/>
    <x v="516"/>
    <n v="2913.09"/>
  </r>
  <r>
    <x v="6"/>
    <s v="COL"/>
    <x v="2"/>
    <x v="4"/>
    <s v="098"/>
    <s v="COMMON"/>
    <s v="COL"/>
    <s v="COLSTRIP 3 &amp; 4 COMMUNIC"/>
    <x v="517"/>
    <n v="1402.39"/>
  </r>
  <r>
    <x v="6"/>
    <s v="COL"/>
    <x v="2"/>
    <x v="4"/>
    <s v="098"/>
    <s v="COMMON"/>
    <s v="COL"/>
    <s v="COLSTRIP 3 &amp; 4 COMMUNIC"/>
    <x v="518"/>
    <n v="3317.41"/>
  </r>
  <r>
    <x v="6"/>
    <s v="COL"/>
    <x v="2"/>
    <x v="4"/>
    <s v="098"/>
    <s v="COMMON"/>
    <s v="COL"/>
    <s v="COLSTRIP 3 &amp; 4 COMMUNIC"/>
    <x v="519"/>
    <n v="447.09"/>
  </r>
  <r>
    <x v="6"/>
    <s v="COL"/>
    <x v="2"/>
    <x v="4"/>
    <s v="098"/>
    <s v="COMMON"/>
    <s v="COL"/>
    <s v="COLSTRIP 3 &amp; 4 COMMUNIC"/>
    <x v="520"/>
    <n v="58120.51"/>
  </r>
  <r>
    <x v="6"/>
    <s v="COL"/>
    <x v="2"/>
    <x v="4"/>
    <s v="098"/>
    <s v="COMMON"/>
    <s v="COL"/>
    <s v="COLSTRIP 3 &amp; 4 COMMUNIC"/>
    <x v="521"/>
    <n v="706.68"/>
  </r>
  <r>
    <x v="6"/>
    <s v="COL"/>
    <x v="2"/>
    <x v="4"/>
    <s v="098"/>
    <s v="COMMON"/>
    <s v="COL"/>
    <s v="COLSTRIP 3 &amp; 4 COMMUNIC"/>
    <x v="522"/>
    <n v="678.8"/>
  </r>
  <r>
    <x v="6"/>
    <s v="COL"/>
    <x v="2"/>
    <x v="4"/>
    <s v="098"/>
    <s v="COMMON"/>
    <s v="COL"/>
    <s v="COLSTRIP 3 &amp; 4 COMMUNIC"/>
    <x v="523"/>
    <n v="1142.1400000000001"/>
  </r>
  <r>
    <x v="6"/>
    <s v="COL"/>
    <x v="2"/>
    <x v="4"/>
    <s v="098"/>
    <s v="COMMON"/>
    <s v="COL"/>
    <s v="COLSTRIP 3 &amp; 4 COMMUNIC"/>
    <x v="524"/>
    <n v="7521.23"/>
  </r>
  <r>
    <x v="6"/>
    <s v="COL"/>
    <x v="2"/>
    <x v="4"/>
    <s v="098"/>
    <s v="COMMON"/>
    <s v="COL"/>
    <s v="COLSTRIP 3 &amp; 4 COMMUNIC"/>
    <x v="525"/>
    <n v="1702.18"/>
  </r>
  <r>
    <x v="6"/>
    <s v="COL"/>
    <x v="2"/>
    <x v="4"/>
    <s v="098"/>
    <s v="COMMON"/>
    <s v="COL"/>
    <s v="COLSTRIP 3 &amp; 4 COMMUNIC"/>
    <x v="446"/>
    <n v="20887.03"/>
  </r>
  <r>
    <x v="6"/>
    <s v="COL"/>
    <x v="2"/>
    <x v="4"/>
    <s v="098"/>
    <s v="COMMON"/>
    <s v="COL"/>
    <s v="COLSTRIP 3 &amp; 4 COMMUNIC"/>
    <x v="526"/>
    <n v="6966.27"/>
  </r>
  <r>
    <x v="6"/>
    <s v="COL"/>
    <x v="2"/>
    <x v="4"/>
    <s v="098"/>
    <s v="COMMON"/>
    <s v="COL"/>
    <s v="COLSTRIP 3 &amp; 4 COMMUNIC"/>
    <x v="527"/>
    <n v="2616.41"/>
  </r>
  <r>
    <x v="6"/>
    <s v="COL"/>
    <x v="2"/>
    <x v="4"/>
    <s v="098"/>
    <s v="COMMON"/>
    <s v="COL"/>
    <s v="COLSTRIP 3 &amp; 4 COMMUNIC"/>
    <x v="528"/>
    <n v="5348.77"/>
  </r>
  <r>
    <x v="6"/>
    <s v="COL"/>
    <x v="2"/>
    <x v="4"/>
    <s v="098"/>
    <s v="COMMON"/>
    <s v="COL"/>
    <s v="COLSTRIP 3 &amp; 4 COMMUNIC"/>
    <x v="529"/>
    <n v="16482.78"/>
  </r>
  <r>
    <x v="6"/>
    <s v="COL"/>
    <x v="2"/>
    <x v="4"/>
    <s v="098"/>
    <s v="COMMON"/>
    <s v="COL"/>
    <s v="COLSTRIP 3 &amp; 4 COMMUNIC"/>
    <x v="530"/>
    <n v="22201.5"/>
  </r>
  <r>
    <x v="6"/>
    <s v="COL"/>
    <x v="2"/>
    <x v="4"/>
    <s v="098"/>
    <s v="COMMON"/>
    <s v="COL"/>
    <s v="COLSTRIP 3 &amp; 4 COMMUNIC"/>
    <x v="531"/>
    <n v="27873.79"/>
  </r>
  <r>
    <x v="6"/>
    <s v="COL"/>
    <x v="2"/>
    <x v="4"/>
    <s v="098"/>
    <s v="COMMON"/>
    <s v="COL"/>
    <s v="COLSTRIP 3 &amp; 4 COMMUNIC"/>
    <x v="532"/>
    <n v="20984.93"/>
  </r>
  <r>
    <x v="6"/>
    <s v="COL"/>
    <x v="2"/>
    <x v="4"/>
    <s v="098"/>
    <s v="COMMON"/>
    <s v="COL"/>
    <s v="COLSTRIP 3 &amp; 4 COMMUNIC"/>
    <x v="533"/>
    <n v="6193.79"/>
  </r>
  <r>
    <x v="6"/>
    <s v="COL"/>
    <x v="2"/>
    <x v="4"/>
    <s v="098"/>
    <s v="COMMON"/>
    <s v="COL"/>
    <s v="COLSTRIP 3 &amp; 4 COMMUNIC"/>
    <x v="534"/>
    <n v="17397.97"/>
  </r>
  <r>
    <x v="6"/>
    <s v="COL"/>
    <x v="2"/>
    <x v="4"/>
    <s v="098"/>
    <s v="COMMON"/>
    <s v="COL"/>
    <s v="COLSTRIP 3 &amp; 4 COMMUNIC"/>
    <x v="535"/>
    <n v="12208.42"/>
  </r>
  <r>
    <x v="6"/>
    <s v="COL"/>
    <x v="2"/>
    <x v="4"/>
    <s v="098"/>
    <s v="COMMON"/>
    <s v="COL"/>
    <s v="COLSTRIP 3 &amp; 4 COMMUNIC"/>
    <x v="536"/>
    <n v="13436.77"/>
  </r>
  <r>
    <x v="6"/>
    <s v="COL"/>
    <x v="2"/>
    <x v="4"/>
    <s v="098"/>
    <s v="COMMON"/>
    <s v="COL"/>
    <s v="COLSTRIP 3 &amp; 4 COMMUNIC"/>
    <x v="537"/>
    <n v="9268.1200000000008"/>
  </r>
  <r>
    <x v="6"/>
    <s v="COL"/>
    <x v="2"/>
    <x v="4"/>
    <s v="098"/>
    <s v="COMMON"/>
    <s v="COL"/>
    <s v="COLSTRIP 3 &amp; 4 COMMUNIC"/>
    <x v="538"/>
    <n v="6153.94"/>
  </r>
  <r>
    <x v="6"/>
    <s v="COL"/>
    <x v="2"/>
    <x v="4"/>
    <s v="098"/>
    <s v="COMMON"/>
    <s v="COL"/>
    <s v="COLSTRIP 3 &amp; 4 COMMUNIC"/>
    <x v="539"/>
    <n v="-231949.67"/>
  </r>
  <r>
    <x v="6"/>
    <s v="COMSHP"/>
    <x v="2"/>
    <x v="4"/>
    <s v="098"/>
    <s v="COMMON"/>
    <s v="COMSHP"/>
    <s v="COMMUNICATION SHOP EQUIP"/>
    <x v="10"/>
    <n v="8977.68"/>
  </r>
  <r>
    <x v="6"/>
    <s v="COMSHP"/>
    <x v="2"/>
    <x v="4"/>
    <s v="098"/>
    <s v="COMMON"/>
    <s v="COMSHP"/>
    <s v="COMMUNICATION SHOP EQUIP"/>
    <x v="14"/>
    <n v="6609.21"/>
  </r>
  <r>
    <x v="6"/>
    <s v="COMSHP"/>
    <x v="2"/>
    <x v="4"/>
    <s v="098"/>
    <s v="COMMON"/>
    <s v="COMSHP"/>
    <s v="COMMUNICATION SHOP EQUIP"/>
    <x v="15"/>
    <n v="39703.58"/>
  </r>
  <r>
    <x v="6"/>
    <s v="COTCO"/>
    <x v="0"/>
    <x v="4"/>
    <s v="098"/>
    <s v="COMMON"/>
    <s v="COTCO"/>
    <s v="COTTONWOOD BUTTE-COMMUNICATION"/>
    <x v="218"/>
    <n v="189.81"/>
  </r>
  <r>
    <x v="6"/>
    <s v="COTCO"/>
    <x v="0"/>
    <x v="4"/>
    <s v="098"/>
    <s v="COMMON"/>
    <s v="COTCO"/>
    <s v="COTTONWOOD BUTTE-COMMUNICATION"/>
    <x v="229"/>
    <n v="4184.25"/>
  </r>
  <r>
    <x v="6"/>
    <s v="COTCO"/>
    <x v="0"/>
    <x v="4"/>
    <s v="098"/>
    <s v="COMMON"/>
    <s v="COTCO"/>
    <s v="COTTONWOOD BUTTE-COMMUNICATION"/>
    <x v="231"/>
    <n v="895.01"/>
  </r>
  <r>
    <x v="6"/>
    <s v="COTCO"/>
    <x v="0"/>
    <x v="4"/>
    <s v="098"/>
    <s v="COMMON"/>
    <s v="COTCO"/>
    <s v="COTTONWOOD BUTTE-COMMUNICATION"/>
    <x v="8"/>
    <n v="3013.31"/>
  </r>
  <r>
    <x v="6"/>
    <s v="COTCO"/>
    <x v="0"/>
    <x v="4"/>
    <s v="098"/>
    <s v="COMMON"/>
    <s v="COTCO"/>
    <s v="COTTONWOOD BUTTE-COMMUNICATION"/>
    <x v="283"/>
    <n v="2004.75"/>
  </r>
  <r>
    <x v="6"/>
    <s v="CS2COM"/>
    <x v="2"/>
    <x v="4"/>
    <s v="098"/>
    <s v="COMMON"/>
    <s v="CS2COM"/>
    <s v="COYOTE SPRINGS 2 COMMUNICATION"/>
    <x v="18"/>
    <n v="124.19"/>
  </r>
  <r>
    <x v="6"/>
    <s v="CS2COM"/>
    <x v="2"/>
    <x v="4"/>
    <s v="098"/>
    <s v="COMMON"/>
    <s v="CS2COM"/>
    <s v="COYOTE SPRINGS 2 COMMUNICATION"/>
    <x v="19"/>
    <n v="11127.94"/>
  </r>
  <r>
    <x v="6"/>
    <s v="CS2COM"/>
    <x v="2"/>
    <x v="4"/>
    <s v="098"/>
    <s v="COMMON"/>
    <s v="CS2COM"/>
    <s v="COYOTE SPRINGS 2 COMMUNICATION"/>
    <x v="510"/>
    <n v="24310.53"/>
  </r>
  <r>
    <x v="6"/>
    <s v="CS2COM"/>
    <x v="2"/>
    <x v="4"/>
    <s v="098"/>
    <s v="COMMON"/>
    <s v="CS2COM"/>
    <s v="COYOTE SPRINGS 2 COMMUNICATION"/>
    <x v="511"/>
    <n v="2382.9299999999998"/>
  </r>
  <r>
    <x v="6"/>
    <s v="CS2COM"/>
    <x v="2"/>
    <x v="4"/>
    <s v="098"/>
    <s v="COMMON"/>
    <s v="CS2COM"/>
    <s v="COYOTE SPRINGS 2 COMMUNICATION"/>
    <x v="512"/>
    <n v="1586.16"/>
  </r>
  <r>
    <x v="6"/>
    <s v="CS2COM"/>
    <x v="2"/>
    <x v="4"/>
    <s v="098"/>
    <s v="COMMON"/>
    <s v="CS2COM"/>
    <s v="COYOTE SPRINGS 2 COMMUNICATION"/>
    <x v="513"/>
    <n v="0"/>
  </r>
  <r>
    <x v="6"/>
    <s v="CS2COM"/>
    <x v="2"/>
    <x v="4"/>
    <s v="098"/>
    <s v="COMMON"/>
    <s v="CS2COM"/>
    <s v="COYOTE SPRINGS 2 COMMUNICATION"/>
    <x v="516"/>
    <n v="-1618.59"/>
  </r>
  <r>
    <x v="6"/>
    <s v="CS2COM"/>
    <x v="2"/>
    <x v="4"/>
    <s v="098"/>
    <s v="COMMON"/>
    <s v="CS2COM"/>
    <s v="COYOTE SPRINGS 2 COMMUNICATION"/>
    <x v="523"/>
    <n v="531.34"/>
  </r>
  <r>
    <x v="6"/>
    <s v="CS2COM"/>
    <x v="2"/>
    <x v="4"/>
    <s v="098"/>
    <s v="COMMON"/>
    <s v="CS2COM"/>
    <s v="COYOTE SPRINGS 2 COMMUNICATION"/>
    <x v="446"/>
    <n v="-538.12"/>
  </r>
  <r>
    <x v="6"/>
    <s v="CS2COM"/>
    <x v="2"/>
    <x v="4"/>
    <s v="098"/>
    <s v="COMMON"/>
    <s v="CS2COM"/>
    <s v="COYOTE SPRINGS 2 COMMUNICATION"/>
    <x v="530"/>
    <n v="358.63"/>
  </r>
  <r>
    <x v="6"/>
    <s v="CS2COM"/>
    <x v="2"/>
    <x v="4"/>
    <s v="098"/>
    <s v="COMMON"/>
    <s v="CS2COM"/>
    <s v="COYOTE SPRINGS 2 COMMUNICATION"/>
    <x v="531"/>
    <n v="1791.66"/>
  </r>
  <r>
    <x v="6"/>
    <s v="CS2COM"/>
    <x v="2"/>
    <x v="4"/>
    <s v="098"/>
    <s v="COMMON"/>
    <s v="CS2COM"/>
    <s v="COYOTE SPRINGS 2 COMMUNICATION"/>
    <x v="532"/>
    <n v="-49.84"/>
  </r>
  <r>
    <x v="6"/>
    <s v="CS2COM"/>
    <x v="2"/>
    <x v="4"/>
    <s v="098"/>
    <s v="COMMON"/>
    <s v="CS2COM"/>
    <s v="COYOTE SPRINGS 2 COMMUNICATION"/>
    <x v="533"/>
    <n v="565.29999999999995"/>
  </r>
  <r>
    <x v="6"/>
    <s v="CS2COM"/>
    <x v="2"/>
    <x v="4"/>
    <s v="098"/>
    <s v="COMMON"/>
    <s v="CS2COM"/>
    <s v="COYOTE SPRINGS 2 COMMUNICATION"/>
    <x v="535"/>
    <n v="340.3"/>
  </r>
  <r>
    <x v="6"/>
    <s v="CS2COM"/>
    <x v="2"/>
    <x v="4"/>
    <s v="098"/>
    <s v="COMMON"/>
    <s v="CS2COM"/>
    <s v="COYOTE SPRINGS 2 COMMUNICATION"/>
    <x v="539"/>
    <n v="1938.79"/>
  </r>
  <r>
    <x v="6"/>
    <s v="CS2COM"/>
    <x v="2"/>
    <x v="4"/>
    <s v="098"/>
    <s v="COMMON"/>
    <s v="CS2COM"/>
    <s v="COYOTE SPRINGS 2 COMMUNICATION"/>
    <x v="452"/>
    <n v="6438.94"/>
  </r>
  <r>
    <x v="6"/>
    <s v="CS2COM"/>
    <x v="2"/>
    <x v="4"/>
    <s v="098"/>
    <s v="COMMON"/>
    <s v="CS2COM"/>
    <s v="COYOTE SPRINGS 2 COMMUNICATION"/>
    <x v="540"/>
    <n v="1553.58"/>
  </r>
  <r>
    <x v="6"/>
    <s v="CS2COM"/>
    <x v="2"/>
    <x v="4"/>
    <s v="098"/>
    <s v="COMMON"/>
    <s v="CS2COM"/>
    <s v="COYOTE SPRINGS 2 COMMUNICATION"/>
    <x v="541"/>
    <n v="2184.41"/>
  </r>
  <r>
    <x v="6"/>
    <s v="CS2COM"/>
    <x v="2"/>
    <x v="4"/>
    <s v="098"/>
    <s v="COMMON"/>
    <s v="CS2COM"/>
    <s v="COYOTE SPRINGS 2 COMMUNICATION"/>
    <x v="542"/>
    <n v="24"/>
  </r>
  <r>
    <x v="6"/>
    <s v="CS2COM"/>
    <x v="2"/>
    <x v="4"/>
    <s v="098"/>
    <s v="COMMON"/>
    <s v="CS2COM"/>
    <s v="COYOTE SPRINGS 2 COMMUNICATION"/>
    <x v="543"/>
    <n v="1564.49"/>
  </r>
  <r>
    <x v="6"/>
    <s v="CS2COM"/>
    <x v="2"/>
    <x v="4"/>
    <s v="098"/>
    <s v="COMMON"/>
    <s v="CS2COM"/>
    <s v="COYOTE SPRINGS 2 COMMUNICATION"/>
    <x v="544"/>
    <n v="1325.73"/>
  </r>
  <r>
    <x v="6"/>
    <s v="CS2COM"/>
    <x v="2"/>
    <x v="4"/>
    <s v="098"/>
    <s v="COMMON"/>
    <s v="CS2COM"/>
    <s v="COYOTE SPRINGS 2 COMMUNICATION"/>
    <x v="326"/>
    <n v="2.63"/>
  </r>
  <r>
    <x v="6"/>
    <s v="CS2COM"/>
    <x v="2"/>
    <x v="4"/>
    <s v="098"/>
    <s v="COMMON"/>
    <s v="CS2COM"/>
    <s v="COYOTE SPRINGS 2 COMMUNICATION"/>
    <x v="545"/>
    <n v="195.86"/>
  </r>
  <r>
    <x v="6"/>
    <s v="CS2COM"/>
    <x v="2"/>
    <x v="4"/>
    <s v="098"/>
    <s v="COMMON"/>
    <s v="CS2COM"/>
    <s v="COYOTE SPRINGS 2 COMMUNICATION"/>
    <x v="546"/>
    <n v="6633.59"/>
  </r>
  <r>
    <x v="6"/>
    <s v="CS2COM"/>
    <x v="2"/>
    <x v="4"/>
    <s v="098"/>
    <s v="COMMON"/>
    <s v="CS2COM"/>
    <s v="COYOTE SPRINGS 2 COMMUNICATION"/>
    <x v="547"/>
    <n v="2028.84"/>
  </r>
  <r>
    <x v="6"/>
    <s v="CS2COM"/>
    <x v="2"/>
    <x v="4"/>
    <s v="098"/>
    <s v="COMMON"/>
    <s v="CS2COM"/>
    <s v="COYOTE SPRINGS 2 COMMUNICATION"/>
    <x v="548"/>
    <n v="3511.96"/>
  </r>
  <r>
    <x v="6"/>
    <s v="CS2COM"/>
    <x v="2"/>
    <x v="4"/>
    <s v="098"/>
    <s v="COMMON"/>
    <s v="CS2COM"/>
    <s v="COYOTE SPRINGS 2 COMMUNICATION"/>
    <x v="549"/>
    <n v="9045.24"/>
  </r>
  <r>
    <x v="6"/>
    <s v="CS2COM"/>
    <x v="2"/>
    <x v="4"/>
    <s v="098"/>
    <s v="COMMON"/>
    <s v="CS2COM"/>
    <s v="COYOTE SPRINGS 2 COMMUNICATION"/>
    <x v="550"/>
    <n v="31396.34"/>
  </r>
  <r>
    <x v="6"/>
    <s v="CS2COM"/>
    <x v="2"/>
    <x v="4"/>
    <s v="098"/>
    <s v="COMMON"/>
    <s v="CS2COM"/>
    <s v="COYOTE SPRINGS 2 COMMUNICATION"/>
    <x v="551"/>
    <n v="44074.879999999997"/>
  </r>
  <r>
    <x v="6"/>
    <s v="CS2COM"/>
    <x v="2"/>
    <x v="4"/>
    <s v="098"/>
    <s v="COMMON"/>
    <s v="CS2COM"/>
    <s v="COYOTE SPRINGS 2 COMMUNICATION"/>
    <x v="552"/>
    <n v="59837.73"/>
  </r>
  <r>
    <x v="6"/>
    <s v="CS2COM"/>
    <x v="2"/>
    <x v="4"/>
    <s v="098"/>
    <s v="COMMON"/>
    <s v="CS2COM"/>
    <s v="COYOTE SPRINGS 2 COMMUNICATION"/>
    <x v="553"/>
    <n v="31478.97"/>
  </r>
  <r>
    <x v="6"/>
    <s v="CS2COM"/>
    <x v="2"/>
    <x v="4"/>
    <s v="098"/>
    <s v="COMMON"/>
    <s v="CS2COM"/>
    <s v="COYOTE SPRINGS 2 COMMUNICATION"/>
    <x v="554"/>
    <n v="36563.199999999997"/>
  </r>
  <r>
    <x v="6"/>
    <s v="CS2COM"/>
    <x v="2"/>
    <x v="4"/>
    <s v="098"/>
    <s v="COMMON"/>
    <s v="CS2COM"/>
    <s v="COYOTE SPRINGS 2 COMMUNICATION"/>
    <x v="555"/>
    <n v="17682.349999999999"/>
  </r>
  <r>
    <x v="6"/>
    <s v="CS2COM"/>
    <x v="2"/>
    <x v="4"/>
    <s v="098"/>
    <s v="COMMON"/>
    <s v="CS2COM"/>
    <s v="COYOTE SPRINGS 2 COMMUNICATION"/>
    <x v="556"/>
    <n v="51052.25"/>
  </r>
  <r>
    <x v="6"/>
    <s v="CS2COM"/>
    <x v="2"/>
    <x v="4"/>
    <s v="098"/>
    <s v="COMMON"/>
    <s v="CS2COM"/>
    <s v="COYOTE SPRINGS 2 COMMUNICATION"/>
    <x v="557"/>
    <n v="133742.85999999999"/>
  </r>
  <r>
    <x v="6"/>
    <s v="CS2COM"/>
    <x v="2"/>
    <x v="4"/>
    <s v="098"/>
    <s v="COMMON"/>
    <s v="CS2COM"/>
    <s v="COYOTE SPRINGS 2 COMMUNICATION"/>
    <x v="558"/>
    <n v="6986.47"/>
  </r>
  <r>
    <x v="6"/>
    <s v="CS2COM"/>
    <x v="2"/>
    <x v="4"/>
    <s v="098"/>
    <s v="COMMON"/>
    <s v="CS2COM"/>
    <s v="COYOTE SPRINGS 2 COMMUNICATION"/>
    <x v="559"/>
    <n v="-2263.0100000000002"/>
  </r>
  <r>
    <x v="6"/>
    <s v="CS2COM"/>
    <x v="2"/>
    <x v="4"/>
    <s v="098"/>
    <s v="COMMON"/>
    <s v="CS2COM"/>
    <s v="COYOTE SPRINGS 2 COMMUNICATION"/>
    <x v="482"/>
    <n v="10222.14"/>
  </r>
  <r>
    <x v="6"/>
    <s v="CS2COM"/>
    <x v="2"/>
    <x v="4"/>
    <s v="098"/>
    <s v="COMMON"/>
    <s v="CS2COM"/>
    <s v="COYOTE SPRINGS 2 COMMUNICATION"/>
    <x v="560"/>
    <n v="814.19"/>
  </r>
  <r>
    <x v="6"/>
    <s v="CS2COM"/>
    <x v="2"/>
    <x v="4"/>
    <s v="098"/>
    <s v="COMMON"/>
    <s v="CS2COM"/>
    <s v="COYOTE SPRINGS 2 COMMUNICATION"/>
    <x v="561"/>
    <n v="2625.18"/>
  </r>
  <r>
    <x v="6"/>
    <s v="CS2COM"/>
    <x v="2"/>
    <x v="4"/>
    <s v="098"/>
    <s v="COMMON"/>
    <s v="CS2COM"/>
    <s v="COYOTE SPRINGS 2 COMMUNICATION"/>
    <x v="562"/>
    <n v="-1959.15"/>
  </r>
  <r>
    <x v="6"/>
    <s v="CS2COM"/>
    <x v="2"/>
    <x v="4"/>
    <s v="098"/>
    <s v="COMMON"/>
    <s v="CS2COM"/>
    <s v="COYOTE SPRINGS 2 COMMUNICATION"/>
    <x v="563"/>
    <n v="1899.78"/>
  </r>
  <r>
    <x v="6"/>
    <s v="CS2COM"/>
    <x v="2"/>
    <x v="4"/>
    <s v="098"/>
    <s v="COMMON"/>
    <s v="CS2COM"/>
    <s v="COYOTE SPRINGS 2 COMMUNICATION"/>
    <x v="564"/>
    <n v="982.42"/>
  </r>
  <r>
    <x v="6"/>
    <s v="CS2COM"/>
    <x v="2"/>
    <x v="4"/>
    <s v="098"/>
    <s v="COMMON"/>
    <s v="CS2COM"/>
    <s v="COYOTE SPRINGS 2 COMMUNICATION"/>
    <x v="565"/>
    <n v="-2885.96"/>
  </r>
  <r>
    <x v="6"/>
    <s v="CS2COM"/>
    <x v="2"/>
    <x v="4"/>
    <s v="098"/>
    <s v="COMMON"/>
    <s v="CS2COM"/>
    <s v="COYOTE SPRINGS 2 COMMUNICATION"/>
    <x v="566"/>
    <n v="26959.07"/>
  </r>
  <r>
    <x v="6"/>
    <s v="CS2COM"/>
    <x v="2"/>
    <x v="4"/>
    <s v="098"/>
    <s v="COMMON"/>
    <s v="CS2COM"/>
    <s v="COYOTE SPRINGS 2 COMMUNICATION"/>
    <x v="327"/>
    <n v="24424.98"/>
  </r>
  <r>
    <x v="6"/>
    <s v="CS2COM"/>
    <x v="2"/>
    <x v="4"/>
    <s v="098"/>
    <s v="COMMON"/>
    <s v="CS2COM"/>
    <s v="COYOTE SPRINGS 2 COMMUNICATION"/>
    <x v="567"/>
    <n v="-18721.87"/>
  </r>
  <r>
    <x v="6"/>
    <s v="CS2COM"/>
    <x v="2"/>
    <x v="4"/>
    <s v="098"/>
    <s v="COMMON"/>
    <s v="CS2COM"/>
    <s v="COYOTE SPRINGS 2 COMMUNICATION"/>
    <x v="568"/>
    <n v="4968.72"/>
  </r>
  <r>
    <x v="6"/>
    <s v="CS2COM"/>
    <x v="2"/>
    <x v="4"/>
    <s v="098"/>
    <s v="COMMON"/>
    <s v="CS2COM"/>
    <s v="COYOTE SPRINGS 2 COMMUNICATION"/>
    <x v="569"/>
    <n v="18288"/>
  </r>
  <r>
    <x v="6"/>
    <s v="CS2COM"/>
    <x v="2"/>
    <x v="4"/>
    <s v="098"/>
    <s v="COMMON"/>
    <s v="CS2COM"/>
    <s v="COYOTE SPRINGS 2 COMMUNICATION"/>
    <x v="235"/>
    <n v="158143.01"/>
  </r>
  <r>
    <x v="6"/>
    <s v="CS2COM"/>
    <x v="2"/>
    <x v="4"/>
    <s v="098"/>
    <s v="COMMON"/>
    <s v="CS2COM"/>
    <s v="COYOTE SPRINGS 2 COMMUNICATION"/>
    <x v="570"/>
    <n v="52403.27"/>
  </r>
  <r>
    <x v="6"/>
    <s v="CS2COM"/>
    <x v="2"/>
    <x v="4"/>
    <s v="098"/>
    <s v="COMMON"/>
    <s v="CS2COM"/>
    <s v="COYOTE SPRINGS 2 COMMUNICATION"/>
    <x v="266"/>
    <n v="3035.87"/>
  </r>
  <r>
    <x v="6"/>
    <s v="CS2COM"/>
    <x v="2"/>
    <x v="4"/>
    <s v="098"/>
    <s v="COMMON"/>
    <s v="CS2COM"/>
    <s v="COYOTE SPRINGS 2 COMMUNICATION"/>
    <x v="182"/>
    <n v="-8.82"/>
  </r>
  <r>
    <x v="6"/>
    <s v="DATNET"/>
    <x v="0"/>
    <x v="4"/>
    <s v="098"/>
    <s v="COMMON"/>
    <s v="DATNET"/>
    <s v="DATA NETWORK COMMUNICATIONS (AN)"/>
    <x v="571"/>
    <n v="412762.43"/>
  </r>
  <r>
    <x v="6"/>
    <s v="DGPCOM"/>
    <x v="2"/>
    <x v="4"/>
    <s v="098"/>
    <s v="COMMON"/>
    <s v="DGPCOM"/>
    <s v="DEVILS GAP SW STA COMM SONET (AN)"/>
    <x v="227"/>
    <n v="44337.51"/>
  </r>
  <r>
    <x v="6"/>
    <s v="DGPCOM"/>
    <x v="2"/>
    <x v="4"/>
    <s v="098"/>
    <s v="COMMON"/>
    <s v="DGPCOM"/>
    <s v="DEVILS GAP SW STA COMM SONET (AN)"/>
    <x v="8"/>
    <n v="365373.76"/>
  </r>
  <r>
    <x v="6"/>
    <s v="DGPCOM"/>
    <x v="2"/>
    <x v="4"/>
    <s v="098"/>
    <s v="COMMON"/>
    <s v="DGPCOM"/>
    <s v="DEVILS GAP SW STA COMM SONET (AN)"/>
    <x v="14"/>
    <n v="311560.61"/>
  </r>
  <r>
    <x v="6"/>
    <s v="DGPCOM"/>
    <x v="2"/>
    <x v="4"/>
    <s v="098"/>
    <s v="COMMON"/>
    <s v="DGPCOM"/>
    <s v="DEVILS GAP SW STA COMM SONET (AN)"/>
    <x v="15"/>
    <n v="60702.13"/>
  </r>
  <r>
    <x v="6"/>
    <s v="DGPCOM"/>
    <x v="2"/>
    <x v="4"/>
    <s v="098"/>
    <s v="COMMON"/>
    <s v="DGPCOM"/>
    <s v="DEVILS GAP SW STA COMM SONET (AN)"/>
    <x v="18"/>
    <n v="5176.17"/>
  </r>
  <r>
    <x v="6"/>
    <s v="DGPCOM"/>
    <x v="2"/>
    <x v="4"/>
    <s v="098"/>
    <s v="COMMON"/>
    <s v="DGPCOM"/>
    <s v="DEVILS GAP SW STA COMM SONET (AN)"/>
    <x v="572"/>
    <n v="12364.41"/>
  </r>
  <r>
    <x v="6"/>
    <s v="DGPCOM"/>
    <x v="2"/>
    <x v="4"/>
    <s v="098"/>
    <s v="COMMON"/>
    <s v="DGPCOM"/>
    <s v="DEVILS GAP SW STA COMM SONET (AN)"/>
    <x v="492"/>
    <n v="2678.12"/>
  </r>
  <r>
    <x v="6"/>
    <s v="DGPCOM"/>
    <x v="2"/>
    <x v="4"/>
    <s v="098"/>
    <s v="COMMON"/>
    <s v="DGPCOM"/>
    <s v="DEVILS GAP SW STA COMM SONET (AN)"/>
    <x v="276"/>
    <n v="1648.64"/>
  </r>
  <r>
    <x v="6"/>
    <s v="DGPCOM"/>
    <x v="2"/>
    <x v="4"/>
    <s v="098"/>
    <s v="COMMON"/>
    <s v="DGPCOM"/>
    <s v="DEVILS GAP SW STA COMM SONET (AN)"/>
    <x v="573"/>
    <n v="49957.27"/>
  </r>
  <r>
    <x v="6"/>
    <s v="DGPCOM"/>
    <x v="2"/>
    <x v="4"/>
    <s v="098"/>
    <s v="COMMON"/>
    <s v="DGPCOM"/>
    <s v="DEVILS GAP SW STA COMM SONET (AN)"/>
    <x v="330"/>
    <n v="10260.89"/>
  </r>
  <r>
    <x v="6"/>
    <s v="DOLFLT"/>
    <x v="0"/>
    <x v="4"/>
    <s v="098"/>
    <s v="COMMON"/>
    <s v="DOLFLT"/>
    <s v="OLLAR ROAD FLEET BUILDING-AN_x000a_"/>
    <x v="31"/>
    <n v="0"/>
  </r>
  <r>
    <x v="6"/>
    <s v="DREEP"/>
    <x v="2"/>
    <x v="4"/>
    <s v="098"/>
    <s v="COMMON"/>
    <s v="DREEP"/>
    <s v="Distribution Reliability &amp; Energy Efficiency Program"/>
    <x v="405"/>
    <n v="130523.3"/>
  </r>
  <r>
    <x v="6"/>
    <s v="DREEP"/>
    <x v="2"/>
    <x v="4"/>
    <s v="098"/>
    <s v="COMMON"/>
    <s v="DREEP"/>
    <s v="Distribution Reliability &amp; Energy Efficiency Program"/>
    <x v="370"/>
    <n v="42062.01"/>
  </r>
  <r>
    <x v="6"/>
    <s v="DREEP"/>
    <x v="2"/>
    <x v="4"/>
    <s v="098"/>
    <s v="COMMON"/>
    <s v="DREEP"/>
    <s v="Distribution Reliability &amp; Energy Efficiency Program"/>
    <x v="574"/>
    <n v="4305.3599999999997"/>
  </r>
  <r>
    <x v="6"/>
    <s v="DREEP"/>
    <x v="2"/>
    <x v="4"/>
    <s v="098"/>
    <s v="COMMON"/>
    <s v="DREEP"/>
    <s v="Distribution Reliability &amp; Energy Efficiency Program"/>
    <x v="462"/>
    <n v="2823.77"/>
  </r>
  <r>
    <x v="6"/>
    <s v="DREEP"/>
    <x v="2"/>
    <x v="4"/>
    <s v="098"/>
    <s v="COMMON"/>
    <s v="DREEP"/>
    <s v="Distribution Reliability &amp; Energy Efficiency Program"/>
    <x v="321"/>
    <n v="303.52"/>
  </r>
  <r>
    <x v="6"/>
    <s v="DREEP"/>
    <x v="2"/>
    <x v="4"/>
    <s v="098"/>
    <s v="COMMON"/>
    <s v="DREEP"/>
    <s v="Distribution Reliability &amp; Energy Efficiency Program"/>
    <x v="374"/>
    <n v="49.66"/>
  </r>
  <r>
    <x v="6"/>
    <s v="FSM"/>
    <x v="0"/>
    <x v="0"/>
    <s v="098"/>
    <s v="COMMON"/>
    <s v="FSM"/>
    <s v="FLAGSTAFF MTN NEXT GEN"/>
    <x v="93"/>
    <n v="470356.3"/>
  </r>
  <r>
    <x v="6"/>
    <s v="GCC"/>
    <x v="2"/>
    <x v="4"/>
    <s v="098"/>
    <s v="COMMON"/>
    <s v="GCC"/>
    <s v="GENERATION CONTROL CENTER COMM (LEASED SPACE)"/>
    <x v="18"/>
    <n v="0"/>
  </r>
  <r>
    <x v="6"/>
    <s v="GCC"/>
    <x v="2"/>
    <x v="4"/>
    <s v="098"/>
    <s v="COMMON"/>
    <s v="GCC"/>
    <s v="GENERATION CONTROL CENTER COMM (LEASED SPACE)"/>
    <x v="19"/>
    <n v="0"/>
  </r>
  <r>
    <x v="6"/>
    <s v="GCC"/>
    <x v="2"/>
    <x v="4"/>
    <s v="098"/>
    <s v="COMMON"/>
    <s v="GCC"/>
    <s v="GENERATION CONTROL CENTER COMM (LEASED SPACE)"/>
    <x v="575"/>
    <n v="0"/>
  </r>
  <r>
    <x v="6"/>
    <s v="GCC"/>
    <x v="2"/>
    <x v="4"/>
    <s v="098"/>
    <s v="COMMON"/>
    <s v="GCC"/>
    <s v="GENERATION CONTROL CENTER COMM (LEASED SPACE)"/>
    <x v="576"/>
    <n v="0"/>
  </r>
  <r>
    <x v="6"/>
    <s v="GCC"/>
    <x v="2"/>
    <x v="4"/>
    <s v="098"/>
    <s v="COMMON"/>
    <s v="GCC"/>
    <s v="GENERATION CONTROL CENTER COMM (LEASED SPACE)"/>
    <x v="577"/>
    <n v="0"/>
  </r>
  <r>
    <x v="6"/>
    <s v="GCC"/>
    <x v="2"/>
    <x v="4"/>
    <s v="098"/>
    <s v="COMMON"/>
    <s v="GCC"/>
    <s v="GENERATION CONTROL CENTER COMM (LEASED SPACE)"/>
    <x v="578"/>
    <n v="0"/>
  </r>
  <r>
    <x v="6"/>
    <s v="GCC"/>
    <x v="2"/>
    <x v="4"/>
    <s v="098"/>
    <s v="COMMON"/>
    <s v="GCC"/>
    <s v="GENERATION CONTROL CENTER COMM (LEASED SPACE)"/>
    <x v="579"/>
    <n v="0"/>
  </r>
  <r>
    <x v="6"/>
    <s v="GCC"/>
    <x v="2"/>
    <x v="4"/>
    <s v="098"/>
    <s v="COMMON"/>
    <s v="GCC"/>
    <s v="GENERATION CONTROL CENTER COMM (LEASED SPACE)"/>
    <x v="246"/>
    <n v="0"/>
  </r>
  <r>
    <x v="6"/>
    <s v="GCC"/>
    <x v="2"/>
    <x v="4"/>
    <s v="098"/>
    <s v="COMMON"/>
    <s v="GCC"/>
    <s v="GENERATION CONTROL CENTER COMM (LEASED SPACE)"/>
    <x v="212"/>
    <n v="279281.52"/>
  </r>
  <r>
    <x v="6"/>
    <s v="GCC"/>
    <x v="2"/>
    <x v="4"/>
    <s v="098"/>
    <s v="COMMON"/>
    <s v="GCC"/>
    <s v="NERATION CONTROL CENTER LEASED SPACE GEN PLANT (AN)"/>
    <x v="6"/>
    <n v="0"/>
  </r>
  <r>
    <x v="6"/>
    <s v="GCC"/>
    <x v="2"/>
    <x v="4"/>
    <s v="098"/>
    <s v="COMMON"/>
    <s v="GCC"/>
    <s v="NERATION CONTROL CENTER LEASED SPACE GEN PLANT (AN)"/>
    <x v="18"/>
    <n v="146823.64000000001"/>
  </r>
  <r>
    <x v="6"/>
    <s v="GCC"/>
    <x v="2"/>
    <x v="4"/>
    <s v="098"/>
    <s v="COMMON"/>
    <s v="GCC"/>
    <s v="NERATION CONTROL CENTER LEASED SPACE GEN PLANT (AN)"/>
    <x v="19"/>
    <n v="142976.39000000001"/>
  </r>
  <r>
    <x v="6"/>
    <s v="GCC"/>
    <x v="2"/>
    <x v="4"/>
    <s v="098"/>
    <s v="COMMON"/>
    <s v="GCC"/>
    <s v="NERATION CONTROL CENTER LEASED SPACE GEN PLANT (AN)"/>
    <x v="575"/>
    <n v="23044.71"/>
  </r>
  <r>
    <x v="6"/>
    <s v="GCC"/>
    <x v="2"/>
    <x v="4"/>
    <s v="098"/>
    <s v="COMMON"/>
    <s v="GCC"/>
    <s v="NERATION CONTROL CENTER LEASED SPACE GEN PLANT (AN)"/>
    <x v="576"/>
    <n v="3333.54"/>
  </r>
  <r>
    <x v="6"/>
    <s v="GCC"/>
    <x v="2"/>
    <x v="4"/>
    <s v="098"/>
    <s v="COMMON"/>
    <s v="GCC"/>
    <s v="NERATION CONTROL CENTER LEASED SPACE GEN PLANT (AN)"/>
    <x v="577"/>
    <n v="12798.86"/>
  </r>
  <r>
    <x v="6"/>
    <s v="GCC"/>
    <x v="2"/>
    <x v="4"/>
    <s v="098"/>
    <s v="COMMON"/>
    <s v="GCC"/>
    <s v="NERATION CONTROL CENTER LEASED SPACE GEN PLANT (AN)"/>
    <x v="578"/>
    <n v="197408.42"/>
  </r>
  <r>
    <x v="6"/>
    <s v="GCC"/>
    <x v="2"/>
    <x v="4"/>
    <s v="098"/>
    <s v="COMMON"/>
    <s v="GCC"/>
    <s v="NERATION CONTROL CENTER LEASED SPACE GEN PLANT (AN)"/>
    <x v="579"/>
    <n v="232554.58"/>
  </r>
  <r>
    <x v="6"/>
    <s v="GCC"/>
    <x v="2"/>
    <x v="4"/>
    <s v="098"/>
    <s v="COMMON"/>
    <s v="GCC"/>
    <s v="NERATION CONTROL CENTER LEASED SPACE GEN PLANT (AN)"/>
    <x v="86"/>
    <n v="0"/>
  </r>
  <r>
    <x v="6"/>
    <s v="GDNCOM"/>
    <x v="2"/>
    <x v="1"/>
    <s v="098"/>
    <s v="COMMON"/>
    <s v="GDNCOM"/>
    <s v="GARDEN SPRINGS COMMUN"/>
    <x v="401"/>
    <n v="0"/>
  </r>
  <r>
    <x v="6"/>
    <s v="GDNCOM"/>
    <x v="2"/>
    <x v="1"/>
    <s v="098"/>
    <s v="COMMON"/>
    <s v="GDNCOM"/>
    <s v="GARDEN SPRINGS COMMUN"/>
    <x v="86"/>
    <n v="0"/>
  </r>
  <r>
    <x v="6"/>
    <s v="GDNCOM"/>
    <x v="2"/>
    <x v="4"/>
    <s v="098"/>
    <s v="COMMON"/>
    <s v="GDNCOM"/>
    <s v="GARDEN SPRINGS COMMUN (AN)"/>
    <x v="401"/>
    <n v="13067.06"/>
  </r>
  <r>
    <x v="6"/>
    <s v="GDNCOM"/>
    <x v="2"/>
    <x v="4"/>
    <s v="098"/>
    <s v="COMMON"/>
    <s v="GDNCOM"/>
    <s v="GARDEN SPRINGS COMMUN (AN)"/>
    <x v="86"/>
    <n v="100517.36"/>
  </r>
  <r>
    <x v="6"/>
    <s v="GRACO"/>
    <x v="0"/>
    <x v="4"/>
    <s v="098"/>
    <s v="COMMON"/>
    <s v="GRACO"/>
    <s v="GRANGEVILLE OFFICE-COMMUN"/>
    <x v="230"/>
    <n v="6980.81"/>
  </r>
  <r>
    <x v="6"/>
    <s v="GRACO"/>
    <x v="0"/>
    <x v="4"/>
    <s v="098"/>
    <s v="COMMON"/>
    <s v="GRACO"/>
    <s v="GRANGEVILLE OFFICE-COMMUN"/>
    <x v="0"/>
    <n v="2979.78"/>
  </r>
  <r>
    <x v="6"/>
    <s v="GRACO"/>
    <x v="0"/>
    <x v="4"/>
    <s v="098"/>
    <s v="COMMON"/>
    <s v="GRACO"/>
    <s v="GRANGEVILLE OFFICE-COMMUN"/>
    <x v="4"/>
    <n v="905.51"/>
  </r>
  <r>
    <x v="6"/>
    <s v="GRACO"/>
    <x v="0"/>
    <x v="4"/>
    <s v="098"/>
    <s v="COMMON"/>
    <s v="GRACO"/>
    <s v="GRANGEVILLE OFFICE-COMMUN"/>
    <x v="8"/>
    <n v="518.67999999999995"/>
  </r>
  <r>
    <x v="6"/>
    <s v="GRACO"/>
    <x v="0"/>
    <x v="4"/>
    <s v="098"/>
    <s v="COMMON"/>
    <s v="GRACO"/>
    <s v="GRANGEVILLE OFFICE-COMMUN"/>
    <x v="93"/>
    <n v="15233.45"/>
  </r>
  <r>
    <x v="6"/>
    <s v="HATCOM"/>
    <x v="2"/>
    <x v="2"/>
    <s v="098"/>
    <s v="COMMON"/>
    <s v="HATCOM"/>
    <s v="HATWAI BPA SUB COMMUNICATION"/>
    <x v="86"/>
    <n v="-0.06"/>
  </r>
  <r>
    <x v="6"/>
    <s v="HATCOM"/>
    <x v="2"/>
    <x v="4"/>
    <s v="098"/>
    <s v="COMMON"/>
    <s v="HATCOM"/>
    <s v="HATWAI BPA SUB COMMUNICATION (AN)"/>
    <x v="230"/>
    <n v="1181.7"/>
  </r>
  <r>
    <x v="6"/>
    <s v="HATCOM"/>
    <x v="2"/>
    <x v="4"/>
    <s v="098"/>
    <s v="COMMON"/>
    <s v="HATCOM"/>
    <s v="HATWAI BPA SUB COMMUNICATION (AN)"/>
    <x v="530"/>
    <n v="25025.05"/>
  </r>
  <r>
    <x v="6"/>
    <s v="HATCOM"/>
    <x v="2"/>
    <x v="4"/>
    <s v="098"/>
    <s v="COMMON"/>
    <s v="HATCOM"/>
    <s v="HATWAI BPA SUB COMMUNICATION (AN)"/>
    <x v="373"/>
    <n v="31148.01"/>
  </r>
  <r>
    <x v="6"/>
    <s v="HATCOM"/>
    <x v="2"/>
    <x v="4"/>
    <s v="098"/>
    <s v="COMMON"/>
    <s v="HATCOM"/>
    <s v="HATWAI BPA SUB COMMUNICATION (AN)"/>
    <x v="86"/>
    <n v="62986.38"/>
  </r>
  <r>
    <x v="6"/>
    <s v="HOT"/>
    <x v="2"/>
    <x v="4"/>
    <s v="098"/>
    <s v="COMMON"/>
    <s v="HOT"/>
    <s v="HOT SPRINGS SW STA"/>
    <x v="431"/>
    <n v="6778.47"/>
  </r>
  <r>
    <x v="6"/>
    <s v="HOT"/>
    <x v="2"/>
    <x v="4"/>
    <s v="098"/>
    <s v="COMMON"/>
    <s v="HOT"/>
    <s v="HOT SPRINGS SW STA"/>
    <x v="219"/>
    <n v="408.36"/>
  </r>
  <r>
    <x v="6"/>
    <s v="KAI"/>
    <x v="2"/>
    <x v="4"/>
    <s v="098"/>
    <s v="COMMON"/>
    <s v="KAI"/>
    <s v="KAISER ALUMINUM-DES-LOAD FOLLOWING"/>
    <x v="15"/>
    <n v="6242.73"/>
  </r>
  <r>
    <x v="6"/>
    <s v="KELCO"/>
    <x v="0"/>
    <x v="4"/>
    <s v="098"/>
    <s v="COMMON"/>
    <s v="KELCO"/>
    <s v="KELLOGG OFFICE-COMMUNICATION (AN)"/>
    <x v="226"/>
    <n v="1040.81"/>
  </r>
  <r>
    <x v="6"/>
    <s v="KELCO"/>
    <x v="0"/>
    <x v="4"/>
    <s v="098"/>
    <s v="COMMON"/>
    <s v="KELCO"/>
    <s v="KELLOGG OFFICE-COMMUNICATION (AN)"/>
    <x v="230"/>
    <n v="2016.36"/>
  </r>
  <r>
    <x v="6"/>
    <s v="KELCO"/>
    <x v="0"/>
    <x v="4"/>
    <s v="098"/>
    <s v="COMMON"/>
    <s v="KELCO"/>
    <s v="KELLOGG OFFICE-COMMUNICATION (AN)"/>
    <x v="11"/>
    <n v="0"/>
  </r>
  <r>
    <x v="6"/>
    <s v="KELCO"/>
    <x v="0"/>
    <x v="4"/>
    <s v="098"/>
    <s v="COMMON"/>
    <s v="KELCO"/>
    <s v="KELLOGG OFFICE-COMMUNICATION (AN)"/>
    <x v="13"/>
    <n v="6504.22"/>
  </r>
  <r>
    <x v="6"/>
    <s v="KELCO"/>
    <x v="0"/>
    <x v="4"/>
    <s v="098"/>
    <s v="COMMON"/>
    <s v="KELCO"/>
    <s v="KELLOGG OFFICE-COMMUNICATION (AN)"/>
    <x v="17"/>
    <n v="114795.19"/>
  </r>
  <r>
    <x v="6"/>
    <s v="KELCO"/>
    <x v="0"/>
    <x v="4"/>
    <s v="098"/>
    <s v="COMMON"/>
    <s v="KELCO"/>
    <s v="KELLOGG OFFICE-COMMUNICATION (AN)"/>
    <x v="18"/>
    <n v="8673.7099999999991"/>
  </r>
  <r>
    <x v="6"/>
    <s v="KELCO"/>
    <x v="0"/>
    <x v="4"/>
    <s v="098"/>
    <s v="COMMON"/>
    <s v="KELCO"/>
    <s v="KELLOGG OFFICE-COMMUNICATION (AN)"/>
    <x v="477"/>
    <n v="122980.9"/>
  </r>
  <r>
    <x v="6"/>
    <s v="KELCO"/>
    <x v="0"/>
    <x v="4"/>
    <s v="098"/>
    <s v="COMMON"/>
    <s v="KELCO"/>
    <s v="KELLOGG OFFICE-COMMUNICATION (AN)"/>
    <x v="306"/>
    <n v="30763.91"/>
  </r>
  <r>
    <x v="6"/>
    <s v="KELCO"/>
    <x v="0"/>
    <x v="4"/>
    <s v="098"/>
    <s v="COMMON"/>
    <s v="KELCO"/>
    <s v="KELLOGG OFFICE-COMMUNICATION (AN)"/>
    <x v="307"/>
    <n v="9634.0300000000007"/>
  </r>
  <r>
    <x v="6"/>
    <s v="KELCO"/>
    <x v="0"/>
    <x v="4"/>
    <s v="098"/>
    <s v="COMMON"/>
    <s v="KELCO"/>
    <s v="KELLOGG OFFICE-COMMUNICATION (AN)"/>
    <x v="580"/>
    <n v="7383.45"/>
  </r>
  <r>
    <x v="6"/>
    <s v="KELCO"/>
    <x v="0"/>
    <x v="4"/>
    <s v="098"/>
    <s v="COMMON"/>
    <s v="KELCO"/>
    <s v="KELLOGG OFFICE-COMMUNICATION (AN)"/>
    <x v="581"/>
    <n v="11338.52"/>
  </r>
  <r>
    <x v="6"/>
    <s v="KELCO"/>
    <x v="2"/>
    <x v="4"/>
    <s v="098"/>
    <s v="COMMON"/>
    <s v="KELCO"/>
    <s v="KELLOGG OFFICE-COMMUNICATION (AN)"/>
    <x v="477"/>
    <n v="91553.32"/>
  </r>
  <r>
    <x v="6"/>
    <s v="KELCO"/>
    <x v="0"/>
    <x v="2"/>
    <s v="098"/>
    <s v="COMMON"/>
    <s v="KELCO"/>
    <s v="KELLOGG OFFICE-COMMUNICATION (ID)"/>
    <x v="580"/>
    <n v="0"/>
  </r>
  <r>
    <x v="6"/>
    <s v="KELCO"/>
    <x v="0"/>
    <x v="0"/>
    <s v="098"/>
    <s v="COMMON"/>
    <s v="KELCO"/>
    <m/>
    <x v="306"/>
    <n v="0"/>
  </r>
  <r>
    <x v="6"/>
    <s v="KELPE"/>
    <x v="0"/>
    <x v="4"/>
    <s v="098"/>
    <s v="COMMON"/>
    <s v="KELPE"/>
    <s v="KELLOGG PEAK-COMMUN (AN)"/>
    <x v="231"/>
    <n v="5966.37"/>
  </r>
  <r>
    <x v="6"/>
    <s v="KELPE"/>
    <x v="0"/>
    <x v="4"/>
    <s v="098"/>
    <s v="COMMON"/>
    <s v="KELPE"/>
    <s v="KELLOGG PEAK-COMMUN (AN)"/>
    <x v="2"/>
    <n v="25349.279999999999"/>
  </r>
  <r>
    <x v="6"/>
    <s v="KELPE"/>
    <x v="0"/>
    <x v="4"/>
    <s v="098"/>
    <s v="COMMON"/>
    <s v="KELPE"/>
    <s v="KELLOGG PEAK-COMMUN (AN)"/>
    <x v="17"/>
    <n v="454545.58"/>
  </r>
  <r>
    <x v="6"/>
    <s v="KELPE"/>
    <x v="0"/>
    <x v="4"/>
    <s v="098"/>
    <s v="COMMON"/>
    <s v="KELPE"/>
    <s v="KELLOGG PEAK-COMMUN (AN)"/>
    <x v="477"/>
    <n v="218551.3"/>
  </r>
  <r>
    <x v="6"/>
    <s v="KELPE"/>
    <x v="0"/>
    <x v="4"/>
    <s v="098"/>
    <s v="COMMON"/>
    <s v="KELPE"/>
    <s v="KELLOGG PEAK-COMMUN (AN)"/>
    <x v="283"/>
    <n v="1893.73"/>
  </r>
  <r>
    <x v="6"/>
    <s v="KELPE"/>
    <x v="2"/>
    <x v="4"/>
    <s v="098"/>
    <s v="COMMON"/>
    <s v="KELPE"/>
    <s v="KELLOGG PEAK-COMMUN (AN)"/>
    <x v="582"/>
    <n v="18633.3"/>
  </r>
  <r>
    <x v="6"/>
    <s v="KELPE"/>
    <x v="0"/>
    <x v="4"/>
    <s v="098"/>
    <s v="COMMON"/>
    <s v="KELPE"/>
    <s v="KELLOGG PEAK-COMMUNICATION (AN)"/>
    <x v="231"/>
    <n v="0"/>
  </r>
  <r>
    <x v="6"/>
    <s v="KELPE"/>
    <x v="0"/>
    <x v="4"/>
    <s v="098"/>
    <s v="COMMON"/>
    <s v="KELPE"/>
    <s v="KELLOGG PEAK-COMMUNICATION (AN)"/>
    <x v="2"/>
    <n v="0"/>
  </r>
  <r>
    <x v="6"/>
    <s v="KELPE"/>
    <x v="0"/>
    <x v="4"/>
    <s v="098"/>
    <s v="COMMON"/>
    <s v="KELPE"/>
    <s v="KELLOGG PEAK-COMMUNICATION (AN)"/>
    <x v="17"/>
    <n v="0"/>
  </r>
  <r>
    <x v="6"/>
    <s v="KELPE"/>
    <x v="0"/>
    <x v="4"/>
    <s v="098"/>
    <s v="COMMON"/>
    <s v="KELPE"/>
    <s v="KELLOGG PEAK-COMMUNICATION (AN)"/>
    <x v="477"/>
    <n v="0"/>
  </r>
  <r>
    <x v="6"/>
    <s v="KELPE"/>
    <x v="0"/>
    <x v="4"/>
    <s v="098"/>
    <s v="COMMON"/>
    <s v="KELPE"/>
    <s v="KELLOGG PEAK-COMMUNICATION (AN)"/>
    <x v="283"/>
    <n v="0"/>
  </r>
  <r>
    <x v="6"/>
    <s v="KELPE"/>
    <x v="2"/>
    <x v="4"/>
    <s v="098"/>
    <s v="COMMON"/>
    <s v="KELPE"/>
    <s v="KELLOGG PEAK-COMMUNICATION (AN)"/>
    <x v="582"/>
    <n v="0"/>
  </r>
  <r>
    <x v="6"/>
    <s v="KFGCOM"/>
    <x v="2"/>
    <x v="4"/>
    <s v="098"/>
    <s v="COMMON"/>
    <s v="KFGCOM"/>
    <s v="KETTLE FALLS GS COMMUN"/>
    <x v="230"/>
    <n v="27373.8"/>
  </r>
  <r>
    <x v="6"/>
    <s v="KFGCOM"/>
    <x v="2"/>
    <x v="4"/>
    <s v="098"/>
    <s v="COMMON"/>
    <s v="KFGCOM"/>
    <s v="KETTLE FALLS GS COMMUN"/>
    <x v="231"/>
    <n v="0"/>
  </r>
  <r>
    <x v="6"/>
    <s v="KFGCOM"/>
    <x v="2"/>
    <x v="4"/>
    <s v="098"/>
    <s v="COMMON"/>
    <s v="KFGCOM"/>
    <s v="KETTLE FALLS GS COMMUN"/>
    <x v="4"/>
    <n v="53304.52"/>
  </r>
  <r>
    <x v="6"/>
    <s v="KFGCOM"/>
    <x v="2"/>
    <x v="4"/>
    <s v="098"/>
    <s v="COMMON"/>
    <s v="KFGCOM"/>
    <s v="KETTLE FALLS GS COMMUN"/>
    <x v="6"/>
    <n v="12471.41"/>
  </r>
  <r>
    <x v="6"/>
    <s v="KFGCOM"/>
    <x v="2"/>
    <x v="4"/>
    <s v="098"/>
    <s v="COMMON"/>
    <s v="KFGCOM"/>
    <s v="KETTLE FALLS GS COMMUN"/>
    <x v="8"/>
    <n v="1011.8"/>
  </r>
  <r>
    <x v="6"/>
    <s v="KFGCOM"/>
    <x v="2"/>
    <x v="4"/>
    <s v="098"/>
    <s v="COMMON"/>
    <s v="KFGCOM"/>
    <s v="KETTLE FALLS GS COMMUN"/>
    <x v="9"/>
    <n v="360.98"/>
  </r>
  <r>
    <x v="6"/>
    <s v="KFGCOM"/>
    <x v="2"/>
    <x v="4"/>
    <s v="098"/>
    <s v="COMMON"/>
    <s v="KFGCOM"/>
    <s v="KETTLE FALLS GS COMMUN"/>
    <x v="12"/>
    <n v="44228.22"/>
  </r>
  <r>
    <x v="6"/>
    <s v="KFGCOM"/>
    <x v="2"/>
    <x v="4"/>
    <s v="098"/>
    <s v="COMMON"/>
    <s v="KFGCOM"/>
    <s v="KETTLE FALLS GS COMMUN"/>
    <x v="13"/>
    <n v="2846.05"/>
  </r>
  <r>
    <x v="6"/>
    <s v="KFGCOM"/>
    <x v="2"/>
    <x v="4"/>
    <s v="098"/>
    <s v="COMMON"/>
    <s v="KFGCOM"/>
    <s v="KETTLE FALLS GS COMMUN"/>
    <x v="16"/>
    <n v="8480.82"/>
  </r>
  <r>
    <x v="6"/>
    <s v="KFGCOM"/>
    <x v="2"/>
    <x v="4"/>
    <s v="098"/>
    <s v="COMMON"/>
    <s v="KFGCOM"/>
    <s v="KETTLE FALLS GS COMMUN"/>
    <x v="18"/>
    <n v="0"/>
  </r>
  <r>
    <x v="6"/>
    <s v="KFGCOM"/>
    <x v="2"/>
    <x v="4"/>
    <s v="098"/>
    <s v="COMMON"/>
    <s v="KFGCOM"/>
    <s v="KETTLE FALLS GS COMMUN"/>
    <x v="19"/>
    <n v="9281.9599999999991"/>
  </r>
  <r>
    <x v="6"/>
    <s v="KFGCOM"/>
    <x v="2"/>
    <x v="4"/>
    <s v="098"/>
    <s v="COMMON"/>
    <s v="KFGCOM"/>
    <s v="KETTLE FALLS GS COMMUN"/>
    <x v="306"/>
    <n v="43799.9"/>
  </r>
  <r>
    <x v="6"/>
    <s v="KFGCOM"/>
    <x v="2"/>
    <x v="4"/>
    <s v="098"/>
    <s v="COMMON"/>
    <s v="KFGCOM"/>
    <s v="KETTLE FALLS GS COMMUN"/>
    <x v="296"/>
    <n v="26727.54"/>
  </r>
  <r>
    <x v="6"/>
    <s v="KFGCOM"/>
    <x v="2"/>
    <x v="4"/>
    <s v="098"/>
    <s v="COMMON"/>
    <s v="KFGCOM"/>
    <s v="KETTLE FALLS GS COMMUN"/>
    <x v="583"/>
    <n v="25844.22"/>
  </r>
  <r>
    <x v="6"/>
    <s v="KFGCOM"/>
    <x v="2"/>
    <x v="4"/>
    <s v="098"/>
    <s v="COMMON"/>
    <s v="KFGCOM"/>
    <s v="KETTLE FALLS GS COMMUN"/>
    <x v="492"/>
    <n v="2550.83"/>
  </r>
  <r>
    <x v="6"/>
    <s v="KFGCOM"/>
    <x v="2"/>
    <x v="4"/>
    <s v="098"/>
    <s v="COMMON"/>
    <s v="KFGCOM"/>
    <s v="KETTLE FALLS GS COMMUN"/>
    <x v="276"/>
    <n v="1977.73"/>
  </r>
  <r>
    <x v="6"/>
    <s v="KFGCOM"/>
    <x v="2"/>
    <x v="4"/>
    <s v="098"/>
    <s v="COMMON"/>
    <s v="KFGCOM"/>
    <s v="KETTLE FALLS GS COMMUN"/>
    <x v="111"/>
    <n v="45283.43"/>
  </r>
  <r>
    <x v="6"/>
    <s v="KFGCOM"/>
    <x v="2"/>
    <x v="4"/>
    <s v="098"/>
    <s v="COMMON"/>
    <s v="KFGCOM"/>
    <s v="KETTLE FALLS GS COMMUN"/>
    <x v="75"/>
    <n v="27414.41"/>
  </r>
  <r>
    <x v="6"/>
    <s v="KFGCOM"/>
    <x v="2"/>
    <x v="4"/>
    <s v="098"/>
    <s v="COMMON"/>
    <s v="KFGCOM"/>
    <s v="KETTLE FALLS GS COMMUN"/>
    <x v="381"/>
    <n v="2177.59"/>
  </r>
  <r>
    <x v="6"/>
    <s v="LANCOM"/>
    <x v="2"/>
    <x v="4"/>
    <s v="098"/>
    <s v="COMMON"/>
    <s v="LANCOM"/>
    <s v="LANCASTER CT COMMUNICATIONS"/>
    <x v="302"/>
    <n v="52505.31"/>
  </r>
  <r>
    <x v="6"/>
    <s v="LANCOM"/>
    <x v="2"/>
    <x v="4"/>
    <s v="098"/>
    <s v="COMMON"/>
    <s v="LANCOM"/>
    <s v="LANCASTER CT COMMUNICATIONS"/>
    <x v="342"/>
    <n v="19079.16"/>
  </r>
  <r>
    <x v="6"/>
    <s v="LATCOM"/>
    <x v="2"/>
    <x v="4"/>
    <s v="098"/>
    <s v="COMMON"/>
    <s v="LATCOM"/>
    <s v="LATAH JCT SUB COMMUN (AN)"/>
    <x v="215"/>
    <n v="19037.060000000001"/>
  </r>
  <r>
    <x v="6"/>
    <s v="LATCOM"/>
    <x v="2"/>
    <x v="4"/>
    <s v="098"/>
    <s v="COMMON"/>
    <s v="LATCOM"/>
    <s v="LATAH JCT SUB COMMUN (AN)"/>
    <x v="6"/>
    <n v="10460.719999999999"/>
  </r>
  <r>
    <x v="6"/>
    <s v="LATCOM"/>
    <x v="2"/>
    <x v="4"/>
    <s v="098"/>
    <s v="COMMON"/>
    <s v="LATCOM"/>
    <s v="LATAH JCT SUB COMMUN (AN)"/>
    <x v="489"/>
    <n v="83461.960000000006"/>
  </r>
  <r>
    <x v="6"/>
    <s v="LATCOM"/>
    <x v="2"/>
    <x v="4"/>
    <s v="098"/>
    <s v="COMMON"/>
    <s v="LATCOM"/>
    <s v="LATAH JCT SUB COMMUN (AN)"/>
    <x v="482"/>
    <n v="1688.81"/>
  </r>
  <r>
    <x v="6"/>
    <s v="LCDIV"/>
    <x v="0"/>
    <x v="4"/>
    <s v="098"/>
    <s v="COMMON"/>
    <s v="LCDIV"/>
    <s v="LEWIS-CLARK DIV CALL CENTER OFFICE-STRUCTURE 9/098 (AN)"/>
    <x v="198"/>
    <n v="397111.56"/>
  </r>
  <r>
    <x v="6"/>
    <s v="LERIM"/>
    <x v="0"/>
    <x v="4"/>
    <s v="098"/>
    <s v="COMMON"/>
    <s v="LERIM"/>
    <s v="LEWISTON RIDGE MICROWAVE-COM"/>
    <x v="229"/>
    <n v="6059.4"/>
  </r>
  <r>
    <x v="6"/>
    <s v="LERIM"/>
    <x v="0"/>
    <x v="4"/>
    <s v="098"/>
    <s v="COMMON"/>
    <s v="LERIM"/>
    <s v="LEWISTON RIDGE MICROWAVE-COM"/>
    <x v="230"/>
    <n v="49686.42"/>
  </r>
  <r>
    <x v="6"/>
    <s v="LERIM"/>
    <x v="0"/>
    <x v="4"/>
    <s v="098"/>
    <s v="COMMON"/>
    <s v="LERIM"/>
    <s v="LEWISTON RIDGE MICROWAVE-COM"/>
    <x v="231"/>
    <n v="41.21"/>
  </r>
  <r>
    <x v="6"/>
    <s v="LERIM"/>
    <x v="0"/>
    <x v="4"/>
    <s v="098"/>
    <s v="COMMON"/>
    <s v="LERIM"/>
    <s v="LEWISTON RIDGE MICROWAVE-COM"/>
    <x v="1"/>
    <n v="13905.16"/>
  </r>
  <r>
    <x v="6"/>
    <s v="LERIM"/>
    <x v="0"/>
    <x v="4"/>
    <s v="098"/>
    <s v="COMMON"/>
    <s v="LERIM"/>
    <s v="LEWISTON RIDGE MICROWAVE-COM"/>
    <x v="5"/>
    <n v="54806.64"/>
  </r>
  <r>
    <x v="6"/>
    <s v="LERIM"/>
    <x v="0"/>
    <x v="4"/>
    <s v="098"/>
    <s v="COMMON"/>
    <s v="LERIM"/>
    <s v="LEWISTON RIDGE MICROWAVE-COM"/>
    <x v="6"/>
    <n v="61857.1"/>
  </r>
  <r>
    <x v="6"/>
    <s v="LERIM"/>
    <x v="0"/>
    <x v="4"/>
    <s v="098"/>
    <s v="COMMON"/>
    <s v="LERIM"/>
    <s v="LEWISTON RIDGE MICROWAVE-COM"/>
    <x v="7"/>
    <n v="8729.86"/>
  </r>
  <r>
    <x v="6"/>
    <s v="LERIM"/>
    <x v="0"/>
    <x v="4"/>
    <s v="098"/>
    <s v="COMMON"/>
    <s v="LERIM"/>
    <s v="LEWISTON RIDGE MICROWAVE-COM"/>
    <x v="9"/>
    <n v="76.7"/>
  </r>
  <r>
    <x v="6"/>
    <s v="LERIM"/>
    <x v="0"/>
    <x v="4"/>
    <s v="098"/>
    <s v="COMMON"/>
    <s v="LERIM"/>
    <s v="LEWISTON RIDGE MICROWAVE-COM"/>
    <x v="283"/>
    <n v="1893.73"/>
  </r>
  <r>
    <x v="6"/>
    <s v="LERIM"/>
    <x v="0"/>
    <x v="4"/>
    <s v="098"/>
    <s v="COMMON"/>
    <s v="LERIM"/>
    <s v="LEWISTON RIDGE MICROWAVE-COM"/>
    <x v="584"/>
    <n v="37092.93"/>
  </r>
  <r>
    <x v="6"/>
    <s v="LERIM"/>
    <x v="0"/>
    <x v="4"/>
    <s v="098"/>
    <s v="COMMON"/>
    <s v="LERIM"/>
    <s v="LEWISTON RIDGE MICROWAVE-COM"/>
    <x v="585"/>
    <n v="99903.07"/>
  </r>
  <r>
    <x v="6"/>
    <s v="LEWCO"/>
    <x v="0"/>
    <x v="4"/>
    <s v="098"/>
    <s v="COMMON"/>
    <s v="LEWCO"/>
    <s v="LEWISTON CLARKSTON CALL CENTER-COMMUNICAT (AN)"/>
    <x v="6"/>
    <n v="0"/>
  </r>
  <r>
    <x v="6"/>
    <s v="LEWCO"/>
    <x v="0"/>
    <x v="4"/>
    <s v="098"/>
    <s v="COMMON"/>
    <s v="LEWCO"/>
    <s v="LEWISTON CLARKSTON CALL CENTER-COMMUNICAT (AN)"/>
    <x v="7"/>
    <n v="0"/>
  </r>
  <r>
    <x v="6"/>
    <s v="LEWCO"/>
    <x v="0"/>
    <x v="4"/>
    <s v="098"/>
    <s v="COMMON"/>
    <s v="LEWCO"/>
    <s v="LEWISTON CLARKSTON CALL CENTER-COMMUNICAT (AN)"/>
    <x v="8"/>
    <n v="0"/>
  </r>
  <r>
    <x v="6"/>
    <s v="LEWCO"/>
    <x v="0"/>
    <x v="4"/>
    <s v="098"/>
    <s v="COMMON"/>
    <s v="LEWCO"/>
    <s v="LEWISTON CLARKSTON CALL CENTER-COMMUNICAT (AN)"/>
    <x v="12"/>
    <n v="0"/>
  </r>
  <r>
    <x v="6"/>
    <s v="LEWCO"/>
    <x v="0"/>
    <x v="4"/>
    <s v="098"/>
    <s v="COMMON"/>
    <s v="LEWCO"/>
    <s v="LEWISTON CLARKSTON CALL CENTER-COMMUNICAT (AN)"/>
    <x v="13"/>
    <n v="0"/>
  </r>
  <r>
    <x v="6"/>
    <s v="LEWCO"/>
    <x v="0"/>
    <x v="4"/>
    <s v="098"/>
    <s v="COMMON"/>
    <s v="LEWCO"/>
    <s v="LEWISTON CLARKSTON CALL CENTER-COMMUNICAT (AN)"/>
    <x v="19"/>
    <n v="0"/>
  </r>
  <r>
    <x v="6"/>
    <s v="LEWCO"/>
    <x v="0"/>
    <x v="4"/>
    <s v="098"/>
    <s v="COMMON"/>
    <s v="LEWCO"/>
    <s v="LEWISTON CLARKSTON CALL CENTER-COMMUNICAT (AN)"/>
    <x v="586"/>
    <n v="0"/>
  </r>
  <r>
    <x v="6"/>
    <s v="LEWCO"/>
    <x v="0"/>
    <x v="4"/>
    <s v="098"/>
    <s v="COMMON"/>
    <s v="LEWCO"/>
    <s v="LEWISTON CLARKSTON CALL CENTER-COMMUNICAT (AN)"/>
    <x v="580"/>
    <n v="6850.19"/>
  </r>
  <r>
    <x v="6"/>
    <s v="LEWCO"/>
    <x v="0"/>
    <x v="4"/>
    <s v="098"/>
    <s v="COMMON"/>
    <s v="LEWCO"/>
    <s v="LEWISTON CLARKSTON CALL CENTER-COMMUNICAT (AN)"/>
    <x v="47"/>
    <n v="-6850.19"/>
  </r>
  <r>
    <x v="6"/>
    <s v="LFCOM"/>
    <x v="2"/>
    <x v="4"/>
    <s v="098"/>
    <s v="COMMON"/>
    <s v="LFCOM"/>
    <s v="LITTLE FALLS HED COMMUN"/>
    <x v="228"/>
    <n v="0"/>
  </r>
  <r>
    <x v="6"/>
    <s v="LFCOM"/>
    <x v="2"/>
    <x v="4"/>
    <s v="098"/>
    <s v="COMMON"/>
    <s v="LFCOM"/>
    <s v="LITTLE FALLS HED COMMUN"/>
    <x v="6"/>
    <n v="0"/>
  </r>
  <r>
    <x v="6"/>
    <s v="LFCOM"/>
    <x v="2"/>
    <x v="4"/>
    <s v="098"/>
    <s v="COMMON"/>
    <s v="LFCOM"/>
    <s v="LITTLE FALLS HED COMMUN"/>
    <x v="8"/>
    <n v="0"/>
  </r>
  <r>
    <x v="6"/>
    <s v="LFCOM"/>
    <x v="2"/>
    <x v="4"/>
    <s v="098"/>
    <s v="COMMON"/>
    <s v="LFCOM"/>
    <s v="LITTLE FALLS HED COMMUN"/>
    <x v="9"/>
    <n v="0"/>
  </r>
  <r>
    <x v="6"/>
    <s v="LFCOM"/>
    <x v="2"/>
    <x v="4"/>
    <s v="098"/>
    <s v="COMMON"/>
    <s v="LFCOM"/>
    <s v="LITTLE FALLS HED COMMUN"/>
    <x v="10"/>
    <n v="291"/>
  </r>
  <r>
    <x v="6"/>
    <s v="LFCOM"/>
    <x v="2"/>
    <x v="4"/>
    <s v="098"/>
    <s v="COMMON"/>
    <s v="LFCOM"/>
    <s v="LITTLE FALLS HED COMMUN"/>
    <x v="19"/>
    <n v="15661.33"/>
  </r>
  <r>
    <x v="6"/>
    <s v="LFCOM"/>
    <x v="2"/>
    <x v="4"/>
    <s v="098"/>
    <s v="COMMON"/>
    <s v="LFCOM"/>
    <s v="LITTLE FALLS HED COMMUN"/>
    <x v="587"/>
    <n v="118209.95"/>
  </r>
  <r>
    <x v="6"/>
    <s v="LFCOM"/>
    <x v="2"/>
    <x v="4"/>
    <s v="098"/>
    <s v="COMMON"/>
    <s v="LFCOM"/>
    <s v="LITTLE FALLS HED COMMUN"/>
    <x v="572"/>
    <n v="10032.59"/>
  </r>
  <r>
    <x v="6"/>
    <s v="LFCOM"/>
    <x v="2"/>
    <x v="4"/>
    <s v="098"/>
    <s v="COMMON"/>
    <s v="LFCOM"/>
    <s v="LITTLE FALLS HED COMMUN"/>
    <x v="301"/>
    <n v="14065.47"/>
  </r>
  <r>
    <x v="6"/>
    <s v="LFCOM"/>
    <x v="2"/>
    <x v="4"/>
    <s v="098"/>
    <s v="COMMON"/>
    <s v="LFCOM"/>
    <s v="LITTLE FALLS HED COMMUN"/>
    <x v="579"/>
    <n v="29469.86"/>
  </r>
  <r>
    <x v="6"/>
    <s v="LFCOM"/>
    <x v="2"/>
    <x v="4"/>
    <s v="098"/>
    <s v="COMMON"/>
    <s v="LFCOM"/>
    <s v="LITTLE FALLS HED COMMUN"/>
    <x v="588"/>
    <n v="92364.47"/>
  </r>
  <r>
    <x v="6"/>
    <s v="LFCOM"/>
    <x v="2"/>
    <x v="4"/>
    <s v="098"/>
    <s v="COMMON"/>
    <s v="LFCOM"/>
    <s v="LITTLE FALLS HED COMMUN"/>
    <x v="330"/>
    <n v="97940.28"/>
  </r>
  <r>
    <x v="6"/>
    <s v="LLCOM"/>
    <x v="2"/>
    <x v="4"/>
    <s v="098"/>
    <s v="COMMON"/>
    <s v="LLCOM"/>
    <s v="LONG LAKE HED COMMUN (AN)"/>
    <x v="219"/>
    <n v="0"/>
  </r>
  <r>
    <x v="6"/>
    <s v="LLCOM"/>
    <x v="2"/>
    <x v="4"/>
    <s v="098"/>
    <s v="COMMON"/>
    <s v="LLCOM"/>
    <s v="LONG LAKE HED COMMUN (AN)"/>
    <x v="221"/>
    <n v="0"/>
  </r>
  <r>
    <x v="6"/>
    <s v="LLCOM"/>
    <x v="2"/>
    <x v="4"/>
    <s v="098"/>
    <s v="COMMON"/>
    <s v="LLCOM"/>
    <s v="LONG LAKE HED COMMUN (AN)"/>
    <x v="223"/>
    <n v="0"/>
  </r>
  <r>
    <x v="6"/>
    <s v="LLCOM"/>
    <x v="2"/>
    <x v="4"/>
    <s v="098"/>
    <s v="COMMON"/>
    <s v="LLCOM"/>
    <s v="LONG LAKE HED COMMUN (AN)"/>
    <x v="227"/>
    <n v="4922.6400000000003"/>
  </r>
  <r>
    <x v="6"/>
    <s v="LLCOM"/>
    <x v="2"/>
    <x v="4"/>
    <s v="098"/>
    <s v="COMMON"/>
    <s v="LLCOM"/>
    <s v="LONG LAKE HED COMMUN (AN)"/>
    <x v="0"/>
    <n v="0"/>
  </r>
  <r>
    <x v="6"/>
    <s v="LLCOM"/>
    <x v="2"/>
    <x v="4"/>
    <s v="098"/>
    <s v="COMMON"/>
    <s v="LLCOM"/>
    <s v="LONG LAKE HED COMMUN (AN)"/>
    <x v="1"/>
    <n v="0"/>
  </r>
  <r>
    <x v="6"/>
    <s v="LLCOM"/>
    <x v="2"/>
    <x v="4"/>
    <s v="098"/>
    <s v="COMMON"/>
    <s v="LLCOM"/>
    <s v="LONG LAKE HED COMMUN (AN)"/>
    <x v="4"/>
    <n v="0"/>
  </r>
  <r>
    <x v="6"/>
    <s v="LLCOM"/>
    <x v="2"/>
    <x v="4"/>
    <s v="098"/>
    <s v="COMMON"/>
    <s v="LLCOM"/>
    <s v="LONG LAKE HED COMMUN (AN)"/>
    <x v="9"/>
    <n v="2665.62"/>
  </r>
  <r>
    <x v="6"/>
    <s v="LLCOM"/>
    <x v="2"/>
    <x v="4"/>
    <s v="098"/>
    <s v="COMMON"/>
    <s v="LLCOM"/>
    <s v="LONG LAKE HED COMMUN (AN)"/>
    <x v="10"/>
    <n v="24737.27"/>
  </r>
  <r>
    <x v="6"/>
    <s v="LLCOM"/>
    <x v="2"/>
    <x v="4"/>
    <s v="098"/>
    <s v="COMMON"/>
    <s v="LLCOM"/>
    <s v="LONG LAKE HED COMMUN (AN)"/>
    <x v="19"/>
    <n v="13632.49"/>
  </r>
  <r>
    <x v="6"/>
    <s v="LLCOM"/>
    <x v="2"/>
    <x v="4"/>
    <s v="098"/>
    <s v="COMMON"/>
    <s v="LLCOM"/>
    <s v="LONG LAKE HED COMMUN (AN)"/>
    <x v="587"/>
    <n v="47841.55"/>
  </r>
  <r>
    <x v="6"/>
    <s v="LLCOM"/>
    <x v="2"/>
    <x v="4"/>
    <s v="098"/>
    <s v="COMMON"/>
    <s v="LLCOM"/>
    <s v="LONG LAKE HED COMMUN (AN)"/>
    <x v="572"/>
    <n v="10032.59"/>
  </r>
  <r>
    <x v="6"/>
    <s v="LLCOM"/>
    <x v="2"/>
    <x v="4"/>
    <s v="098"/>
    <s v="COMMON"/>
    <s v="LLCOM"/>
    <s v="LONG LAKE HED COMMUN (AN)"/>
    <x v="301"/>
    <n v="14486.27"/>
  </r>
  <r>
    <x v="6"/>
    <s v="LLCOM"/>
    <x v="2"/>
    <x v="4"/>
    <s v="098"/>
    <s v="COMMON"/>
    <s v="LLCOM"/>
    <s v="LONG LAKE HED COMMUN (AN)"/>
    <x v="579"/>
    <n v="34687.519999999997"/>
  </r>
  <r>
    <x v="6"/>
    <s v="LLCOM"/>
    <x v="2"/>
    <x v="4"/>
    <s v="098"/>
    <s v="COMMON"/>
    <s v="LLCOM"/>
    <s v="LONG LAKE HED COMMUN (AN)"/>
    <x v="589"/>
    <n v="88422.09"/>
  </r>
  <r>
    <x v="6"/>
    <s v="LLCOM"/>
    <x v="2"/>
    <x v="4"/>
    <s v="098"/>
    <s v="COMMON"/>
    <s v="LLCOM"/>
    <s v="LONG LAKE HED COMMUN (AN)"/>
    <x v="590"/>
    <n v="130416.56"/>
  </r>
  <r>
    <x v="6"/>
    <s v="LOLCOM"/>
    <x v="2"/>
    <x v="2"/>
    <s v="098"/>
    <s v="COMMON"/>
    <s v="LOLCOM"/>
    <s v="LOLO 230 KV SUBSTA COMMUN"/>
    <x v="86"/>
    <n v="7.0000000000000007E-2"/>
  </r>
  <r>
    <x v="6"/>
    <s v="LOLCOM"/>
    <x v="2"/>
    <x v="4"/>
    <s v="098"/>
    <s v="COMMON"/>
    <s v="LOLCOM"/>
    <s v="LOLO 230 KV SUBSTA COMMUN (AN)"/>
    <x v="223"/>
    <n v="0"/>
  </r>
  <r>
    <x v="6"/>
    <s v="LOLCOM"/>
    <x v="2"/>
    <x v="4"/>
    <s v="098"/>
    <s v="COMMON"/>
    <s v="LOLCOM"/>
    <s v="LOLO 230 KV SUBSTA COMMUN (AN)"/>
    <x v="224"/>
    <n v="57313.64"/>
  </r>
  <r>
    <x v="6"/>
    <s v="LOLCOM"/>
    <x v="2"/>
    <x v="4"/>
    <s v="098"/>
    <s v="COMMON"/>
    <s v="LOLCOM"/>
    <s v="LOLO 230 KV SUBSTA COMMUN (AN)"/>
    <x v="1"/>
    <n v="42184.37"/>
  </r>
  <r>
    <x v="6"/>
    <s v="LOLCOM"/>
    <x v="2"/>
    <x v="4"/>
    <s v="098"/>
    <s v="COMMON"/>
    <s v="LOLCOM"/>
    <s v="LOLO 230 KV SUBSTA COMMUN (AN)"/>
    <x v="6"/>
    <n v="37468.410000000003"/>
  </r>
  <r>
    <x v="6"/>
    <s v="LOLCOM"/>
    <x v="2"/>
    <x v="4"/>
    <s v="098"/>
    <s v="COMMON"/>
    <s v="LOLCOM"/>
    <s v="LOLO 230 KV SUBSTA COMMUN (AN)"/>
    <x v="9"/>
    <n v="2091.39"/>
  </r>
  <r>
    <x v="6"/>
    <s v="LOLCOM"/>
    <x v="2"/>
    <x v="4"/>
    <s v="098"/>
    <s v="COMMON"/>
    <s v="LOLCOM"/>
    <s v="LOLO 230 KV SUBSTA COMMUN (AN)"/>
    <x v="16"/>
    <n v="5254.57"/>
  </r>
  <r>
    <x v="6"/>
    <s v="LOLCOM"/>
    <x v="2"/>
    <x v="4"/>
    <s v="098"/>
    <s v="COMMON"/>
    <s v="LOLCOM"/>
    <s v="LOLO 230 KV SUBSTA COMMUN (AN)"/>
    <x v="261"/>
    <n v="162014.56"/>
  </r>
  <r>
    <x v="6"/>
    <s v="LOLCOM"/>
    <x v="2"/>
    <x v="4"/>
    <s v="098"/>
    <s v="COMMON"/>
    <s v="LOLCOM"/>
    <s v="LOLO 230 KV SUBSTA COMMUN (AN)"/>
    <x v="591"/>
    <n v="145388.39000000001"/>
  </r>
  <r>
    <x v="6"/>
    <s v="LOLCOM"/>
    <x v="2"/>
    <x v="4"/>
    <s v="098"/>
    <s v="COMMON"/>
    <s v="LOLCOM"/>
    <s v="LOLO 230 KV SUBSTA COMMUN (AN)"/>
    <x v="578"/>
    <n v="234.43"/>
  </r>
  <r>
    <x v="6"/>
    <s v="LOLCOM"/>
    <x v="2"/>
    <x v="4"/>
    <s v="098"/>
    <s v="COMMON"/>
    <s v="LOLCOM"/>
    <s v="LOLO 230 KV SUBSTA COMMUN (AN)"/>
    <x v="592"/>
    <n v="6732.72"/>
  </r>
  <r>
    <x v="6"/>
    <s v="LOLCOM"/>
    <x v="2"/>
    <x v="4"/>
    <s v="098"/>
    <s v="COMMON"/>
    <s v="LOLCOM"/>
    <s v="LOLO 230 KV SUBSTA COMMUN (AN)"/>
    <x v="593"/>
    <n v="12568.16"/>
  </r>
  <r>
    <x v="6"/>
    <s v="LOLCOM"/>
    <x v="2"/>
    <x v="4"/>
    <s v="098"/>
    <s v="COMMON"/>
    <s v="LOLCOM"/>
    <s v="LOLO 230 KV SUBSTA COMMUN (AN)"/>
    <x v="594"/>
    <n v="23167.86"/>
  </r>
  <r>
    <x v="6"/>
    <s v="LOLCOM"/>
    <x v="2"/>
    <x v="4"/>
    <s v="098"/>
    <s v="COMMON"/>
    <s v="LOLCOM"/>
    <s v="LOLO 230 KV SUBSTA COMMUN (AN)"/>
    <x v="373"/>
    <n v="31148.01"/>
  </r>
  <r>
    <x v="6"/>
    <s v="LOLCOM"/>
    <x v="2"/>
    <x v="4"/>
    <s v="098"/>
    <s v="COMMON"/>
    <s v="LOLCOM"/>
    <s v="LOLO 230 KV SUBSTA COMMUN (AN)"/>
    <x v="86"/>
    <n v="62986.43"/>
  </r>
  <r>
    <x v="6"/>
    <s v="LOLCOM"/>
    <x v="2"/>
    <x v="4"/>
    <s v="098"/>
    <s v="COMMON"/>
    <s v="LOLCOM"/>
    <s v="LOLO 230 KV SUBSTA COMMUN (AN)"/>
    <x v="595"/>
    <n v="16611.66"/>
  </r>
  <r>
    <x v="6"/>
    <s v="LOLCOM"/>
    <x v="2"/>
    <x v="4"/>
    <s v="098"/>
    <s v="COMMON"/>
    <s v="LOLCOM"/>
    <s v="LOLO 230 KV SUBSTA COMMUN (AN)"/>
    <x v="245"/>
    <n v="19352.689999999999"/>
  </r>
  <r>
    <x v="6"/>
    <s v="LOLCOM"/>
    <x v="2"/>
    <x v="4"/>
    <s v="098"/>
    <s v="COMMON"/>
    <s v="LOLCOM"/>
    <s v="LOLO 230 KV SUBSTA COMMUN (AN)"/>
    <x v="596"/>
    <n v="56615.59"/>
  </r>
  <r>
    <x v="6"/>
    <s v="M23COM"/>
    <x v="2"/>
    <x v="2"/>
    <s v="098"/>
    <s v="COMMON"/>
    <s v="M23COM"/>
    <s v="MOSCOW 230 KV SUBSTA COMMUN"/>
    <x v="597"/>
    <n v="0"/>
  </r>
  <r>
    <x v="6"/>
    <s v="M23COM"/>
    <x v="2"/>
    <x v="4"/>
    <s v="098"/>
    <s v="COMMON"/>
    <s v="M23COM"/>
    <s v="MOSCOW 230 KV SUBSTA COMMUN (AN)"/>
    <x v="229"/>
    <n v="0"/>
  </r>
  <r>
    <x v="6"/>
    <s v="M23COM"/>
    <x v="2"/>
    <x v="4"/>
    <s v="098"/>
    <s v="COMMON"/>
    <s v="M23COM"/>
    <s v="MOSCOW 230 KV SUBSTA COMMUN (AN)"/>
    <x v="231"/>
    <n v="0"/>
  </r>
  <r>
    <x v="6"/>
    <s v="M23COM"/>
    <x v="2"/>
    <x v="4"/>
    <s v="098"/>
    <s v="COMMON"/>
    <s v="M23COM"/>
    <s v="MOSCOW 230 KV SUBSTA COMMUN (AN)"/>
    <x v="1"/>
    <n v="0"/>
  </r>
  <r>
    <x v="6"/>
    <s v="M23COM"/>
    <x v="2"/>
    <x v="4"/>
    <s v="098"/>
    <s v="COMMON"/>
    <s v="M23COM"/>
    <s v="MOSCOW 230 KV SUBSTA COMMUN (AN)"/>
    <x v="4"/>
    <n v="0"/>
  </r>
  <r>
    <x v="6"/>
    <s v="M23COM"/>
    <x v="2"/>
    <x v="4"/>
    <s v="098"/>
    <s v="COMMON"/>
    <s v="M23COM"/>
    <s v="MOSCOW 230 KV SUBSTA COMMUN (AN)"/>
    <x v="6"/>
    <n v="0"/>
  </r>
  <r>
    <x v="6"/>
    <s v="M23COM"/>
    <x v="2"/>
    <x v="4"/>
    <s v="098"/>
    <s v="COMMON"/>
    <s v="M23COM"/>
    <s v="MOSCOW 230 KV SUBSTA COMMUN (AN)"/>
    <x v="7"/>
    <n v="0"/>
  </r>
  <r>
    <x v="6"/>
    <s v="M23COM"/>
    <x v="2"/>
    <x v="4"/>
    <s v="098"/>
    <s v="COMMON"/>
    <s v="M23COM"/>
    <s v="MOSCOW 230 KV SUBSTA COMMUN (AN)"/>
    <x v="597"/>
    <n v="0"/>
  </r>
  <r>
    <x v="6"/>
    <s v="M23COM"/>
    <x v="2"/>
    <x v="4"/>
    <s v="098"/>
    <s v="COMMON"/>
    <s v="M23COM"/>
    <s v="MOSCOW 230 KV SUBSTA COMMUN (AN)"/>
    <x v="276"/>
    <n v="1977.73"/>
  </r>
  <r>
    <x v="6"/>
    <s v="M23COM"/>
    <x v="2"/>
    <x v="4"/>
    <s v="098"/>
    <s v="COMMON"/>
    <s v="M23COM"/>
    <s v="MOSCOW 230 KV SUBSTA COMMUN (AN)"/>
    <x v="598"/>
    <n v="465239.97"/>
  </r>
  <r>
    <x v="6"/>
    <s v="M23COM"/>
    <x v="2"/>
    <x v="4"/>
    <s v="098"/>
    <s v="COMMON"/>
    <s v="M23COM"/>
    <s v="MOSCOW 230 KV SUBSTA COMMUN (AN)"/>
    <x v="67"/>
    <n v="393643.29"/>
  </r>
  <r>
    <x v="6"/>
    <s v="M23COM"/>
    <x v="2"/>
    <x v="4"/>
    <s v="098"/>
    <s v="COMMON"/>
    <s v="M23COM"/>
    <s v="MOSCOW 230 KV SUBSTA COMMUN (AN)"/>
    <x v="45"/>
    <n v="54445.279999999999"/>
  </r>
  <r>
    <x v="6"/>
    <s v="M23COM"/>
    <x v="2"/>
    <x v="4"/>
    <s v="098"/>
    <s v="COMMON"/>
    <s v="M23COM"/>
    <s v="MOSCOW 230 KV SUBSTA COMMUN (AN)"/>
    <x v="599"/>
    <n v="115581.33"/>
  </r>
  <r>
    <x v="6"/>
    <s v="MCGUI"/>
    <x v="2"/>
    <x v="4"/>
    <s v="098"/>
    <s v="COMMON"/>
    <s v="MCGUI"/>
    <s v="McGuire Gauge Station Communication"/>
    <x v="600"/>
    <n v="91922.82"/>
  </r>
  <r>
    <x v="6"/>
    <s v="MILCOM"/>
    <x v="2"/>
    <x v="4"/>
    <s v="098"/>
    <s v="COMMON"/>
    <s v="MILCOM"/>
    <s v="MILLWOOD SUBSTA COMMUNICATION (AN)"/>
    <x v="2"/>
    <n v="0"/>
  </r>
  <r>
    <x v="6"/>
    <s v="MILCOM"/>
    <x v="2"/>
    <x v="4"/>
    <s v="098"/>
    <s v="COMMON"/>
    <s v="MILCOM"/>
    <s v="MILLWOOD SUBSTA COMMUNICATION (AN)"/>
    <x v="13"/>
    <n v="0"/>
  </r>
  <r>
    <x v="6"/>
    <s v="MILCOM"/>
    <x v="2"/>
    <x v="4"/>
    <s v="098"/>
    <s v="COMMON"/>
    <s v="MILCOM"/>
    <s v="MILLWOOD SUBSTA COMMUNICATION (AN)"/>
    <x v="601"/>
    <n v="55677.01"/>
  </r>
  <r>
    <x v="6"/>
    <s v="MILCOM"/>
    <x v="2"/>
    <x v="4"/>
    <s v="098"/>
    <s v="COMMON"/>
    <s v="MILCOM"/>
    <s v="MILLWOOD SUBSTA COMMUNICATION (AN)"/>
    <x v="109"/>
    <n v="167565.20000000001"/>
  </r>
  <r>
    <x v="6"/>
    <s v="MIPER"/>
    <x v="0"/>
    <x v="4"/>
    <s v="098"/>
    <s v="COMMON"/>
    <s v="MIPER"/>
    <s v="MICA PEAK REPEATER STA (IDAHO)-COMM/STRUCT"/>
    <x v="1"/>
    <n v="0"/>
  </r>
  <r>
    <x v="6"/>
    <s v="MIPER"/>
    <x v="0"/>
    <x v="4"/>
    <s v="098"/>
    <s v="COMMON"/>
    <s v="MIPER"/>
    <s v="MICA PEAK REPEATER STA (IDAHO)-COMM/STRUCT"/>
    <x v="2"/>
    <n v="0"/>
  </r>
  <r>
    <x v="6"/>
    <s v="MIPER"/>
    <x v="0"/>
    <x v="4"/>
    <s v="098"/>
    <s v="COMMON"/>
    <s v="MIPER"/>
    <s v="MICA PEAK REPEATER STA (IDAHO)-COMM/STRUCT"/>
    <x v="3"/>
    <n v="0"/>
  </r>
  <r>
    <x v="6"/>
    <s v="MIPER"/>
    <x v="0"/>
    <x v="4"/>
    <s v="098"/>
    <s v="COMMON"/>
    <s v="MIPER"/>
    <s v="MICA PEAK REPEATER STA (IDAHO)-COMM/STRUCT"/>
    <x v="4"/>
    <n v="0"/>
  </r>
  <r>
    <x v="6"/>
    <s v="MIPER"/>
    <x v="0"/>
    <x v="4"/>
    <s v="098"/>
    <s v="COMMON"/>
    <s v="MIPER"/>
    <s v="MICA PEAK REPEATER STA (IDAHO)-COMM/STRUCT"/>
    <x v="5"/>
    <n v="0"/>
  </r>
  <r>
    <x v="6"/>
    <s v="MIPER"/>
    <x v="0"/>
    <x v="4"/>
    <s v="098"/>
    <s v="COMMON"/>
    <s v="MIPER"/>
    <s v="MICA PEAK REPEATER STA (IDAHO)-COMM/STRUCT"/>
    <x v="7"/>
    <n v="0"/>
  </r>
  <r>
    <x v="6"/>
    <s v="MIPER"/>
    <x v="0"/>
    <x v="4"/>
    <s v="098"/>
    <s v="COMMON"/>
    <s v="MIPER"/>
    <s v="MICA PEAK REPEATER STA (IDAHO)-COMM/STRUCT"/>
    <x v="12"/>
    <n v="0"/>
  </r>
  <r>
    <x v="6"/>
    <s v="MIPER"/>
    <x v="0"/>
    <x v="4"/>
    <s v="098"/>
    <s v="COMMON"/>
    <s v="MIPER"/>
    <s v="MICA PEAK REPEATER STA (IDAHO)-COMM/STRUCT"/>
    <x v="13"/>
    <n v="0"/>
  </r>
  <r>
    <x v="6"/>
    <s v="MIPER"/>
    <x v="0"/>
    <x v="4"/>
    <s v="098"/>
    <s v="COMMON"/>
    <s v="MIPER"/>
    <s v="MICA PEAK REPEATER STA (IDAHO)-COMM/STRUCT"/>
    <x v="19"/>
    <n v="0"/>
  </r>
  <r>
    <x v="6"/>
    <s v="MIPER"/>
    <x v="0"/>
    <x v="4"/>
    <s v="098"/>
    <s v="COMMON"/>
    <s v="MIPER"/>
    <s v="MICA PEAK REPEATER STA (IDAHO)-COMM/STRUCT"/>
    <x v="20"/>
    <n v="0"/>
  </r>
  <r>
    <x v="6"/>
    <s v="MIPER"/>
    <x v="0"/>
    <x v="4"/>
    <s v="098"/>
    <s v="COMMON"/>
    <s v="MIPER"/>
    <s v="MICA PEAK REPEATER STA (IDAHO)-COMM/STRUCT"/>
    <x v="477"/>
    <n v="0"/>
  </r>
  <r>
    <x v="6"/>
    <s v="MIPER"/>
    <x v="0"/>
    <x v="4"/>
    <s v="098"/>
    <s v="COMMON"/>
    <s v="MIPER"/>
    <s v="MICA PEAK REPEATER STA (IDAHO)-COMM/STRUCT"/>
    <x v="283"/>
    <n v="0"/>
  </r>
  <r>
    <x v="6"/>
    <s v="MIPER"/>
    <x v="2"/>
    <x v="4"/>
    <s v="098"/>
    <s v="COMMON"/>
    <s v="MIPER"/>
    <s v="MICA PEAK REPEATER STA (IDAHO)-COMM/STRUCT"/>
    <x v="402"/>
    <n v="0"/>
  </r>
  <r>
    <x v="6"/>
    <s v="MIPER"/>
    <x v="2"/>
    <x v="4"/>
    <s v="098"/>
    <s v="COMMON"/>
    <s v="MIPER"/>
    <s v="MICA PEAK REPEATER STA (IDAHO)-COMM/STRUCT"/>
    <x v="403"/>
    <n v="0"/>
  </r>
  <r>
    <x v="6"/>
    <s v="MIPER"/>
    <x v="2"/>
    <x v="4"/>
    <s v="098"/>
    <s v="COMMON"/>
    <s v="MIPER"/>
    <s v="MICA PEAK REPEATER STA (IDAHO)-COMM/STRUCT"/>
    <x v="304"/>
    <n v="0"/>
  </r>
  <r>
    <x v="6"/>
    <s v="MIPER"/>
    <x v="2"/>
    <x v="4"/>
    <s v="098"/>
    <s v="COMMON"/>
    <s v="MIPER"/>
    <s v="MICA PEAK REPEATER STA (IDAHO)-COMM/STRUCT"/>
    <x v="305"/>
    <n v="0"/>
  </r>
  <r>
    <x v="6"/>
    <s v="MO1COM"/>
    <x v="2"/>
    <x v="4"/>
    <s v="098"/>
    <s v="COMMON"/>
    <s v="MO1COM"/>
    <s v="MOBILE/PORTABLE SUBSTA #1 COMMUN"/>
    <x v="227"/>
    <n v="0"/>
  </r>
  <r>
    <x v="6"/>
    <s v="MO1COM"/>
    <x v="2"/>
    <x v="4"/>
    <s v="098"/>
    <s v="COMMON"/>
    <s v="MO1COM"/>
    <s v="MOBILE/PORTABLE SUBSTA #1 COMMUN"/>
    <x v="1"/>
    <n v="0"/>
  </r>
  <r>
    <x v="6"/>
    <s v="MO1COM"/>
    <x v="2"/>
    <x v="4"/>
    <s v="098"/>
    <s v="COMMON"/>
    <s v="MO1COM"/>
    <s v="MOBILE/PORTABLE SUBSTA #1 COMMUN"/>
    <x v="17"/>
    <n v="0"/>
  </r>
  <r>
    <x v="6"/>
    <s v="MO1COM"/>
    <x v="2"/>
    <x v="4"/>
    <s v="098"/>
    <s v="COMMON"/>
    <s v="MO1COM"/>
    <s v="MOBILE/PORTABLE SUBSTA #1 COMMUN"/>
    <x v="602"/>
    <n v="0"/>
  </r>
  <r>
    <x v="6"/>
    <s v="MO1COM"/>
    <x v="2"/>
    <x v="4"/>
    <s v="098"/>
    <s v="COMMON"/>
    <s v="MO1COM"/>
    <s v="MOBILE/PORTABLE SUBSTA #1 COMMUN"/>
    <x v="603"/>
    <n v="0"/>
  </r>
  <r>
    <x v="6"/>
    <s v="MO1COM"/>
    <x v="2"/>
    <x v="4"/>
    <s v="098"/>
    <s v="COMMON"/>
    <s v="MO1COM"/>
    <s v="MOBILE/PORTABLE SUBSTA #1 COMMUN"/>
    <x v="604"/>
    <n v="0"/>
  </r>
  <r>
    <x v="6"/>
    <s v="MO2COM"/>
    <x v="2"/>
    <x v="4"/>
    <s v="098"/>
    <s v="COMMON"/>
    <s v="MO2COM"/>
    <s v="MOBILE/PORTABLE SUBSTA # 2 COMMUN"/>
    <x v="228"/>
    <n v="0"/>
  </r>
  <r>
    <x v="6"/>
    <s v="MO2COM"/>
    <x v="2"/>
    <x v="4"/>
    <s v="098"/>
    <s v="COMMON"/>
    <s v="MO2COM"/>
    <s v="MOBILE/PORTABLE SUBSTA # 2 COMMUN"/>
    <x v="17"/>
    <n v="0"/>
  </r>
  <r>
    <x v="6"/>
    <s v="MO2COM"/>
    <x v="2"/>
    <x v="4"/>
    <s v="098"/>
    <s v="COMMON"/>
    <s v="MO2COM"/>
    <s v="MOBILE/PORTABLE SUBSTA # 2 COMMUN"/>
    <x v="602"/>
    <n v="0"/>
  </r>
  <r>
    <x v="6"/>
    <s v="MO2COM"/>
    <x v="2"/>
    <x v="4"/>
    <s v="098"/>
    <s v="COMMON"/>
    <s v="MO2COM"/>
    <s v="MOBILE/PORTABLE SUBSTA # 2 COMMUN"/>
    <x v="603"/>
    <n v="0"/>
  </r>
  <r>
    <x v="6"/>
    <s v="MO2COM"/>
    <x v="2"/>
    <x v="4"/>
    <s v="098"/>
    <s v="COMMON"/>
    <s v="MO2COM"/>
    <s v="MOBILE/PORTABLE SUBSTA # 2 COMMUN"/>
    <x v="604"/>
    <n v="0"/>
  </r>
  <r>
    <x v="6"/>
    <s v="MO2COM"/>
    <x v="2"/>
    <x v="4"/>
    <s v="098"/>
    <s v="COMMON"/>
    <s v="MO2COM"/>
    <s v="MOBILE/PORTABLE SUBSTA # 2 COMMUN"/>
    <x v="74"/>
    <n v="41555.69"/>
  </r>
  <r>
    <x v="6"/>
    <s v="MONCOM"/>
    <x v="2"/>
    <x v="4"/>
    <s v="098"/>
    <s v="COMMON"/>
    <s v="MONCOM"/>
    <s v="MONROE STREET HED COMMUN"/>
    <x v="7"/>
    <n v="8644.35"/>
  </r>
  <r>
    <x v="6"/>
    <s v="MONCOM"/>
    <x v="2"/>
    <x v="4"/>
    <s v="098"/>
    <s v="COMMON"/>
    <s v="MONCOM"/>
    <s v="MONROE STREET HED COMMUN"/>
    <x v="12"/>
    <n v="6333.08"/>
  </r>
  <r>
    <x v="6"/>
    <s v="MONCOM"/>
    <x v="2"/>
    <x v="4"/>
    <s v="098"/>
    <s v="COMMON"/>
    <s v="MONCOM"/>
    <s v="MONROE STREET HED COMMUN"/>
    <x v="308"/>
    <n v="27452.35"/>
  </r>
  <r>
    <x v="6"/>
    <s v="MONCOM"/>
    <x v="2"/>
    <x v="4"/>
    <s v="098"/>
    <s v="COMMON"/>
    <s v="MONCOM"/>
    <s v="MONROE STREET HED COMMUN"/>
    <x v="275"/>
    <n v="1947.95"/>
  </r>
  <r>
    <x v="6"/>
    <s v="MONCOM"/>
    <x v="2"/>
    <x v="4"/>
    <s v="098"/>
    <s v="COMMON"/>
    <s v="MONCOM"/>
    <s v="MONROE STREET HED COMMUN"/>
    <x v="301"/>
    <n v="1403.9"/>
  </r>
  <r>
    <x v="6"/>
    <s v="MONCOM"/>
    <x v="2"/>
    <x v="4"/>
    <s v="098"/>
    <s v="COMMON"/>
    <s v="MONCOM"/>
    <s v="MONROE STREET HED COMMUN"/>
    <x v="370"/>
    <n v="10588.28"/>
  </r>
  <r>
    <x v="6"/>
    <s v="MONCOM"/>
    <x v="2"/>
    <x v="4"/>
    <s v="098"/>
    <s v="COMMON"/>
    <s v="MONCOM"/>
    <s v="MONROE STREET HED COMMUN"/>
    <x v="605"/>
    <n v="1854.49"/>
  </r>
  <r>
    <x v="6"/>
    <s v="MONCOM"/>
    <x v="2"/>
    <x v="4"/>
    <s v="098"/>
    <s v="COMMON"/>
    <s v="MONCOM"/>
    <s v="MONROE STREET HED COMMUN"/>
    <x v="382"/>
    <n v="50.29"/>
  </r>
  <r>
    <x v="6"/>
    <s v="MONMT"/>
    <x v="0"/>
    <x v="4"/>
    <s v="098"/>
    <s v="COMMON"/>
    <s v="MONMT"/>
    <s v="MONUMENTAL MOUNTAIN MICROWAVE-COMM"/>
    <x v="4"/>
    <n v="36517.599999999999"/>
  </r>
  <r>
    <x v="6"/>
    <s v="MONMT"/>
    <x v="0"/>
    <x v="4"/>
    <s v="098"/>
    <s v="COMMON"/>
    <s v="MONMT"/>
    <s v="MONUMENTAL MOUNTAIN MICROWAVE-COMM"/>
    <x v="7"/>
    <n v="9409.4699999999993"/>
  </r>
  <r>
    <x v="6"/>
    <s v="MONMT"/>
    <x v="0"/>
    <x v="4"/>
    <s v="098"/>
    <s v="COMMON"/>
    <s v="MONMT"/>
    <s v="MONUMENTAL MOUNTAIN MICROWAVE-COMM"/>
    <x v="8"/>
    <n v="1221.02"/>
  </r>
  <r>
    <x v="6"/>
    <s v="MONMT"/>
    <x v="0"/>
    <x v="4"/>
    <s v="098"/>
    <s v="COMMON"/>
    <s v="MONMT"/>
    <s v="MONUMENTAL MOUNTAIN MICROWAVE-COMM"/>
    <x v="9"/>
    <n v="360.99"/>
  </r>
  <r>
    <x v="6"/>
    <s v="MONMT"/>
    <x v="0"/>
    <x v="4"/>
    <s v="098"/>
    <s v="COMMON"/>
    <s v="MONMT"/>
    <s v="MONUMENTAL MOUNTAIN MICROWAVE-COMM"/>
    <x v="12"/>
    <n v="103916.36"/>
  </r>
  <r>
    <x v="6"/>
    <s v="MONMT"/>
    <x v="0"/>
    <x v="4"/>
    <s v="098"/>
    <s v="COMMON"/>
    <s v="MONMT"/>
    <s v="MONUMENTAL MOUNTAIN MICROWAVE-COMM"/>
    <x v="13"/>
    <n v="3522.01"/>
  </r>
  <r>
    <x v="6"/>
    <s v="MONMT"/>
    <x v="0"/>
    <x v="4"/>
    <s v="098"/>
    <s v="COMMON"/>
    <s v="MONMT"/>
    <s v="MONUMENTAL MOUNTAIN MICROWAVE-COMM"/>
    <x v="470"/>
    <n v="6030.33"/>
  </r>
  <r>
    <x v="6"/>
    <s v="MOSMC"/>
    <x v="0"/>
    <x v="4"/>
    <s v="098"/>
    <s v="COMMON"/>
    <s v="MOSMC"/>
    <s v="MOSCOW MOUNTAIN COMMUNICATIONS-STRUCTURES 9/098"/>
    <x v="226"/>
    <n v="12456.63"/>
  </r>
  <r>
    <x v="6"/>
    <s v="MOSMC"/>
    <x v="0"/>
    <x v="4"/>
    <s v="098"/>
    <s v="COMMON"/>
    <s v="MOSMC"/>
    <s v="MOSCOW MOUNTAIN COMMUNICATIONS-STRUCTURES 9/098"/>
    <x v="227"/>
    <n v="0"/>
  </r>
  <r>
    <x v="6"/>
    <s v="MOSMC"/>
    <x v="0"/>
    <x v="4"/>
    <s v="098"/>
    <s v="COMMON"/>
    <s v="MOSMC"/>
    <s v="MOSCOW MOUNTAIN COMMUNICATIONS-STRUCTURES 9/098"/>
    <x v="228"/>
    <n v="12917.35"/>
  </r>
  <r>
    <x v="6"/>
    <s v="MOSMC"/>
    <x v="0"/>
    <x v="4"/>
    <s v="098"/>
    <s v="COMMON"/>
    <s v="MOSMC"/>
    <s v="MOSCOW MOUNTAIN COMMUNICATIONS-STRUCTURES 9/098"/>
    <x v="7"/>
    <n v="74882.210000000006"/>
  </r>
  <r>
    <x v="6"/>
    <s v="MOSMC"/>
    <x v="0"/>
    <x v="4"/>
    <s v="098"/>
    <s v="COMMON"/>
    <s v="MOSMC"/>
    <s v="MOSCOW MOUNTAIN COMMUNICATIONS-STRUCTURES 9/098"/>
    <x v="8"/>
    <n v="17777.150000000001"/>
  </r>
  <r>
    <x v="6"/>
    <s v="MOSMC"/>
    <x v="0"/>
    <x v="4"/>
    <s v="098"/>
    <s v="COMMON"/>
    <s v="MOSMC"/>
    <s v="MOSCOW MOUNTAIN COMMUNICATIONS-STRUCTURES 9/098"/>
    <x v="9"/>
    <n v="704.38"/>
  </r>
  <r>
    <x v="6"/>
    <s v="MOSMC"/>
    <x v="0"/>
    <x v="4"/>
    <s v="098"/>
    <s v="COMMON"/>
    <s v="MOSMC"/>
    <s v="MOSCOW MOUNTAIN COMMUNICATIONS-STRUCTURES 9/098"/>
    <x v="18"/>
    <n v="1917.39"/>
  </r>
  <r>
    <x v="6"/>
    <s v="MOSMC"/>
    <x v="0"/>
    <x v="4"/>
    <s v="098"/>
    <s v="COMMON"/>
    <s v="MOSMC"/>
    <s v="MOSCOW MOUNTAIN COMMUNICATIONS-STRUCTURES 9/098"/>
    <x v="283"/>
    <n v="1781.4"/>
  </r>
  <r>
    <x v="6"/>
    <s v="MOSMR"/>
    <x v="0"/>
    <x v="4"/>
    <s v="098"/>
    <s v="COMMON"/>
    <s v="MOSMR"/>
    <s v="MOSCOW MICROWAVE REPEATER STA-COM (AN)"/>
    <x v="222"/>
    <n v="12136.28"/>
  </r>
  <r>
    <x v="6"/>
    <s v="MTSPB"/>
    <x v="0"/>
    <x v="4"/>
    <s v="098"/>
    <s v="COMMON"/>
    <s v="MTSPB"/>
    <s v="MT. SPOKANE BASE STA-COMMUNIC"/>
    <x v="0"/>
    <n v="12783.7"/>
  </r>
  <r>
    <x v="6"/>
    <s v="MTSPB"/>
    <x v="0"/>
    <x v="4"/>
    <s v="098"/>
    <s v="COMMON"/>
    <s v="MTSPB"/>
    <s v="MT. SPOKANE BASE STA-COMMUNIC"/>
    <x v="1"/>
    <n v="267.63"/>
  </r>
  <r>
    <x v="6"/>
    <s v="MTSPB"/>
    <x v="0"/>
    <x v="4"/>
    <s v="098"/>
    <s v="COMMON"/>
    <s v="MTSPB"/>
    <s v="MT. SPOKANE BASE STA-COMMUNIC"/>
    <x v="3"/>
    <n v="42531.65"/>
  </r>
  <r>
    <x v="6"/>
    <s v="MTSPB"/>
    <x v="0"/>
    <x v="4"/>
    <s v="098"/>
    <s v="COMMON"/>
    <s v="MTSPB"/>
    <s v="MT. SPOKANE BASE STA-COMMUNIC"/>
    <x v="4"/>
    <n v="93042.63"/>
  </r>
  <r>
    <x v="6"/>
    <s v="MTSPB"/>
    <x v="0"/>
    <x v="4"/>
    <s v="098"/>
    <s v="COMMON"/>
    <s v="MTSPB"/>
    <s v="MT. SPOKANE BASE STA-COMMUNIC"/>
    <x v="6"/>
    <n v="20830.71"/>
  </r>
  <r>
    <x v="6"/>
    <s v="MTSPB"/>
    <x v="0"/>
    <x v="4"/>
    <s v="098"/>
    <s v="COMMON"/>
    <s v="MTSPB"/>
    <s v="MT. SPOKANE BASE STA-COMMUNIC"/>
    <x v="7"/>
    <n v="2691.79"/>
  </r>
  <r>
    <x v="6"/>
    <s v="MTSPB"/>
    <x v="0"/>
    <x v="4"/>
    <s v="098"/>
    <s v="COMMON"/>
    <s v="MTSPB"/>
    <s v="MT. SPOKANE BASE STA-COMMUNIC"/>
    <x v="8"/>
    <n v="14151.5"/>
  </r>
  <r>
    <x v="6"/>
    <s v="MTSPB"/>
    <x v="0"/>
    <x v="4"/>
    <s v="098"/>
    <s v="COMMON"/>
    <s v="MTSPB"/>
    <s v="MT. SPOKANE BASE STA-COMMUNIC"/>
    <x v="10"/>
    <n v="5523.29"/>
  </r>
  <r>
    <x v="6"/>
    <s v="MTSPB"/>
    <x v="0"/>
    <x v="4"/>
    <s v="098"/>
    <s v="COMMON"/>
    <s v="MTSPB"/>
    <s v="MT. SPOKANE BASE STA-COMMUNIC"/>
    <x v="12"/>
    <n v="173651.28"/>
  </r>
  <r>
    <x v="6"/>
    <s v="MTSPB"/>
    <x v="0"/>
    <x v="4"/>
    <s v="098"/>
    <s v="COMMON"/>
    <s v="MTSPB"/>
    <s v="MT. SPOKANE BASE STA-COMMUNIC"/>
    <x v="13"/>
    <n v="17429.759999999998"/>
  </r>
  <r>
    <x v="6"/>
    <s v="MTSPB"/>
    <x v="0"/>
    <x v="4"/>
    <s v="098"/>
    <s v="COMMON"/>
    <s v="MTSPB"/>
    <s v="MT. SPOKANE BASE STA-COMMUNIC"/>
    <x v="15"/>
    <n v="3851.27"/>
  </r>
  <r>
    <x v="6"/>
    <s v="MTSPB"/>
    <x v="0"/>
    <x v="4"/>
    <s v="098"/>
    <s v="COMMON"/>
    <s v="MTSPB"/>
    <s v="MT. SPOKANE BASE STA-COMMUNIC"/>
    <x v="19"/>
    <n v="3638.56"/>
  </r>
  <r>
    <x v="6"/>
    <s v="MTSPB"/>
    <x v="0"/>
    <x v="4"/>
    <s v="098"/>
    <s v="COMMON"/>
    <s v="MTSPB"/>
    <s v="MT. SPOKANE BASE STA-COMMUNIC"/>
    <x v="283"/>
    <n v="2711.41"/>
  </r>
  <r>
    <x v="6"/>
    <s v="MTSPB"/>
    <x v="2"/>
    <x v="4"/>
    <s v="098"/>
    <s v="COMMON"/>
    <s v="MTSPB"/>
    <s v="MT. SPOKANE BASE STA-COMMUNIC"/>
    <x v="402"/>
    <n v="25799.919999999998"/>
  </r>
  <r>
    <x v="6"/>
    <s v="MTSPB"/>
    <x v="2"/>
    <x v="4"/>
    <s v="098"/>
    <s v="COMMON"/>
    <s v="MTSPB"/>
    <s v="MT. SPOKANE BASE STA-COMMUNIC"/>
    <x v="403"/>
    <n v="307874.24"/>
  </r>
  <r>
    <x v="6"/>
    <s v="MTSPB"/>
    <x v="2"/>
    <x v="4"/>
    <s v="098"/>
    <s v="COMMON"/>
    <s v="MTSPB"/>
    <s v="MT. SPOKANE BASE STA-COMMUNIC"/>
    <x v="304"/>
    <n v="816.52"/>
  </r>
  <r>
    <x v="6"/>
    <s v="MTSPB"/>
    <x v="2"/>
    <x v="4"/>
    <s v="098"/>
    <s v="COMMON"/>
    <s v="MTSPB"/>
    <s v="MT. SPOKANE BASE STA-COMMUNIC"/>
    <x v="404"/>
    <n v="5387.59"/>
  </r>
  <r>
    <x v="6"/>
    <s v="MTSPB"/>
    <x v="2"/>
    <x v="4"/>
    <s v="098"/>
    <s v="COMMON"/>
    <s v="MTSPB"/>
    <s v="MT. SPOKANE BASE STA-COMMUNIC"/>
    <x v="606"/>
    <n v="103171.39"/>
  </r>
  <r>
    <x v="6"/>
    <s v="N13COM"/>
    <x v="2"/>
    <x v="4"/>
    <s v="098"/>
    <s v="COMMON"/>
    <s v="N13COM"/>
    <s v="NORTH LEWISTON SUBSTA OLD COMMUN (AN)"/>
    <x v="216"/>
    <n v="0"/>
  </r>
  <r>
    <x v="6"/>
    <s v="N13COM"/>
    <x v="2"/>
    <x v="4"/>
    <s v="098"/>
    <s v="COMMON"/>
    <s v="N13COM"/>
    <s v="NORTH LEWISTON SUBSTA OLD COMMUN (AN)"/>
    <x v="223"/>
    <n v="0"/>
  </r>
  <r>
    <x v="6"/>
    <s v="N13COM"/>
    <x v="2"/>
    <x v="4"/>
    <s v="098"/>
    <s v="COMMON"/>
    <s v="N13COM"/>
    <s v="NORTH LEWISTON SUBSTA OLD COMMUN (AN)"/>
    <x v="224"/>
    <n v="0"/>
  </r>
  <r>
    <x v="6"/>
    <s v="N13COM"/>
    <x v="2"/>
    <x v="4"/>
    <s v="098"/>
    <s v="COMMON"/>
    <s v="N13COM"/>
    <s v="NORTH LEWISTON SUBSTA OLD COMMUN (AN)"/>
    <x v="230"/>
    <n v="0"/>
  </r>
  <r>
    <x v="6"/>
    <s v="N13COM"/>
    <x v="2"/>
    <x v="4"/>
    <s v="098"/>
    <s v="COMMON"/>
    <s v="N13COM"/>
    <s v="NORTH LEWISTON SUBSTA OLD COMMUN (AN)"/>
    <x v="3"/>
    <n v="0"/>
  </r>
  <r>
    <x v="6"/>
    <s v="N13COM"/>
    <x v="2"/>
    <x v="4"/>
    <s v="098"/>
    <s v="COMMON"/>
    <s v="N13COM"/>
    <s v="NORTH LEWISTON SUBSTA OLD COMMUN (AN)"/>
    <x v="15"/>
    <n v="0"/>
  </r>
  <r>
    <x v="6"/>
    <s v="NETCOM"/>
    <x v="2"/>
    <x v="4"/>
    <s v="098"/>
    <s v="COMMON"/>
    <s v="NETCOM"/>
    <s v="NORTHEAST TURBINE COMMUN"/>
    <x v="7"/>
    <n v="30813.85"/>
  </r>
  <r>
    <x v="6"/>
    <s v="NETCOM"/>
    <x v="2"/>
    <x v="4"/>
    <s v="098"/>
    <s v="COMMON"/>
    <s v="NETCOM"/>
    <s v="NORTHEAST TURBINE COMMUN"/>
    <x v="13"/>
    <n v="28118.45"/>
  </r>
  <r>
    <x v="6"/>
    <s v="NETCOM"/>
    <x v="2"/>
    <x v="4"/>
    <s v="098"/>
    <s v="COMMON"/>
    <s v="NETCOM"/>
    <s v="NORTHEAST TURBINE COMMUN"/>
    <x v="277"/>
    <n v="122933.94"/>
  </r>
  <r>
    <x v="6"/>
    <s v="NETCOM"/>
    <x v="2"/>
    <x v="4"/>
    <s v="098"/>
    <s v="COMMON"/>
    <s v="NETCOM"/>
    <s v="NORTHEAST TURBINE COMMUN"/>
    <x v="109"/>
    <n v="79573.23"/>
  </r>
  <r>
    <x v="6"/>
    <s v="NETCOM"/>
    <x v="1"/>
    <x v="1"/>
    <s v="098"/>
    <s v="COMMON"/>
    <s v="NETCOM"/>
    <s v="NORTHEAST TURBINE COMMUN"/>
    <x v="272"/>
    <n v="2259.0100000000002"/>
  </r>
  <r>
    <x v="6"/>
    <s v="NETCOM"/>
    <x v="1"/>
    <x v="1"/>
    <s v="098"/>
    <s v="COMMON"/>
    <s v="NETCOM"/>
    <s v="NORTHEAST TURBINE COMMUN"/>
    <x v="35"/>
    <n v="3756.85"/>
  </r>
  <r>
    <x v="6"/>
    <s v="NEZCOM"/>
    <x v="2"/>
    <x v="4"/>
    <s v="098"/>
    <s v="COMMON"/>
    <s v="NEZCOM"/>
    <s v="NEZ PERCE SUBSTA COMMUN (AN)"/>
    <x v="5"/>
    <n v="0"/>
  </r>
  <r>
    <x v="6"/>
    <s v="NEZCOM"/>
    <x v="2"/>
    <x v="4"/>
    <s v="098"/>
    <s v="COMMON"/>
    <s v="NEZCOM"/>
    <s v="NEZ PERCE SUBSTA COMMUN (AN)"/>
    <x v="6"/>
    <n v="0"/>
  </r>
  <r>
    <x v="6"/>
    <s v="NEZCOM"/>
    <x v="2"/>
    <x v="4"/>
    <s v="098"/>
    <s v="COMMON"/>
    <s v="NEZCOM"/>
    <s v="NEZ PERCE SUBSTA COMMUN (AN)"/>
    <x v="13"/>
    <n v="0"/>
  </r>
  <r>
    <x v="6"/>
    <s v="NEZCOM"/>
    <x v="2"/>
    <x v="4"/>
    <s v="098"/>
    <s v="COMMON"/>
    <s v="NEZCOM"/>
    <s v="NEZ PERCE SUBSTA COMMUN (AN)"/>
    <x v="370"/>
    <n v="71715.55"/>
  </r>
  <r>
    <x v="6"/>
    <s v="NLWCOM"/>
    <x v="2"/>
    <x v="4"/>
    <s v="098"/>
    <s v="COMMON"/>
    <s v="NLWCOM"/>
    <s v="NORTH LEWISTON SUBSTA NEW COMMUN (AN)"/>
    <x v="230"/>
    <n v="39072.379999999997"/>
  </r>
  <r>
    <x v="6"/>
    <s v="NLWCOM"/>
    <x v="2"/>
    <x v="4"/>
    <s v="098"/>
    <s v="COMMON"/>
    <s v="NLWCOM"/>
    <s v="NORTH LEWISTON SUBSTA NEW COMMUN (AN)"/>
    <x v="4"/>
    <n v="41170.559999999998"/>
  </r>
  <r>
    <x v="6"/>
    <s v="NLWCOM"/>
    <x v="2"/>
    <x v="4"/>
    <s v="098"/>
    <s v="COMMON"/>
    <s v="NLWCOM"/>
    <s v="NORTH LEWISTON SUBSTA NEW COMMUN (AN)"/>
    <x v="9"/>
    <n v="27685.55"/>
  </r>
  <r>
    <x v="6"/>
    <s v="NLWCOM"/>
    <x v="2"/>
    <x v="4"/>
    <s v="098"/>
    <s v="COMMON"/>
    <s v="NLWCOM"/>
    <s v="NORTH LEWISTON SUBSTA NEW COMMUN (AN)"/>
    <x v="14"/>
    <n v="2261.6799999999998"/>
  </r>
  <r>
    <x v="6"/>
    <s v="NLWCOM"/>
    <x v="2"/>
    <x v="4"/>
    <s v="098"/>
    <s v="COMMON"/>
    <s v="NLWCOM"/>
    <s v="NORTH LEWISTON SUBSTA NEW COMMUN (AN)"/>
    <x v="607"/>
    <n v="36.42"/>
  </r>
  <r>
    <x v="6"/>
    <s v="NLWCOM"/>
    <x v="2"/>
    <x v="4"/>
    <s v="098"/>
    <s v="COMMON"/>
    <s v="NLWCOM"/>
    <s v="NORTH LEWISTON SUBSTA NEW COMMUN (AN)"/>
    <x v="530"/>
    <n v="3840.51"/>
  </r>
  <r>
    <x v="6"/>
    <s v="NLWCOM"/>
    <x v="2"/>
    <x v="4"/>
    <s v="098"/>
    <s v="COMMON"/>
    <s v="NLWCOM"/>
    <s v="NORTH LEWISTON SUBSTA NEW COMMUN (AN)"/>
    <x v="608"/>
    <n v="4931.75"/>
  </r>
  <r>
    <x v="6"/>
    <s v="NLWCOM"/>
    <x v="2"/>
    <x v="4"/>
    <s v="098"/>
    <s v="COMMON"/>
    <s v="NLWCOM"/>
    <s v="NORTH LEWISTON SUBSTA NEW COMMUN (AN)"/>
    <x v="383"/>
    <n v="4612.6000000000004"/>
  </r>
  <r>
    <x v="6"/>
    <s v="NLWCOM"/>
    <x v="2"/>
    <x v="4"/>
    <s v="098"/>
    <s v="COMMON"/>
    <s v="NLWCOM"/>
    <s v="NORTH LEWISTON SUBSTA NEW COMMUN (AN)"/>
    <x v="373"/>
    <n v="229078.14"/>
  </r>
  <r>
    <x v="6"/>
    <s v="NLWCOM"/>
    <x v="2"/>
    <x v="4"/>
    <s v="098"/>
    <s v="COMMON"/>
    <s v="NLWCOM"/>
    <s v="NORTH LEWISTON SUBSTA NEW COMMUN (AN)"/>
    <x v="107"/>
    <n v="47381.37"/>
  </r>
  <r>
    <x v="6"/>
    <s v="NLWCOM"/>
    <x v="2"/>
    <x v="4"/>
    <s v="098"/>
    <s v="COMMON"/>
    <s v="NLWCOM"/>
    <s v="NORTH LEWISTON SUBSTA NEW COMMUN (AN)"/>
    <x v="86"/>
    <n v="314930.51"/>
  </r>
  <r>
    <x v="6"/>
    <s v="NLWCOM"/>
    <x v="2"/>
    <x v="4"/>
    <s v="098"/>
    <s v="COMMON"/>
    <s v="NLWCOM"/>
    <s v="NORTH LEWISTON SUBSTA NEW COMMUN (AN)"/>
    <x v="381"/>
    <n v="110028.46"/>
  </r>
  <r>
    <x v="6"/>
    <s v="NLWCOM"/>
    <x v="2"/>
    <x v="4"/>
    <s v="098"/>
    <s v="COMMON"/>
    <s v="NLWCOM"/>
    <s v="NORTH LEWISTON SUBSTA NEW COMMUN (AN)"/>
    <x v="609"/>
    <n v="107825.32"/>
  </r>
  <r>
    <x v="6"/>
    <s v="NOXCOM"/>
    <x v="2"/>
    <x v="4"/>
    <s v="098"/>
    <s v="COMMON"/>
    <s v="NOXCOM"/>
    <s v="NOXON RAPIDS HED COMMUN"/>
    <x v="225"/>
    <n v="0"/>
  </r>
  <r>
    <x v="6"/>
    <s v="NOXCOM"/>
    <x v="2"/>
    <x v="4"/>
    <s v="098"/>
    <s v="COMMON"/>
    <s v="NOXCOM"/>
    <s v="NOXON RAPIDS HED COMMUN"/>
    <x v="227"/>
    <n v="0"/>
  </r>
  <r>
    <x v="6"/>
    <s v="NOXCOM"/>
    <x v="2"/>
    <x v="4"/>
    <s v="098"/>
    <s v="COMMON"/>
    <s v="NOXCOM"/>
    <s v="NOXON RAPIDS HED COMMUN"/>
    <x v="229"/>
    <n v="0"/>
  </r>
  <r>
    <x v="6"/>
    <s v="NOXCOM"/>
    <x v="2"/>
    <x v="4"/>
    <s v="098"/>
    <s v="COMMON"/>
    <s v="NOXCOM"/>
    <s v="NOXON RAPIDS HED COMMUN"/>
    <x v="1"/>
    <n v="0"/>
  </r>
  <r>
    <x v="6"/>
    <s v="NOXCOM"/>
    <x v="2"/>
    <x v="4"/>
    <s v="098"/>
    <s v="COMMON"/>
    <s v="NOXCOM"/>
    <s v="NOXON RAPIDS HED COMMUN"/>
    <x v="2"/>
    <n v="0"/>
  </r>
  <r>
    <x v="6"/>
    <s v="NOXCOM"/>
    <x v="2"/>
    <x v="4"/>
    <s v="098"/>
    <s v="COMMON"/>
    <s v="NOXCOM"/>
    <s v="NOXON RAPIDS HED COMMUN"/>
    <x v="3"/>
    <n v="0"/>
  </r>
  <r>
    <x v="6"/>
    <s v="NOXCOM"/>
    <x v="2"/>
    <x v="4"/>
    <s v="098"/>
    <s v="COMMON"/>
    <s v="NOXCOM"/>
    <s v="NOXON RAPIDS HED COMMUN"/>
    <x v="6"/>
    <n v="0"/>
  </r>
  <r>
    <x v="6"/>
    <s v="NOXCOM"/>
    <x v="2"/>
    <x v="4"/>
    <s v="098"/>
    <s v="COMMON"/>
    <s v="NOXCOM"/>
    <s v="NOXON RAPIDS HED COMMUN"/>
    <x v="7"/>
    <n v="11321.89"/>
  </r>
  <r>
    <x v="6"/>
    <s v="NOXCOM"/>
    <x v="2"/>
    <x v="4"/>
    <s v="098"/>
    <s v="COMMON"/>
    <s v="NOXCOM"/>
    <s v="NOXON RAPIDS HED COMMUN"/>
    <x v="8"/>
    <n v="0"/>
  </r>
  <r>
    <x v="6"/>
    <s v="NOXCOM"/>
    <x v="2"/>
    <x v="4"/>
    <s v="098"/>
    <s v="COMMON"/>
    <s v="NOXCOM"/>
    <s v="NOXON RAPIDS HED COMMUN"/>
    <x v="9"/>
    <n v="19574.07"/>
  </r>
  <r>
    <x v="6"/>
    <s v="NOXCOM"/>
    <x v="2"/>
    <x v="4"/>
    <s v="098"/>
    <s v="COMMON"/>
    <s v="NOXCOM"/>
    <s v="NOXON RAPIDS HED COMMUN"/>
    <x v="10"/>
    <n v="0"/>
  </r>
  <r>
    <x v="6"/>
    <s v="NOXCOM"/>
    <x v="2"/>
    <x v="4"/>
    <s v="098"/>
    <s v="COMMON"/>
    <s v="NOXCOM"/>
    <s v="NOXON RAPIDS HED COMMUN"/>
    <x v="11"/>
    <n v="7265.61"/>
  </r>
  <r>
    <x v="6"/>
    <s v="NOXCOM"/>
    <x v="2"/>
    <x v="4"/>
    <s v="098"/>
    <s v="COMMON"/>
    <s v="NOXCOM"/>
    <s v="NOXON RAPIDS HED COMMUN"/>
    <x v="14"/>
    <n v="687737.87"/>
  </r>
  <r>
    <x v="6"/>
    <s v="NOXCOM"/>
    <x v="2"/>
    <x v="4"/>
    <s v="098"/>
    <s v="COMMON"/>
    <s v="NOXCOM"/>
    <s v="NOXON RAPIDS HED COMMUN"/>
    <x v="15"/>
    <n v="348146.92"/>
  </r>
  <r>
    <x v="6"/>
    <s v="NOXCOM"/>
    <x v="2"/>
    <x v="4"/>
    <s v="098"/>
    <s v="COMMON"/>
    <s v="NOXCOM"/>
    <s v="NOXON RAPIDS HED COMMUN"/>
    <x v="17"/>
    <n v="11140.53"/>
  </r>
  <r>
    <x v="6"/>
    <s v="NOXCOM"/>
    <x v="2"/>
    <x v="4"/>
    <s v="098"/>
    <s v="COMMON"/>
    <s v="NOXCOM"/>
    <s v="NOXON RAPIDS HED COMMUN"/>
    <x v="18"/>
    <n v="228387.64"/>
  </r>
  <r>
    <x v="6"/>
    <s v="NOXCOM"/>
    <x v="2"/>
    <x v="4"/>
    <s v="098"/>
    <s v="COMMON"/>
    <s v="NOXCOM"/>
    <s v="NOXON RAPIDS HED COMMUN"/>
    <x v="19"/>
    <n v="169504.64000000001"/>
  </r>
  <r>
    <x v="6"/>
    <s v="NOXCOM"/>
    <x v="2"/>
    <x v="4"/>
    <s v="098"/>
    <s v="COMMON"/>
    <s v="NOXCOM"/>
    <s v="NOXON RAPIDS HED COMMUN"/>
    <x v="20"/>
    <n v="36240.870000000003"/>
  </r>
  <r>
    <x v="6"/>
    <s v="NOXCOM"/>
    <x v="2"/>
    <x v="4"/>
    <s v="098"/>
    <s v="COMMON"/>
    <s v="NOXCOM"/>
    <s v="NOXON RAPIDS HED COMMUN"/>
    <x v="610"/>
    <n v="248.94"/>
  </r>
  <r>
    <x v="6"/>
    <s v="NOXCOM"/>
    <x v="2"/>
    <x v="4"/>
    <s v="098"/>
    <s v="COMMON"/>
    <s v="NOXCOM"/>
    <s v="NOXON RAPIDS HED COMMUN"/>
    <x v="575"/>
    <n v="0"/>
  </r>
  <r>
    <x v="6"/>
    <s v="NOXCOM"/>
    <x v="2"/>
    <x v="4"/>
    <s v="098"/>
    <s v="COMMON"/>
    <s v="NOXCOM"/>
    <s v="NOXON RAPIDS HED COMMUN"/>
    <x v="306"/>
    <n v="0"/>
  </r>
  <r>
    <x v="6"/>
    <s v="NOXCOM"/>
    <x v="2"/>
    <x v="4"/>
    <s v="098"/>
    <s v="COMMON"/>
    <s v="NOXCOM"/>
    <s v="NOXON RAPIDS HED COMMUN"/>
    <x v="611"/>
    <n v="123386.99"/>
  </r>
  <r>
    <x v="6"/>
    <s v="NOXCOM"/>
    <x v="2"/>
    <x v="4"/>
    <s v="098"/>
    <s v="COMMON"/>
    <s v="NOXCOM"/>
    <s v="NOXON RAPIDS HED COMMUN"/>
    <x v="307"/>
    <n v="1358.08"/>
  </r>
  <r>
    <x v="6"/>
    <s v="NOXCOM"/>
    <x v="2"/>
    <x v="4"/>
    <s v="098"/>
    <s v="COMMON"/>
    <s v="NOXCOM"/>
    <s v="NOXON RAPIDS HED COMMUN"/>
    <x v="612"/>
    <n v="13272.59"/>
  </r>
  <r>
    <x v="6"/>
    <s v="NOXCOM"/>
    <x v="2"/>
    <x v="4"/>
    <s v="098"/>
    <s v="COMMON"/>
    <s v="NOXCOM"/>
    <s v="NOXON RAPIDS HED COMMUN"/>
    <x v="613"/>
    <n v="7180.47"/>
  </r>
  <r>
    <x v="6"/>
    <s v="NOXCOM"/>
    <x v="2"/>
    <x v="4"/>
    <s v="098"/>
    <s v="COMMON"/>
    <s v="NOXCOM"/>
    <s v="NOXON RAPIDS HED COMMUN"/>
    <x v="503"/>
    <n v="173024.85"/>
  </r>
  <r>
    <x v="6"/>
    <s v="NOXCOM"/>
    <x v="2"/>
    <x v="4"/>
    <s v="098"/>
    <s v="COMMON"/>
    <s v="NOXCOM"/>
    <s v="NOXON RAPIDS HED COMMUN"/>
    <x v="469"/>
    <n v="16046.04"/>
  </r>
  <r>
    <x v="6"/>
    <s v="NOXCOM"/>
    <x v="2"/>
    <x v="4"/>
    <s v="098"/>
    <s v="COMMON"/>
    <s v="NOXCOM"/>
    <s v="NOXON RAPIDS HED COMMUN"/>
    <x v="504"/>
    <n v="4708.68"/>
  </r>
  <r>
    <x v="6"/>
    <s v="NOXCOM"/>
    <x v="2"/>
    <x v="4"/>
    <s v="098"/>
    <s v="COMMON"/>
    <s v="NOXCOM"/>
    <s v="NOXON RAPIDS HED COMMUN"/>
    <x v="506"/>
    <n v="7217.65"/>
  </r>
  <r>
    <x v="6"/>
    <s v="NOXCOM"/>
    <x v="2"/>
    <x v="4"/>
    <s v="098"/>
    <s v="COMMON"/>
    <s v="NOXCOM"/>
    <s v="NOXON RAPIDS HED COMMUN"/>
    <x v="276"/>
    <n v="2802.06"/>
  </r>
  <r>
    <x v="6"/>
    <s v="NOXCOM"/>
    <x v="2"/>
    <x v="4"/>
    <s v="098"/>
    <s v="COMMON"/>
    <s v="NOXCOM"/>
    <s v="NOXON RAPIDS HED COMMUN"/>
    <x v="280"/>
    <n v="11383.92"/>
  </r>
  <r>
    <x v="6"/>
    <s v="NOXCOM"/>
    <x v="2"/>
    <x v="4"/>
    <s v="098"/>
    <s v="COMMON"/>
    <s v="NOXCOM"/>
    <s v="NOXON RAPIDS HED COMMUN"/>
    <x v="462"/>
    <n v="188035.48"/>
  </r>
  <r>
    <x v="6"/>
    <s v="NOXCOM"/>
    <x v="2"/>
    <x v="4"/>
    <s v="098"/>
    <s v="COMMON"/>
    <s v="NOXCOM"/>
    <s v="NOXON RAPIDS HED COMMUN"/>
    <x v="614"/>
    <n v="5597.3"/>
  </r>
  <r>
    <x v="6"/>
    <s v="NOXCOM"/>
    <x v="2"/>
    <x v="4"/>
    <s v="098"/>
    <s v="COMMON"/>
    <s v="NOXCOM"/>
    <s v="NOXON RAPIDS HED COMMUN"/>
    <x v="81"/>
    <n v="30083.360000000001"/>
  </r>
  <r>
    <x v="6"/>
    <s v="NOXCOM"/>
    <x v="2"/>
    <x v="4"/>
    <s v="098"/>
    <s v="COMMON"/>
    <s v="NOXCOM"/>
    <s v="NOXON RAPIDS HED COMMUN"/>
    <x v="107"/>
    <n v="6493.46"/>
  </r>
  <r>
    <x v="6"/>
    <s v="NOXCOM"/>
    <x v="2"/>
    <x v="4"/>
    <s v="098"/>
    <s v="COMMON"/>
    <s v="NOXCOM"/>
    <s v="NOXON RAPIDS HED COMMUN"/>
    <x v="615"/>
    <n v="115677.46"/>
  </r>
  <r>
    <x v="6"/>
    <s v="NOXCOM"/>
    <x v="2"/>
    <x v="4"/>
    <s v="098"/>
    <s v="COMMON"/>
    <s v="NOXCOM"/>
    <s v="NOXON RAPIDS HED COMMUN"/>
    <x v="616"/>
    <n v="22011.42"/>
  </r>
  <r>
    <x v="6"/>
    <s v="NOXCOM"/>
    <x v="2"/>
    <x v="4"/>
    <s v="098"/>
    <s v="COMMON"/>
    <s v="NOXCOM"/>
    <s v="NOXON RAPIDS HED COMMUN"/>
    <x v="76"/>
    <n v="229014.12"/>
  </r>
  <r>
    <x v="6"/>
    <s v="NOXCOM"/>
    <x v="2"/>
    <x v="4"/>
    <s v="098"/>
    <s v="COMMON"/>
    <s v="NOXCOM"/>
    <s v="NOXON RAPIDS HED COMMUN"/>
    <x v="507"/>
    <n v="105203.14"/>
  </r>
  <r>
    <x v="6"/>
    <s v="NOXCOM"/>
    <x v="2"/>
    <x v="4"/>
    <s v="098"/>
    <s v="COMMON"/>
    <s v="NOXCOM"/>
    <s v="NOXON RAPIDS HED COMMUN"/>
    <x v="617"/>
    <n v="33526.959999999999"/>
  </r>
  <r>
    <x v="6"/>
    <s v="NOXCOM"/>
    <x v="2"/>
    <x v="4"/>
    <s v="098"/>
    <s v="COMMON"/>
    <s v="NOXCOM"/>
    <s v="NOXON RAPIDS HED COMMUN"/>
    <x v="330"/>
    <n v="29315.34"/>
  </r>
  <r>
    <x v="6"/>
    <s v="OROCO"/>
    <x v="0"/>
    <x v="4"/>
    <s v="098"/>
    <s v="COMMON"/>
    <s v="OROCO"/>
    <s v="OROFINO OFFICE-COMMUNICATION"/>
    <x v="9"/>
    <n v="8652.9699999999993"/>
  </r>
  <r>
    <x v="6"/>
    <s v="OSSCOM"/>
    <x v="2"/>
    <x v="4"/>
    <s v="098"/>
    <s v="COMMON"/>
    <s v="OSSCOM"/>
    <s v="OTHELLO SW STA COMMUNICATION (AN)"/>
    <x v="618"/>
    <n v="30869.32"/>
  </r>
  <r>
    <x v="6"/>
    <s v="PFCOM"/>
    <x v="2"/>
    <x v="4"/>
    <s v="098"/>
    <s v="COMMON"/>
    <s v="PFCOM"/>
    <s v="POST FALLS HED COMMUN"/>
    <x v="0"/>
    <n v="31295.73"/>
  </r>
  <r>
    <x v="6"/>
    <s v="PFCOM"/>
    <x v="2"/>
    <x v="4"/>
    <s v="098"/>
    <s v="COMMON"/>
    <s v="PFCOM"/>
    <s v="POST FALLS HED COMMUN"/>
    <x v="6"/>
    <n v="72657.66"/>
  </r>
  <r>
    <x v="6"/>
    <s v="PFCOM"/>
    <x v="2"/>
    <x v="4"/>
    <s v="098"/>
    <s v="COMMON"/>
    <s v="PFCOM"/>
    <s v="POST FALLS HED COMMUN"/>
    <x v="8"/>
    <n v="13663.66"/>
  </r>
  <r>
    <x v="6"/>
    <s v="PFCOM"/>
    <x v="2"/>
    <x v="4"/>
    <s v="098"/>
    <s v="COMMON"/>
    <s v="PFCOM"/>
    <s v="POST FALLS HED COMMUN"/>
    <x v="9"/>
    <n v="65339.53"/>
  </r>
  <r>
    <x v="6"/>
    <s v="PFCOM"/>
    <x v="2"/>
    <x v="4"/>
    <s v="098"/>
    <s v="COMMON"/>
    <s v="PFCOM"/>
    <s v="POST FALLS HED COMMUN"/>
    <x v="14"/>
    <n v="0"/>
  </r>
  <r>
    <x v="6"/>
    <s v="PFCOM"/>
    <x v="2"/>
    <x v="4"/>
    <s v="098"/>
    <s v="COMMON"/>
    <s v="PFCOM"/>
    <s v="POST FALLS HED COMMUN"/>
    <x v="19"/>
    <n v="7981.1"/>
  </r>
  <r>
    <x v="6"/>
    <s v="PFCOM"/>
    <x v="2"/>
    <x v="4"/>
    <s v="098"/>
    <s v="COMMON"/>
    <s v="PFCOM"/>
    <s v="POST FALLS HED COMMUN"/>
    <x v="619"/>
    <n v="9694.0499999999993"/>
  </r>
  <r>
    <x v="6"/>
    <s v="PFCOM"/>
    <x v="2"/>
    <x v="4"/>
    <s v="098"/>
    <s v="COMMON"/>
    <s v="PFCOM"/>
    <s v="POST FALLS HED COMMUN"/>
    <x v="60"/>
    <n v="0"/>
  </r>
  <r>
    <x v="6"/>
    <s v="PFCOM"/>
    <x v="2"/>
    <x v="4"/>
    <s v="098"/>
    <s v="COMMON"/>
    <s v="PFCOM"/>
    <s v="POST FALLS HED COMMUN"/>
    <x v="620"/>
    <n v="96443.13"/>
  </r>
  <r>
    <x v="6"/>
    <s v="PFCOM"/>
    <x v="2"/>
    <x v="4"/>
    <s v="098"/>
    <s v="COMMON"/>
    <s v="PFCOM"/>
    <s v="POST FALLS HED COMMUN"/>
    <x v="621"/>
    <n v="52316.58"/>
  </r>
  <r>
    <x v="6"/>
    <s v="PINCOM"/>
    <x v="2"/>
    <x v="2"/>
    <s v="098"/>
    <s v="COMMON"/>
    <s v="PINCOM"/>
    <s v="PINE CREEK COMMUN"/>
    <x v="19"/>
    <n v="0"/>
  </r>
  <r>
    <x v="6"/>
    <s v="PINCOM"/>
    <x v="2"/>
    <x v="2"/>
    <s v="098"/>
    <s v="COMMON"/>
    <s v="PINCOM"/>
    <s v="PINE CREEK COMMUN"/>
    <x v="622"/>
    <n v="0"/>
  </r>
  <r>
    <x v="6"/>
    <s v="PINCOM"/>
    <x v="2"/>
    <x v="4"/>
    <s v="098"/>
    <s v="COMMON"/>
    <s v="PINCOM"/>
    <s v="PINE CREEK COMMUN (AN)"/>
    <x v="0"/>
    <n v="34481.300000000003"/>
  </r>
  <r>
    <x v="6"/>
    <s v="PINCOM"/>
    <x v="2"/>
    <x v="4"/>
    <s v="098"/>
    <s v="COMMON"/>
    <s v="PINCOM"/>
    <s v="PINE CREEK COMMUN (AN)"/>
    <x v="1"/>
    <n v="511.68"/>
  </r>
  <r>
    <x v="6"/>
    <s v="PINCOM"/>
    <x v="2"/>
    <x v="4"/>
    <s v="098"/>
    <s v="COMMON"/>
    <s v="PINCOM"/>
    <s v="PINE CREEK COMMUN (AN)"/>
    <x v="3"/>
    <n v="1902.6"/>
  </r>
  <r>
    <x v="6"/>
    <s v="PINCOM"/>
    <x v="2"/>
    <x v="4"/>
    <s v="098"/>
    <s v="COMMON"/>
    <s v="PINCOM"/>
    <s v="PINE CREEK COMMUN (AN)"/>
    <x v="9"/>
    <n v="3062.42"/>
  </r>
  <r>
    <x v="6"/>
    <s v="PINCOM"/>
    <x v="2"/>
    <x v="4"/>
    <s v="098"/>
    <s v="COMMON"/>
    <s v="PINCOM"/>
    <s v="PINE CREEK COMMUN (AN)"/>
    <x v="19"/>
    <n v="96236.04"/>
  </r>
  <r>
    <x v="6"/>
    <s v="PINCOM"/>
    <x v="2"/>
    <x v="4"/>
    <s v="098"/>
    <s v="COMMON"/>
    <s v="PINCOM"/>
    <s v="PINE CREEK COMMUN (AN)"/>
    <x v="477"/>
    <n v="157807.78"/>
  </r>
  <r>
    <x v="6"/>
    <s v="PINCOM"/>
    <x v="2"/>
    <x v="4"/>
    <s v="098"/>
    <s v="COMMON"/>
    <s v="PINCOM"/>
    <s v="PINE CREEK COMMUN (AN)"/>
    <x v="622"/>
    <n v="4195.59"/>
  </r>
  <r>
    <x v="6"/>
    <s v="PINCOM"/>
    <x v="2"/>
    <x v="4"/>
    <s v="098"/>
    <s v="COMMON"/>
    <s v="PINCOM"/>
    <s v="PINE CREEK COMMUN (AN)"/>
    <x v="623"/>
    <n v="42554.79"/>
  </r>
  <r>
    <x v="6"/>
    <s v="PINCOM"/>
    <x v="2"/>
    <x v="4"/>
    <s v="098"/>
    <s v="COMMON"/>
    <s v="PINCOM"/>
    <s v="PINE CREEK COMMUN (AN)"/>
    <x v="469"/>
    <n v="18791.169999999998"/>
  </r>
  <r>
    <x v="6"/>
    <s v="PINCOM"/>
    <x v="2"/>
    <x v="4"/>
    <s v="098"/>
    <s v="COMMON"/>
    <s v="PINCOM"/>
    <s v="PINE CREEK COMMUN (AN)"/>
    <x v="624"/>
    <n v="0"/>
  </r>
  <r>
    <x v="6"/>
    <s v="PINCOM"/>
    <x v="2"/>
    <x v="4"/>
    <s v="098"/>
    <s v="COMMON"/>
    <s v="PINCOM"/>
    <s v="PINE CREEK COMMUN (AN)"/>
    <x v="316"/>
    <n v="10431.73"/>
  </r>
  <r>
    <x v="6"/>
    <s v="PINCOM"/>
    <x v="2"/>
    <x v="4"/>
    <s v="098"/>
    <s v="COMMON"/>
    <s v="PINCOM"/>
    <s v="PINE CREEK COMMUN (AN)"/>
    <x v="354"/>
    <n v="8760.6"/>
  </r>
  <r>
    <x v="6"/>
    <s v="PINCOM"/>
    <x v="2"/>
    <x v="4"/>
    <s v="098"/>
    <s v="COMMON"/>
    <s v="PINCOM"/>
    <s v="PINE CREEK COMMUN (AN)"/>
    <x v="625"/>
    <n v="4048.2"/>
  </r>
  <r>
    <x v="6"/>
    <s v="PINCOM"/>
    <x v="2"/>
    <x v="4"/>
    <s v="098"/>
    <s v="COMMON"/>
    <s v="PINCOM"/>
    <s v="PINE CREEK COMMUN (AN)"/>
    <x v="474"/>
    <n v="106456.31"/>
  </r>
  <r>
    <x v="6"/>
    <s v="PULCO"/>
    <x v="0"/>
    <x v="4"/>
    <s v="098"/>
    <s v="COMMON"/>
    <s v="PULCO"/>
    <s v="PULLMAN OFFICE-COMMUNICAT (AN)"/>
    <x v="626"/>
    <n v="17950.82"/>
  </r>
  <r>
    <x v="6"/>
    <s v="PULCO"/>
    <x v="0"/>
    <x v="4"/>
    <s v="098"/>
    <s v="COMMON"/>
    <s v="PULCO"/>
    <s v="PULLMAN OFFICE-COMMUNICAT (AN)"/>
    <x v="185"/>
    <n v="17018.18"/>
  </r>
  <r>
    <x v="6"/>
    <s v="PULSCO"/>
    <x v="0"/>
    <x v="4"/>
    <s v="098"/>
    <s v="COMMON"/>
    <s v="PULSCO"/>
    <s v="PULLMAN SERVICE CENTER-COMMU"/>
    <x v="226"/>
    <n v="206.01"/>
  </r>
  <r>
    <x v="6"/>
    <s v="PULSCO"/>
    <x v="0"/>
    <x v="4"/>
    <s v="098"/>
    <s v="COMMON"/>
    <s v="PULSCO"/>
    <s v="PULLMAN SERVICE CENTER-COMMU"/>
    <x v="5"/>
    <n v="0"/>
  </r>
  <r>
    <x v="6"/>
    <s v="PULSCO"/>
    <x v="0"/>
    <x v="4"/>
    <s v="098"/>
    <s v="COMMON"/>
    <s v="PULSCO"/>
    <s v="PULLMAN SERVICE CENTER-COMMU"/>
    <x v="6"/>
    <n v="0"/>
  </r>
  <r>
    <x v="6"/>
    <s v="PULSCO"/>
    <x v="0"/>
    <x v="4"/>
    <s v="098"/>
    <s v="COMMON"/>
    <s v="PULSCO"/>
    <s v="PULLMAN SERVICE CENTER-COMMU"/>
    <x v="8"/>
    <n v="10509.26"/>
  </r>
  <r>
    <x v="6"/>
    <s v="PULSCO"/>
    <x v="0"/>
    <x v="4"/>
    <s v="098"/>
    <s v="COMMON"/>
    <s v="PULSCO"/>
    <s v="PULLMAN SERVICE CENTER-COMMU"/>
    <x v="11"/>
    <n v="1154.03"/>
  </r>
  <r>
    <x v="6"/>
    <s v="PULSCO"/>
    <x v="0"/>
    <x v="4"/>
    <s v="098"/>
    <s v="COMMON"/>
    <s v="PULSCO"/>
    <s v="PULLMAN SERVICE CENTER-COMMU"/>
    <x v="12"/>
    <n v="0"/>
  </r>
  <r>
    <x v="6"/>
    <s v="PULSCO"/>
    <x v="0"/>
    <x v="4"/>
    <s v="098"/>
    <s v="COMMON"/>
    <s v="PULSCO"/>
    <s v="PULLMAN SERVICE CENTER-COMMU"/>
    <x v="18"/>
    <n v="59677.56"/>
  </r>
  <r>
    <x v="6"/>
    <s v="PULSCO"/>
    <x v="0"/>
    <x v="4"/>
    <s v="098"/>
    <s v="COMMON"/>
    <s v="PULSCO"/>
    <s v="PULLMAN SERVICE CENTER-COMMU"/>
    <x v="306"/>
    <n v="32275.31"/>
  </r>
  <r>
    <x v="6"/>
    <s v="PULSCO"/>
    <x v="0"/>
    <x v="4"/>
    <s v="098"/>
    <s v="COMMON"/>
    <s v="PULSCO"/>
    <s v="PULLMAN SERVICE CENTER-COMMU"/>
    <x v="307"/>
    <n v="13641.56"/>
  </r>
  <r>
    <x v="6"/>
    <s v="PULSCO"/>
    <x v="0"/>
    <x v="4"/>
    <s v="098"/>
    <s v="COMMON"/>
    <s v="PULSCO"/>
    <s v="PULLMAN SERVICE CENTER-COMMU"/>
    <x v="627"/>
    <n v="115588.73"/>
  </r>
  <r>
    <x v="6"/>
    <s v="PULSCO"/>
    <x v="0"/>
    <x v="4"/>
    <s v="098"/>
    <s v="COMMON"/>
    <s v="PULSCO"/>
    <s v="PULLMAN SERVICE CENTER-COMMU"/>
    <x v="165"/>
    <n v="36618.199999999997"/>
  </r>
  <r>
    <x v="6"/>
    <s v="RAMCOM"/>
    <x v="2"/>
    <x v="2"/>
    <s v="098"/>
    <s v="COMMON"/>
    <s v="RAMCOM"/>
    <s v="RAMSEY SW STATION COMMUN"/>
    <x v="443"/>
    <n v="38598"/>
  </r>
  <r>
    <x v="6"/>
    <s v="RAMCOM"/>
    <x v="2"/>
    <x v="4"/>
    <s v="098"/>
    <s v="COMMON"/>
    <s v="RAMCOM"/>
    <s v="RAMSEY SW STATION COMMUN (AN)"/>
    <x v="11"/>
    <n v="1707.42"/>
  </r>
  <r>
    <x v="6"/>
    <s v="RAMCOM"/>
    <x v="2"/>
    <x v="4"/>
    <s v="098"/>
    <s v="COMMON"/>
    <s v="RAMCOM"/>
    <s v="RAMSEY SW STATION COMMUN (AN)"/>
    <x v="12"/>
    <n v="163391.89000000001"/>
  </r>
  <r>
    <x v="6"/>
    <s v="RAMCOM"/>
    <x v="2"/>
    <x v="4"/>
    <s v="098"/>
    <s v="COMMON"/>
    <s v="RAMCOM"/>
    <s v="RAMSEY SW STATION COMMUN (AN)"/>
    <x v="15"/>
    <n v="31160.22"/>
  </r>
  <r>
    <x v="6"/>
    <s v="RAMCOM"/>
    <x v="2"/>
    <x v="4"/>
    <s v="098"/>
    <s v="COMMON"/>
    <s v="RAMCOM"/>
    <s v="RAMSEY SW STATION COMMUN (AN)"/>
    <x v="278"/>
    <n v="51090.9"/>
  </r>
  <r>
    <x v="6"/>
    <s v="RAMCOM"/>
    <x v="2"/>
    <x v="4"/>
    <s v="098"/>
    <s v="COMMON"/>
    <s v="RAMCOM"/>
    <s v="RAMSEY SW STATION COMMUN (AN)"/>
    <x v="400"/>
    <n v="68008.479999999996"/>
  </r>
  <r>
    <x v="6"/>
    <s v="RAMCOM"/>
    <x v="2"/>
    <x v="4"/>
    <s v="098"/>
    <s v="COMMON"/>
    <s v="RAMCOM"/>
    <s v="RAMSEY SW STATION COMMUN (AN)"/>
    <x v="280"/>
    <n v="4201.62"/>
  </r>
  <r>
    <x v="6"/>
    <s v="RAMCOM"/>
    <x v="2"/>
    <x v="4"/>
    <s v="098"/>
    <s v="COMMON"/>
    <s v="RAMCOM"/>
    <s v="RAMSEY SW STATION COMMUN (AN)"/>
    <x v="628"/>
    <n v="51789.39"/>
  </r>
  <r>
    <x v="6"/>
    <s v="RAMCOM"/>
    <x v="2"/>
    <x v="4"/>
    <s v="098"/>
    <s v="COMMON"/>
    <s v="RAMCOM"/>
    <s v="RAMSEY SW STATION COMMUN (AN)"/>
    <x v="629"/>
    <n v="66052.75"/>
  </r>
  <r>
    <x v="6"/>
    <s v="RATCOM"/>
    <x v="2"/>
    <x v="2"/>
    <s v="098"/>
    <s v="COMMON"/>
    <s v="RATCOM"/>
    <s v="RATHDRUM 230 KV SUBSTA COMMUN"/>
    <x v="401"/>
    <n v="0"/>
  </r>
  <r>
    <x v="6"/>
    <s v="RATCOM"/>
    <x v="2"/>
    <x v="4"/>
    <s v="098"/>
    <s v="COMMON"/>
    <s v="RATCOM"/>
    <s v="RATHDRUM 230 KV SUBSTA COMMUN (AN)"/>
    <x v="7"/>
    <n v="2688.33"/>
  </r>
  <r>
    <x v="6"/>
    <s v="RATCOM"/>
    <x v="2"/>
    <x v="4"/>
    <s v="098"/>
    <s v="COMMON"/>
    <s v="RATCOM"/>
    <s v="RATHDRUM 230 KV SUBSTA COMMUN (AN)"/>
    <x v="8"/>
    <n v="3602.82"/>
  </r>
  <r>
    <x v="6"/>
    <s v="RATCOM"/>
    <x v="2"/>
    <x v="4"/>
    <s v="098"/>
    <s v="COMMON"/>
    <s v="RATCOM"/>
    <s v="RATHDRUM 230 KV SUBSTA COMMUN (AN)"/>
    <x v="10"/>
    <n v="827.31"/>
  </r>
  <r>
    <x v="6"/>
    <s v="RATCOM"/>
    <x v="2"/>
    <x v="4"/>
    <s v="098"/>
    <s v="COMMON"/>
    <s v="RATCOM"/>
    <s v="RATHDRUM 230 KV SUBSTA COMMUN (AN)"/>
    <x v="13"/>
    <n v="6771.97"/>
  </r>
  <r>
    <x v="6"/>
    <s v="RATCOM"/>
    <x v="2"/>
    <x v="4"/>
    <s v="098"/>
    <s v="COMMON"/>
    <s v="RATCOM"/>
    <s v="RATHDRUM 230 KV SUBSTA COMMUN (AN)"/>
    <x v="14"/>
    <n v="12945.55"/>
  </r>
  <r>
    <x v="6"/>
    <s v="RATCOM"/>
    <x v="2"/>
    <x v="4"/>
    <s v="098"/>
    <s v="COMMON"/>
    <s v="RATCOM"/>
    <s v="RATHDRUM 230 KV SUBSTA COMMUN (AN)"/>
    <x v="17"/>
    <n v="4425.6099999999997"/>
  </r>
  <r>
    <x v="6"/>
    <s v="RATCOM"/>
    <x v="2"/>
    <x v="4"/>
    <s v="098"/>
    <s v="COMMON"/>
    <s v="RATCOM"/>
    <s v="RATHDRUM 230 KV SUBSTA COMMUN (AN)"/>
    <x v="19"/>
    <n v="170807.75"/>
  </r>
  <r>
    <x v="6"/>
    <s v="RATCOM"/>
    <x v="2"/>
    <x v="4"/>
    <s v="098"/>
    <s v="COMMON"/>
    <s v="RATCOM"/>
    <s v="RATHDRUM 230 KV SUBSTA COMMUN (AN)"/>
    <x v="20"/>
    <n v="421293.8"/>
  </r>
  <r>
    <x v="6"/>
    <s v="RATCOM"/>
    <x v="2"/>
    <x v="4"/>
    <s v="098"/>
    <s v="COMMON"/>
    <s v="RATCOM"/>
    <s v="RATHDRUM 230 KV SUBSTA COMMUN (AN)"/>
    <x v="402"/>
    <n v="20189.080000000002"/>
  </r>
  <r>
    <x v="6"/>
    <s v="RATCOM"/>
    <x v="2"/>
    <x v="4"/>
    <s v="098"/>
    <s v="COMMON"/>
    <s v="RATCOM"/>
    <s v="RATHDRUM 230 KV SUBSTA COMMUN (AN)"/>
    <x v="403"/>
    <n v="154995.76"/>
  </r>
  <r>
    <x v="6"/>
    <s v="RATCOM"/>
    <x v="2"/>
    <x v="4"/>
    <s v="098"/>
    <s v="COMMON"/>
    <s v="RATCOM"/>
    <s v="RATHDRUM 230 KV SUBSTA COMMUN (AN)"/>
    <x v="304"/>
    <n v="3082.53"/>
  </r>
  <r>
    <x v="6"/>
    <s v="RATCOM"/>
    <x v="2"/>
    <x v="4"/>
    <s v="098"/>
    <s v="COMMON"/>
    <s v="RATCOM"/>
    <s v="RATHDRUM 230 KV SUBSTA COMMUN (AN)"/>
    <x v="404"/>
    <n v="14766.87"/>
  </r>
  <r>
    <x v="6"/>
    <s v="RATCOM"/>
    <x v="2"/>
    <x v="4"/>
    <s v="098"/>
    <s v="COMMON"/>
    <s v="RATCOM"/>
    <s v="RATHDRUM 230 KV SUBSTA COMMUN (AN)"/>
    <x v="278"/>
    <n v="22352.33"/>
  </r>
  <r>
    <x v="6"/>
    <s v="RATCOM"/>
    <x v="2"/>
    <x v="4"/>
    <s v="098"/>
    <s v="COMMON"/>
    <s v="RATCOM"/>
    <s v="RATHDRUM 230 KV SUBSTA COMMUN (AN)"/>
    <x v="630"/>
    <n v="62452.2"/>
  </r>
  <r>
    <x v="6"/>
    <s v="RATCOM"/>
    <x v="2"/>
    <x v="4"/>
    <s v="098"/>
    <s v="COMMON"/>
    <s v="RATCOM"/>
    <s v="RATHDRUM 230 KV SUBSTA COMMUN (AN)"/>
    <x v="400"/>
    <n v="29753.7"/>
  </r>
  <r>
    <x v="6"/>
    <s v="RATCOM"/>
    <x v="2"/>
    <x v="4"/>
    <s v="098"/>
    <s v="COMMON"/>
    <s v="RATCOM"/>
    <s v="RATHDRUM 230 KV SUBSTA COMMUN (AN)"/>
    <x v="280"/>
    <n v="1838.16"/>
  </r>
  <r>
    <x v="6"/>
    <s v="RATCOM"/>
    <x v="2"/>
    <x v="4"/>
    <s v="098"/>
    <s v="COMMON"/>
    <s v="RATCOM"/>
    <s v="RATHDRUM 230 KV SUBSTA COMMUN (AN)"/>
    <x v="401"/>
    <n v="13067.01"/>
  </r>
  <r>
    <x v="6"/>
    <s v="RATCOM"/>
    <x v="2"/>
    <x v="4"/>
    <s v="098"/>
    <s v="COMMON"/>
    <s v="RATCOM"/>
    <s v="RATHDRUM 230 KV SUBSTA COMMUN (AN)"/>
    <x v="618"/>
    <n v="16351.04"/>
  </r>
  <r>
    <x v="6"/>
    <s v="RATCOM"/>
    <x v="2"/>
    <x v="4"/>
    <s v="098"/>
    <s v="COMMON"/>
    <s v="RATCOM"/>
    <s v="RATHDRUM 230 KV SUBSTA COMMUN (AN)"/>
    <x v="265"/>
    <n v="19432.84"/>
  </r>
  <r>
    <x v="6"/>
    <s v="RATFIB"/>
    <x v="0"/>
    <x v="4"/>
    <s v="098"/>
    <s v="COMMON"/>
    <s v="RATFIB"/>
    <s v="COMMON FIBER EQUIP AT RATHDRUM SUB - 098 (AN)"/>
    <x v="496"/>
    <n v="26467.22"/>
  </r>
  <r>
    <x v="6"/>
    <s v="RATFIB"/>
    <x v="0"/>
    <x v="4"/>
    <s v="098"/>
    <s v="COMMON"/>
    <s v="RATFIB"/>
    <s v="COMMON FIBER EQUIP AT RATHDRUM SUB - 098 (AN)"/>
    <x v="397"/>
    <n v="649.9"/>
  </r>
  <r>
    <x v="6"/>
    <s v="RATFIB"/>
    <x v="0"/>
    <x v="4"/>
    <s v="098"/>
    <s v="COMMON"/>
    <s v="RATFIB"/>
    <s v="COMMON FIBER EQUIP AT RATHDRUM SUB - 098 (AN)"/>
    <x v="304"/>
    <n v="691.62"/>
  </r>
  <r>
    <x v="6"/>
    <s v="RCTCOM"/>
    <x v="2"/>
    <x v="4"/>
    <s v="098"/>
    <s v="COMMON"/>
    <s v="RCTCOM"/>
    <s v="RATHDRUM TURBINE COMMUN"/>
    <x v="14"/>
    <n v="2742.28"/>
  </r>
  <r>
    <x v="6"/>
    <s v="RCTCOM"/>
    <x v="2"/>
    <x v="4"/>
    <s v="098"/>
    <s v="COMMON"/>
    <s v="RCTCOM"/>
    <s v="RATHDRUM TURBINE COMMUN"/>
    <x v="17"/>
    <n v="133.63"/>
  </r>
  <r>
    <x v="6"/>
    <s v="RCTCOM"/>
    <x v="2"/>
    <x v="4"/>
    <s v="098"/>
    <s v="COMMON"/>
    <s v="RCTCOM"/>
    <s v="RATHDRUM TURBINE COMMUN"/>
    <x v="18"/>
    <n v="145456.10999999999"/>
  </r>
  <r>
    <x v="6"/>
    <s v="RCTCOM"/>
    <x v="2"/>
    <x v="4"/>
    <s v="098"/>
    <s v="COMMON"/>
    <s v="RCTCOM"/>
    <s v="RATHDRUM TURBINE COMMUN"/>
    <x v="260"/>
    <n v="278053.78999999998"/>
  </r>
  <r>
    <x v="6"/>
    <s v="RCTCOM"/>
    <x v="2"/>
    <x v="4"/>
    <s v="098"/>
    <s v="COMMON"/>
    <s v="RCTCOM"/>
    <s v="RATHDRUM TURBINE COMMUN"/>
    <x v="631"/>
    <n v="189805.73"/>
  </r>
  <r>
    <x v="6"/>
    <s v="RCTCOM"/>
    <x v="2"/>
    <x v="4"/>
    <s v="098"/>
    <s v="COMMON"/>
    <s v="RCTCOM"/>
    <s v="RATHDRUM TURBINE COMMUN"/>
    <x v="632"/>
    <n v="4583.8"/>
  </r>
  <r>
    <x v="6"/>
    <s v="RCTCOM"/>
    <x v="2"/>
    <x v="4"/>
    <s v="098"/>
    <s v="COMMON"/>
    <s v="RCTCOM"/>
    <s v="RATHDRUM TURBINE COMMUN"/>
    <x v="633"/>
    <n v="66148.789999999994"/>
  </r>
  <r>
    <x v="6"/>
    <s v="SANBAL"/>
    <x v="0"/>
    <x v="4"/>
    <s v="098"/>
    <s v="COMMON"/>
    <s v="SANBAL"/>
    <s v="SANDPOINT BALDY COMMUNICATION 9/098"/>
    <x v="8"/>
    <n v="69748.47"/>
  </r>
  <r>
    <x v="6"/>
    <s v="SANBAL"/>
    <x v="0"/>
    <x v="4"/>
    <s v="098"/>
    <s v="COMMON"/>
    <s v="SANBAL"/>
    <s v="SANDPOINT BALDY COMMUNICATION 9/098"/>
    <x v="9"/>
    <n v="329277.53999999998"/>
  </r>
  <r>
    <x v="6"/>
    <s v="SANBAL"/>
    <x v="0"/>
    <x v="4"/>
    <s v="098"/>
    <s v="COMMON"/>
    <s v="SANBAL"/>
    <s v="SANDPOINT BALDY COMMUNICATION 9/098"/>
    <x v="13"/>
    <n v="19102.189999999999"/>
  </r>
  <r>
    <x v="6"/>
    <s v="SANCOM"/>
    <x v="0"/>
    <x v="4"/>
    <s v="098"/>
    <s v="COMMON"/>
    <s v="SANCOM"/>
    <s v="SANDPOINT OFFICE COMMUNICATION"/>
    <x v="9"/>
    <n v="10958.73"/>
  </r>
  <r>
    <x v="6"/>
    <s v="SANCOM"/>
    <x v="0"/>
    <x v="4"/>
    <s v="098"/>
    <s v="COMMON"/>
    <s v="SANCOM"/>
    <s v="SANDPOINT OFFICE COMMUNICATION"/>
    <x v="11"/>
    <n v="0"/>
  </r>
  <r>
    <x v="6"/>
    <s v="SANCOM"/>
    <x v="0"/>
    <x v="4"/>
    <s v="098"/>
    <s v="COMMON"/>
    <s v="SANCOM"/>
    <s v="SANDPOINT OFFICE COMMUNICATION"/>
    <x v="17"/>
    <n v="34301.03"/>
  </r>
  <r>
    <x v="6"/>
    <s v="SANCOM"/>
    <x v="0"/>
    <x v="4"/>
    <s v="098"/>
    <s v="COMMON"/>
    <s v="SANCOM"/>
    <s v="SANDPOINT OFFICE COMMUNICATION"/>
    <x v="105"/>
    <n v="7932.55"/>
  </r>
  <r>
    <x v="6"/>
    <s v="SATCOM"/>
    <x v="2"/>
    <x v="4"/>
    <s v="098"/>
    <s v="COMMON"/>
    <s v="SATCOM"/>
    <s v="SATELLITE TELEPHONE"/>
    <x v="14"/>
    <n v="5221.1899999999996"/>
  </r>
  <r>
    <x v="6"/>
    <s v="SBR"/>
    <x v="2"/>
    <x v="4"/>
    <s v="098"/>
    <s v="COMMON"/>
    <s v="SBR"/>
    <s v="SMEADS BENCH COMMUNICATION (BULL RIVER MICROWAVE)"/>
    <x v="14"/>
    <n v="273407.05"/>
  </r>
  <r>
    <x v="6"/>
    <s v="SBR"/>
    <x v="2"/>
    <x v="4"/>
    <s v="098"/>
    <s v="COMMON"/>
    <s v="SBR"/>
    <s v="SMEADS BENCH COMMUNICATION (BULL RIVER MICROWAVE)"/>
    <x v="276"/>
    <n v="2802.05"/>
  </r>
  <r>
    <x v="6"/>
    <s v="SBR"/>
    <x v="2"/>
    <x v="4"/>
    <s v="098"/>
    <s v="COMMON"/>
    <s v="SBR"/>
    <s v="SMEADS BENCH COMMUNICATION (BULL RIVER MICROWAVE)"/>
    <x v="122"/>
    <n v="33665.39"/>
  </r>
  <r>
    <x v="6"/>
    <s v="SBR"/>
    <x v="2"/>
    <x v="4"/>
    <s v="098"/>
    <s v="COMMON"/>
    <s v="SBR"/>
    <s v="SMEADS BENCH COMMUNICATION (BULL RIVER MICROWAVE)"/>
    <x v="634"/>
    <n v="2528.84"/>
  </r>
  <r>
    <x v="6"/>
    <s v="SHNCOM"/>
    <x v="2"/>
    <x v="1"/>
    <s v="098"/>
    <s v="COMMON"/>
    <s v="SHNCOM"/>
    <s v="SHAWNEE SUBSTA COMMUNICATION"/>
    <x v="479"/>
    <n v="0"/>
  </r>
  <r>
    <x v="6"/>
    <s v="SHNCOM"/>
    <x v="2"/>
    <x v="1"/>
    <s v="098"/>
    <s v="COMMON"/>
    <s v="SHNCOM"/>
    <s v="SHAWNEE SUBSTA COMMUNICATION"/>
    <x v="480"/>
    <n v="0"/>
  </r>
  <r>
    <x v="6"/>
    <s v="SHNCOM"/>
    <x v="2"/>
    <x v="1"/>
    <s v="098"/>
    <s v="COMMON"/>
    <s v="SHNCOM"/>
    <s v="SHAWNEE SUBSTA COMMUNICATION"/>
    <x v="86"/>
    <n v="0.04"/>
  </r>
  <r>
    <x v="6"/>
    <s v="SHNCOM"/>
    <x v="2"/>
    <x v="4"/>
    <s v="098"/>
    <s v="COMMON"/>
    <s v="SHNCOM"/>
    <s v="SHAWNEE SUBSTA COMMUNICATION (AN)"/>
    <x v="1"/>
    <n v="42203.46"/>
  </r>
  <r>
    <x v="6"/>
    <s v="SHNCOM"/>
    <x v="2"/>
    <x v="4"/>
    <s v="098"/>
    <s v="COMMON"/>
    <s v="SHNCOM"/>
    <s v="SHAWNEE SUBSTA COMMUNICATION (AN)"/>
    <x v="10"/>
    <n v="71552.17"/>
  </r>
  <r>
    <x v="6"/>
    <s v="SHNCOM"/>
    <x v="2"/>
    <x v="4"/>
    <s v="098"/>
    <s v="COMMON"/>
    <s v="SHNCOM"/>
    <s v="SHAWNEE SUBSTA COMMUNICATION (AN)"/>
    <x v="13"/>
    <n v="354170.9"/>
  </r>
  <r>
    <x v="6"/>
    <s v="SHNCOM"/>
    <x v="2"/>
    <x v="4"/>
    <s v="098"/>
    <s v="COMMON"/>
    <s v="SHNCOM"/>
    <s v="SHAWNEE SUBSTA COMMUNICATION (AN)"/>
    <x v="19"/>
    <n v="3828.6"/>
  </r>
  <r>
    <x v="6"/>
    <s v="SHNCOM"/>
    <x v="2"/>
    <x v="4"/>
    <s v="098"/>
    <s v="COMMON"/>
    <s v="SHNCOM"/>
    <s v="SHAWNEE SUBSTA COMMUNICATION (AN)"/>
    <x v="479"/>
    <n v="764699.91"/>
  </r>
  <r>
    <x v="6"/>
    <s v="SHNCOM"/>
    <x v="2"/>
    <x v="4"/>
    <s v="098"/>
    <s v="COMMON"/>
    <s v="SHNCOM"/>
    <s v="SHAWNEE SUBSTA COMMUNICATION (AN)"/>
    <x v="23"/>
    <n v="54396.22"/>
  </r>
  <r>
    <x v="6"/>
    <s v="SHNCOM"/>
    <x v="2"/>
    <x v="4"/>
    <s v="098"/>
    <s v="COMMON"/>
    <s v="SHNCOM"/>
    <s v="SHAWNEE SUBSTA COMMUNICATION (AN)"/>
    <x v="480"/>
    <n v="416.6"/>
  </r>
  <r>
    <x v="6"/>
    <s v="SHNCOM"/>
    <x v="2"/>
    <x v="4"/>
    <s v="098"/>
    <s v="COMMON"/>
    <s v="SHNCOM"/>
    <s v="SHAWNEE SUBSTA COMMUNICATION (AN)"/>
    <x v="373"/>
    <n v="130989.1"/>
  </r>
  <r>
    <x v="6"/>
    <s v="SHNCOM"/>
    <x v="2"/>
    <x v="4"/>
    <s v="098"/>
    <s v="COMMON"/>
    <s v="SHNCOM"/>
    <s v="SHAWNEE SUBSTA COMMUNICATION (AN)"/>
    <x v="86"/>
    <n v="188958.56"/>
  </r>
  <r>
    <x v="6"/>
    <s v="SHNCOM"/>
    <x v="2"/>
    <x v="4"/>
    <s v="098"/>
    <s v="COMMON"/>
    <s v="SHNCOM"/>
    <s v="SHAWNEE SUBSTA COMMUNICATION (AN)"/>
    <x v="596"/>
    <n v="50213.11"/>
  </r>
  <r>
    <x v="6"/>
    <s v="SPARES"/>
    <x v="0"/>
    <x v="4"/>
    <s v="098"/>
    <s v="COMMON"/>
    <s v="SPARES"/>
    <s v="NETWORK SYSTEM SPARES_x000a_"/>
    <x v="635"/>
    <n v="16324.23"/>
  </r>
  <r>
    <x v="6"/>
    <s v="SPARES"/>
    <x v="0"/>
    <x v="4"/>
    <s v="098"/>
    <s v="COMMON"/>
    <s v="SPARES"/>
    <s v="NETWORK SYSTEM SPARES_x000a_"/>
    <x v="343"/>
    <n v="28068.95"/>
  </r>
  <r>
    <x v="6"/>
    <s v="SPARES"/>
    <x v="0"/>
    <x v="4"/>
    <s v="098"/>
    <s v="COMMON"/>
    <s v="SPARES"/>
    <s v="NETWORK SYSTEM SPARES_x000a_"/>
    <x v="344"/>
    <n v="985.58"/>
  </r>
  <r>
    <x v="6"/>
    <s v="SPARES"/>
    <x v="0"/>
    <x v="4"/>
    <s v="098"/>
    <s v="COMMON"/>
    <s v="SPARES"/>
    <s v="NETWORK SYSTEM SPARES_x000a_"/>
    <x v="321"/>
    <n v="86.88"/>
  </r>
  <r>
    <x v="6"/>
    <s v="SPARES"/>
    <x v="0"/>
    <x v="4"/>
    <s v="098"/>
    <s v="COMMON"/>
    <s v="SPARES"/>
    <s v="NETWORK SYSTEM SPARES_x000a_"/>
    <x v="375"/>
    <n v="-410.06"/>
  </r>
  <r>
    <x v="6"/>
    <s v="SPARES"/>
    <x v="0"/>
    <x v="4"/>
    <s v="098"/>
    <s v="COMMON"/>
    <s v="SPARES"/>
    <s v="NETWORK SYSTEM SPARES_x000a_"/>
    <x v="277"/>
    <n v="122.39"/>
  </r>
  <r>
    <x v="6"/>
    <s v="SPARES"/>
    <x v="0"/>
    <x v="4"/>
    <s v="098"/>
    <s v="COMMON"/>
    <s v="SPARES"/>
    <s v="NETWORK SYSTEM SPARES_x000a_"/>
    <x v="31"/>
    <n v="69210.080000000002"/>
  </r>
  <r>
    <x v="6"/>
    <s v="SPK98"/>
    <x v="2"/>
    <x v="4"/>
    <s v="098"/>
    <s v="COMMON"/>
    <s v="SPK98"/>
    <s v="SPOKANE SERVICE CENTER 098 COMM"/>
    <x v="0"/>
    <n v="115563.98"/>
  </r>
  <r>
    <x v="6"/>
    <s v="SPK98"/>
    <x v="2"/>
    <x v="4"/>
    <s v="098"/>
    <s v="COMMON"/>
    <s v="SPK98"/>
    <s v="SPOKANE SERVICE CENTER 098 COMM"/>
    <x v="11"/>
    <n v="3626.56"/>
  </r>
  <r>
    <x v="6"/>
    <s v="SPK98"/>
    <x v="2"/>
    <x v="4"/>
    <s v="098"/>
    <s v="COMMON"/>
    <s v="SPK98"/>
    <s v="SPOKANE SERVICE CENTER 098 COMM"/>
    <x v="19"/>
    <n v="66950.41"/>
  </r>
  <r>
    <x v="6"/>
    <s v="SPOSE"/>
    <x v="0"/>
    <x v="4"/>
    <s v="098"/>
    <s v="COMMON"/>
    <s v="SPOSE"/>
    <s v="SPOKANE SERVICE CENTER-COMMUNICATION (AN)-MISSION"/>
    <x v="226"/>
    <n v="3532.61"/>
  </r>
  <r>
    <x v="6"/>
    <s v="SPOSE"/>
    <x v="0"/>
    <x v="4"/>
    <s v="098"/>
    <s v="COMMON"/>
    <s v="SPOSE"/>
    <s v="SPOKANE SERVICE CENTER-COMMUNICATION (AN)-MISSION"/>
    <x v="230"/>
    <n v="300.62"/>
  </r>
  <r>
    <x v="6"/>
    <s v="SPOSE"/>
    <x v="0"/>
    <x v="4"/>
    <s v="098"/>
    <s v="COMMON"/>
    <s v="SPOSE"/>
    <s v="SPOKANE SERVICE CENTER-COMMUNICATION (AN)-MISSION"/>
    <x v="231"/>
    <n v="11969.21"/>
  </r>
  <r>
    <x v="6"/>
    <s v="SPOSE"/>
    <x v="0"/>
    <x v="4"/>
    <s v="098"/>
    <s v="COMMON"/>
    <s v="SPOSE"/>
    <s v="SPOKANE SERVICE CENTER-COMMUNICATION (AN)-MISSION"/>
    <x v="1"/>
    <n v="3947.18"/>
  </r>
  <r>
    <x v="6"/>
    <s v="SPOSE"/>
    <x v="0"/>
    <x v="4"/>
    <s v="098"/>
    <s v="COMMON"/>
    <s v="SPOSE"/>
    <s v="SPOKANE SERVICE CENTER-COMMUNICATION (AN)-MISSION"/>
    <x v="2"/>
    <n v="1452.1"/>
  </r>
  <r>
    <x v="6"/>
    <s v="SPOSE"/>
    <x v="0"/>
    <x v="4"/>
    <s v="098"/>
    <s v="COMMON"/>
    <s v="SPOSE"/>
    <s v="SPOKANE SERVICE CENTER-COMMUNICATION (AN)-MISSION"/>
    <x v="3"/>
    <n v="8511.2000000000007"/>
  </r>
  <r>
    <x v="6"/>
    <s v="SPOSE"/>
    <x v="0"/>
    <x v="4"/>
    <s v="098"/>
    <s v="COMMON"/>
    <s v="SPOSE"/>
    <s v="SPOKANE SERVICE CENTER-COMMUNICATION (AN)-MISSION"/>
    <x v="4"/>
    <n v="45911.09"/>
  </r>
  <r>
    <x v="6"/>
    <s v="SPOSE"/>
    <x v="0"/>
    <x v="4"/>
    <s v="098"/>
    <s v="COMMON"/>
    <s v="SPOSE"/>
    <s v="SPOKANE SERVICE CENTER-COMMUNICATION (AN)-MISSION"/>
    <x v="5"/>
    <n v="2419.9899999999998"/>
  </r>
  <r>
    <x v="6"/>
    <s v="SPOSE"/>
    <x v="0"/>
    <x v="4"/>
    <s v="098"/>
    <s v="COMMON"/>
    <s v="SPOSE"/>
    <s v="SPOKANE SERVICE CENTER-COMMUNICATION (AN)-MISSION"/>
    <x v="6"/>
    <n v="14019.44"/>
  </r>
  <r>
    <x v="6"/>
    <s v="SPOSE"/>
    <x v="0"/>
    <x v="4"/>
    <s v="098"/>
    <s v="COMMON"/>
    <s v="SPOSE"/>
    <s v="SPOKANE SERVICE CENTER-COMMUNICATION (AN)-MISSION"/>
    <x v="8"/>
    <n v="114139.83"/>
  </r>
  <r>
    <x v="6"/>
    <s v="SPOSE"/>
    <x v="0"/>
    <x v="4"/>
    <s v="098"/>
    <s v="COMMON"/>
    <s v="SPOSE"/>
    <s v="SPOKANE SERVICE CENTER-COMMUNICATION (AN)-MISSION"/>
    <x v="9"/>
    <n v="8335.83"/>
  </r>
  <r>
    <x v="6"/>
    <s v="SPOSE"/>
    <x v="0"/>
    <x v="4"/>
    <s v="098"/>
    <s v="COMMON"/>
    <s v="SPOSE"/>
    <s v="SPOKANE SERVICE CENTER-COMMUNICATION (AN)-MISSION"/>
    <x v="10"/>
    <n v="15396.48"/>
  </r>
  <r>
    <x v="6"/>
    <s v="SPOSE"/>
    <x v="0"/>
    <x v="4"/>
    <s v="098"/>
    <s v="COMMON"/>
    <s v="SPOSE"/>
    <s v="SPOKANE SERVICE CENTER-COMMUNICATION (AN)-MISSION"/>
    <x v="11"/>
    <n v="6131.09"/>
  </r>
  <r>
    <x v="6"/>
    <s v="SPOSE"/>
    <x v="0"/>
    <x v="4"/>
    <s v="098"/>
    <s v="COMMON"/>
    <s v="SPOSE"/>
    <s v="SPOKANE SERVICE CENTER-COMMUNICATION (AN)-MISSION"/>
    <x v="12"/>
    <n v="247108.87"/>
  </r>
  <r>
    <x v="6"/>
    <s v="SPOSE"/>
    <x v="0"/>
    <x v="4"/>
    <s v="098"/>
    <s v="COMMON"/>
    <s v="SPOSE"/>
    <s v="SPOKANE SERVICE CENTER-COMMUNICATION (AN)-MISSION"/>
    <x v="15"/>
    <n v="0"/>
  </r>
  <r>
    <x v="6"/>
    <s v="SPOSE"/>
    <x v="0"/>
    <x v="4"/>
    <s v="098"/>
    <s v="COMMON"/>
    <s v="SPOSE"/>
    <s v="SPOKANE SERVICE CENTER-COMMUNICATION (AN)-MISSION"/>
    <x v="16"/>
    <n v="1316765.3999999999"/>
  </r>
  <r>
    <x v="6"/>
    <s v="SPOSE"/>
    <x v="0"/>
    <x v="4"/>
    <s v="098"/>
    <s v="COMMON"/>
    <s v="SPOSE"/>
    <s v="SPOKANE SERVICE CENTER-COMMUNICATION (AN)-MISSION"/>
    <x v="17"/>
    <n v="0"/>
  </r>
  <r>
    <x v="6"/>
    <s v="SPOSE"/>
    <x v="0"/>
    <x v="4"/>
    <s v="098"/>
    <s v="COMMON"/>
    <s v="SPOSE"/>
    <s v="SPOKANE SERVICE CENTER-COMMUNICATION (AN)-MISSION"/>
    <x v="19"/>
    <n v="0"/>
  </r>
  <r>
    <x v="6"/>
    <s v="SPOSE"/>
    <x v="0"/>
    <x v="4"/>
    <s v="098"/>
    <s v="COMMON"/>
    <s v="SPOSE"/>
    <s v="SPOKANE SERVICE CENTER-COMMUNICATION (AN)-MISSION"/>
    <x v="356"/>
    <n v="27949.19"/>
  </r>
  <r>
    <x v="6"/>
    <s v="SPOSE"/>
    <x v="0"/>
    <x v="4"/>
    <s v="098"/>
    <s v="COMMON"/>
    <s v="SPOSE"/>
    <s v="SPOKANE SERVICE CENTER-COMMUNICATION (AN)-MISSION"/>
    <x v="283"/>
    <n v="2553.66"/>
  </r>
  <r>
    <x v="6"/>
    <s v="SPOSE"/>
    <x v="0"/>
    <x v="4"/>
    <s v="098"/>
    <s v="COMMON"/>
    <s v="SPOSE"/>
    <s v="SPOKANE SERVICE CENTER-COMMUNICATION (AN)-MISSION"/>
    <x v="636"/>
    <n v="17651.73"/>
  </r>
  <r>
    <x v="6"/>
    <s v="SPOSE"/>
    <x v="0"/>
    <x v="4"/>
    <s v="098"/>
    <s v="COMMON"/>
    <s v="SPOSE"/>
    <s v="SPOKANE SERVICE CENTER-COMMUNICATION (AN)-MISSION"/>
    <x v="75"/>
    <n v="53530.81"/>
  </r>
  <r>
    <x v="6"/>
    <s v="SPT98"/>
    <x v="2"/>
    <x v="4"/>
    <s v="098"/>
    <s v="COMMON"/>
    <s v="SPT98"/>
    <s v="SANDPOINT SUBSTA COMMUNICATION (AN)"/>
    <x v="18"/>
    <n v="5101.6400000000003"/>
  </r>
  <r>
    <x v="6"/>
    <s v="SPT98"/>
    <x v="2"/>
    <x v="4"/>
    <s v="098"/>
    <s v="COMMON"/>
    <s v="SPT98"/>
    <s v="SANDPOINT SUBSTA COMMUNICATION (AN)"/>
    <x v="637"/>
    <n v="2067.1"/>
  </r>
  <r>
    <x v="6"/>
    <s v="STEBU"/>
    <x v="0"/>
    <x v="4"/>
    <s v="098"/>
    <s v="COMMON"/>
    <s v="STEBU"/>
    <s v="STEPTOE BUTTE RADIO STA-COMMUNICAT"/>
    <x v="214"/>
    <n v="946.01"/>
  </r>
  <r>
    <x v="6"/>
    <s v="STEBU"/>
    <x v="0"/>
    <x v="4"/>
    <s v="098"/>
    <s v="COMMON"/>
    <s v="STEBU"/>
    <s v="STEPTOE BUTTE RADIO STA-COMMUNICAT"/>
    <x v="228"/>
    <n v="9826.66"/>
  </r>
  <r>
    <x v="6"/>
    <s v="STEBU"/>
    <x v="0"/>
    <x v="4"/>
    <s v="098"/>
    <s v="COMMON"/>
    <s v="STEBU"/>
    <s v="STEPTOE BUTTE RADIO STA-COMMUNICAT"/>
    <x v="1"/>
    <n v="5411.4"/>
  </r>
  <r>
    <x v="6"/>
    <s v="STEBU"/>
    <x v="0"/>
    <x v="4"/>
    <s v="098"/>
    <s v="COMMON"/>
    <s v="STEBU"/>
    <s v="STEPTOE BUTTE RADIO STA-COMMUNICAT"/>
    <x v="4"/>
    <n v="99256.41"/>
  </r>
  <r>
    <x v="6"/>
    <s v="STEBU"/>
    <x v="0"/>
    <x v="4"/>
    <s v="098"/>
    <s v="COMMON"/>
    <s v="STEBU"/>
    <s v="STEPTOE BUTTE RADIO STA-COMMUNICAT"/>
    <x v="5"/>
    <n v="13484.41"/>
  </r>
  <r>
    <x v="6"/>
    <s v="STEBU"/>
    <x v="0"/>
    <x v="4"/>
    <s v="098"/>
    <s v="COMMON"/>
    <s v="STEBU"/>
    <s v="STEPTOE BUTTE RADIO STA-COMMUNICAT"/>
    <x v="6"/>
    <n v="28569.599999999999"/>
  </r>
  <r>
    <x v="6"/>
    <s v="STEBU"/>
    <x v="0"/>
    <x v="4"/>
    <s v="098"/>
    <s v="COMMON"/>
    <s v="STEBU"/>
    <s v="STEPTOE BUTTE RADIO STA-COMMUNICAT"/>
    <x v="7"/>
    <n v="87276.08"/>
  </r>
  <r>
    <x v="6"/>
    <s v="STEBU"/>
    <x v="0"/>
    <x v="4"/>
    <s v="098"/>
    <s v="COMMON"/>
    <s v="STEBU"/>
    <s v="STEPTOE BUTTE RADIO STA-COMMUNICAT"/>
    <x v="9"/>
    <n v="3778.76"/>
  </r>
  <r>
    <x v="6"/>
    <s v="STEBU"/>
    <x v="0"/>
    <x v="4"/>
    <s v="098"/>
    <s v="COMMON"/>
    <s v="STEBU"/>
    <s v="STEPTOE BUTTE RADIO STA-COMMUNICAT"/>
    <x v="13"/>
    <n v="65758.399999999994"/>
  </r>
  <r>
    <x v="6"/>
    <s v="STEBU"/>
    <x v="0"/>
    <x v="4"/>
    <s v="098"/>
    <s v="COMMON"/>
    <s v="STEBU"/>
    <s v="STEPTOE BUTTE RADIO STA-COMMUNICAT"/>
    <x v="283"/>
    <n v="2711.41"/>
  </r>
  <r>
    <x v="6"/>
    <s v="STEBU"/>
    <x v="0"/>
    <x v="4"/>
    <s v="098"/>
    <s v="COMMON"/>
    <s v="STEBU"/>
    <s v="STEPTOE BUTTE RADIO STA-COMMUNICAT"/>
    <x v="75"/>
    <n v="56897.3"/>
  </r>
  <r>
    <x v="6"/>
    <s v="STJOE"/>
    <x v="0"/>
    <x v="4"/>
    <s v="098"/>
    <s v="COMMON"/>
    <s v="STJOE"/>
    <s v="ST JOE BALDY VHF STA-COMMUNICATION"/>
    <x v="228"/>
    <n v="0"/>
  </r>
  <r>
    <x v="6"/>
    <s v="STJOE"/>
    <x v="0"/>
    <x v="4"/>
    <s v="098"/>
    <s v="COMMON"/>
    <s v="STJOE"/>
    <s v="ST JOE BALDY VHF STA-COMMUNICATION"/>
    <x v="7"/>
    <n v="0"/>
  </r>
  <r>
    <x v="6"/>
    <s v="STJOE"/>
    <x v="0"/>
    <x v="4"/>
    <s v="098"/>
    <s v="COMMON"/>
    <s v="STJOE"/>
    <s v="ST JOE BALDY VHF STA-COMMUNICATION"/>
    <x v="8"/>
    <n v="26267.94"/>
  </r>
  <r>
    <x v="6"/>
    <s v="STJOE"/>
    <x v="0"/>
    <x v="4"/>
    <s v="098"/>
    <s v="COMMON"/>
    <s v="STJOE"/>
    <s v="ST JOE BALDY VHF STA-COMMUNICATION"/>
    <x v="9"/>
    <n v="0"/>
  </r>
  <r>
    <x v="6"/>
    <s v="STJOE"/>
    <x v="0"/>
    <x v="4"/>
    <s v="098"/>
    <s v="COMMON"/>
    <s v="STJOE"/>
    <s v="ST JOE BALDY VHF STA-COMMUNICATION"/>
    <x v="283"/>
    <n v="36451.800000000003"/>
  </r>
  <r>
    <x v="6"/>
    <s v="STMCO"/>
    <x v="0"/>
    <x v="4"/>
    <s v="098"/>
    <s v="COMMON"/>
    <s v="STMCO"/>
    <s v="ST. MARIES OFFICE-COMMUNICATION"/>
    <x v="9"/>
    <n v="0"/>
  </r>
  <r>
    <x v="6"/>
    <s v="STMCO"/>
    <x v="0"/>
    <x v="4"/>
    <s v="098"/>
    <s v="COMMON"/>
    <s v="STMCO"/>
    <s v="ST. MARIES OFFICE-COMMUNICATION"/>
    <x v="97"/>
    <n v="30238.799999999999"/>
  </r>
  <r>
    <x v="6"/>
    <s v="STRCOM"/>
    <x v="2"/>
    <x v="4"/>
    <s v="098"/>
    <s v="COMMON"/>
    <s v="STRCOM"/>
    <s v="STRATFORD SW STA COMMUN (AN)"/>
    <x v="0"/>
    <n v="74242.039999999994"/>
  </r>
  <r>
    <x v="6"/>
    <s v="STRCOM"/>
    <x v="2"/>
    <x v="4"/>
    <s v="098"/>
    <s v="COMMON"/>
    <s v="STRCOM"/>
    <s v="STRATFORD SW STA COMMUN (AN)"/>
    <x v="18"/>
    <n v="12273.2"/>
  </r>
  <r>
    <x v="6"/>
    <s v="STRCOM"/>
    <x v="2"/>
    <x v="4"/>
    <s v="098"/>
    <s v="COMMON"/>
    <s v="STRCOM"/>
    <s v="STRATFORD SW STA COMMUN (AN)"/>
    <x v="577"/>
    <n v="14713.01"/>
  </r>
  <r>
    <x v="6"/>
    <s v="STRCOM"/>
    <x v="2"/>
    <x v="4"/>
    <s v="098"/>
    <s v="COMMON"/>
    <s v="STRCOM"/>
    <s v="STRATFORD SW STA COMMUN (AN)"/>
    <x v="383"/>
    <n v="10701.45"/>
  </r>
  <r>
    <x v="6"/>
    <s v="STRCOM"/>
    <x v="2"/>
    <x v="4"/>
    <s v="098"/>
    <s v="COMMON"/>
    <s v="STRCOM"/>
    <s v="STRATFORD SW STA COMMUN (AN)"/>
    <x v="638"/>
    <n v="2101.65"/>
  </r>
  <r>
    <x v="6"/>
    <s v="STRCOM"/>
    <x v="2"/>
    <x v="4"/>
    <s v="098"/>
    <s v="COMMON"/>
    <s v="STRCOM"/>
    <s v="STRATFORD SW STA COMMUN (AN)"/>
    <x v="232"/>
    <n v="31508.95"/>
  </r>
  <r>
    <x v="6"/>
    <s v="STRCOM"/>
    <x v="2"/>
    <x v="4"/>
    <s v="098"/>
    <s v="COMMON"/>
    <s v="STRCOM"/>
    <s v="STRATFORD SW STA COMMUN (AN)"/>
    <x v="36"/>
    <n v="166725.19"/>
  </r>
  <r>
    <x v="6"/>
    <s v="STRCOM"/>
    <x v="2"/>
    <x v="4"/>
    <s v="098"/>
    <s v="COMMON"/>
    <s v="STRCOM"/>
    <s v="STRATFORD SW STA COMMUN (AN)"/>
    <x v="639"/>
    <n v="270735.55"/>
  </r>
  <r>
    <x v="6"/>
    <s v="SYSOPR"/>
    <x v="2"/>
    <x v="4"/>
    <s v="098"/>
    <s v="COMMON"/>
    <s v="SYSOPR"/>
    <s v="SYSTEM OPERATIONS ELECTRIC"/>
    <x v="231"/>
    <n v="0"/>
  </r>
  <r>
    <x v="6"/>
    <s v="SYSOPR"/>
    <x v="2"/>
    <x v="4"/>
    <s v="098"/>
    <s v="COMMON"/>
    <s v="SYSOPR"/>
    <s v="SYSTEM OPERATIONS ELECTRIC"/>
    <x v="0"/>
    <n v="0"/>
  </r>
  <r>
    <x v="6"/>
    <s v="SYSOPR"/>
    <x v="2"/>
    <x v="4"/>
    <s v="098"/>
    <s v="COMMON"/>
    <s v="SYSOPR"/>
    <s v="SYSTEM OPERATIONS ELECTRIC"/>
    <x v="1"/>
    <n v="14409.19"/>
  </r>
  <r>
    <x v="6"/>
    <s v="SYSOPR"/>
    <x v="2"/>
    <x v="4"/>
    <s v="098"/>
    <s v="COMMON"/>
    <s v="SYSOPR"/>
    <s v="SYSTEM OPERATIONS ELECTRIC"/>
    <x v="2"/>
    <n v="10713.8"/>
  </r>
  <r>
    <x v="6"/>
    <s v="SYSOPR"/>
    <x v="2"/>
    <x v="4"/>
    <s v="098"/>
    <s v="COMMON"/>
    <s v="SYSOPR"/>
    <s v="SYSTEM OPERATIONS ELECTRIC"/>
    <x v="3"/>
    <n v="14038.27"/>
  </r>
  <r>
    <x v="6"/>
    <s v="SYSOPR"/>
    <x v="2"/>
    <x v="4"/>
    <s v="098"/>
    <s v="COMMON"/>
    <s v="SYSOPR"/>
    <s v="SYSTEM OPERATIONS ELECTRIC"/>
    <x v="4"/>
    <n v="51281.760000000002"/>
  </r>
  <r>
    <x v="6"/>
    <s v="SYSOPR"/>
    <x v="2"/>
    <x v="4"/>
    <s v="098"/>
    <s v="COMMON"/>
    <s v="SYSOPR"/>
    <s v="SYSTEM OPERATIONS ELECTRIC"/>
    <x v="6"/>
    <n v="17176.21"/>
  </r>
  <r>
    <x v="6"/>
    <s v="SYSOPR"/>
    <x v="2"/>
    <x v="4"/>
    <s v="098"/>
    <s v="COMMON"/>
    <s v="SYSOPR"/>
    <s v="SYSTEM OPERATIONS ELECTRIC"/>
    <x v="7"/>
    <n v="31760.09"/>
  </r>
  <r>
    <x v="6"/>
    <s v="SYSOPR"/>
    <x v="2"/>
    <x v="4"/>
    <s v="098"/>
    <s v="COMMON"/>
    <s v="SYSOPR"/>
    <s v="SYSTEM OPERATIONS ELECTRIC"/>
    <x v="8"/>
    <n v="39574.980000000003"/>
  </r>
  <r>
    <x v="6"/>
    <s v="SYSOPR"/>
    <x v="2"/>
    <x v="4"/>
    <s v="098"/>
    <s v="COMMON"/>
    <s v="SYSOPR"/>
    <s v="SYSTEM OPERATIONS ELECTRIC"/>
    <x v="9"/>
    <n v="23497.02"/>
  </r>
  <r>
    <x v="6"/>
    <s v="SYSOPR"/>
    <x v="2"/>
    <x v="4"/>
    <s v="098"/>
    <s v="COMMON"/>
    <s v="SYSOPR"/>
    <s v="SYSTEM OPERATIONS ELECTRIC"/>
    <x v="10"/>
    <n v="575843.4"/>
  </r>
  <r>
    <x v="6"/>
    <s v="SYSOPR"/>
    <x v="2"/>
    <x v="4"/>
    <s v="098"/>
    <s v="COMMON"/>
    <s v="SYSOPR"/>
    <s v="SYSTEM OPERATIONS ELECTRIC"/>
    <x v="11"/>
    <n v="83500.490000000005"/>
  </r>
  <r>
    <x v="6"/>
    <s v="SYSOPR"/>
    <x v="2"/>
    <x v="4"/>
    <s v="098"/>
    <s v="COMMON"/>
    <s v="SYSOPR"/>
    <s v="SYSTEM OPERATIONS ELECTRIC"/>
    <x v="12"/>
    <n v="0"/>
  </r>
  <r>
    <x v="6"/>
    <s v="SYSOPR"/>
    <x v="2"/>
    <x v="4"/>
    <s v="098"/>
    <s v="COMMON"/>
    <s v="SYSOPR"/>
    <s v="SYSTEM OPERATIONS ELECTRIC"/>
    <x v="13"/>
    <n v="2480846.31"/>
  </r>
  <r>
    <x v="6"/>
    <s v="SYSOPR"/>
    <x v="2"/>
    <x v="4"/>
    <s v="098"/>
    <s v="COMMON"/>
    <s v="SYSOPR"/>
    <s v="SYSTEM OPERATIONS ELECTRIC"/>
    <x v="14"/>
    <n v="411614.96"/>
  </r>
  <r>
    <x v="6"/>
    <s v="SYSOPR"/>
    <x v="2"/>
    <x v="4"/>
    <s v="098"/>
    <s v="COMMON"/>
    <s v="SYSOPR"/>
    <s v="SYSTEM OPERATIONS ELECTRIC"/>
    <x v="15"/>
    <n v="364745.83"/>
  </r>
  <r>
    <x v="6"/>
    <s v="SYSOPR"/>
    <x v="2"/>
    <x v="4"/>
    <s v="098"/>
    <s v="COMMON"/>
    <s v="SYSOPR"/>
    <s v="SYSTEM OPERATIONS ELECTRIC"/>
    <x v="16"/>
    <n v="104312.17"/>
  </r>
  <r>
    <x v="6"/>
    <s v="SYSOPR"/>
    <x v="2"/>
    <x v="4"/>
    <s v="098"/>
    <s v="COMMON"/>
    <s v="SYSOPR"/>
    <s v="SYSTEM OPERATIONS ELECTRIC"/>
    <x v="17"/>
    <n v="65857.710000000006"/>
  </r>
  <r>
    <x v="6"/>
    <s v="SYSOPR"/>
    <x v="2"/>
    <x v="4"/>
    <s v="098"/>
    <s v="COMMON"/>
    <s v="SYSOPR"/>
    <s v="SYSTEM OPERATIONS ELECTRIC"/>
    <x v="18"/>
    <n v="603977.21"/>
  </r>
  <r>
    <x v="6"/>
    <s v="SYSOPR"/>
    <x v="2"/>
    <x v="4"/>
    <s v="098"/>
    <s v="COMMON"/>
    <s v="SYSOPR"/>
    <s v="SYSTEM OPERATIONS ELECTRIC"/>
    <x v="19"/>
    <n v="219977"/>
  </r>
  <r>
    <x v="6"/>
    <s v="SYSOPR"/>
    <x v="2"/>
    <x v="4"/>
    <s v="098"/>
    <s v="COMMON"/>
    <s v="SYSOPR"/>
    <s v="SYSTEM OPERATIONS ELECTRIC"/>
    <x v="20"/>
    <n v="61391.71"/>
  </r>
  <r>
    <x v="6"/>
    <s v="SYSOPR"/>
    <x v="2"/>
    <x v="4"/>
    <s v="098"/>
    <s v="COMMON"/>
    <s v="SYSOPR"/>
    <s v="SYSTEM OPERATIONS ELECTRIC"/>
    <x v="261"/>
    <n v="48400.47"/>
  </r>
  <r>
    <x v="6"/>
    <s v="SYSOPR"/>
    <x v="2"/>
    <x v="4"/>
    <s v="098"/>
    <s v="COMMON"/>
    <s v="SYSOPR"/>
    <s v="SYSTEM OPERATIONS ELECTRIC"/>
    <x v="640"/>
    <n v="10242.280000000001"/>
  </r>
  <r>
    <x v="6"/>
    <s v="SYSOPR"/>
    <x v="2"/>
    <x v="4"/>
    <s v="098"/>
    <s v="COMMON"/>
    <s v="SYSOPR"/>
    <s v="SYSTEM OPERATIONS ELECTRIC"/>
    <x v="356"/>
    <n v="88585.19"/>
  </r>
  <r>
    <x v="6"/>
    <s v="SYSOPR"/>
    <x v="2"/>
    <x v="4"/>
    <s v="098"/>
    <s v="COMMON"/>
    <s v="SYSOPR"/>
    <s v="SYSTEM OPERATIONS ELECTRIC"/>
    <x v="641"/>
    <n v="63524.44"/>
  </r>
  <r>
    <x v="6"/>
    <s v="SYSOPR"/>
    <x v="2"/>
    <x v="4"/>
    <s v="098"/>
    <s v="COMMON"/>
    <s v="SYSOPR"/>
    <s v="SYSTEM OPERATIONS ELECTRIC"/>
    <x v="642"/>
    <n v="21605.62"/>
  </r>
  <r>
    <x v="6"/>
    <s v="SYSOPR"/>
    <x v="2"/>
    <x v="4"/>
    <s v="098"/>
    <s v="COMMON"/>
    <s v="SYSOPR"/>
    <s v="SYSTEM OPERATIONS ELECTRIC"/>
    <x v="404"/>
    <n v="38756.92"/>
  </r>
  <r>
    <x v="6"/>
    <s v="SYSOPR"/>
    <x v="2"/>
    <x v="4"/>
    <s v="098"/>
    <s v="COMMON"/>
    <s v="SYSOPR"/>
    <s v="SYSTEM OPERATIONS ELECTRIC"/>
    <x v="305"/>
    <n v="14039.42"/>
  </r>
  <r>
    <x v="6"/>
    <s v="SYSOPR"/>
    <x v="2"/>
    <x v="4"/>
    <s v="098"/>
    <s v="COMMON"/>
    <s v="SYSOPR"/>
    <s v="SYSTEM OPERATIONS ELECTRIC"/>
    <x v="398"/>
    <n v="4817.59"/>
  </r>
  <r>
    <x v="6"/>
    <s v="SYSOPR"/>
    <x v="2"/>
    <x v="4"/>
    <s v="098"/>
    <s v="COMMON"/>
    <s v="SYSOPR"/>
    <s v="SYSTEM OPERATIONS ELECTRIC"/>
    <x v="643"/>
    <n v="14371.14"/>
  </r>
  <r>
    <x v="6"/>
    <s v="SYSOPR"/>
    <x v="2"/>
    <x v="4"/>
    <s v="098"/>
    <s v="COMMON"/>
    <s v="SYSOPR"/>
    <s v="SYSTEM OPERATIONS ELECTRIC"/>
    <x v="644"/>
    <n v="8824.65"/>
  </r>
  <r>
    <x v="6"/>
    <s v="SYSOPR"/>
    <x v="2"/>
    <x v="4"/>
    <s v="098"/>
    <s v="COMMON"/>
    <s v="SYSOPR"/>
    <s v="SYSTEM OPERATIONS ELECTRIC"/>
    <x v="283"/>
    <n v="6248.8"/>
  </r>
  <r>
    <x v="6"/>
    <s v="SYSOPR"/>
    <x v="2"/>
    <x v="4"/>
    <s v="098"/>
    <s v="COMMON"/>
    <s v="SYSOPR"/>
    <s v="SYSTEM OPERATIONS ELECTRIC"/>
    <x v="645"/>
    <n v="40707.89"/>
  </r>
  <r>
    <x v="6"/>
    <s v="SYSOPR"/>
    <x v="2"/>
    <x v="4"/>
    <s v="098"/>
    <s v="COMMON"/>
    <s v="SYSOPR"/>
    <s v="SYSTEM OPERATIONS ELECTRIC"/>
    <x v="646"/>
    <n v="2026.87"/>
  </r>
  <r>
    <x v="6"/>
    <s v="SYSOPR"/>
    <x v="2"/>
    <x v="4"/>
    <s v="098"/>
    <s v="COMMON"/>
    <s v="SYSOPR"/>
    <s v="SYSTEM OPERATIONS ELECTRIC"/>
    <x v="505"/>
    <n v="55945.43"/>
  </r>
  <r>
    <x v="6"/>
    <s v="SYSOPR"/>
    <x v="2"/>
    <x v="4"/>
    <s v="098"/>
    <s v="COMMON"/>
    <s v="SYSOPR"/>
    <s v="SYSTEM OPERATIONS ELECTRIC"/>
    <x v="603"/>
    <n v="51967.93"/>
  </r>
  <r>
    <x v="6"/>
    <s v="SYSOPR"/>
    <x v="2"/>
    <x v="4"/>
    <s v="098"/>
    <s v="COMMON"/>
    <s v="SYSOPR"/>
    <s v="SYSTEM OPERATIONS ELECTRIC"/>
    <x v="647"/>
    <n v="52070.7"/>
  </r>
  <r>
    <x v="6"/>
    <s v="SYSOPR"/>
    <x v="2"/>
    <x v="4"/>
    <s v="098"/>
    <s v="COMMON"/>
    <s v="SYSOPR"/>
    <s v="SYSTEM OPERATIONS ELECTRIC"/>
    <x v="411"/>
    <n v="-143.44"/>
  </r>
  <r>
    <x v="6"/>
    <s v="SYSOPR"/>
    <x v="2"/>
    <x v="4"/>
    <s v="098"/>
    <s v="COMMON"/>
    <s v="SYSOPR"/>
    <s v="SYSTEM OPERATIONS ELECTRIC"/>
    <x v="451"/>
    <n v="148518.54"/>
  </r>
  <r>
    <x v="6"/>
    <s v="SYSOPR"/>
    <x v="2"/>
    <x v="4"/>
    <s v="098"/>
    <s v="COMMON"/>
    <s v="SYSOPR"/>
    <s v="SYSTEM OPERATIONS ELECTRIC"/>
    <x v="406"/>
    <n v="179526.35"/>
  </r>
  <r>
    <x v="6"/>
    <s v="SYSOPR"/>
    <x v="2"/>
    <x v="4"/>
    <s v="098"/>
    <s v="COMMON"/>
    <s v="SYSOPR"/>
    <s v="SYSTEM OPERATIONS ELECTRIC"/>
    <x v="579"/>
    <n v="12.22"/>
  </r>
  <r>
    <x v="6"/>
    <s v="SYSOPR"/>
    <x v="2"/>
    <x v="4"/>
    <s v="098"/>
    <s v="COMMON"/>
    <s v="SYSOPR"/>
    <s v="SYSTEM OPERATIONS ELECTRIC"/>
    <x v="276"/>
    <n v="198043.97"/>
  </r>
  <r>
    <x v="6"/>
    <s v="SYSOPR"/>
    <x v="2"/>
    <x v="4"/>
    <s v="098"/>
    <s v="COMMON"/>
    <s v="SYSOPR"/>
    <s v="SYSTEM OPERATIONS ELECTRIC"/>
    <x v="407"/>
    <n v="26555.98"/>
  </r>
  <r>
    <x v="6"/>
    <s v="SYSOPR"/>
    <x v="2"/>
    <x v="4"/>
    <s v="098"/>
    <s v="COMMON"/>
    <s v="SYSOPR"/>
    <s v="SYSTEM OPERATIONS ELECTRIC"/>
    <x v="370"/>
    <n v="-8.02"/>
  </r>
  <r>
    <x v="6"/>
    <s v="SYSOPR"/>
    <x v="2"/>
    <x v="4"/>
    <s v="098"/>
    <s v="COMMON"/>
    <s v="SYSOPR"/>
    <s v="SYSTEM OPERATIONS ELECTRIC"/>
    <x v="437"/>
    <n v="546.66"/>
  </r>
  <r>
    <x v="6"/>
    <s v="SYSOPR"/>
    <x v="2"/>
    <x v="4"/>
    <s v="098"/>
    <s v="COMMON"/>
    <s v="SYSOPR"/>
    <s v="SYSTEM OPERATIONS ELECTRIC"/>
    <x v="648"/>
    <n v="248775.13"/>
  </r>
  <r>
    <x v="6"/>
    <s v="SYSOPR"/>
    <x v="2"/>
    <x v="4"/>
    <s v="098"/>
    <s v="COMMON"/>
    <s v="SYSOPR"/>
    <s v="SYSTEM OPERATIONS ELECTRIC"/>
    <x v="86"/>
    <n v="670398.61"/>
  </r>
  <r>
    <x v="6"/>
    <s v="SYSOPR"/>
    <x v="2"/>
    <x v="4"/>
    <s v="098"/>
    <s v="COMMON"/>
    <s v="SYSOPR"/>
    <s v="SYSTEM OPERATIONS ELECTRIC"/>
    <x v="461"/>
    <n v="9231"/>
  </r>
  <r>
    <x v="6"/>
    <s v="SYSOPR"/>
    <x v="2"/>
    <x v="4"/>
    <s v="098"/>
    <s v="COMMON"/>
    <s v="SYSOPR"/>
    <s v="SYSTEM OPERATIONS ELECTRIC"/>
    <x v="649"/>
    <n v="361381.03"/>
  </r>
  <r>
    <x v="6"/>
    <s v="SYSOPR"/>
    <x v="2"/>
    <x v="4"/>
    <s v="098"/>
    <s v="COMMON"/>
    <s v="SYSOPR"/>
    <s v="SYSTEM OPERATIONS ELECTRIC"/>
    <x v="650"/>
    <n v="42029.3"/>
  </r>
  <r>
    <x v="6"/>
    <s v="SYSOPR"/>
    <x v="2"/>
    <x v="4"/>
    <s v="098"/>
    <s v="COMMON"/>
    <s v="SYSOPR"/>
    <s v="SYSTEM OPERATIONS ELECTRIC"/>
    <x v="651"/>
    <n v="1533.37"/>
  </r>
  <r>
    <x v="6"/>
    <s v="SYSOPR"/>
    <x v="2"/>
    <x v="4"/>
    <s v="098"/>
    <s v="COMMON"/>
    <s v="SYSOPR"/>
    <s v="SYSTEM OPERATIONS ELECTRIC"/>
    <x v="652"/>
    <n v="2877.77"/>
  </r>
  <r>
    <x v="6"/>
    <s v="SYSOPR"/>
    <x v="2"/>
    <x v="4"/>
    <s v="098"/>
    <s v="COMMON"/>
    <s v="SYSOPR"/>
    <s v="SYSTEM OPERATIONS ELECTRIC"/>
    <x v="653"/>
    <n v="34332.31"/>
  </r>
  <r>
    <x v="6"/>
    <s v="SYSOPR"/>
    <x v="2"/>
    <x v="4"/>
    <s v="098"/>
    <s v="COMMON"/>
    <s v="SYSOPR"/>
    <s v="SYSTEM OPERATIONS ELECTRIC"/>
    <x v="596"/>
    <n v="29026.3"/>
  </r>
  <r>
    <x v="6"/>
    <s v="SYSOPR"/>
    <x v="2"/>
    <x v="4"/>
    <s v="098"/>
    <s v="COMMON"/>
    <s v="SYSOPR"/>
    <s v="SYSTEM OPERATIONS ELECTRIC"/>
    <x v="654"/>
    <n v="25400.9"/>
  </r>
  <r>
    <x v="6"/>
    <s v="SYSOPR"/>
    <x v="2"/>
    <x v="4"/>
    <s v="098"/>
    <s v="COMMON"/>
    <s v="SYSOPR"/>
    <s v="SYSTEM OPERATIONS ELECTRIC"/>
    <x v="330"/>
    <n v="58696.43"/>
  </r>
  <r>
    <x v="6"/>
    <s v="SYSOPR"/>
    <x v="2"/>
    <x v="4"/>
    <s v="098"/>
    <s v="COMMON"/>
    <s v="SYSOPR"/>
    <s v="SYSTEM OPERATIONS ELECTRIC"/>
    <x v="655"/>
    <n v="109510.36"/>
  </r>
  <r>
    <x v="6"/>
    <s v="TOSCO"/>
    <x v="2"/>
    <x v="4"/>
    <s v="098"/>
    <s v="COMMON"/>
    <s v="TOSCO"/>
    <s v="TOSCO ELECTRIC"/>
    <x v="13"/>
    <n v="4685.8"/>
  </r>
  <r>
    <x v="6"/>
    <s v="UPFCOM"/>
    <x v="2"/>
    <x v="4"/>
    <s v="098"/>
    <s v="COMMON"/>
    <s v="UPFCOM"/>
    <s v="UPPER FALLS HED COMMUN"/>
    <x v="9"/>
    <n v="5400.87"/>
  </r>
  <r>
    <x v="6"/>
    <s v="UPFCOM"/>
    <x v="2"/>
    <x v="4"/>
    <s v="098"/>
    <s v="COMMON"/>
    <s v="UPFCOM"/>
    <s v="UPPER FALLS HED COMMUN"/>
    <x v="11"/>
    <n v="13504.94"/>
  </r>
  <r>
    <x v="6"/>
    <s v="UPFCOM"/>
    <x v="2"/>
    <x v="4"/>
    <s v="098"/>
    <s v="COMMON"/>
    <s v="UPFCOM"/>
    <s v="UPPER FALLS HED COMMUN"/>
    <x v="14"/>
    <n v="3416.37"/>
  </r>
  <r>
    <x v="6"/>
    <s v="UPFCOM"/>
    <x v="2"/>
    <x v="4"/>
    <s v="098"/>
    <s v="COMMON"/>
    <s v="UPFCOM"/>
    <s v="UPPER FALLS HED COMMUN"/>
    <x v="656"/>
    <n v="144451.76"/>
  </r>
  <r>
    <x v="6"/>
    <s v="UPFCOM"/>
    <x v="2"/>
    <x v="4"/>
    <s v="098"/>
    <s v="COMMON"/>
    <s v="UPFCOM"/>
    <s v="UPPER FALLS HED COMMUN"/>
    <x v="657"/>
    <n v="3822.62"/>
  </r>
  <r>
    <x v="6"/>
    <s v="WARCOM"/>
    <x v="2"/>
    <x v="4"/>
    <s v="098"/>
    <s v="COMMON"/>
    <s v="WARCOM"/>
    <s v="WARDEN SW STA COMMUN (AN)"/>
    <x v="223"/>
    <n v="7617.77"/>
  </r>
  <r>
    <x v="6"/>
    <s v="WARCOM"/>
    <x v="2"/>
    <x v="4"/>
    <s v="098"/>
    <s v="COMMON"/>
    <s v="WARCOM"/>
    <s v="WARDEN SW STA COMMUN (AN)"/>
    <x v="231"/>
    <n v="14336.99"/>
  </r>
  <r>
    <x v="6"/>
    <s v="WARCOM"/>
    <x v="2"/>
    <x v="4"/>
    <s v="098"/>
    <s v="COMMON"/>
    <s v="WARCOM"/>
    <s v="WARDEN SW STA COMMUN (AN)"/>
    <x v="1"/>
    <n v="6809.77"/>
  </r>
  <r>
    <x v="6"/>
    <s v="WARCOM"/>
    <x v="2"/>
    <x v="4"/>
    <s v="098"/>
    <s v="COMMON"/>
    <s v="WARCOM"/>
    <s v="WARDEN SW STA COMMUN (AN)"/>
    <x v="3"/>
    <n v="150.94"/>
  </r>
  <r>
    <x v="6"/>
    <s v="WARCOM"/>
    <x v="2"/>
    <x v="4"/>
    <s v="098"/>
    <s v="COMMON"/>
    <s v="WARCOM"/>
    <s v="WARDEN SW STA COMMUN (AN)"/>
    <x v="9"/>
    <n v="348.96"/>
  </r>
  <r>
    <x v="6"/>
    <s v="WARCOM"/>
    <x v="2"/>
    <x v="4"/>
    <s v="098"/>
    <s v="COMMON"/>
    <s v="WARCOM"/>
    <s v="WARDEN SW STA COMMUN (AN)"/>
    <x v="358"/>
    <n v="108745.88"/>
  </r>
  <r>
    <x v="6"/>
    <s v="WARCOM"/>
    <x v="2"/>
    <x v="4"/>
    <s v="098"/>
    <s v="COMMON"/>
    <s v="WARCOM"/>
    <s v="WARDEN SW STA COMMUN (AN)"/>
    <x v="570"/>
    <n v="34993.760000000002"/>
  </r>
  <r>
    <x v="6"/>
    <s v="WESCOM"/>
    <x v="2"/>
    <x v="4"/>
    <s v="098"/>
    <s v="COMMON"/>
    <s v="WESCOM"/>
    <s v="WESTSIDE SUBSTA COMMUNICATION (AN)"/>
    <x v="219"/>
    <n v="4455.26"/>
  </r>
  <r>
    <x v="6"/>
    <s v="WESCOM"/>
    <x v="2"/>
    <x v="4"/>
    <s v="098"/>
    <s v="COMMON"/>
    <s v="WESCOM"/>
    <s v="WESTSIDE SUBSTA COMMUNICATION (AN)"/>
    <x v="220"/>
    <n v="6250.93"/>
  </r>
  <r>
    <x v="6"/>
    <s v="WESCOM"/>
    <x v="2"/>
    <x v="4"/>
    <s v="098"/>
    <s v="COMMON"/>
    <s v="WESCOM"/>
    <s v="WESTSIDE SUBSTA COMMUNICATION (AN)"/>
    <x v="223"/>
    <n v="3011.23"/>
  </r>
  <r>
    <x v="6"/>
    <s v="WESCOM"/>
    <x v="2"/>
    <x v="4"/>
    <s v="098"/>
    <s v="COMMON"/>
    <s v="WESCOM"/>
    <s v="WESTSIDE SUBSTA COMMUNICATION (AN)"/>
    <x v="226"/>
    <n v="617.52"/>
  </r>
  <r>
    <x v="6"/>
    <s v="WESCOM"/>
    <x v="2"/>
    <x v="4"/>
    <s v="098"/>
    <s v="COMMON"/>
    <s v="WESCOM"/>
    <s v="WESTSIDE SUBSTA COMMUNICATION (AN)"/>
    <x v="0"/>
    <n v="26022.84"/>
  </r>
  <r>
    <x v="6"/>
    <s v="WESCOM"/>
    <x v="2"/>
    <x v="4"/>
    <s v="098"/>
    <s v="COMMON"/>
    <s v="WESCOM"/>
    <s v="WESTSIDE SUBSTA COMMUNICATION (AN)"/>
    <x v="4"/>
    <n v="4334.8500000000004"/>
  </r>
  <r>
    <x v="6"/>
    <s v="WESCOM"/>
    <x v="2"/>
    <x v="4"/>
    <s v="098"/>
    <s v="COMMON"/>
    <s v="WESCOM"/>
    <s v="WESTSIDE SUBSTA COMMUNICATION (AN)"/>
    <x v="5"/>
    <n v="22129.68"/>
  </r>
  <r>
    <x v="6"/>
    <s v="WESCOM"/>
    <x v="2"/>
    <x v="4"/>
    <s v="098"/>
    <s v="COMMON"/>
    <s v="WESCOM"/>
    <s v="WESTSIDE SUBSTA COMMUNICATION (AN)"/>
    <x v="7"/>
    <n v="47453.72"/>
  </r>
  <r>
    <x v="6"/>
    <s v="WESCOM"/>
    <x v="2"/>
    <x v="4"/>
    <s v="098"/>
    <s v="COMMON"/>
    <s v="WESCOM"/>
    <s v="WESTSIDE SUBSTA COMMUNICATION (AN)"/>
    <x v="13"/>
    <n v="4158.1899999999996"/>
  </r>
  <r>
    <x v="6"/>
    <s v="WESCOM"/>
    <x v="2"/>
    <x v="4"/>
    <s v="098"/>
    <s v="COMMON"/>
    <s v="WESCOM"/>
    <s v="WESTSIDE SUBSTA COMMUNICATION (AN)"/>
    <x v="278"/>
    <n v="28738.59"/>
  </r>
  <r>
    <x v="6"/>
    <s v="WESCOM"/>
    <x v="2"/>
    <x v="4"/>
    <s v="098"/>
    <s v="COMMON"/>
    <s v="WESCOM"/>
    <s v="WESTSIDE SUBSTA COMMUNICATION (AN)"/>
    <x v="486"/>
    <n v="39276.400000000001"/>
  </r>
  <r>
    <x v="6"/>
    <s v="WESCOM"/>
    <x v="2"/>
    <x v="4"/>
    <s v="098"/>
    <s v="COMMON"/>
    <s v="WESCOM"/>
    <s v="WESTSIDE SUBSTA COMMUNICATION (AN)"/>
    <x v="400"/>
    <n v="38254.82"/>
  </r>
  <r>
    <x v="6"/>
    <s v="WESCOM"/>
    <x v="2"/>
    <x v="4"/>
    <s v="098"/>
    <s v="COMMON"/>
    <s v="WESCOM"/>
    <s v="WESTSIDE SUBSTA COMMUNICATION (AN)"/>
    <x v="280"/>
    <n v="2363.41"/>
  </r>
  <r>
    <x v="6"/>
    <s v="WESCOM"/>
    <x v="2"/>
    <x v="4"/>
    <s v="098"/>
    <s v="COMMON"/>
    <s v="WESCOM"/>
    <s v="WESTSIDE SUBSTA COMMUNICATION (AN)"/>
    <x v="354"/>
    <n v="213738.32"/>
  </r>
  <r>
    <x v="6"/>
    <s v="WESCOM"/>
    <x v="2"/>
    <x v="4"/>
    <s v="098"/>
    <s v="COMMON"/>
    <s v="WESCOM"/>
    <s v="WESTSIDE SUBSTA COMMUNICATION (AN)"/>
    <x v="161"/>
    <n v="252523.59"/>
  </r>
  <r>
    <x v="6"/>
    <s v="WPNGE"/>
    <x v="0"/>
    <x v="4"/>
    <s v="098"/>
    <s v="COMMON"/>
    <s v="WPNGE"/>
    <s v="WPNG ACQUIRED EQUIPMENT-COMMUNIC"/>
    <x v="6"/>
    <n v="5432.7"/>
  </r>
  <r>
    <x v="6"/>
    <s v="00"/>
    <x v="0"/>
    <x v="0"/>
    <s v="099"/>
    <s v="COMMON ALL"/>
    <s v="00"/>
    <s v="UNSPECIFIED - Allocated All"/>
    <x v="17"/>
    <n v="0"/>
  </r>
  <r>
    <x v="6"/>
    <s v="00"/>
    <x v="0"/>
    <x v="0"/>
    <s v="099"/>
    <s v="COMMON ALL"/>
    <s v="00"/>
    <s v="UNSPECIFIED - Allocated All"/>
    <x v="18"/>
    <n v="0"/>
  </r>
  <r>
    <x v="6"/>
    <s v="00"/>
    <x v="0"/>
    <x v="0"/>
    <s v="099"/>
    <s v="COMMON ALL"/>
    <s v="00"/>
    <s v="UNSPECIFIED - Allocated All"/>
    <x v="658"/>
    <n v="0"/>
  </r>
  <r>
    <x v="6"/>
    <s v="00"/>
    <x v="0"/>
    <x v="0"/>
    <s v="099"/>
    <s v="COMMON ALL"/>
    <s v="00"/>
    <s v="UNSPECIFIED - Allocated All (ID)"/>
    <x v="146"/>
    <n v="1147.94"/>
  </r>
  <r>
    <x v="6"/>
    <s v="00"/>
    <x v="0"/>
    <x v="0"/>
    <s v="099"/>
    <s v="COMMON ALL"/>
    <s v="00"/>
    <s v="UNSPECIFIED - Allocated All (WA)"/>
    <x v="17"/>
    <n v="428841"/>
  </r>
  <r>
    <x v="6"/>
    <s v="00"/>
    <x v="0"/>
    <x v="0"/>
    <s v="099"/>
    <s v="COMMON ALL"/>
    <s v="00"/>
    <s v="UNSPECIFIED - Allocated All (WA)"/>
    <x v="18"/>
    <n v="87012.14"/>
  </r>
  <r>
    <x v="6"/>
    <s v="00"/>
    <x v="0"/>
    <x v="0"/>
    <s v="099"/>
    <s v="COMMON ALL"/>
    <s v="00"/>
    <s v="UNSPECIFIED - Allocated All (WA)"/>
    <x v="658"/>
    <n v="136135.63"/>
  </r>
  <r>
    <x v="6"/>
    <s v="CDACO"/>
    <x v="0"/>
    <x v="0"/>
    <s v="099"/>
    <s v="COMMON ALL"/>
    <s v="CDACO"/>
    <s v="- COEUR D'ALENE CALL CENTER COMMUNICATION (AA)"/>
    <x v="4"/>
    <n v="92043.12"/>
  </r>
  <r>
    <x v="6"/>
    <s v="CDACO"/>
    <x v="0"/>
    <x v="0"/>
    <s v="099"/>
    <s v="COMMON ALL"/>
    <s v="CDACO"/>
    <s v="- COEUR D'ALENE CALL CENTER COMMUNICATION (AA)"/>
    <x v="7"/>
    <n v="7174.2"/>
  </r>
  <r>
    <x v="6"/>
    <s v="CDACO"/>
    <x v="0"/>
    <x v="0"/>
    <s v="099"/>
    <s v="COMMON ALL"/>
    <s v="CDACO"/>
    <s v="- COEUR D'ALENE CALL CENTER COMMUNICATION (AA)"/>
    <x v="8"/>
    <n v="209748.79"/>
  </r>
  <r>
    <x v="6"/>
    <s v="CDACO"/>
    <x v="0"/>
    <x v="0"/>
    <s v="099"/>
    <s v="COMMON ALL"/>
    <s v="CDACO"/>
    <s v="- COEUR D'ALENE CALL CENTER COMMUNICATION (AA)"/>
    <x v="10"/>
    <n v="63101.54"/>
  </r>
  <r>
    <x v="6"/>
    <s v="CDACO"/>
    <x v="0"/>
    <x v="0"/>
    <s v="099"/>
    <s v="COMMON ALL"/>
    <s v="CDACO"/>
    <s v="- COEUR D'ALENE CALL CENTER COMMUNICATION (AA)"/>
    <x v="11"/>
    <n v="249.93"/>
  </r>
  <r>
    <x v="6"/>
    <s v="CDACO"/>
    <x v="0"/>
    <x v="0"/>
    <s v="099"/>
    <s v="COMMON ALL"/>
    <s v="CDACO"/>
    <s v="- COEUR D'ALENE CALL CENTER COMMUNICATION (AA)"/>
    <x v="12"/>
    <n v="94234.44"/>
  </r>
  <r>
    <x v="6"/>
    <s v="CDACO"/>
    <x v="0"/>
    <x v="0"/>
    <s v="099"/>
    <s v="COMMON ALL"/>
    <s v="CDACO"/>
    <s v="- COEUR D'ALENE CALL CENTER COMMUNICATION (AA)"/>
    <x v="15"/>
    <n v="113.47"/>
  </r>
  <r>
    <x v="6"/>
    <s v="CDACO"/>
    <x v="0"/>
    <x v="0"/>
    <s v="099"/>
    <s v="COMMON ALL"/>
    <s v="CDACO"/>
    <s v="- COEUR D'ALENE CALL CENTER COMMUNICATION (AA)"/>
    <x v="494"/>
    <n v="40969.629999999997"/>
  </r>
  <r>
    <x v="6"/>
    <s v="CDACO"/>
    <x v="0"/>
    <x v="0"/>
    <s v="099"/>
    <s v="COMMON ALL"/>
    <s v="CDACO"/>
    <s v="- COEUR D'ALENE CALL CENTER COMMUNICATION (AA)"/>
    <x v="495"/>
    <n v="90913.36"/>
  </r>
  <r>
    <x v="6"/>
    <s v="CDACO"/>
    <x v="0"/>
    <x v="0"/>
    <s v="099"/>
    <s v="COMMON ALL"/>
    <s v="CDACO"/>
    <s v="- COEUR D'ALENE CALL CENTER COMMUNICATION (AA)"/>
    <x v="496"/>
    <n v="26468.44"/>
  </r>
  <r>
    <x v="6"/>
    <s v="CDACO"/>
    <x v="0"/>
    <x v="0"/>
    <s v="099"/>
    <s v="COMMON ALL"/>
    <s v="CDACO"/>
    <s v="- COEUR D'ALENE CALL CENTER COMMUNICATION (AA)"/>
    <x v="397"/>
    <n v="649.88"/>
  </r>
  <r>
    <x v="6"/>
    <s v="CDACO"/>
    <x v="0"/>
    <x v="0"/>
    <s v="099"/>
    <s v="COMMON ALL"/>
    <s v="CDACO"/>
    <s v="- COEUR D'ALENE CALL CENTER COMMUNICATION (AA)"/>
    <x v="304"/>
    <n v="691.54"/>
  </r>
  <r>
    <x v="6"/>
    <s v="CDACO"/>
    <x v="0"/>
    <x v="0"/>
    <s v="099"/>
    <s v="COMMON ALL"/>
    <s v="CDACO"/>
    <s v="- COEUR D'ALENE CALL CENTER COMMUNICATION (AA)"/>
    <x v="278"/>
    <n v="31932.18"/>
  </r>
  <r>
    <x v="6"/>
    <s v="CDACO"/>
    <x v="0"/>
    <x v="0"/>
    <s v="099"/>
    <s v="COMMON ALL"/>
    <s v="CDACO"/>
    <s v="- COEUR D'ALENE CALL CENTER COMMUNICATION (AA)"/>
    <x v="400"/>
    <n v="42505.31"/>
  </r>
  <r>
    <x v="6"/>
    <s v="CDACO"/>
    <x v="0"/>
    <x v="0"/>
    <s v="099"/>
    <s v="COMMON ALL"/>
    <s v="CDACO"/>
    <s v="- COEUR D'ALENE CALL CENTER COMMUNICATION (AA)"/>
    <x v="280"/>
    <n v="2626.03"/>
  </r>
  <r>
    <x v="6"/>
    <s v="CDACO"/>
    <x v="0"/>
    <x v="0"/>
    <s v="099"/>
    <s v="COMMON ALL"/>
    <s v="CDACO"/>
    <s v="- COEUR D'ALENE CALL CENTER COMMUNICATION (AA)"/>
    <x v="497"/>
    <n v="1434.37"/>
  </r>
  <r>
    <x v="6"/>
    <s v="CDACO"/>
    <x v="0"/>
    <x v="0"/>
    <s v="099"/>
    <s v="COMMON ALL"/>
    <s v="CDACO"/>
    <s v="- COEUR D'ALENE CALL CENTER COMMUNICATION (AA)"/>
    <x v="75"/>
    <n v="4873"/>
  </r>
  <r>
    <x v="6"/>
    <s v="CDACO"/>
    <x v="0"/>
    <x v="0"/>
    <s v="099"/>
    <s v="COMMON ALL"/>
    <s v="CDACO"/>
    <s v="- COEUR D'ALENE CALL CENTER COMMUNICATION (AA)"/>
    <x v="185"/>
    <n v="42433.62"/>
  </r>
  <r>
    <x v="6"/>
    <s v="CDBUCC"/>
    <x v="0"/>
    <x v="0"/>
    <s v="099"/>
    <s v="COMMON ALL"/>
    <s v="CDBUCC"/>
    <s v="- BACK UP CONTROL CENTER-CDA, ID (AA)"/>
    <x v="659"/>
    <n v="15320.02"/>
  </r>
  <r>
    <x v="6"/>
    <s v="CENTR"/>
    <x v="0"/>
    <x v="0"/>
    <s v="099"/>
    <s v="COMMON ALL"/>
    <s v="CENTR"/>
    <s v="CENTRAL OPERATING FACILITY -STRUCT"/>
    <x v="232"/>
    <n v="72798.67"/>
  </r>
  <r>
    <x v="6"/>
    <s v="CRAFT"/>
    <x v="0"/>
    <x v="0"/>
    <s v="099"/>
    <s v="COMMON ALL"/>
    <s v="CRAFT"/>
    <s v="CRAFT TRAINING CENTER (JACK STEWART)-STRUCT"/>
    <x v="16"/>
    <n v="38197.79"/>
  </r>
  <r>
    <x v="6"/>
    <s v="CRAFT"/>
    <x v="0"/>
    <x v="0"/>
    <s v="099"/>
    <s v="COMMON ALL"/>
    <s v="CRAFT"/>
    <s v="CRAFT TRAINING CENTER (JACK STEWART)-STRUCT"/>
    <x v="18"/>
    <n v="8673.7099999999991"/>
  </r>
  <r>
    <x v="6"/>
    <s v="CRAFT"/>
    <x v="0"/>
    <x v="0"/>
    <s v="099"/>
    <s v="COMMON ALL"/>
    <s v="CRAFT"/>
    <s v="CRAFT TRAINING CENTER (JACK STEWART)-STRUCT"/>
    <x v="306"/>
    <n v="27413.91"/>
  </r>
  <r>
    <x v="6"/>
    <s v="CRAFT"/>
    <x v="0"/>
    <x v="0"/>
    <s v="099"/>
    <s v="COMMON ALL"/>
    <s v="CRAFT"/>
    <s v="CRAFT TRAINING CENTER (JACK STEWART)-STRUCT"/>
    <x v="660"/>
    <n v="23637.53"/>
  </r>
  <r>
    <x v="6"/>
    <s v="CRAFT"/>
    <x v="0"/>
    <x v="0"/>
    <s v="099"/>
    <s v="COMMON ALL"/>
    <s v="CRAFT"/>
    <s v="CRAFT TRAINING CENTER (JACK STEWART)-STRUCT"/>
    <x v="85"/>
    <n v="616.13"/>
  </r>
  <r>
    <x v="6"/>
    <s v="CRAFT"/>
    <x v="0"/>
    <x v="0"/>
    <s v="099"/>
    <s v="COMMON ALL"/>
    <s v="CRAFT"/>
    <s v="CRAFT TRAINING CENTER (JACK STEWART)-STRUCT"/>
    <x v="35"/>
    <n v="-616.13"/>
  </r>
  <r>
    <x v="6"/>
    <s v="CRAFT"/>
    <x v="0"/>
    <x v="0"/>
    <s v="099"/>
    <s v="COMMON ALL"/>
    <s v="CRAFT"/>
    <s v="CRAFT TRAINING CENTER (JACK STEWART)-STRUCT"/>
    <x v="154"/>
    <n v="6165.35"/>
  </r>
  <r>
    <x v="6"/>
    <s v="CTW"/>
    <x v="0"/>
    <x v="0"/>
    <s v="099"/>
    <s v="COMMON ALL"/>
    <s v="CTW"/>
    <s v="ttonwood Butte Next Generatioin"/>
    <x v="661"/>
    <n v="27071.72"/>
  </r>
  <r>
    <x v="6"/>
    <s v="CTW"/>
    <x v="0"/>
    <x v="0"/>
    <s v="099"/>
    <s v="COMMON ALL"/>
    <s v="CTW"/>
    <s v="ttonwood Butte Next Generatioin"/>
    <x v="111"/>
    <n v="2256199.2599999998"/>
  </r>
  <r>
    <x v="6"/>
    <s v="DOLFLT"/>
    <x v="0"/>
    <x v="0"/>
    <s v="099"/>
    <s v="COMMON ALL"/>
    <s v="DOLFLT"/>
    <s v="DOLLAR ROAD FLEET BLDG-AA _x000a_"/>
    <x v="31"/>
    <n v="8523.23"/>
  </r>
  <r>
    <x v="6"/>
    <s v="GASTEL"/>
    <x v="1"/>
    <x v="0"/>
    <s v="099"/>
    <s v="COMMON ALL"/>
    <s v="GASTEL"/>
    <s v="GAS TELEMETRY PROJECT-8/099 -FOR ALL SERV AREA"/>
    <x v="15"/>
    <n v="456071.84"/>
  </r>
  <r>
    <x v="6"/>
    <s v="GASTEL"/>
    <x v="1"/>
    <x v="0"/>
    <s v="099"/>
    <s v="COMMON ALL"/>
    <s v="GASTEL"/>
    <s v="GAS TELEMETRY PROJECT-8/099 -FOR ALL SERV AREA"/>
    <x v="19"/>
    <n v="0"/>
  </r>
  <r>
    <x v="6"/>
    <s v="GASTEL"/>
    <x v="1"/>
    <x v="0"/>
    <s v="099"/>
    <s v="COMMON ALL"/>
    <s v="GASTEL"/>
    <s v="GAS TELEMETRY PROJECT-8/099 -FOR ALL SERV AREA"/>
    <x v="20"/>
    <n v="11348.48"/>
  </r>
  <r>
    <x v="6"/>
    <s v="GASTEL"/>
    <x v="1"/>
    <x v="0"/>
    <s v="099"/>
    <s v="COMMON ALL"/>
    <s v="GASTEL"/>
    <s v="GAS TELEMETRY PROJECT-8/099 -FOR ALL SERV AREA"/>
    <x v="21"/>
    <n v="241601.3"/>
  </r>
  <r>
    <x v="6"/>
    <s v="GASTEL"/>
    <x v="1"/>
    <x v="0"/>
    <s v="099"/>
    <s v="COMMON ALL"/>
    <s v="GASTEL"/>
    <s v="GAS TELEMETRY PROJECT-8/099 -FOR ALL SERV AREA"/>
    <x v="662"/>
    <n v="66852.88"/>
  </r>
  <r>
    <x v="6"/>
    <s v="GEIFI"/>
    <x v="0"/>
    <x v="0"/>
    <s v="099"/>
    <s v="COMMON ALL"/>
    <s v="GEIFI"/>
    <s v="Geiger Field Flight Office Communication"/>
    <x v="631"/>
    <n v="29441.86"/>
  </r>
  <r>
    <x v="6"/>
    <s v="GPK"/>
    <x v="0"/>
    <x v="0"/>
    <s v="099"/>
    <s v="COMMON ALL"/>
    <s v="GPK"/>
    <s v="ose Peak Next Generation Communication_x000a_"/>
    <x v="661"/>
    <n v="27071.72"/>
  </r>
  <r>
    <x v="6"/>
    <s v="ITRNIX"/>
    <x v="0"/>
    <x v="0"/>
    <s v="099"/>
    <s v="COMMON ALL"/>
    <s v="ITRNIX"/>
    <s v="ITRONIX BLDG FOR CSS/CIS (CUST SVC SYSTEM CUST INFO SYSTEM)_x000a_"/>
    <x v="97"/>
    <n v="0"/>
  </r>
  <r>
    <x v="6"/>
    <s v="ITRNIX"/>
    <x v="0"/>
    <x v="0"/>
    <s v="099"/>
    <s v="COMMON ALL"/>
    <s v="ITRNIX"/>
    <s v="ITRONIX BLDG FOR CSS/CIS (CUST SVC SYSTEM CUST INFO SYSTEM)_x000a_"/>
    <x v="105"/>
    <n v="0"/>
  </r>
  <r>
    <x v="6"/>
    <s v="LCDIV"/>
    <x v="0"/>
    <x v="0"/>
    <s v="099"/>
    <s v="COMMON ALL"/>
    <s v="LCDIV"/>
    <s v="LEWIS-CLARK DIV CALL CENTER OFFICE (AA)"/>
    <x v="111"/>
    <n v="1483063.59"/>
  </r>
  <r>
    <x v="6"/>
    <s v="LCDIV"/>
    <x v="0"/>
    <x v="0"/>
    <s v="099"/>
    <s v="COMMON ALL"/>
    <s v="LCDIV"/>
    <s v="LEWIS-CLARK DIV CALL CENTER OFFICE (AA)"/>
    <x v="585"/>
    <n v="31563.72"/>
  </r>
  <r>
    <x v="6"/>
    <s v="LCDIV"/>
    <x v="0"/>
    <x v="0"/>
    <s v="099"/>
    <s v="COMMON ALL"/>
    <s v="LCDIV"/>
    <s v="LEWIS-CLARK DIV CALL CENTER OFFICE (AA)"/>
    <x v="663"/>
    <n v="146569.63"/>
  </r>
  <r>
    <x v="6"/>
    <s v="LEWCO"/>
    <x v="0"/>
    <x v="0"/>
    <s v="099"/>
    <s v="COMMON ALL"/>
    <s v="LEWCO"/>
    <s v="- LEWISTON CLARKSTON CALL CENTER COMMUNICATION (AA)"/>
    <x v="6"/>
    <n v="6349.64"/>
  </r>
  <r>
    <x v="6"/>
    <s v="LEWCO"/>
    <x v="0"/>
    <x v="0"/>
    <s v="099"/>
    <s v="COMMON ALL"/>
    <s v="LEWCO"/>
    <s v="- LEWISTON CLARKSTON CALL CENTER COMMUNICATION (AA)"/>
    <x v="7"/>
    <n v="6097.41"/>
  </r>
  <r>
    <x v="6"/>
    <s v="LEWCO"/>
    <x v="0"/>
    <x v="0"/>
    <s v="099"/>
    <s v="COMMON ALL"/>
    <s v="LEWCO"/>
    <s v="- LEWISTON CLARKSTON CALL CENTER COMMUNICATION (AA)"/>
    <x v="8"/>
    <n v="32271.87"/>
  </r>
  <r>
    <x v="6"/>
    <s v="LEWCO"/>
    <x v="0"/>
    <x v="0"/>
    <s v="099"/>
    <s v="COMMON ALL"/>
    <s v="LEWCO"/>
    <s v="- LEWISTON CLARKSTON CALL CENTER COMMUNICATION (AA)"/>
    <x v="12"/>
    <n v="83662.64"/>
  </r>
  <r>
    <x v="6"/>
    <s v="LEWCO"/>
    <x v="0"/>
    <x v="0"/>
    <s v="099"/>
    <s v="COMMON ALL"/>
    <s v="LEWCO"/>
    <s v="- LEWISTON CLARKSTON CALL CENTER COMMUNICATION (AA)"/>
    <x v="13"/>
    <n v="5941.76"/>
  </r>
  <r>
    <x v="6"/>
    <s v="LEWCO"/>
    <x v="0"/>
    <x v="0"/>
    <s v="099"/>
    <s v="COMMON ALL"/>
    <s v="LEWCO"/>
    <s v="- LEWISTON CLARKSTON CALL CENTER COMMUNICATION (AA)"/>
    <x v="19"/>
    <n v="1483.11"/>
  </r>
  <r>
    <x v="6"/>
    <s v="LEWCO"/>
    <x v="0"/>
    <x v="0"/>
    <s v="099"/>
    <s v="COMMON ALL"/>
    <s v="LEWCO"/>
    <s v="- LEWISTON CLARKSTON CALL CENTER COMMUNICATION (AA)"/>
    <x v="586"/>
    <n v="4118.75"/>
  </r>
  <r>
    <x v="6"/>
    <s v="MADEL"/>
    <x v="0"/>
    <x v="0"/>
    <s v="099"/>
    <s v="COMMON ALL"/>
    <s v="MADEL"/>
    <s v="MADELIA SHOP-STRUCT &amp; COMM"/>
    <x v="457"/>
    <n v="5038.26"/>
  </r>
  <r>
    <x v="6"/>
    <s v="MEDCOM"/>
    <x v="0"/>
    <x v="0"/>
    <s v="099"/>
    <s v="COMMON ALL"/>
    <s v="MEDCOM"/>
    <s v="MEDFORD-COMMUNICATION-8/099"/>
    <x v="293"/>
    <n v="40812.61"/>
  </r>
  <r>
    <x v="6"/>
    <s v="MEDCOM"/>
    <x v="1"/>
    <x v="0"/>
    <s v="099"/>
    <s v="COMMON ALL"/>
    <s v="MEDCOM"/>
    <s v="MEDFORD-COMMUNICATION-8/099"/>
    <x v="6"/>
    <n v="46821.56"/>
  </r>
  <r>
    <x v="6"/>
    <s v="MEDCOM"/>
    <x v="1"/>
    <x v="0"/>
    <s v="099"/>
    <s v="COMMON ALL"/>
    <s v="MEDCOM"/>
    <s v="MEDFORD-COMMUNICATION-8/099"/>
    <x v="9"/>
    <n v="108463.48"/>
  </r>
  <r>
    <x v="6"/>
    <s v="MEDCOM"/>
    <x v="1"/>
    <x v="0"/>
    <s v="099"/>
    <s v="COMMON ALL"/>
    <s v="MEDCOM"/>
    <s v="MEDFORD-COMMUNICATION-8/099"/>
    <x v="15"/>
    <n v="1306.99"/>
  </r>
  <r>
    <x v="6"/>
    <s v="MEDCOM"/>
    <x v="1"/>
    <x v="0"/>
    <s v="099"/>
    <s v="COMMON ALL"/>
    <s v="MEDCOM"/>
    <s v="MEDFORD-COMMUNICATION-8/099"/>
    <x v="306"/>
    <n v="2604.23"/>
  </r>
  <r>
    <x v="6"/>
    <s v="MEDCOM"/>
    <x v="1"/>
    <x v="0"/>
    <s v="099"/>
    <s v="COMMON ALL"/>
    <s v="MEDCOM"/>
    <s v="MEDFORD-COMMUNICATION-8/099"/>
    <x v="495"/>
    <n v="57861.53"/>
  </r>
  <r>
    <x v="6"/>
    <s v="MIPER"/>
    <x v="0"/>
    <x v="0"/>
    <s v="099"/>
    <s v="COMMON ALL"/>
    <s v="MIPER"/>
    <s v="MICA PEAK REPEATER STA-COMM/STRUCT (AA)"/>
    <x v="20"/>
    <n v="284531.05"/>
  </r>
  <r>
    <x v="6"/>
    <s v="MIPER"/>
    <x v="0"/>
    <x v="0"/>
    <s v="099"/>
    <s v="COMMON ALL"/>
    <s v="MIPER"/>
    <s v="MICA PEAK REPEATER STA-COMM/STRUCT (AA)"/>
    <x v="477"/>
    <n v="427012.22"/>
  </r>
  <r>
    <x v="6"/>
    <s v="MIPER"/>
    <x v="0"/>
    <x v="0"/>
    <s v="099"/>
    <s v="COMMON ALL"/>
    <s v="MIPER"/>
    <s v="MICA PEAK REPEATER STA-COMM/STRUCT (AA)"/>
    <x v="402"/>
    <n v="7089.12"/>
  </r>
  <r>
    <x v="6"/>
    <s v="MIPER"/>
    <x v="0"/>
    <x v="0"/>
    <s v="099"/>
    <s v="COMMON ALL"/>
    <s v="MIPER"/>
    <s v="MICA PEAK REPEATER STA-COMM/STRUCT (AA)"/>
    <x v="403"/>
    <n v="209916.1"/>
  </r>
  <r>
    <x v="6"/>
    <s v="MIPER"/>
    <x v="0"/>
    <x v="0"/>
    <s v="099"/>
    <s v="COMMON ALL"/>
    <s v="MIPER"/>
    <s v="MICA PEAK REPEATER STA-COMM/STRUCT (AA)"/>
    <x v="304"/>
    <n v="6.42"/>
  </r>
  <r>
    <x v="6"/>
    <s v="MIPER"/>
    <x v="0"/>
    <x v="0"/>
    <s v="099"/>
    <s v="COMMON ALL"/>
    <s v="MIPER"/>
    <s v="MICA PEAK REPEATER STA-COMM/STRUCT (AA)"/>
    <x v="305"/>
    <n v="2133.2399999999998"/>
  </r>
  <r>
    <x v="6"/>
    <s v="MIPER"/>
    <x v="0"/>
    <x v="0"/>
    <s v="099"/>
    <s v="COMMON ALL"/>
    <s v="MIPER"/>
    <s v="MICA PEAK REPEATER STA-COMM/STRUCT (AA)"/>
    <x v="283"/>
    <n v="1390.9"/>
  </r>
  <r>
    <x v="6"/>
    <s v="NEXGEN"/>
    <x v="0"/>
    <x v="0"/>
    <s v="099"/>
    <s v="COMMON ALL"/>
    <s v="NEXGEN"/>
    <s v="NEXT GENERATION COMMUNICATION"/>
    <x v="664"/>
    <n v="0"/>
  </r>
  <r>
    <x v="6"/>
    <s v="NEXGEN"/>
    <x v="0"/>
    <x v="0"/>
    <s v="099"/>
    <s v="COMMON ALL"/>
    <s v="NEXGEN"/>
    <s v="NEXT GENERATION COMMUNICATION"/>
    <x v="581"/>
    <n v="5123594.17"/>
  </r>
  <r>
    <x v="6"/>
    <s v="POSTCO"/>
    <x v="0"/>
    <x v="0"/>
    <s v="099"/>
    <s v="COMMON ALL"/>
    <s v="POSTCO"/>
    <s v="POST STREET COMMUNICATION(7/099)"/>
    <x v="14"/>
    <n v="23566.03"/>
  </r>
  <r>
    <x v="6"/>
    <s v="POSTCO"/>
    <x v="0"/>
    <x v="0"/>
    <s v="099"/>
    <s v="COMMON ALL"/>
    <s v="POSTCO"/>
    <s v="POST STREET COMMUNICATION(7/099)"/>
    <x v="15"/>
    <n v="11461.69"/>
  </r>
  <r>
    <x v="6"/>
    <s v="POSTCO"/>
    <x v="0"/>
    <x v="0"/>
    <s v="099"/>
    <s v="COMMON ALL"/>
    <s v="POSTCO"/>
    <s v="POST STREET COMMUNICATION(7/099)"/>
    <x v="517"/>
    <n v="2093.06"/>
  </r>
  <r>
    <x v="6"/>
    <s v="POSTCO"/>
    <x v="0"/>
    <x v="0"/>
    <s v="099"/>
    <s v="COMMON ALL"/>
    <s v="POSTCO"/>
    <s v="POST STREET COMMUNICATION(7/099)"/>
    <x v="403"/>
    <n v="1157.1500000000001"/>
  </r>
  <r>
    <x v="6"/>
    <s v="ROSCO"/>
    <x v="1"/>
    <x v="0"/>
    <s v="099"/>
    <s v="COMMON ALL"/>
    <s v="ROSCO"/>
    <s v="ROSEBURG OFFICE-TELECOM-COMMUNICATION 8/099"/>
    <x v="8"/>
    <n v="0"/>
  </r>
  <r>
    <x v="6"/>
    <s v="SEECOM"/>
    <x v="0"/>
    <x v="0"/>
    <s v="099"/>
    <s v="COMMON ALL"/>
    <s v="SEECOM"/>
    <s v="Seehorn Building Communication"/>
    <x v="606"/>
    <n v="56333.4"/>
  </r>
  <r>
    <x v="6"/>
    <s v="SEECOM"/>
    <x v="0"/>
    <x v="0"/>
    <s v="099"/>
    <s v="COMMON ALL"/>
    <s v="SEECOM"/>
    <s v="Seehorn Building Communication"/>
    <x v="97"/>
    <n v="14189.09"/>
  </r>
  <r>
    <x v="6"/>
    <s v="SEECOM"/>
    <x v="0"/>
    <x v="0"/>
    <s v="099"/>
    <s v="COMMON ALL"/>
    <s v="SEECOM"/>
    <s v="Seehorn Building Communication"/>
    <x v="665"/>
    <n v="3484.73"/>
  </r>
  <r>
    <x v="6"/>
    <s v="SEECOM"/>
    <x v="0"/>
    <x v="0"/>
    <s v="099"/>
    <s v="COMMON ALL"/>
    <s v="SEECOM"/>
    <s v="Seehorn Building Communication"/>
    <x v="75"/>
    <n v="5063.8599999999997"/>
  </r>
  <r>
    <x v="6"/>
    <s v="SJB"/>
    <x v="0"/>
    <x v="0"/>
    <s v="099"/>
    <s v="COMMON ALL"/>
    <s v="SJB"/>
    <s v="Joe Baldy Next Generation Communication"/>
    <x v="661"/>
    <n v="27071.72"/>
  </r>
  <r>
    <x v="6"/>
    <s v="SJB"/>
    <x v="0"/>
    <x v="0"/>
    <s v="099"/>
    <s v="COMMON ALL"/>
    <s v="SJB"/>
    <s v="Joe Baldy Next Generation Communication"/>
    <x v="330"/>
    <n v="231140.46"/>
  </r>
  <r>
    <x v="6"/>
    <s v="SJNET"/>
    <x v="0"/>
    <x v="0"/>
    <s v="099"/>
    <s v="COMMON ALL"/>
    <s v="SJNET"/>
    <s v="- SAN JOSE NETWORK"/>
    <x v="178"/>
    <n v="241638.96"/>
  </r>
  <r>
    <x v="6"/>
    <s v="SPOAL"/>
    <x v="0"/>
    <x v="0"/>
    <s v="099"/>
    <s v="COMMON ALL"/>
    <s v="SPOAL"/>
    <s v="Spokane Amber Alert Strobe Mass Notification System"/>
    <x v="666"/>
    <n v="120307.84"/>
  </r>
  <r>
    <x v="6"/>
    <s v="SPOAL"/>
    <x v="0"/>
    <x v="0"/>
    <s v="099"/>
    <s v="COMMON ALL"/>
    <s v="SPOAL"/>
    <s v="Spokane Amber Alert Strobe Mass Notification System"/>
    <x v="667"/>
    <n v="85762.68"/>
  </r>
  <r>
    <x v="6"/>
    <s v="SPOAL"/>
    <x v="0"/>
    <x v="0"/>
    <s v="099"/>
    <s v="COMMON ALL"/>
    <s v="SPOAL"/>
    <s v="Spokane Amber Alert Strobe Mass Notification System"/>
    <x v="668"/>
    <n v="144839.49"/>
  </r>
  <r>
    <x v="6"/>
    <s v="SPOAL"/>
    <x v="0"/>
    <x v="0"/>
    <s v="099"/>
    <s v="COMMON ALL"/>
    <s v="SPOAL"/>
    <s v="Spokane Amber Alert Strobe Mass Notification System"/>
    <x v="669"/>
    <n v="21073.49"/>
  </r>
  <r>
    <x v="6"/>
    <s v="SPOAL"/>
    <x v="0"/>
    <x v="0"/>
    <s v="099"/>
    <s v="COMMON ALL"/>
    <s v="SPOAL"/>
    <s v="Spokane Amber Alert Strobe Mass Notification System"/>
    <x v="670"/>
    <n v="49950.55"/>
  </r>
  <r>
    <x v="6"/>
    <s v="SPOAL"/>
    <x v="0"/>
    <x v="0"/>
    <s v="099"/>
    <s v="COMMON ALL"/>
    <s v="SPOAL"/>
    <s v="Spokane Amber Alert Strobe Mass Notification System"/>
    <x v="155"/>
    <n v="40162.42"/>
  </r>
  <r>
    <x v="6"/>
    <s v="SPOAL"/>
    <x v="0"/>
    <x v="0"/>
    <s v="099"/>
    <s v="COMMON ALL"/>
    <s v="SPOAL"/>
    <s v="Spokane Amber Alert Strobe Mass Notification System"/>
    <x v="671"/>
    <n v="224500.15"/>
  </r>
  <r>
    <x v="6"/>
    <s v="SPOSE"/>
    <x v="0"/>
    <x v="0"/>
    <s v="099"/>
    <s v="COMMON ALL"/>
    <s v="SPOSE"/>
    <s v="SPOKANE SERVICE CENTER COMMUNICATION (AA)-MISSION"/>
    <x v="672"/>
    <n v="178529.29"/>
  </r>
  <r>
    <x v="6"/>
    <s v="SPOSE"/>
    <x v="0"/>
    <x v="0"/>
    <s v="099"/>
    <s v="COMMON ALL"/>
    <s v="SPOSE"/>
    <s v="SPOKANE SERVICE CENTER COMMUNICATION (AA)-MISSION"/>
    <x v="137"/>
    <n v="606341.81000000006"/>
  </r>
  <r>
    <x v="6"/>
    <s v="SPOTE"/>
    <x v="0"/>
    <x v="0"/>
    <s v="099"/>
    <s v="COMMON ALL"/>
    <s v="SPOTE"/>
    <s v="SPOKANE MAIN OFFICE TELEPHONE SYSTEM"/>
    <x v="2"/>
    <n v="1087150.7"/>
  </r>
  <r>
    <x v="6"/>
    <s v="SPOTE"/>
    <x v="0"/>
    <x v="0"/>
    <s v="099"/>
    <s v="COMMON ALL"/>
    <s v="SPOTE"/>
    <s v="SPOKANE MAIN OFFICE TELEPHONE SYSTEM"/>
    <x v="5"/>
    <n v="207506.91"/>
  </r>
  <r>
    <x v="6"/>
    <s v="SPOTE"/>
    <x v="0"/>
    <x v="0"/>
    <s v="099"/>
    <s v="COMMON ALL"/>
    <s v="SPOTE"/>
    <s v="SPOKANE MAIN OFFICE TELEPHONE SYSTEM"/>
    <x v="8"/>
    <n v="11045.99"/>
  </r>
  <r>
    <x v="6"/>
    <s v="SPOTE"/>
    <x v="0"/>
    <x v="0"/>
    <s v="099"/>
    <s v="COMMON ALL"/>
    <s v="SPOTE"/>
    <s v="SPOKANE MAIN OFFICE TELEPHONE SYSTEM"/>
    <x v="9"/>
    <n v="30287.41"/>
  </r>
  <r>
    <x v="6"/>
    <s v="SPOTE"/>
    <x v="0"/>
    <x v="0"/>
    <s v="099"/>
    <s v="COMMON ALL"/>
    <s v="SPOTE"/>
    <s v="SPOKANE MAIN OFFICE TELEPHONE SYSTEM"/>
    <x v="10"/>
    <n v="259841.99"/>
  </r>
  <r>
    <x v="6"/>
    <s v="SPOTE"/>
    <x v="0"/>
    <x v="0"/>
    <s v="099"/>
    <s v="COMMON ALL"/>
    <s v="SPOTE"/>
    <s v="SPOKANE MAIN OFFICE TELEPHONE SYSTEM"/>
    <x v="11"/>
    <n v="115452.44"/>
  </r>
  <r>
    <x v="6"/>
    <s v="SPOTE"/>
    <x v="0"/>
    <x v="0"/>
    <s v="099"/>
    <s v="COMMON ALL"/>
    <s v="SPOTE"/>
    <s v="SPOKANE MAIN OFFICE TELEPHONE SYSTEM"/>
    <x v="12"/>
    <n v="180410.09"/>
  </r>
  <r>
    <x v="6"/>
    <s v="SPOTE"/>
    <x v="0"/>
    <x v="0"/>
    <s v="099"/>
    <s v="COMMON ALL"/>
    <s v="SPOTE"/>
    <s v="SPOKANE MAIN OFFICE TELEPHONE SYSTEM"/>
    <x v="13"/>
    <n v="68510.880000000005"/>
  </r>
  <r>
    <x v="6"/>
    <s v="SPOTE"/>
    <x v="0"/>
    <x v="0"/>
    <s v="099"/>
    <s v="COMMON ALL"/>
    <s v="SPOTE"/>
    <s v="SPOKANE MAIN OFFICE TELEPHONE SYSTEM"/>
    <x v="14"/>
    <n v="77634.8"/>
  </r>
  <r>
    <x v="6"/>
    <s v="SPOTE"/>
    <x v="0"/>
    <x v="0"/>
    <s v="099"/>
    <s v="COMMON ALL"/>
    <s v="SPOTE"/>
    <s v="SPOKANE MAIN OFFICE TELEPHONE SYSTEM"/>
    <x v="15"/>
    <n v="49306.3"/>
  </r>
  <r>
    <x v="6"/>
    <s v="SPOTE"/>
    <x v="0"/>
    <x v="0"/>
    <s v="099"/>
    <s v="COMMON ALL"/>
    <s v="SPOTE"/>
    <s v="SPOKANE MAIN OFFICE TELEPHONE SYSTEM"/>
    <x v="16"/>
    <n v="28672.92"/>
  </r>
  <r>
    <x v="6"/>
    <s v="SPOTE"/>
    <x v="0"/>
    <x v="0"/>
    <s v="099"/>
    <s v="COMMON ALL"/>
    <s v="SPOTE"/>
    <s v="SPOKANE MAIN OFFICE TELEPHONE SYSTEM"/>
    <x v="17"/>
    <n v="76300.649999999994"/>
  </r>
  <r>
    <x v="6"/>
    <s v="SPOTE"/>
    <x v="0"/>
    <x v="0"/>
    <s v="099"/>
    <s v="COMMON ALL"/>
    <s v="SPOTE"/>
    <s v="SPOKANE MAIN OFFICE TELEPHONE SYSTEM"/>
    <x v="19"/>
    <n v="611141.52"/>
  </r>
  <r>
    <x v="6"/>
    <s v="SPOTE"/>
    <x v="0"/>
    <x v="0"/>
    <s v="099"/>
    <s v="COMMON ALL"/>
    <s v="SPOTE"/>
    <s v="SPOKANE MAIN OFFICE TELEPHONE SYSTEM"/>
    <x v="20"/>
    <n v="32.22"/>
  </r>
  <r>
    <x v="6"/>
    <s v="SPOTE"/>
    <x v="0"/>
    <x v="0"/>
    <s v="099"/>
    <s v="COMMON ALL"/>
    <s v="SPOTE"/>
    <s v="SPOKANE MAIN OFFICE TELEPHONE SYSTEM"/>
    <x v="575"/>
    <n v="23584.95"/>
  </r>
  <r>
    <x v="6"/>
    <s v="SPOTE"/>
    <x v="0"/>
    <x v="0"/>
    <s v="099"/>
    <s v="COMMON ALL"/>
    <s v="SPOTE"/>
    <s v="SPOKANE MAIN OFFICE TELEPHONE SYSTEM"/>
    <x v="673"/>
    <n v="-1703.2"/>
  </r>
  <r>
    <x v="6"/>
    <s v="SPOTE"/>
    <x v="0"/>
    <x v="0"/>
    <s v="099"/>
    <s v="COMMON ALL"/>
    <s v="SPOTE"/>
    <s v="SPOKANE MAIN OFFICE TELEPHONE SYSTEM"/>
    <x v="477"/>
    <n v="57530.26"/>
  </r>
  <r>
    <x v="6"/>
    <s v="SPOTE"/>
    <x v="0"/>
    <x v="0"/>
    <s v="099"/>
    <s v="COMMON ALL"/>
    <s v="SPOTE"/>
    <s v="SPOKANE MAIN OFFICE TELEPHONE SYSTEM"/>
    <x v="640"/>
    <n v="1935.31"/>
  </r>
  <r>
    <x v="6"/>
    <s v="SPOTE"/>
    <x v="0"/>
    <x v="0"/>
    <s v="099"/>
    <s v="COMMON ALL"/>
    <s v="SPOTE"/>
    <s v="SPOKANE MAIN OFFICE TELEPHONE SYSTEM"/>
    <x v="306"/>
    <n v="22398.25"/>
  </r>
  <r>
    <x v="6"/>
    <s v="SPOTE"/>
    <x v="0"/>
    <x v="0"/>
    <s v="099"/>
    <s v="COMMON ALL"/>
    <s v="SPOTE"/>
    <s v="SPOKANE MAIN OFFICE TELEPHONE SYSTEM"/>
    <x v="674"/>
    <n v="457042.4"/>
  </r>
  <r>
    <x v="6"/>
    <s v="SPOTE"/>
    <x v="0"/>
    <x v="0"/>
    <s v="099"/>
    <s v="COMMON ALL"/>
    <s v="SPOTE"/>
    <s v="SPOKANE MAIN OFFICE TELEPHONE SYSTEM"/>
    <x v="675"/>
    <n v="609696.21"/>
  </r>
  <r>
    <x v="6"/>
    <s v="SPOTE"/>
    <x v="0"/>
    <x v="0"/>
    <s v="099"/>
    <s v="COMMON ALL"/>
    <s v="SPOTE"/>
    <s v="SPOKANE MAIN OFFICE TELEPHONE SYSTEM"/>
    <x v="495"/>
    <n v="105685.31"/>
  </r>
  <r>
    <x v="6"/>
    <s v="SPOTE"/>
    <x v="0"/>
    <x v="0"/>
    <s v="099"/>
    <s v="COMMON ALL"/>
    <s v="SPOTE"/>
    <s v="SPOKANE MAIN OFFICE TELEPHONE SYSTEM"/>
    <x v="676"/>
    <n v="2726.95"/>
  </r>
  <r>
    <x v="6"/>
    <s v="SPOTE"/>
    <x v="0"/>
    <x v="0"/>
    <s v="099"/>
    <s v="COMMON ALL"/>
    <s v="SPOTE"/>
    <s v="SPOKANE MAIN OFFICE TELEPHONE SYSTEM"/>
    <x v="677"/>
    <n v="28883.29"/>
  </r>
  <r>
    <x v="6"/>
    <s v="SPOTE"/>
    <x v="0"/>
    <x v="0"/>
    <s v="099"/>
    <s v="COMMON ALL"/>
    <s v="SPOTE"/>
    <s v="SPOKANE MAIN OFFICE TELEPHONE SYSTEM"/>
    <x v="678"/>
    <n v="142995.67000000001"/>
  </r>
  <r>
    <x v="6"/>
    <s v="SPOTE"/>
    <x v="0"/>
    <x v="0"/>
    <s v="099"/>
    <s v="COMMON ALL"/>
    <s v="SPOTE"/>
    <s v="SPOKANE MAIN OFFICE TELEPHONE SYSTEM"/>
    <x v="679"/>
    <n v="15814.72"/>
  </r>
  <r>
    <x v="6"/>
    <s v="SPOTE"/>
    <x v="0"/>
    <x v="0"/>
    <s v="099"/>
    <s v="COMMON ALL"/>
    <s v="SPOTE"/>
    <s v="SPOKANE MAIN OFFICE TELEPHONE SYSTEM"/>
    <x v="680"/>
    <n v="35380.720000000001"/>
  </r>
  <r>
    <x v="6"/>
    <s v="SPOTE"/>
    <x v="0"/>
    <x v="0"/>
    <s v="099"/>
    <s v="COMMON ALL"/>
    <s v="SPOTE"/>
    <s v="SPOKANE MAIN OFFICE TELEPHONE SYSTEM"/>
    <x v="283"/>
    <n v="4780.8599999999997"/>
  </r>
  <r>
    <x v="6"/>
    <s v="SPOTE"/>
    <x v="0"/>
    <x v="0"/>
    <s v="099"/>
    <s v="COMMON ALL"/>
    <s v="SPOTE"/>
    <s v="SPOKANE MAIN OFFICE TELEPHONE SYSTEM"/>
    <x v="434"/>
    <n v="5531.56"/>
  </r>
  <r>
    <x v="6"/>
    <s v="SPOTE"/>
    <x v="0"/>
    <x v="0"/>
    <s v="099"/>
    <s v="COMMON ALL"/>
    <s v="SPOTE"/>
    <s v="SPOKANE MAIN OFFICE TELEPHONE SYSTEM"/>
    <x v="584"/>
    <n v="115892.48"/>
  </r>
  <r>
    <x v="6"/>
    <s v="SPOTE"/>
    <x v="0"/>
    <x v="0"/>
    <s v="099"/>
    <s v="COMMON ALL"/>
    <s v="SPOTE"/>
    <s v="SPOKANE MAIN OFFICE TELEPHONE SYSTEM"/>
    <x v="681"/>
    <n v="6277.15"/>
  </r>
  <r>
    <x v="6"/>
    <s v="SPOTE"/>
    <x v="0"/>
    <x v="0"/>
    <s v="099"/>
    <s v="COMMON ALL"/>
    <s v="SPOTE"/>
    <s v="SPOKANE MAIN OFFICE TELEPHONE SYSTEM"/>
    <x v="405"/>
    <n v="91232.97"/>
  </r>
  <r>
    <x v="6"/>
    <s v="SPOTE"/>
    <x v="0"/>
    <x v="0"/>
    <s v="099"/>
    <s v="COMMON ALL"/>
    <s v="SPOTE"/>
    <s v="SPOKANE MAIN OFFICE TELEPHONE SYSTEM"/>
    <x v="486"/>
    <n v="2769.87"/>
  </r>
  <r>
    <x v="6"/>
    <s v="SPOTE"/>
    <x v="0"/>
    <x v="0"/>
    <s v="099"/>
    <s v="COMMON ALL"/>
    <s v="SPOTE"/>
    <s v="SPOKANE MAIN OFFICE TELEPHONE SYSTEM"/>
    <x v="636"/>
    <n v="27630.19"/>
  </r>
  <r>
    <x v="6"/>
    <s v="SPOTE"/>
    <x v="0"/>
    <x v="0"/>
    <s v="099"/>
    <s v="COMMON ALL"/>
    <s v="SPOTE"/>
    <s v="SPOKANE MAIN OFFICE TELEPHONE SYSTEM"/>
    <x v="682"/>
    <n v="11564.58"/>
  </r>
  <r>
    <x v="6"/>
    <s v="SPOTE"/>
    <x v="0"/>
    <x v="0"/>
    <s v="099"/>
    <s v="COMMON ALL"/>
    <s v="SPOTE"/>
    <s v="SPOKANE MAIN OFFICE TELEPHONE SYSTEM"/>
    <x v="276"/>
    <n v="82782.52"/>
  </r>
  <r>
    <x v="6"/>
    <s v="SPOTE"/>
    <x v="0"/>
    <x v="0"/>
    <s v="099"/>
    <s v="COMMON ALL"/>
    <s v="SPOTE"/>
    <s v="SPOKANE MAIN OFFICE TELEPHONE SYSTEM"/>
    <x v="302"/>
    <n v="421727.59"/>
  </r>
  <r>
    <x v="6"/>
    <s v="SPOTE"/>
    <x v="0"/>
    <x v="0"/>
    <s v="099"/>
    <s v="COMMON ALL"/>
    <s v="SPOTE"/>
    <s v="SPOKANE MAIN OFFICE TELEPHONE SYSTEM"/>
    <x v="436"/>
    <n v="51736.67"/>
  </r>
  <r>
    <x v="6"/>
    <s v="SPOTE"/>
    <x v="0"/>
    <x v="0"/>
    <s v="099"/>
    <s v="COMMON ALL"/>
    <s v="SPOTE"/>
    <s v="SPOKANE MAIN OFFICE TELEPHONE SYSTEM"/>
    <x v="635"/>
    <n v="85968.23"/>
  </r>
  <r>
    <x v="6"/>
    <s v="SPOTE"/>
    <x v="0"/>
    <x v="0"/>
    <s v="099"/>
    <s v="COMMON ALL"/>
    <s v="SPOTE"/>
    <s v="SPOKANE MAIN OFFICE TELEPHONE SYSTEM"/>
    <x v="349"/>
    <n v="2650.12"/>
  </r>
  <r>
    <x v="6"/>
    <s v="SPOTE"/>
    <x v="0"/>
    <x v="0"/>
    <s v="099"/>
    <s v="COMMON ALL"/>
    <s v="SPOTE"/>
    <s v="SPOKANE MAIN OFFICE TELEPHONE SYSTEM"/>
    <x v="355"/>
    <n v="14.81"/>
  </r>
  <r>
    <x v="6"/>
    <s v="SPOTE"/>
    <x v="0"/>
    <x v="0"/>
    <s v="099"/>
    <s v="COMMON ALL"/>
    <s v="SPOTE"/>
    <s v="SPOKANE MAIN OFFICE TELEPHONE SYSTEM"/>
    <x v="683"/>
    <n v="5387.36"/>
  </r>
  <r>
    <x v="6"/>
    <s v="SPOTE"/>
    <x v="0"/>
    <x v="0"/>
    <s v="099"/>
    <s v="COMMON ALL"/>
    <s v="SPOTE"/>
    <s v="SPOKANE MAIN OFFICE TELEPHONE SYSTEM"/>
    <x v="342"/>
    <n v="2188.71"/>
  </r>
  <r>
    <x v="6"/>
    <s v="SPOTE"/>
    <x v="0"/>
    <x v="0"/>
    <s v="099"/>
    <s v="COMMON ALL"/>
    <s v="SPOTE"/>
    <s v="SPOKANE MAIN OFFICE TELEPHONE SYSTEM"/>
    <x v="684"/>
    <n v="13698.67"/>
  </r>
  <r>
    <x v="6"/>
    <s v="SPOTE"/>
    <x v="0"/>
    <x v="0"/>
    <s v="099"/>
    <s v="COMMON ALL"/>
    <s v="SPOTE"/>
    <s v="SPOKANE MAIN OFFICE TELEPHONE SYSTEM"/>
    <x v="343"/>
    <n v="7985.35"/>
  </r>
  <r>
    <x v="6"/>
    <s v="SPOTE"/>
    <x v="0"/>
    <x v="0"/>
    <s v="099"/>
    <s v="COMMON ALL"/>
    <s v="SPOTE"/>
    <s v="SPOKANE MAIN OFFICE TELEPHONE SYSTEM"/>
    <x v="375"/>
    <n v="10645.09"/>
  </r>
  <r>
    <x v="6"/>
    <s v="SPOTE"/>
    <x v="0"/>
    <x v="0"/>
    <s v="099"/>
    <s v="COMMON ALL"/>
    <s v="SPOTE"/>
    <s v="SPOKANE MAIN OFFICE TELEPHONE SYSTEM"/>
    <x v="277"/>
    <n v="6838.91"/>
  </r>
  <r>
    <x v="6"/>
    <s v="SPOTE"/>
    <x v="0"/>
    <x v="0"/>
    <s v="099"/>
    <s v="COMMON ALL"/>
    <s v="SPOTE"/>
    <s v="SPOKANE MAIN OFFICE TELEPHONE SYSTEM"/>
    <x v="28"/>
    <n v="226347.51999999999"/>
  </r>
  <r>
    <x v="6"/>
    <s v="SPOTE"/>
    <x v="0"/>
    <x v="0"/>
    <s v="099"/>
    <s v="COMMON ALL"/>
    <s v="SPOTE"/>
    <s v="SPOKANE MAIN OFFICE TELEPHONE SYSTEM"/>
    <x v="34"/>
    <n v="433340.15"/>
  </r>
  <r>
    <x v="6"/>
    <s v="SPOTE"/>
    <x v="0"/>
    <x v="0"/>
    <s v="099"/>
    <s v="COMMON ALL"/>
    <s v="SPOTE"/>
    <s v="SPOKANE MAIN OFFICE TELEPHONE SYSTEM"/>
    <x v="150"/>
    <n v="54546.86"/>
  </r>
  <r>
    <x v="6"/>
    <s v="SPOTE"/>
    <x v="0"/>
    <x v="0"/>
    <s v="099"/>
    <s v="COMMON ALL"/>
    <s v="SPOTE"/>
    <s v="SPOKANE MAIN OFFICE TELEPHONE SYSTEM"/>
    <x v="185"/>
    <n v="49201.04"/>
  </r>
  <r>
    <x v="6"/>
    <s v="SYSNE"/>
    <x v="0"/>
    <x v="0"/>
    <s v="099"/>
    <s v="COMMON ALL"/>
    <s v="SYSNE"/>
    <s v="SYSTEM NETWORK-COMMUNICATION (AA)"/>
    <x v="10"/>
    <n v="0"/>
  </r>
  <r>
    <x v="6"/>
    <s v="SYSNE"/>
    <x v="0"/>
    <x v="0"/>
    <s v="099"/>
    <s v="COMMON ALL"/>
    <s v="SYSNE"/>
    <s v="SYSTEM NETWORK-COMMUNICATION (AA)"/>
    <x v="12"/>
    <n v="0"/>
  </r>
  <r>
    <x v="6"/>
    <s v="SYSNE"/>
    <x v="0"/>
    <x v="0"/>
    <s v="099"/>
    <s v="COMMON ALL"/>
    <s v="SYSNE"/>
    <s v="SYSTEM NETWORK-COMMUNICATION (AA)"/>
    <x v="14"/>
    <n v="0"/>
  </r>
  <r>
    <x v="6"/>
    <s v="SYSNE"/>
    <x v="0"/>
    <x v="0"/>
    <s v="099"/>
    <s v="COMMON ALL"/>
    <s v="SYSNE"/>
    <s v="SYSTEM NETWORK-COMMUNICATION (AA)"/>
    <x v="15"/>
    <n v="905366.87"/>
  </r>
  <r>
    <x v="6"/>
    <s v="SYSNE"/>
    <x v="0"/>
    <x v="0"/>
    <s v="099"/>
    <s v="COMMON ALL"/>
    <s v="SYSNE"/>
    <s v="SYSTEM NETWORK-COMMUNICATION (AA)"/>
    <x v="16"/>
    <n v="45355.9"/>
  </r>
  <r>
    <x v="6"/>
    <s v="SYSNE"/>
    <x v="0"/>
    <x v="0"/>
    <s v="099"/>
    <s v="COMMON ALL"/>
    <s v="SYSNE"/>
    <s v="SYSTEM NETWORK-COMMUNICATION (AA)"/>
    <x v="17"/>
    <n v="0"/>
  </r>
  <r>
    <x v="6"/>
    <s v="SYSNE"/>
    <x v="0"/>
    <x v="0"/>
    <s v="099"/>
    <s v="COMMON ALL"/>
    <s v="SYSNE"/>
    <s v="SYSTEM NETWORK-COMMUNICATION (AA)"/>
    <x v="397"/>
    <n v="3057.76"/>
  </r>
  <r>
    <x v="6"/>
    <s v="SYSNE"/>
    <x v="0"/>
    <x v="0"/>
    <s v="099"/>
    <s v="COMMON ALL"/>
    <s v="SYSNE"/>
    <s v="SYSTEM NETWORK-COMMUNICATION (AA)"/>
    <x v="304"/>
    <n v="36889.75"/>
  </r>
  <r>
    <x v="6"/>
    <s v="SYSNE"/>
    <x v="0"/>
    <x v="0"/>
    <s v="099"/>
    <s v="COMMON ALL"/>
    <s v="SYSNE"/>
    <s v="SYSTEM NETWORK-COMMUNICATION (AA)"/>
    <x v="398"/>
    <n v="33371.46"/>
  </r>
  <r>
    <x v="6"/>
    <s v="SYSNE"/>
    <x v="0"/>
    <x v="0"/>
    <s v="099"/>
    <s v="COMMON ALL"/>
    <s v="SYSNE"/>
    <s v="SYSTEM NETWORK-COMMUNICATION (AA)"/>
    <x v="685"/>
    <n v="15342.96"/>
  </r>
  <r>
    <x v="6"/>
    <s v="SYSNE"/>
    <x v="0"/>
    <x v="0"/>
    <s v="099"/>
    <s v="COMMON ALL"/>
    <s v="SYSNE"/>
    <s v="SYSTEM NETWORK-COMMUNICATION (AA)"/>
    <x v="646"/>
    <n v="19924.830000000002"/>
  </r>
  <r>
    <x v="6"/>
    <s v="SYSNE"/>
    <x v="0"/>
    <x v="0"/>
    <s v="099"/>
    <s v="COMMON ALL"/>
    <s v="SYSNE"/>
    <s v="SYSTEM NETWORK-COMMUNICATION (AA)"/>
    <x v="505"/>
    <n v="198386.75"/>
  </r>
  <r>
    <x v="6"/>
    <s v="SYSNE"/>
    <x v="0"/>
    <x v="0"/>
    <s v="099"/>
    <s v="COMMON ALL"/>
    <s v="SYSNE"/>
    <s v="SYSTEM NETWORK-COMMUNICATION (AA)"/>
    <x v="592"/>
    <n v="27062.92"/>
  </r>
  <r>
    <x v="6"/>
    <s v="SYSNE"/>
    <x v="0"/>
    <x v="0"/>
    <s v="099"/>
    <s v="COMMON ALL"/>
    <s v="SYSNE"/>
    <s v="SYSTEM NETWORK-COMMUNICATION (AA)"/>
    <x v="308"/>
    <n v="77157.039999999994"/>
  </r>
  <r>
    <x v="6"/>
    <s v="SYSNE"/>
    <x v="0"/>
    <x v="0"/>
    <s v="099"/>
    <s v="COMMON ALL"/>
    <s v="SYSNE"/>
    <s v="SYSTEM NETWORK-COMMUNICATION (AA)"/>
    <x v="486"/>
    <n v="2436.3000000000002"/>
  </r>
  <r>
    <x v="6"/>
    <s v="SYSNE"/>
    <x v="0"/>
    <x v="0"/>
    <s v="099"/>
    <s v="COMMON ALL"/>
    <s v="SYSNE"/>
    <s v="SYSTEM NETWORK-COMMUNICATION (AA)"/>
    <x v="275"/>
    <n v="2575.81"/>
  </r>
  <r>
    <x v="6"/>
    <s v="SYSNE"/>
    <x v="0"/>
    <x v="0"/>
    <s v="099"/>
    <s v="COMMON ALL"/>
    <s v="SYSNE"/>
    <s v="SYSTEM NETWORK-COMMUNICATION (AA)"/>
    <x v="686"/>
    <n v="44335.91"/>
  </r>
  <r>
    <x v="6"/>
    <s v="SYSNE"/>
    <x v="0"/>
    <x v="0"/>
    <s v="099"/>
    <s v="COMMON ALL"/>
    <s v="SYSNE"/>
    <s v="SYSTEM NETWORK-COMMUNICATION (AA)"/>
    <x v="276"/>
    <n v="226846.64"/>
  </r>
  <r>
    <x v="6"/>
    <s v="SYSNE"/>
    <x v="0"/>
    <x v="0"/>
    <s v="099"/>
    <s v="COMMON ALL"/>
    <s v="SYSNE"/>
    <s v="SYSTEM NETWORK-COMMUNICATION (AA)"/>
    <x v="400"/>
    <n v="14641.58"/>
  </r>
  <r>
    <x v="6"/>
    <s v="SYSNE"/>
    <x v="0"/>
    <x v="0"/>
    <s v="099"/>
    <s v="COMMON ALL"/>
    <s v="SYSNE"/>
    <s v="SYSTEM NETWORK-COMMUNICATION (AA)"/>
    <x v="407"/>
    <n v="4324.5600000000004"/>
  </r>
  <r>
    <x v="6"/>
    <s v="SYSNE"/>
    <x v="0"/>
    <x v="0"/>
    <s v="099"/>
    <s v="COMMON ALL"/>
    <s v="SYSNE"/>
    <s v="SYSTEM NETWORK-COMMUNICATION (AA)"/>
    <x v="370"/>
    <n v="-26671.58"/>
  </r>
  <r>
    <x v="6"/>
    <s v="SYSNE"/>
    <x v="0"/>
    <x v="0"/>
    <s v="099"/>
    <s v="COMMON ALL"/>
    <s v="SYSNE"/>
    <s v="SYSTEM NETWORK-COMMUNICATION (AA)"/>
    <x v="687"/>
    <n v="61390.37"/>
  </r>
  <r>
    <x v="6"/>
    <s v="SYSNE"/>
    <x v="0"/>
    <x v="0"/>
    <s v="099"/>
    <s v="COMMON ALL"/>
    <s v="SYSNE"/>
    <s v="SYSTEM NETWORK-COMMUNICATION (AA)"/>
    <x v="688"/>
    <n v="239058.43"/>
  </r>
  <r>
    <x v="6"/>
    <s v="SYSNE"/>
    <x v="0"/>
    <x v="0"/>
    <s v="099"/>
    <s v="COMMON ALL"/>
    <s v="SYSNE"/>
    <s v="SYSTEM NETWORK-COMMUNICATION (AA)"/>
    <x v="105"/>
    <n v="518658.59"/>
  </r>
  <r>
    <x v="6"/>
    <s v="SYSNE"/>
    <x v="0"/>
    <x v="0"/>
    <s v="099"/>
    <s v="COMMON ALL"/>
    <s v="SYSNE"/>
    <s v="SYSTEM NETWORK-COMMUNICATION (AA)"/>
    <x v="689"/>
    <n v="3091.34"/>
  </r>
  <r>
    <x v="6"/>
    <s v="SYSNE"/>
    <x v="0"/>
    <x v="0"/>
    <s v="099"/>
    <s v="COMMON ALL"/>
    <s v="SYSNE"/>
    <s v="SYSTEM NETWORK-COMMUNICATION (AA)"/>
    <x v="31"/>
    <n v="39536.6"/>
  </r>
  <r>
    <x v="6"/>
    <s v="SYSNE"/>
    <x v="0"/>
    <x v="0"/>
    <s v="099"/>
    <s v="COMMON ALL"/>
    <s v="SYSNE"/>
    <s v="SYSTEM NETWORK-COMMUNICATION (AA)"/>
    <x v="690"/>
    <n v="106610.01"/>
  </r>
  <r>
    <x v="6"/>
    <s v="SYSNE"/>
    <x v="0"/>
    <x v="0"/>
    <s v="099"/>
    <s v="COMMON ALL"/>
    <s v="SYSNE"/>
    <s v="SYSTEM NETWORK-COMMUNICATION (AA)"/>
    <x v="43"/>
    <n v="474952.78"/>
  </r>
  <r>
    <x v="6"/>
    <s v="SYSNE"/>
    <x v="0"/>
    <x v="0"/>
    <s v="099"/>
    <s v="COMMON ALL"/>
    <s v="SYSNE"/>
    <s v="SYSTEM NETWORK-COMMUNICATION (AA)"/>
    <x v="44"/>
    <n v="15425.5"/>
  </r>
  <r>
    <x v="6"/>
    <s v="SYSNE"/>
    <x v="0"/>
    <x v="0"/>
    <s v="099"/>
    <s v="COMMON ALL"/>
    <s v="SYSNE"/>
    <s v="SYSTEM NETWORK-COMMUNICATION (AA)"/>
    <x v="45"/>
    <n v="226119.14"/>
  </r>
  <r>
    <x v="6"/>
    <s v="SYSNE"/>
    <x v="0"/>
    <x v="0"/>
    <s v="099"/>
    <s v="COMMON ALL"/>
    <s v="SYSNE"/>
    <s v="SYSTEM NETWORK-COMMUNICATION (AA)"/>
    <x v="137"/>
    <n v="300870.40999999997"/>
  </r>
  <r>
    <x v="6"/>
    <s v="SYSNE"/>
    <x v="0"/>
    <x v="0"/>
    <s v="099"/>
    <s v="COMMON ALL"/>
    <s v="SYSNE"/>
    <s v="SYSTEM NETWORK-COMMUNICATION (AA)"/>
    <x v="140"/>
    <n v="177759.02"/>
  </r>
  <r>
    <x v="6"/>
    <s v="SYSNE"/>
    <x v="0"/>
    <x v="0"/>
    <s v="099"/>
    <s v="COMMON ALL"/>
    <s v="SYSNE"/>
    <s v="SYSTEM NETWORK-COMMUNICATION (AA)"/>
    <x v="47"/>
    <n v="100434.99"/>
  </r>
  <r>
    <x v="6"/>
    <s v="SYSNE"/>
    <x v="0"/>
    <x v="0"/>
    <s v="099"/>
    <s v="COMMON ALL"/>
    <s v="SYSNE"/>
    <s v="SYSTEM NETWORK-COMMUNICATION (AA)"/>
    <x v="691"/>
    <n v="86994.71"/>
  </r>
  <r>
    <x v="6"/>
    <s v="SYSNE"/>
    <x v="0"/>
    <x v="0"/>
    <s v="099"/>
    <s v="COMMON ALL"/>
    <s v="SYSNE"/>
    <s v="SYSTEM NETWORK-COMMUNICATION (AA)"/>
    <x v="211"/>
    <n v="82362.61"/>
  </r>
  <r>
    <x v="6"/>
    <s v="SYSNE"/>
    <x v="0"/>
    <x v="0"/>
    <s v="099"/>
    <s v="COMMON ALL"/>
    <s v="SYSNE"/>
    <s v="SYSTEM NETWORK-COMMUNICATION (AA)"/>
    <x v="162"/>
    <n v="88958.47"/>
  </r>
  <r>
    <x v="6"/>
    <s v="SYSNE"/>
    <x v="0"/>
    <x v="0"/>
    <s v="099"/>
    <s v="COMMON ALL"/>
    <s v="SYSNE"/>
    <s v="SYSTEM NETWORK-COMMUNICATION (AA)"/>
    <x v="692"/>
    <n v="9598.5300000000007"/>
  </r>
  <r>
    <x v="6"/>
    <s v="SYSNE"/>
    <x v="0"/>
    <x v="0"/>
    <s v="099"/>
    <s v="COMMON ALL"/>
    <s v="SYSNE"/>
    <s v="SYSTEM NETWORK-COMMUNICATION (AA)"/>
    <x v="269"/>
    <n v="875341.36"/>
  </r>
  <r>
    <x v="6"/>
    <s v="SYSNE"/>
    <x v="0"/>
    <x v="0"/>
    <s v="099"/>
    <s v="COMMON ALL"/>
    <s v="SYSNE"/>
    <s v="SYSTEM NETWORK-COMMUNICATION (AA)"/>
    <x v="172"/>
    <n v="758771.69"/>
  </r>
  <r>
    <x v="6"/>
    <s v="SYSNE"/>
    <x v="0"/>
    <x v="0"/>
    <s v="099"/>
    <s v="COMMON ALL"/>
    <s v="SYSNE"/>
    <s v="SYSTEM NETWORK-COMMUNICATION (AA)"/>
    <x v="173"/>
    <n v="13706.63"/>
  </r>
  <r>
    <x v="6"/>
    <s v="SYSNE"/>
    <x v="0"/>
    <x v="0"/>
    <s v="099"/>
    <s v="COMMON ALL"/>
    <s v="SYSNE"/>
    <s v="SYSTEM NETWORK-COMMUNICATION (AA)"/>
    <x v="180"/>
    <n v="223918.25"/>
  </r>
  <r>
    <x v="6"/>
    <s v="SYSNE"/>
    <x v="0"/>
    <x v="0"/>
    <s v="099"/>
    <s v="COMMON ALL"/>
    <s v="SYSNE"/>
    <s v="SYSTEM NETWORK-COMMUNICATION (AA)"/>
    <x v="181"/>
    <n v="241973.68"/>
  </r>
  <r>
    <x v="6"/>
    <s v="SYSNE"/>
    <x v="0"/>
    <x v="0"/>
    <s v="099"/>
    <s v="COMMON ALL"/>
    <s v="SYSNE"/>
    <s v="SYSTEM NETWORK-COMMUNICATION (AA)"/>
    <x v="693"/>
    <n v="402286.22"/>
  </r>
  <r>
    <x v="6"/>
    <s v="SYSNE"/>
    <x v="0"/>
    <x v="0"/>
    <s v="099"/>
    <s v="COMMON ALL"/>
    <s v="SYSNE"/>
    <s v="SYSTEM NETWORK-COMMUNICATION (AA)"/>
    <x v="694"/>
    <n v="87358.080000000002"/>
  </r>
  <r>
    <x v="6"/>
    <s v="SYSNE"/>
    <x v="0"/>
    <x v="0"/>
    <s v="099"/>
    <s v="COMMON ALL"/>
    <s v="SYSNE"/>
    <s v="SYSTEM NETWORK-COMMUNICATION (AA)"/>
    <x v="185"/>
    <n v="31530.35"/>
  </r>
  <r>
    <x v="6"/>
    <s v="SYSNE"/>
    <x v="0"/>
    <x v="0"/>
    <s v="099"/>
    <s v="COMMON ALL"/>
    <s v="SYSNE"/>
    <s v="SYSTEM NETWORK-COMMUNICATION (AA)"/>
    <x v="441"/>
    <n v="20445.07"/>
  </r>
  <r>
    <x v="6"/>
    <s v="SYSNE"/>
    <x v="0"/>
    <x v="0"/>
    <s v="099"/>
    <s v="COMMON ALL"/>
    <s v="SYSNE"/>
    <s v="SYSTEM NETWORK-COMMUNICATION (AA)"/>
    <x v="190"/>
    <n v="9477.59"/>
  </r>
  <r>
    <x v="6"/>
    <s v="SYSNE"/>
    <x v="0"/>
    <x v="0"/>
    <s v="099"/>
    <s v="COMMON ALL"/>
    <s v="SYSNE"/>
    <s v="SYSTEM NETWORK-COMMUNICATION (AA)"/>
    <x v="57"/>
    <n v="35383.370000000003"/>
  </r>
  <r>
    <x v="6"/>
    <s v="SYSNE"/>
    <x v="0"/>
    <x v="0"/>
    <s v="099"/>
    <s v="COMMON ALL"/>
    <s v="SYSNE"/>
    <s v="SYSTEM NETWORK-COMMUNICATION (AA)"/>
    <x v="195"/>
    <n v="15700.15"/>
  </r>
  <r>
    <x v="6"/>
    <s v="SYSNE"/>
    <x v="0"/>
    <x v="4"/>
    <s v="099"/>
    <s v="COMMON ALL"/>
    <s v="SYSNE"/>
    <s v="SYSTEM NETWORK-COMMUNICATION (AN)"/>
    <x v="690"/>
    <n v="0"/>
  </r>
  <r>
    <x v="6"/>
    <s v="SYSNE"/>
    <x v="2"/>
    <x v="4"/>
    <s v="099"/>
    <s v="COMMON ALL"/>
    <s v="SYSNE"/>
    <s v="SYSTEM NETWORK-COMMUNICATION (AN)"/>
    <x v="278"/>
    <n v="172433.46"/>
  </r>
  <r>
    <x v="6"/>
    <s v="SYSNE"/>
    <x v="2"/>
    <x v="4"/>
    <s v="099"/>
    <s v="COMMON ALL"/>
    <s v="SYSNE"/>
    <s v="SYSTEM NETWORK-COMMUNICATION (AN)"/>
    <x v="400"/>
    <n v="229529.64"/>
  </r>
  <r>
    <x v="6"/>
    <s v="SYSNE"/>
    <x v="2"/>
    <x v="4"/>
    <s v="099"/>
    <s v="COMMON ALL"/>
    <s v="SYSNE"/>
    <s v="SYSTEM NETWORK-COMMUNICATION (AN)"/>
    <x v="280"/>
    <n v="14180.42"/>
  </r>
  <r>
    <x v="6"/>
    <s v="SYSNE"/>
    <x v="2"/>
    <x v="4"/>
    <s v="099"/>
    <s v="COMMON ALL"/>
    <s v="SYSNE"/>
    <s v="SYSTEM NETWORK-COMMUNICATION (AN)"/>
    <x v="695"/>
    <n v="66466.789999999994"/>
  </r>
  <r>
    <x v="6"/>
    <s v="TKB"/>
    <x v="0"/>
    <x v="0"/>
    <s v="099"/>
    <s v="COMMON ALL"/>
    <s v="TKB"/>
    <s v="akean Butte Next Generation Communication"/>
    <x v="661"/>
    <n v="27071.71"/>
  </r>
  <r>
    <x v="6"/>
    <s v="TKB"/>
    <x v="0"/>
    <x v="0"/>
    <s v="099"/>
    <s v="COMMON ALL"/>
    <s v="TKB"/>
    <s v="akean Butte Next Generation Communication"/>
    <x v="111"/>
    <n v="1118018.29"/>
  </r>
  <r>
    <x v="6"/>
    <s v="TRENT"/>
    <x v="0"/>
    <x v="0"/>
    <s v="099"/>
    <s v="COMMON ALL"/>
    <s v="TRENT"/>
    <s v="SPOKANE VALLEY CALL SERVICE CENTER (old Horizon C.U.Building)"/>
    <x v="283"/>
    <n v="0"/>
  </r>
  <r>
    <x v="6"/>
    <s v="TRENT"/>
    <x v="0"/>
    <x v="0"/>
    <s v="099"/>
    <s v="COMMON ALL"/>
    <s v="TRENT"/>
    <s v="SPOKANE VALLEY CALL SERVICE CENTER (old Horizon C.U.Building)"/>
    <x v="645"/>
    <n v="75063.399999999994"/>
  </r>
  <r>
    <x v="6"/>
    <s v="TRENT"/>
    <x v="0"/>
    <x v="0"/>
    <s v="099"/>
    <s v="COMMON ALL"/>
    <s v="TRENT"/>
    <s v="SPOKANE VALLEY CALL SERVICE CENTER (old Horizon C.U.Building)"/>
    <x v="308"/>
    <n v="39790.92"/>
  </r>
  <r>
    <x v="6"/>
    <s v="TRENT"/>
    <x v="0"/>
    <x v="0"/>
    <s v="099"/>
    <s v="COMMON ALL"/>
    <s v="TRENT"/>
    <s v="SPOKANE VALLEY CALL SERVICE CENTER (old Horizon C.U.Building)"/>
    <x v="636"/>
    <n v="36078.6"/>
  </r>
  <r>
    <x v="6"/>
    <s v="TRENT"/>
    <x v="0"/>
    <x v="0"/>
    <s v="099"/>
    <s v="COMMON ALL"/>
    <s v="TRENT"/>
    <s v="SPOKANE VALLEY CALL SERVICE CENTER (old Horizon C.U.Building)"/>
    <x v="301"/>
    <n v="41280.46"/>
  </r>
  <r>
    <x v="6"/>
    <s v="TRENT"/>
    <x v="0"/>
    <x v="0"/>
    <s v="099"/>
    <s v="COMMON ALL"/>
    <s v="TRENT"/>
    <s v="SPOKANE VALLEY CALL SERVICE CENTER (old Horizon C.U.Building)"/>
    <x v="321"/>
    <n v="328825.09000000003"/>
  </r>
  <r>
    <x v="6"/>
    <s v="TRENT"/>
    <x v="0"/>
    <x v="0"/>
    <s v="099"/>
    <s v="COMMON ALL"/>
    <s v="TRENT"/>
    <s v="SPOKANE VALLEY CALL SERVICE CENTER (old Horizon C.U.Building)"/>
    <x v="277"/>
    <n v="291944.18"/>
  </r>
  <r>
    <x v="6"/>
    <s v="TRENT"/>
    <x v="0"/>
    <x v="0"/>
    <s v="099"/>
    <s v="COMMON ALL"/>
    <s v="TRENT"/>
    <s v="SPOKANE VALLEY CALL SERVICE CENTER (old Horizon C.U.Building)"/>
    <x v="111"/>
    <n v="180337.26"/>
  </r>
  <r>
    <x v="6"/>
    <s v="TRENT"/>
    <x v="0"/>
    <x v="0"/>
    <s v="099"/>
    <s v="COMMON ALL"/>
    <s v="TRENT"/>
    <s v="SPOKANE VALLEY CALL SERVICE CENTER (old Horizon C.U.Building)"/>
    <x v="490"/>
    <n v="39.880000000000003"/>
  </r>
  <r>
    <x v="6"/>
    <s v="TRENT"/>
    <x v="0"/>
    <x v="0"/>
    <s v="099"/>
    <s v="COMMON ALL"/>
    <s v="TRENT"/>
    <s v="SPOKANE VALLEY CALL SERVICE CENTER (old Horizon C.U.Building)"/>
    <x v="35"/>
    <n v="611.35"/>
  </r>
  <r>
    <x v="6"/>
    <s v="TRENT"/>
    <x v="0"/>
    <x v="0"/>
    <s v="099"/>
    <s v="COMMON ALL"/>
    <s v="TRENT"/>
    <s v="SPOKANE VALLEY CALL SERVICE CENTER (old Horizon C.U.Building)"/>
    <x v="47"/>
    <n v="-651.23"/>
  </r>
  <r>
    <x v="6"/>
    <s v="COMSOL"/>
    <x v="2"/>
    <x v="1"/>
    <s v="209"/>
    <s v="COMMUNITY SOLAR-WASHINGTON"/>
    <s v="COMSOL"/>
    <s v="COMMUNITY SOLAR PROJECT (WA)"/>
    <x v="52"/>
    <n v="0"/>
  </r>
  <r>
    <x v="6"/>
    <s v="BPK"/>
    <x v="0"/>
    <x v="4"/>
    <s v="216"/>
    <s v="BOULDER PARK GENERATION"/>
    <s v="BPK"/>
    <s v="BOULDER PARK GENERATION"/>
    <x v="483"/>
    <n v="6124.58"/>
  </r>
  <r>
    <x v="6"/>
    <s v="223T"/>
    <x v="2"/>
    <x v="1"/>
    <s v="223"/>
    <s v="BEACON-CABINET-WA 230"/>
    <s v="223T"/>
    <s v="BEACON-CABINET 230KV TRANSM LINE - WASHINGTON"/>
    <x v="19"/>
    <n v="125973.6"/>
  </r>
  <r>
    <x v="6"/>
    <s v="223T"/>
    <x v="2"/>
    <x v="4"/>
    <s v="223"/>
    <s v="BEACON-CABINET-WA 230"/>
    <s v="223T"/>
    <s v="BEACON-CABINET 230KV TRANSM LINE - WASHINGTON (AN)"/>
    <x v="20"/>
    <n v="8750.59"/>
  </r>
  <r>
    <x v="6"/>
    <s v="259T"/>
    <x v="2"/>
    <x v="4"/>
    <s v="259"/>
    <s v="NO.LEWSTN-WALLA WALLA-WA 230"/>
    <s v="259T"/>
    <s v="NO LEWISTON-WALLA WALLA 230 KV TRANSM LINE-WASH"/>
    <x v="696"/>
    <n v="285665.32"/>
  </r>
  <r>
    <x v="6"/>
    <s v="259T"/>
    <x v="2"/>
    <x v="4"/>
    <s v="259"/>
    <s v="NO.LEWSTN-WALLA WALLA-WA 230"/>
    <s v="259T"/>
    <s v="NO LEWISTON-WALLA WALLA 230 KV TRANSM LINE-WASH"/>
    <x v="610"/>
    <n v="289022.71000000002"/>
  </r>
  <r>
    <x v="6"/>
    <s v="259T"/>
    <x v="2"/>
    <x v="1"/>
    <s v="259"/>
    <s v="NO.LEWSTN-WALLA WALLA-WA 230"/>
    <s v="259T"/>
    <s v="NO LEWISTON-WALLA WALLA 230 KV TRANSM LINE-WASH"/>
    <x v="19"/>
    <n v="1956.65"/>
  </r>
  <r>
    <x v="6"/>
    <s v="280T"/>
    <x v="2"/>
    <x v="4"/>
    <s v="280"/>
    <s v="BENEWAH-SHAWNEE 230"/>
    <s v="280T"/>
    <s v="BENEWAH-SHAWNEE 230KV TRANSM LINE - WASHINGTON"/>
    <x v="479"/>
    <n v="826998.52"/>
  </r>
  <r>
    <x v="6"/>
    <s v="280T"/>
    <x v="2"/>
    <x v="4"/>
    <s v="280"/>
    <s v="BENEWAH-SHAWNEE 230"/>
    <s v="280T"/>
    <s v="BENEWAH-SHAWNEE 230KV TRANSM LINE - WASHINGTON"/>
    <x v="397"/>
    <n v="1992.07"/>
  </r>
  <r>
    <x v="6"/>
    <s v="280T"/>
    <x v="2"/>
    <x v="4"/>
    <s v="280"/>
    <s v="BENEWAH-SHAWNEE 230"/>
    <s v="280T"/>
    <s v="BENEWAH-SHAWNEE 230KV TRANSM LINE - WASHINGTON"/>
    <x v="305"/>
    <n v="-52031.48"/>
  </r>
  <r>
    <x v="6"/>
    <s v="299T"/>
    <x v="2"/>
    <x v="4"/>
    <s v="299"/>
    <s v="115KV LINE-WA"/>
    <s v="299T"/>
    <s v="WASHINGTON 115KV TRANSM LINES"/>
    <x v="20"/>
    <n v="6822.7"/>
  </r>
  <r>
    <x v="6"/>
    <s v="299T"/>
    <x v="2"/>
    <x v="1"/>
    <s v="299"/>
    <s v="115KV LINE-WA"/>
    <s v="299T"/>
    <s v="WASHINGTON 115KV TRANSM LINES"/>
    <x v="11"/>
    <n v="17614.25"/>
  </r>
  <r>
    <x v="6"/>
    <s v="299T"/>
    <x v="2"/>
    <x v="1"/>
    <s v="299"/>
    <s v="115KV LINE-WA"/>
    <s v="299T"/>
    <s v="WASHINGTON 115KV TRANSM LINES"/>
    <x v="12"/>
    <n v="1376.42"/>
  </r>
  <r>
    <x v="6"/>
    <s v="299T"/>
    <x v="2"/>
    <x v="1"/>
    <s v="299"/>
    <s v="115KV LINE-WA"/>
    <s v="299T"/>
    <s v="WASHINGTON 115KV TRANSM LINES"/>
    <x v="15"/>
    <n v="15075.19"/>
  </r>
  <r>
    <x v="6"/>
    <s v="299T"/>
    <x v="2"/>
    <x v="1"/>
    <s v="299"/>
    <s v="115KV LINE-WA"/>
    <s v="299T"/>
    <s v="WASHINGTON 115KV TRANSM LINES"/>
    <x v="16"/>
    <n v="44870.28"/>
  </r>
  <r>
    <x v="6"/>
    <s v="299T"/>
    <x v="2"/>
    <x v="1"/>
    <s v="299"/>
    <s v="115KV LINE-WA"/>
    <s v="299T"/>
    <s v="WASHINGTON 115KV TRANSM LINES"/>
    <x v="17"/>
    <n v="442.39"/>
  </r>
  <r>
    <x v="6"/>
    <s v="299T"/>
    <x v="2"/>
    <x v="1"/>
    <s v="299"/>
    <s v="115KV LINE-WA"/>
    <s v="299T"/>
    <s v="WASHINGTON 115KV TRANSM LINES"/>
    <x v="18"/>
    <n v="76.03"/>
  </r>
  <r>
    <x v="6"/>
    <s v="299T"/>
    <x v="2"/>
    <x v="1"/>
    <s v="299"/>
    <s v="115KV LINE-WA"/>
    <s v="299T"/>
    <s v="WASHINGTON 115KV TRANSM LINES"/>
    <x v="19"/>
    <n v="44969.05"/>
  </r>
  <r>
    <x v="6"/>
    <s v="LANC"/>
    <x v="2"/>
    <x v="4"/>
    <s v="312"/>
    <s v="LANCASTER"/>
    <s v="LANC"/>
    <s v="LANCASTER CT"/>
    <x v="393"/>
    <n v="12513.28"/>
  </r>
  <r>
    <x v="6"/>
    <s v="320T"/>
    <x v="2"/>
    <x v="4"/>
    <s v="320"/>
    <s v="BEACON-CABINET GORGE-ID 230"/>
    <s v="320T"/>
    <s v="BEACON-CABINET 230KV TRANSM LINE - IDAHO (AN)"/>
    <x v="20"/>
    <n v="0"/>
  </r>
  <r>
    <x v="6"/>
    <s v="320T"/>
    <x v="2"/>
    <x v="2"/>
    <s v="320"/>
    <s v="BEACON-CABINET GORGE-ID 230"/>
    <s v="320T"/>
    <s v="BEACON-CABINET 230KV TRANSM LINE - IDAHO (ID)"/>
    <x v="19"/>
    <n v="94354.46"/>
  </r>
  <r>
    <x v="6"/>
    <s v="333T"/>
    <x v="2"/>
    <x v="4"/>
    <s v="333"/>
    <s v="NOXON-PINE CR #1-ID 230"/>
    <s v="333T"/>
    <s v="NOXON-PINE CREEK 230KV TRANSM LINE - IDAHO"/>
    <x v="697"/>
    <n v="1076448.47"/>
  </r>
  <r>
    <x v="6"/>
    <s v="350T"/>
    <x v="2"/>
    <x v="4"/>
    <s v="350"/>
    <s v="BEACON-LOLO-ID 230"/>
    <s v="350T"/>
    <s v="BEACON-LOLO 230KV TRANSM LINE - IDAHO"/>
    <x v="477"/>
    <n v="190787.85"/>
  </r>
  <r>
    <x v="6"/>
    <s v="354T"/>
    <x v="2"/>
    <x v="4"/>
    <s v="354"/>
    <s v="NO.LEWSTN-WALLA WALLA-ID 230"/>
    <s v="354T"/>
    <s v="NO LEWISTON-WALLA WALLA 230KV TRANSM LINE-IDAHO"/>
    <x v="696"/>
    <n v="366851.62"/>
  </r>
  <r>
    <x v="6"/>
    <s v="354T"/>
    <x v="2"/>
    <x v="4"/>
    <s v="354"/>
    <s v="NO.LEWSTN-WALLA WALLA-ID 230"/>
    <s v="354T"/>
    <s v="NO LEWISTON-WALLA WALLA 230KV TRANSM LINE-IDAHO"/>
    <x v="698"/>
    <n v="130695.86"/>
  </r>
  <r>
    <x v="6"/>
    <s v="354T"/>
    <x v="2"/>
    <x v="2"/>
    <s v="354"/>
    <s v="NO.LEWSTN-WALLA WALLA-ID 230"/>
    <s v="354T"/>
    <s v="NO LEWISTON-WALLA WALLA 230KV TRANSM LINE-IDAHO (ID)"/>
    <x v="19"/>
    <n v="44775.45"/>
  </r>
  <r>
    <x v="6"/>
    <s v="360T"/>
    <x v="2"/>
    <x v="4"/>
    <s v="360"/>
    <s v="HATWAI-NO LEWISTON 230"/>
    <s v="360T"/>
    <s v="HATWAI-NORTH LEWISTON 230KV TRANSM LINE"/>
    <x v="699"/>
    <n v="361356.25"/>
  </r>
  <r>
    <x v="6"/>
    <s v="360T"/>
    <x v="2"/>
    <x v="4"/>
    <s v="360"/>
    <s v="HATWAI-NO LEWISTON 230"/>
    <s v="360T"/>
    <s v="HATWAI-NORTH LEWISTON 230KV TRANSM LINE"/>
    <x v="530"/>
    <n v="37977.620000000003"/>
  </r>
  <r>
    <x v="6"/>
    <s v="399T"/>
    <x v="2"/>
    <x v="2"/>
    <s v="399"/>
    <s v="115KV LINE - ID"/>
    <s v="399T"/>
    <s v="IDAHO 115KV TRANSMISSION LINES (ID)"/>
    <x v="15"/>
    <n v="609.22"/>
  </r>
  <r>
    <x v="6"/>
    <s v="399T"/>
    <x v="2"/>
    <x v="2"/>
    <s v="399"/>
    <s v="115KV LINE - ID"/>
    <s v="399T"/>
    <s v="IDAHO 115KV TRANSMISSION LINES (ID)"/>
    <x v="16"/>
    <n v="610.25"/>
  </r>
  <r>
    <x v="6"/>
    <s v="399T"/>
    <x v="2"/>
    <x v="2"/>
    <s v="399"/>
    <s v="115KV LINE - ID"/>
    <s v="399T"/>
    <s v="IDAHO 115KV TRANSMISSION LINES (ID)"/>
    <x v="18"/>
    <n v="65826.179999999993"/>
  </r>
  <r>
    <x v="6"/>
    <s v="NOX"/>
    <x v="2"/>
    <x v="4"/>
    <s v="401"/>
    <s v="NOXON RAPIDS HYDRO"/>
    <s v="NOX"/>
    <s v="NOXON RAPIDS HED"/>
    <x v="19"/>
    <n v="8412.33"/>
  </r>
  <r>
    <x v="6"/>
    <s v="NOX"/>
    <x v="2"/>
    <x v="4"/>
    <s v="401"/>
    <s v="NOXON RAPIDS HYDRO"/>
    <s v="NOX"/>
    <s v="NOXON RAPIDS HED"/>
    <x v="21"/>
    <n v="3560.68"/>
  </r>
  <r>
    <x v="6"/>
    <s v="NOX"/>
    <x v="2"/>
    <x v="4"/>
    <s v="401"/>
    <s v="NOXON RAPIDS HYDRO"/>
    <s v="NOX"/>
    <s v="NOXON RAPIDS HED"/>
    <x v="700"/>
    <n v="65876.52"/>
  </r>
  <r>
    <x v="6"/>
    <s v="420T"/>
    <x v="2"/>
    <x v="4"/>
    <s v="420"/>
    <s v="NOXON-PINE CREEK-MT 230KV"/>
    <s v="420T"/>
    <s v="NOXON-PINE CREEK 230KV TRANSM LINE - MONTANA"/>
    <x v="697"/>
    <n v="592959.54"/>
  </r>
  <r>
    <x v="6"/>
    <s v="424T"/>
    <x v="2"/>
    <x v="4"/>
    <s v="424"/>
    <s v="COLSTRIP-A LINE 500KV"/>
    <s v="424T"/>
    <s v="COLSTRIP-TOWNSEND 500KV TRANSM LINE A"/>
    <x v="701"/>
    <n v="57146.06"/>
  </r>
  <r>
    <x v="6"/>
    <s v="424T"/>
    <x v="2"/>
    <x v="4"/>
    <s v="424"/>
    <s v="COLSTRIP-A LINE 500KV"/>
    <s v="424T"/>
    <s v="COLSTRIP-TOWNSEND 500KV TRANSM LINE A"/>
    <x v="702"/>
    <n v="4982.34"/>
  </r>
  <r>
    <x v="6"/>
    <s v="424T"/>
    <x v="2"/>
    <x v="4"/>
    <s v="424"/>
    <s v="COLSTRIP-A LINE 500KV"/>
    <s v="424T"/>
    <s v="COLSTRIP-TOWNSEND 500KV TRANSM LINE A"/>
    <x v="703"/>
    <n v="1485.13"/>
  </r>
  <r>
    <x v="6"/>
    <s v="424T"/>
    <x v="2"/>
    <x v="4"/>
    <s v="424"/>
    <s v="COLSTRIP-A LINE 500KV"/>
    <s v="424T"/>
    <s v="COLSTRIP-TOWNSEND 500KV TRANSM LINE A"/>
    <x v="479"/>
    <n v="3331.41"/>
  </r>
  <r>
    <x v="6"/>
    <s v="424T"/>
    <x v="2"/>
    <x v="4"/>
    <s v="424"/>
    <s v="COLSTRIP-A LINE 500KV"/>
    <s v="424T"/>
    <s v="COLSTRIP-TOWNSEND 500KV TRANSM LINE A"/>
    <x v="496"/>
    <n v="1766.62"/>
  </r>
  <r>
    <x v="6"/>
    <s v="424T"/>
    <x v="2"/>
    <x v="4"/>
    <s v="424"/>
    <s v="COLSTRIP-A LINE 500KV"/>
    <s v="424T"/>
    <s v="COLSTRIP-TOWNSEND 500KV TRANSM LINE A"/>
    <x v="397"/>
    <n v="2080.8000000000002"/>
  </r>
  <r>
    <x v="6"/>
    <s v="424T"/>
    <x v="2"/>
    <x v="4"/>
    <s v="424"/>
    <s v="COLSTRIP-A LINE 500KV"/>
    <s v="424T"/>
    <s v="COLSTRIP-TOWNSEND 500KV TRANSM LINE A"/>
    <x v="403"/>
    <n v="77.599999999999994"/>
  </r>
  <r>
    <x v="6"/>
    <s v="424T"/>
    <x v="2"/>
    <x v="4"/>
    <s v="424"/>
    <s v="COLSTRIP-A LINE 500KV"/>
    <s v="424T"/>
    <s v="COLSTRIP-TOWNSEND 500KV TRANSM LINE A"/>
    <x v="463"/>
    <n v="938.84"/>
  </r>
  <r>
    <x v="6"/>
    <s v="424T"/>
    <x v="2"/>
    <x v="4"/>
    <s v="424"/>
    <s v="COLSTRIP-A LINE 500KV"/>
    <s v="424T"/>
    <s v="COLSTRIP-TOWNSEND 500KV TRANSM LINE A"/>
    <x v="304"/>
    <n v="76.81"/>
  </r>
  <r>
    <x v="6"/>
    <s v="424T"/>
    <x v="2"/>
    <x v="4"/>
    <s v="424"/>
    <s v="COLSTRIP-A LINE 500KV"/>
    <s v="424T"/>
    <s v="COLSTRIP-TOWNSEND 500KV TRANSM LINE A"/>
    <x v="404"/>
    <n v="66.680000000000007"/>
  </r>
  <r>
    <x v="6"/>
    <s v="424T"/>
    <x v="2"/>
    <x v="4"/>
    <s v="424"/>
    <s v="COLSTRIP-A LINE 500KV"/>
    <s v="424T"/>
    <s v="COLSTRIP-TOWNSEND 500KV TRANSM LINE A"/>
    <x v="305"/>
    <n v="33.74"/>
  </r>
  <r>
    <x v="6"/>
    <s v="424T"/>
    <x v="2"/>
    <x v="4"/>
    <s v="424"/>
    <s v="COLSTRIP-A LINE 500KV"/>
    <s v="424T"/>
    <s v="COLSTRIP-TOWNSEND 500KV TRANSM LINE A"/>
    <x v="704"/>
    <n v="704.56"/>
  </r>
  <r>
    <x v="6"/>
    <s v="424T"/>
    <x v="2"/>
    <x v="4"/>
    <s v="424"/>
    <s v="COLSTRIP-A LINE 500KV"/>
    <s v="424T"/>
    <s v="COLSTRIP-TOWNSEND 500KV TRANSM LINE A"/>
    <x v="683"/>
    <n v="21428.43"/>
  </r>
  <r>
    <x v="6"/>
    <s v="424T"/>
    <x v="2"/>
    <x v="4"/>
    <s v="424"/>
    <s v="COLSTRIP-A LINE 500KV"/>
    <s v="424T"/>
    <s v="COLSTRIP-TOWNSEND 500KV TRANSM LINE A"/>
    <x v="342"/>
    <n v="28750.080000000002"/>
  </r>
  <r>
    <x v="6"/>
    <s v="424T"/>
    <x v="2"/>
    <x v="4"/>
    <s v="424"/>
    <s v="COLSTRIP-A LINE 500KV"/>
    <s v="424T"/>
    <s v="COLSTRIP-TOWNSEND 500KV TRANSM LINE A"/>
    <x v="343"/>
    <n v="3261.86"/>
  </r>
  <r>
    <x v="6"/>
    <s v="424T"/>
    <x v="2"/>
    <x v="4"/>
    <s v="424"/>
    <s v="COLSTRIP-A LINE 500KV"/>
    <s v="424T"/>
    <s v="COLSTRIP-TOWNSEND 500KV TRANSM LINE A"/>
    <x v="344"/>
    <n v="7503.37"/>
  </r>
  <r>
    <x v="6"/>
    <s v="424T"/>
    <x v="2"/>
    <x v="4"/>
    <s v="424"/>
    <s v="COLSTRIP-A LINE 500KV"/>
    <s v="424T"/>
    <s v="COLSTRIP-TOWNSEND 500KV TRANSM LINE A"/>
    <x v="321"/>
    <n v="841.74"/>
  </r>
  <r>
    <x v="6"/>
    <s v="424T"/>
    <x v="2"/>
    <x v="4"/>
    <s v="424"/>
    <s v="COLSTRIP-A LINE 500KV"/>
    <s v="424T"/>
    <s v="COLSTRIP-TOWNSEND 500KV TRANSM LINE A"/>
    <x v="374"/>
    <n v="104.51"/>
  </r>
  <r>
    <x v="6"/>
    <s v="424T"/>
    <x v="2"/>
    <x v="4"/>
    <s v="424"/>
    <s v="COLSTRIP-A LINE 500KV"/>
    <s v="424T"/>
    <s v="COLSTRIP-TOWNSEND 500KV TRANSM LINE A"/>
    <x v="375"/>
    <n v="735.6"/>
  </r>
  <r>
    <x v="6"/>
    <s v="424T"/>
    <x v="2"/>
    <x v="4"/>
    <s v="424"/>
    <s v="COLSTRIP-A LINE 500KV"/>
    <s v="424T"/>
    <s v="COLSTRIP-TOWNSEND 500KV TRANSM LINE A"/>
    <x v="277"/>
    <n v="4030.51"/>
  </r>
  <r>
    <x v="6"/>
    <s v="424T"/>
    <x v="2"/>
    <x v="4"/>
    <s v="424"/>
    <s v="COLSTRIP-A LINE 500KV"/>
    <s v="424T"/>
    <s v="COLSTRIP-TOWNSEND 500KV TRANSM LINE A"/>
    <x v="235"/>
    <n v="25108.87"/>
  </r>
  <r>
    <x v="6"/>
    <s v="424T"/>
    <x v="2"/>
    <x v="4"/>
    <s v="424"/>
    <s v="COLSTRIP-A LINE 500KV"/>
    <s v="424T"/>
    <s v="COLSTRIP-TOWNSEND 500KV TRANSM LINE A"/>
    <x v="112"/>
    <n v="70645.070000000007"/>
  </r>
  <r>
    <x v="6"/>
    <s v="424T"/>
    <x v="2"/>
    <x v="4"/>
    <s v="424"/>
    <s v="COLSTRIP-A LINE 500KV"/>
    <s v="424T"/>
    <s v="COLSTRIP-TOWNSEND 500KV TRANSM LINE A"/>
    <x v="125"/>
    <n v="42126.62"/>
  </r>
  <r>
    <x v="6"/>
    <s v="424T"/>
    <x v="2"/>
    <x v="4"/>
    <s v="424"/>
    <s v="COLSTRIP-A LINE 500KV"/>
    <s v="424T"/>
    <s v="COLSTRIP-TOWNSEND 500KV TRANSM LINE A"/>
    <x v="140"/>
    <n v="65941.820000000007"/>
  </r>
  <r>
    <x v="6"/>
    <s v="424T"/>
    <x v="2"/>
    <x v="4"/>
    <s v="424"/>
    <s v="COLSTRIP-A LINE 500KV"/>
    <s v="424T"/>
    <s v="COLSTRIP-TOWNSEND 500KV TRANSM LINE A"/>
    <x v="52"/>
    <n v="46369.43"/>
  </r>
  <r>
    <x v="6"/>
    <s v="49"/>
    <x v="1"/>
    <x v="1"/>
    <s v="511"/>
    <s v="SPOKANE COUNTY PGT TAP GAS"/>
    <s v="49"/>
    <s v="PGT STARR ROAD-ODORIZER STATION # 49"/>
    <x v="272"/>
    <n v="2259.0100000000002"/>
  </r>
  <r>
    <x v="8"/>
    <s v="00"/>
    <x v="0"/>
    <x v="1"/>
    <s v="028"/>
    <s v="WASHINGTON"/>
    <s v="00"/>
    <s v="UNSPECIFIED - Washington"/>
    <x v="14"/>
    <n v="0"/>
  </r>
  <r>
    <x v="8"/>
    <s v="00"/>
    <x v="0"/>
    <x v="2"/>
    <s v="038"/>
    <s v="IDAHO"/>
    <s v="00"/>
    <s v="UNSPECIFIED - Idaho"/>
    <x v="14"/>
    <n v="0"/>
  </r>
  <r>
    <x v="8"/>
    <s v="00"/>
    <x v="1"/>
    <x v="6"/>
    <s v="068"/>
    <s v="OREGON"/>
    <s v="00"/>
    <s v="UNSPECIFIED - Allocated South"/>
    <x v="12"/>
    <n v="0"/>
  </r>
  <r>
    <x v="8"/>
    <s v="00"/>
    <x v="1"/>
    <x v="6"/>
    <s v="068"/>
    <s v="OREGON"/>
    <s v="00"/>
    <s v="UNSPECIFIED - Allocated South"/>
    <x v="15"/>
    <n v="0"/>
  </r>
  <r>
    <x v="8"/>
    <s v="00"/>
    <x v="1"/>
    <x v="6"/>
    <s v="068"/>
    <s v="OREGON"/>
    <s v="00"/>
    <s v="UNSPECIFIED - Allocated South"/>
    <x v="22"/>
    <n v="0"/>
  </r>
  <r>
    <x v="8"/>
    <s v="00"/>
    <x v="1"/>
    <x v="3"/>
    <s v="068"/>
    <s v="OREGON"/>
    <s v="00"/>
    <s v="UNSPECIFIED - Oregon"/>
    <x v="15"/>
    <n v="0"/>
  </r>
  <r>
    <x v="8"/>
    <s v="00"/>
    <x v="1"/>
    <x v="5"/>
    <s v="078"/>
    <s v="CALIFORNIA"/>
    <s v="00"/>
    <s v="UNSPECIFIED - California"/>
    <x v="16"/>
    <n v="0"/>
  </r>
  <r>
    <x v="8"/>
    <s v="00"/>
    <x v="0"/>
    <x v="4"/>
    <s v="098"/>
    <s v="COMMON"/>
    <s v="00"/>
    <s v="UNSPECIFIED - Allocated North"/>
    <x v="10"/>
    <n v="0"/>
  </r>
  <r>
    <x v="8"/>
    <s v="00"/>
    <x v="0"/>
    <x v="4"/>
    <s v="098"/>
    <s v="COMMON"/>
    <s v="00"/>
    <s v="UNSPECIFIED - Allocated North"/>
    <x v="11"/>
    <n v="0"/>
  </r>
  <r>
    <x v="8"/>
    <s v="00"/>
    <x v="0"/>
    <x v="4"/>
    <s v="098"/>
    <s v="COMMON"/>
    <s v="00"/>
    <s v="UNSPECIFIED - Allocated North"/>
    <x v="12"/>
    <n v="0"/>
  </r>
  <r>
    <x v="8"/>
    <s v="00"/>
    <x v="0"/>
    <x v="4"/>
    <s v="098"/>
    <s v="COMMON"/>
    <s v="00"/>
    <s v="UNSPECIFIED - Allocated North"/>
    <x v="13"/>
    <n v="0"/>
  </r>
  <r>
    <x v="8"/>
    <s v="00"/>
    <x v="0"/>
    <x v="4"/>
    <s v="098"/>
    <s v="COMMON"/>
    <s v="00"/>
    <s v="UNSPECIFIED - Allocated North"/>
    <x v="14"/>
    <n v="0"/>
  </r>
  <r>
    <x v="8"/>
    <s v="00"/>
    <x v="0"/>
    <x v="4"/>
    <s v="098"/>
    <s v="COMMON"/>
    <s v="00"/>
    <s v="UNSPECIFIED - Allocated North"/>
    <x v="15"/>
    <n v="0"/>
  </r>
  <r>
    <x v="8"/>
    <s v="00"/>
    <x v="0"/>
    <x v="4"/>
    <s v="098"/>
    <s v="COMMON"/>
    <s v="00"/>
    <s v="UNSPECIFIED - Allocated North"/>
    <x v="16"/>
    <n v="0"/>
  </r>
  <r>
    <x v="8"/>
    <s v="00"/>
    <x v="0"/>
    <x v="4"/>
    <s v="098"/>
    <s v="COMMON"/>
    <s v="00"/>
    <s v="UNSPECIFIED - Allocated North"/>
    <x v="17"/>
    <n v="0"/>
  </r>
  <r>
    <x v="8"/>
    <s v="00"/>
    <x v="0"/>
    <x v="4"/>
    <s v="098"/>
    <s v="COMMON"/>
    <s v="00"/>
    <s v="UNSPECIFIED - Allocated North"/>
    <x v="18"/>
    <n v="0"/>
  </r>
  <r>
    <x v="8"/>
    <s v="00"/>
    <x v="0"/>
    <x v="4"/>
    <s v="098"/>
    <s v="COMMON"/>
    <s v="00"/>
    <s v="UNSPECIFIED - Allocated North"/>
    <x v="19"/>
    <n v="0"/>
  </r>
  <r>
    <x v="8"/>
    <s v="00"/>
    <x v="0"/>
    <x v="4"/>
    <s v="098"/>
    <s v="COMMON"/>
    <s v="00"/>
    <s v="UNSPECIFIED - Allocated North"/>
    <x v="20"/>
    <n v="0"/>
  </r>
  <r>
    <x v="8"/>
    <s v="00"/>
    <x v="0"/>
    <x v="4"/>
    <s v="098"/>
    <s v="COMMON"/>
    <s v="00"/>
    <s v="UNSPECIFIED - Allocated North"/>
    <x v="21"/>
    <n v="0"/>
  </r>
  <r>
    <x v="8"/>
    <s v="00"/>
    <x v="0"/>
    <x v="4"/>
    <s v="098"/>
    <s v="COMMON"/>
    <s v="00"/>
    <s v="UNSPECIFIED - Allocated North"/>
    <x v="22"/>
    <n v="0"/>
  </r>
  <r>
    <x v="8"/>
    <s v="00"/>
    <x v="0"/>
    <x v="4"/>
    <s v="098"/>
    <s v="COMMON"/>
    <s v="00"/>
    <s v="UNSPECIFIED - Allocated North"/>
    <x v="23"/>
    <n v="0"/>
  </r>
  <r>
    <x v="8"/>
    <s v="00"/>
    <x v="0"/>
    <x v="4"/>
    <s v="098"/>
    <s v="COMMON"/>
    <s v="00"/>
    <s v="UNSPECIFIED - Allocated North"/>
    <x v="111"/>
    <n v="0"/>
  </r>
  <r>
    <x v="8"/>
    <s v="00"/>
    <x v="1"/>
    <x v="4"/>
    <s v="098"/>
    <s v="COMMON"/>
    <s v="00"/>
    <s v="UNSPECIFIED - Allocated North"/>
    <x v="113"/>
    <n v="0"/>
  </r>
  <r>
    <x v="8"/>
    <s v="00"/>
    <x v="0"/>
    <x v="4"/>
    <s v="098"/>
    <s v="COMMON"/>
    <s v="00"/>
    <s v="UNSPECIFIED - Allocated North (WA)"/>
    <x v="22"/>
    <n v="131436.4"/>
  </r>
  <r>
    <x v="8"/>
    <s v="00"/>
    <x v="0"/>
    <x v="4"/>
    <s v="098"/>
    <s v="COMMON"/>
    <s v="00"/>
    <s v="UNSPECIFIED - Allocated North (WA)"/>
    <x v="23"/>
    <n v="49415.64"/>
  </r>
  <r>
    <x v="8"/>
    <s v="00"/>
    <x v="0"/>
    <x v="4"/>
    <s v="098"/>
    <s v="COMMON"/>
    <s v="00"/>
    <s v="UNSPECIFIED - Allocated North (WA)"/>
    <x v="111"/>
    <n v="218302.14"/>
  </r>
  <r>
    <x v="8"/>
    <s v="00"/>
    <x v="0"/>
    <x v="4"/>
    <s v="098"/>
    <s v="COMMON"/>
    <s v="00"/>
    <s v="UNSPECIFIED - Allocated North (WA)"/>
    <x v="705"/>
    <n v="2690530.14"/>
  </r>
  <r>
    <x v="8"/>
    <s v="00"/>
    <x v="0"/>
    <x v="0"/>
    <s v="099"/>
    <s v="COMMON ALL"/>
    <s v="00"/>
    <s v="UNSPECIFIED - Allocated All"/>
    <x v="12"/>
    <n v="0"/>
  </r>
  <r>
    <x v="8"/>
    <s v="00"/>
    <x v="0"/>
    <x v="0"/>
    <s v="099"/>
    <s v="COMMON ALL"/>
    <s v="00"/>
    <s v="UNSPECIFIED - Allocated All"/>
    <x v="14"/>
    <n v="0"/>
  </r>
  <r>
    <x v="8"/>
    <s v="00"/>
    <x v="0"/>
    <x v="0"/>
    <s v="099"/>
    <s v="COMMON ALL"/>
    <s v="00"/>
    <s v="UNSPECIFIED - Allocated All"/>
    <x v="15"/>
    <n v="0"/>
  </r>
  <r>
    <x v="8"/>
    <s v="00"/>
    <x v="0"/>
    <x v="0"/>
    <s v="099"/>
    <s v="COMMON ALL"/>
    <s v="00"/>
    <s v="UNSPECIFIED - Allocated All"/>
    <x v="16"/>
    <n v="0"/>
  </r>
  <r>
    <x v="8"/>
    <s v="00"/>
    <x v="0"/>
    <x v="0"/>
    <s v="099"/>
    <s v="COMMON ALL"/>
    <s v="00"/>
    <s v="UNSPECIFIED - Allocated All"/>
    <x v="22"/>
    <n v="0"/>
  </r>
  <r>
    <x v="8"/>
    <s v="00"/>
    <x v="0"/>
    <x v="0"/>
    <s v="099"/>
    <s v="COMMON ALL"/>
    <s v="00"/>
    <s v="UNSPECIFIED - Allocated All"/>
    <x v="23"/>
    <n v="0"/>
  </r>
  <r>
    <x v="8"/>
    <s v="00"/>
    <x v="0"/>
    <x v="0"/>
    <s v="099"/>
    <s v="COMMON ALL"/>
    <s v="00"/>
    <s v="UNSPECIFIED - Allocated All"/>
    <x v="24"/>
    <n v="0"/>
  </r>
  <r>
    <x v="8"/>
    <s v="00"/>
    <x v="0"/>
    <x v="0"/>
    <s v="099"/>
    <s v="COMMON ALL"/>
    <s v="00"/>
    <s v="UNSPECIFIED - Allocated All"/>
    <x v="25"/>
    <n v="0"/>
  </r>
  <r>
    <x v="8"/>
    <s v="00"/>
    <x v="0"/>
    <x v="0"/>
    <s v="099"/>
    <s v="COMMON ALL"/>
    <s v="00"/>
    <s v="UNSPECIFIED - Allocated All"/>
    <x v="26"/>
    <n v="0"/>
  </r>
  <r>
    <x v="8"/>
    <s v="00"/>
    <x v="0"/>
    <x v="0"/>
    <s v="099"/>
    <s v="COMMON ALL"/>
    <s v="00"/>
    <s v="UNSPECIFIED - Allocated All"/>
    <x v="59"/>
    <n v="0"/>
  </r>
  <r>
    <x v="8"/>
    <s v="00"/>
    <x v="0"/>
    <x v="0"/>
    <s v="099"/>
    <s v="COMMON ALL"/>
    <s v="00"/>
    <s v="UNSPECIFIED - Allocated All"/>
    <x v="235"/>
    <n v="0"/>
  </r>
  <r>
    <x v="8"/>
    <s v="00"/>
    <x v="0"/>
    <x v="0"/>
    <s v="099"/>
    <s v="COMMON ALL"/>
    <s v="00"/>
    <s v="UNSPECIFIED - Allocated All"/>
    <x v="112"/>
    <n v="0"/>
  </r>
  <r>
    <x v="8"/>
    <s v="00"/>
    <x v="0"/>
    <x v="0"/>
    <s v="099"/>
    <s v="COMMON ALL"/>
    <s v="00"/>
    <s v="UNSPECIFIED - Allocated All"/>
    <x v="85"/>
    <n v="0"/>
  </r>
  <r>
    <x v="8"/>
    <s v="00"/>
    <x v="0"/>
    <x v="0"/>
    <s v="099"/>
    <s v="COMMON ALL"/>
    <s v="00"/>
    <s v="UNSPECIFIED - Allocated All"/>
    <x v="125"/>
    <n v="0"/>
  </r>
  <r>
    <x v="8"/>
    <s v="00"/>
    <x v="0"/>
    <x v="0"/>
    <s v="099"/>
    <s v="COMMON ALL"/>
    <s v="00"/>
    <s v="UNSPECIFIED - Allocated All"/>
    <x v="140"/>
    <n v="0"/>
  </r>
  <r>
    <x v="8"/>
    <s v="00"/>
    <x v="0"/>
    <x v="0"/>
    <s v="099"/>
    <s v="COMMON ALL"/>
    <s v="00"/>
    <s v="UNSPECIFIED - Allocated All"/>
    <x v="52"/>
    <n v="0"/>
  </r>
  <r>
    <x v="8"/>
    <s v="00"/>
    <x v="0"/>
    <x v="0"/>
    <s v="099"/>
    <s v="COMMON ALL"/>
    <s v="00"/>
    <s v="UNSPECIFIED - Allocated All (WA)"/>
    <x v="22"/>
    <n v="9071.01"/>
  </r>
  <r>
    <x v="8"/>
    <s v="00"/>
    <x v="0"/>
    <x v="0"/>
    <s v="099"/>
    <s v="COMMON ALL"/>
    <s v="00"/>
    <s v="UNSPECIFIED - Allocated All (WA)"/>
    <x v="23"/>
    <n v="334812.99"/>
  </r>
  <r>
    <x v="8"/>
    <s v="00"/>
    <x v="0"/>
    <x v="0"/>
    <s v="099"/>
    <s v="COMMON ALL"/>
    <s v="00"/>
    <s v="UNSPECIFIED - Allocated All (WA)"/>
    <x v="24"/>
    <n v="480547.53"/>
  </r>
  <r>
    <x v="8"/>
    <s v="00"/>
    <x v="0"/>
    <x v="0"/>
    <s v="099"/>
    <s v="COMMON ALL"/>
    <s v="00"/>
    <s v="UNSPECIFIED - Allocated All (WA)"/>
    <x v="25"/>
    <n v="506150.31"/>
  </r>
  <r>
    <x v="8"/>
    <s v="00"/>
    <x v="0"/>
    <x v="0"/>
    <s v="099"/>
    <s v="COMMON ALL"/>
    <s v="00"/>
    <s v="UNSPECIFIED - Allocated All (WA)"/>
    <x v="26"/>
    <n v="523780.49"/>
  </r>
  <r>
    <x v="8"/>
    <s v="00"/>
    <x v="0"/>
    <x v="0"/>
    <s v="099"/>
    <s v="COMMON ALL"/>
    <s v="00"/>
    <s v="UNSPECIFIED - Allocated All (WA)"/>
    <x v="59"/>
    <n v="233805.34"/>
  </r>
  <r>
    <x v="8"/>
    <s v="00"/>
    <x v="0"/>
    <x v="0"/>
    <s v="099"/>
    <s v="COMMON ALL"/>
    <s v="00"/>
    <s v="UNSPECIFIED - Allocated All (WA)"/>
    <x v="235"/>
    <n v="163271.76"/>
  </r>
  <r>
    <x v="8"/>
    <s v="00"/>
    <x v="0"/>
    <x v="0"/>
    <s v="099"/>
    <s v="COMMON ALL"/>
    <s v="00"/>
    <s v="UNSPECIFIED - Allocated All (WA)"/>
    <x v="112"/>
    <n v="320189.71999999997"/>
  </r>
  <r>
    <x v="8"/>
    <s v="00"/>
    <x v="0"/>
    <x v="0"/>
    <s v="099"/>
    <s v="COMMON ALL"/>
    <s v="00"/>
    <s v="UNSPECIFIED - Allocated All (WA)"/>
    <x v="125"/>
    <n v="668948.78"/>
  </r>
  <r>
    <x v="8"/>
    <s v="00"/>
    <x v="0"/>
    <x v="0"/>
    <s v="099"/>
    <s v="COMMON ALL"/>
    <s v="00"/>
    <s v="UNSPECIFIED - Allocated All (WA)"/>
    <x v="140"/>
    <n v="335883.83"/>
  </r>
  <r>
    <x v="8"/>
    <s v="00"/>
    <x v="0"/>
    <x v="0"/>
    <s v="099"/>
    <s v="COMMON ALL"/>
    <s v="00"/>
    <s v="UNSPECIFIED - Allocated All (WA)"/>
    <x v="149"/>
    <n v="101297.34"/>
  </r>
  <r>
    <x v="8"/>
    <s v="00"/>
    <x v="0"/>
    <x v="0"/>
    <s v="099"/>
    <s v="COMMON ALL"/>
    <s v="00"/>
    <s v="UNSPECIFIED - Allocated All (WA)"/>
    <x v="167"/>
    <n v="47268.28"/>
  </r>
  <r>
    <x v="8"/>
    <s v="00"/>
    <x v="0"/>
    <x v="0"/>
    <s v="099"/>
    <s v="COMMON ALL"/>
    <s v="00"/>
    <s v="UNSPECIFIED - Allocated All (WA)"/>
    <x v="52"/>
    <n v="1439848.03"/>
  </r>
  <r>
    <x v="9"/>
    <s v="00"/>
    <x v="0"/>
    <x v="1"/>
    <s v="028"/>
    <s v="WASHINGTON"/>
    <s v="00"/>
    <s v="UNSPECIFIED - Washington"/>
    <x v="227"/>
    <n v="0"/>
  </r>
  <r>
    <x v="9"/>
    <s v="00"/>
    <x v="0"/>
    <x v="1"/>
    <s v="028"/>
    <s v="WASHINGTON"/>
    <s v="00"/>
    <s v="UNSPECIFIED - Washington"/>
    <x v="228"/>
    <n v="0"/>
  </r>
  <r>
    <x v="9"/>
    <s v="00"/>
    <x v="0"/>
    <x v="1"/>
    <s v="028"/>
    <s v="WASHINGTON"/>
    <s v="00"/>
    <s v="UNSPECIFIED - Washington"/>
    <x v="229"/>
    <n v="0"/>
  </r>
  <r>
    <x v="9"/>
    <s v="00"/>
    <x v="0"/>
    <x v="1"/>
    <s v="028"/>
    <s v="WASHINGTON"/>
    <s v="00"/>
    <s v="UNSPECIFIED - Washington"/>
    <x v="230"/>
    <n v="0"/>
  </r>
  <r>
    <x v="9"/>
    <s v="00"/>
    <x v="0"/>
    <x v="1"/>
    <s v="028"/>
    <s v="WASHINGTON"/>
    <s v="00"/>
    <s v="UNSPECIFIED - Washington"/>
    <x v="231"/>
    <n v="0"/>
  </r>
  <r>
    <x v="9"/>
    <s v="00"/>
    <x v="0"/>
    <x v="1"/>
    <s v="028"/>
    <s v="WASHINGTON"/>
    <s v="00"/>
    <s v="UNSPECIFIED - Washington"/>
    <x v="0"/>
    <n v="0"/>
  </r>
  <r>
    <x v="9"/>
    <s v="00"/>
    <x v="0"/>
    <x v="1"/>
    <s v="028"/>
    <s v="WASHINGTON"/>
    <s v="00"/>
    <s v="UNSPECIFIED - Washington"/>
    <x v="1"/>
    <n v="0"/>
  </r>
  <r>
    <x v="9"/>
    <s v="00"/>
    <x v="0"/>
    <x v="1"/>
    <s v="028"/>
    <s v="WASHINGTON"/>
    <s v="00"/>
    <s v="UNSPECIFIED - Washington"/>
    <x v="2"/>
    <n v="0"/>
  </r>
  <r>
    <x v="9"/>
    <s v="00"/>
    <x v="0"/>
    <x v="1"/>
    <s v="028"/>
    <s v="WASHINGTON"/>
    <s v="00"/>
    <s v="UNSPECIFIED - Washington"/>
    <x v="3"/>
    <n v="0"/>
  </r>
  <r>
    <x v="9"/>
    <s v="00"/>
    <x v="0"/>
    <x v="1"/>
    <s v="028"/>
    <s v="WASHINGTON"/>
    <s v="00"/>
    <s v="UNSPECIFIED - Washington"/>
    <x v="4"/>
    <n v="0"/>
  </r>
  <r>
    <x v="9"/>
    <s v="00"/>
    <x v="0"/>
    <x v="1"/>
    <s v="028"/>
    <s v="WASHINGTON"/>
    <s v="00"/>
    <s v="UNSPECIFIED - Washington"/>
    <x v="5"/>
    <n v="0"/>
  </r>
  <r>
    <x v="9"/>
    <s v="00"/>
    <x v="0"/>
    <x v="1"/>
    <s v="028"/>
    <s v="WASHINGTON"/>
    <s v="00"/>
    <s v="UNSPECIFIED - Washington"/>
    <x v="7"/>
    <n v="0"/>
  </r>
  <r>
    <x v="9"/>
    <s v="00"/>
    <x v="0"/>
    <x v="1"/>
    <s v="028"/>
    <s v="WASHINGTON"/>
    <s v="00"/>
    <s v="UNSPECIFIED - Washington"/>
    <x v="9"/>
    <n v="0"/>
  </r>
  <r>
    <x v="9"/>
    <s v="00"/>
    <x v="0"/>
    <x v="1"/>
    <s v="028"/>
    <s v="WASHINGTON"/>
    <s v="00"/>
    <s v="UNSPECIFIED - Washington"/>
    <x v="10"/>
    <n v="0"/>
  </r>
  <r>
    <x v="9"/>
    <s v="00"/>
    <x v="0"/>
    <x v="1"/>
    <s v="028"/>
    <s v="WASHINGTON"/>
    <s v="00"/>
    <s v="UNSPECIFIED - Washington"/>
    <x v="11"/>
    <n v="0"/>
  </r>
  <r>
    <x v="9"/>
    <s v="00"/>
    <x v="0"/>
    <x v="1"/>
    <s v="028"/>
    <s v="WASHINGTON"/>
    <s v="00"/>
    <s v="UNSPECIFIED - Washington"/>
    <x v="12"/>
    <n v="0"/>
  </r>
  <r>
    <x v="9"/>
    <s v="00"/>
    <x v="0"/>
    <x v="1"/>
    <s v="028"/>
    <s v="WASHINGTON"/>
    <s v="00"/>
    <s v="UNSPECIFIED - Washington"/>
    <x v="13"/>
    <n v="0"/>
  </r>
  <r>
    <x v="9"/>
    <s v="00"/>
    <x v="0"/>
    <x v="1"/>
    <s v="028"/>
    <s v="WASHINGTON"/>
    <s v="00"/>
    <s v="UNSPECIFIED - Washington"/>
    <x v="14"/>
    <n v="0"/>
  </r>
  <r>
    <x v="9"/>
    <s v="00"/>
    <x v="0"/>
    <x v="1"/>
    <s v="028"/>
    <s v="WASHINGTON"/>
    <s v="00"/>
    <s v="UNSPECIFIED - Washington"/>
    <x v="15"/>
    <n v="0"/>
  </r>
  <r>
    <x v="9"/>
    <s v="00"/>
    <x v="0"/>
    <x v="1"/>
    <s v="028"/>
    <s v="WASHINGTON"/>
    <s v="00"/>
    <s v="UNSPECIFIED - Washington"/>
    <x v="16"/>
    <n v="0"/>
  </r>
  <r>
    <x v="9"/>
    <s v="00"/>
    <x v="0"/>
    <x v="1"/>
    <s v="028"/>
    <s v="WASHINGTON"/>
    <s v="00"/>
    <s v="UNSPECIFIED - Washington"/>
    <x v="18"/>
    <n v="0"/>
  </r>
  <r>
    <x v="9"/>
    <s v="00"/>
    <x v="0"/>
    <x v="1"/>
    <s v="028"/>
    <s v="WASHINGTON"/>
    <s v="00"/>
    <s v="UNSPECIFIED - Washington"/>
    <x v="706"/>
    <n v="4985.99"/>
  </r>
  <r>
    <x v="9"/>
    <s v="00"/>
    <x v="0"/>
    <x v="2"/>
    <s v="038"/>
    <s v="IDAHO"/>
    <s v="00"/>
    <s v="UNSPECIFIED - Idaho"/>
    <x v="227"/>
    <n v="0"/>
  </r>
  <r>
    <x v="9"/>
    <s v="00"/>
    <x v="0"/>
    <x v="2"/>
    <s v="038"/>
    <s v="IDAHO"/>
    <s v="00"/>
    <s v="UNSPECIFIED - Idaho"/>
    <x v="228"/>
    <n v="0"/>
  </r>
  <r>
    <x v="9"/>
    <s v="00"/>
    <x v="0"/>
    <x v="2"/>
    <s v="038"/>
    <s v="IDAHO"/>
    <s v="00"/>
    <s v="UNSPECIFIED - Idaho"/>
    <x v="229"/>
    <n v="0"/>
  </r>
  <r>
    <x v="9"/>
    <s v="00"/>
    <x v="0"/>
    <x v="2"/>
    <s v="038"/>
    <s v="IDAHO"/>
    <s v="00"/>
    <s v="UNSPECIFIED - Idaho"/>
    <x v="230"/>
    <n v="0"/>
  </r>
  <r>
    <x v="9"/>
    <s v="00"/>
    <x v="0"/>
    <x v="2"/>
    <s v="038"/>
    <s v="IDAHO"/>
    <s v="00"/>
    <s v="UNSPECIFIED - Idaho"/>
    <x v="231"/>
    <n v="0"/>
  </r>
  <r>
    <x v="9"/>
    <s v="00"/>
    <x v="0"/>
    <x v="2"/>
    <s v="038"/>
    <s v="IDAHO"/>
    <s v="00"/>
    <s v="UNSPECIFIED - Idaho"/>
    <x v="0"/>
    <n v="0"/>
  </r>
  <r>
    <x v="9"/>
    <s v="00"/>
    <x v="0"/>
    <x v="2"/>
    <s v="038"/>
    <s v="IDAHO"/>
    <s v="00"/>
    <s v="UNSPECIFIED - Idaho"/>
    <x v="1"/>
    <n v="0"/>
  </r>
  <r>
    <x v="9"/>
    <s v="00"/>
    <x v="0"/>
    <x v="2"/>
    <s v="038"/>
    <s v="IDAHO"/>
    <s v="00"/>
    <s v="UNSPECIFIED - Idaho"/>
    <x v="2"/>
    <n v="0"/>
  </r>
  <r>
    <x v="9"/>
    <s v="00"/>
    <x v="0"/>
    <x v="2"/>
    <s v="038"/>
    <s v="IDAHO"/>
    <s v="00"/>
    <s v="UNSPECIFIED - Idaho"/>
    <x v="3"/>
    <n v="0"/>
  </r>
  <r>
    <x v="9"/>
    <s v="00"/>
    <x v="0"/>
    <x v="2"/>
    <s v="038"/>
    <s v="IDAHO"/>
    <s v="00"/>
    <s v="UNSPECIFIED - Idaho"/>
    <x v="4"/>
    <n v="0"/>
  </r>
  <r>
    <x v="9"/>
    <s v="00"/>
    <x v="0"/>
    <x v="2"/>
    <s v="038"/>
    <s v="IDAHO"/>
    <s v="00"/>
    <s v="UNSPECIFIED - Idaho"/>
    <x v="5"/>
    <n v="0"/>
  </r>
  <r>
    <x v="9"/>
    <s v="00"/>
    <x v="0"/>
    <x v="2"/>
    <s v="038"/>
    <s v="IDAHO"/>
    <s v="00"/>
    <s v="UNSPECIFIED - Idaho"/>
    <x v="7"/>
    <n v="0"/>
  </r>
  <r>
    <x v="9"/>
    <s v="00"/>
    <x v="0"/>
    <x v="2"/>
    <s v="038"/>
    <s v="IDAHO"/>
    <s v="00"/>
    <s v="UNSPECIFIED - Idaho"/>
    <x v="9"/>
    <n v="0"/>
  </r>
  <r>
    <x v="9"/>
    <s v="00"/>
    <x v="0"/>
    <x v="2"/>
    <s v="038"/>
    <s v="IDAHO"/>
    <s v="00"/>
    <s v="UNSPECIFIED - Idaho"/>
    <x v="10"/>
    <n v="0"/>
  </r>
  <r>
    <x v="9"/>
    <s v="00"/>
    <x v="0"/>
    <x v="2"/>
    <s v="038"/>
    <s v="IDAHO"/>
    <s v="00"/>
    <s v="UNSPECIFIED - Idaho"/>
    <x v="11"/>
    <n v="0"/>
  </r>
  <r>
    <x v="9"/>
    <s v="00"/>
    <x v="0"/>
    <x v="2"/>
    <s v="038"/>
    <s v="IDAHO"/>
    <s v="00"/>
    <s v="UNSPECIFIED - Idaho"/>
    <x v="12"/>
    <n v="0"/>
  </r>
  <r>
    <x v="9"/>
    <s v="00"/>
    <x v="0"/>
    <x v="2"/>
    <s v="038"/>
    <s v="IDAHO"/>
    <s v="00"/>
    <s v="UNSPECIFIED - Idaho"/>
    <x v="13"/>
    <n v="0"/>
  </r>
  <r>
    <x v="9"/>
    <s v="00"/>
    <x v="0"/>
    <x v="2"/>
    <s v="038"/>
    <s v="IDAHO"/>
    <s v="00"/>
    <s v="UNSPECIFIED - Idaho"/>
    <x v="14"/>
    <n v="0"/>
  </r>
  <r>
    <x v="9"/>
    <s v="00"/>
    <x v="0"/>
    <x v="2"/>
    <s v="038"/>
    <s v="IDAHO"/>
    <s v="00"/>
    <s v="UNSPECIFIED - Idaho"/>
    <x v="15"/>
    <n v="0"/>
  </r>
  <r>
    <x v="9"/>
    <s v="00"/>
    <x v="0"/>
    <x v="2"/>
    <s v="038"/>
    <s v="IDAHO"/>
    <s v="00"/>
    <s v="UNSPECIFIED - Idaho"/>
    <x v="16"/>
    <n v="0"/>
  </r>
  <r>
    <x v="9"/>
    <s v="00"/>
    <x v="0"/>
    <x v="2"/>
    <s v="038"/>
    <s v="IDAHO"/>
    <s v="00"/>
    <s v="UNSPECIFIED - Idaho"/>
    <x v="18"/>
    <n v="0"/>
  </r>
  <r>
    <x v="9"/>
    <s v="00"/>
    <x v="2"/>
    <x v="2"/>
    <s v="038"/>
    <s v="IDAHO"/>
    <s v="00"/>
    <s v="UNSPECIFIED - Idaho"/>
    <x v="8"/>
    <n v="0"/>
  </r>
  <r>
    <x v="9"/>
    <s v="00"/>
    <x v="2"/>
    <x v="2"/>
    <s v="038"/>
    <s v="IDAHO"/>
    <s v="00"/>
    <s v="UNSPECIFIED - Idaho"/>
    <x v="21"/>
    <n v="0"/>
  </r>
  <r>
    <x v="9"/>
    <s v="AIRREQ"/>
    <x v="4"/>
    <x v="9"/>
    <s v="038"/>
    <s v="IDAHO"/>
    <s v="AIRREQ"/>
    <s v="NON UTILITY IRRIGATION EQUIPMENT"/>
    <x v="19"/>
    <n v="0"/>
  </r>
  <r>
    <x v="9"/>
    <s v="00"/>
    <x v="1"/>
    <x v="3"/>
    <s v="068"/>
    <s v="OREGON"/>
    <s v="00"/>
    <s v="UNSPECIFIED - Oregon"/>
    <x v="25"/>
    <n v="2367.16"/>
  </r>
  <r>
    <x v="9"/>
    <s v="00"/>
    <x v="1"/>
    <x v="5"/>
    <s v="078"/>
    <s v="CALIFORNIA"/>
    <s v="00"/>
    <s v="UNSPECIFIED - California"/>
    <x v="707"/>
    <n v="0"/>
  </r>
  <r>
    <x v="9"/>
    <s v="00"/>
    <x v="1"/>
    <x v="5"/>
    <s v="078"/>
    <s v="CALIFORNIA"/>
    <s v="00"/>
    <s v="UNSPECIFIED - California"/>
    <x v="708"/>
    <n v="0"/>
  </r>
  <r>
    <x v="9"/>
    <s v="00"/>
    <x v="1"/>
    <x v="5"/>
    <s v="078"/>
    <s v="CALIFORNIA"/>
    <s v="00"/>
    <s v="UNSPECIFIED - California"/>
    <x v="709"/>
    <n v="0"/>
  </r>
  <r>
    <x v="9"/>
    <s v="00"/>
    <x v="1"/>
    <x v="5"/>
    <s v="078"/>
    <s v="CALIFORNIA"/>
    <s v="00"/>
    <s v="UNSPECIFIED - California"/>
    <x v="227"/>
    <n v="0"/>
  </r>
  <r>
    <x v="9"/>
    <s v="00"/>
    <x v="1"/>
    <x v="5"/>
    <s v="078"/>
    <s v="CALIFORNIA"/>
    <s v="00"/>
    <s v="UNSPECIFIED - California"/>
    <x v="230"/>
    <n v="0"/>
  </r>
  <r>
    <x v="9"/>
    <s v="00"/>
    <x v="0"/>
    <x v="4"/>
    <s v="098"/>
    <s v="COMMON"/>
    <s v="00"/>
    <s v="UNSPECIFIED - Allocated North"/>
    <x v="227"/>
    <n v="0"/>
  </r>
  <r>
    <x v="9"/>
    <s v="00"/>
    <x v="0"/>
    <x v="4"/>
    <s v="098"/>
    <s v="COMMON"/>
    <s v="00"/>
    <s v="UNSPECIFIED - Allocated North"/>
    <x v="228"/>
    <n v="0"/>
  </r>
  <r>
    <x v="9"/>
    <s v="00"/>
    <x v="0"/>
    <x v="4"/>
    <s v="098"/>
    <s v="COMMON"/>
    <s v="00"/>
    <s v="UNSPECIFIED - Allocated North"/>
    <x v="229"/>
    <n v="0"/>
  </r>
  <r>
    <x v="9"/>
    <s v="00"/>
    <x v="0"/>
    <x v="4"/>
    <s v="098"/>
    <s v="COMMON"/>
    <s v="00"/>
    <s v="UNSPECIFIED - Allocated North"/>
    <x v="230"/>
    <n v="0"/>
  </r>
  <r>
    <x v="9"/>
    <s v="00"/>
    <x v="0"/>
    <x v="4"/>
    <s v="098"/>
    <s v="COMMON"/>
    <s v="00"/>
    <s v="UNSPECIFIED - Allocated North"/>
    <x v="231"/>
    <n v="0"/>
  </r>
  <r>
    <x v="9"/>
    <s v="00"/>
    <x v="0"/>
    <x v="4"/>
    <s v="098"/>
    <s v="COMMON"/>
    <s v="00"/>
    <s v="UNSPECIFIED - Allocated North"/>
    <x v="0"/>
    <n v="0"/>
  </r>
  <r>
    <x v="9"/>
    <s v="00"/>
    <x v="0"/>
    <x v="4"/>
    <s v="098"/>
    <s v="COMMON"/>
    <s v="00"/>
    <s v="UNSPECIFIED - Allocated North"/>
    <x v="1"/>
    <n v="0"/>
  </r>
  <r>
    <x v="9"/>
    <s v="00"/>
    <x v="0"/>
    <x v="4"/>
    <s v="098"/>
    <s v="COMMON"/>
    <s v="00"/>
    <s v="UNSPECIFIED - Allocated North"/>
    <x v="2"/>
    <n v="0"/>
  </r>
  <r>
    <x v="9"/>
    <s v="00"/>
    <x v="0"/>
    <x v="4"/>
    <s v="098"/>
    <s v="COMMON"/>
    <s v="00"/>
    <s v="UNSPECIFIED - Allocated North"/>
    <x v="3"/>
    <n v="0"/>
  </r>
  <r>
    <x v="9"/>
    <s v="00"/>
    <x v="0"/>
    <x v="4"/>
    <s v="098"/>
    <s v="COMMON"/>
    <s v="00"/>
    <s v="UNSPECIFIED - Allocated North"/>
    <x v="4"/>
    <n v="0"/>
  </r>
  <r>
    <x v="9"/>
    <s v="00"/>
    <x v="0"/>
    <x v="4"/>
    <s v="098"/>
    <s v="COMMON"/>
    <s v="00"/>
    <s v="UNSPECIFIED - Allocated North"/>
    <x v="5"/>
    <n v="0"/>
  </r>
  <r>
    <x v="9"/>
    <s v="00"/>
    <x v="0"/>
    <x v="4"/>
    <s v="098"/>
    <s v="COMMON"/>
    <s v="00"/>
    <s v="UNSPECIFIED - Allocated North"/>
    <x v="7"/>
    <n v="0"/>
  </r>
  <r>
    <x v="9"/>
    <s v="00"/>
    <x v="0"/>
    <x v="4"/>
    <s v="098"/>
    <s v="COMMON"/>
    <s v="00"/>
    <s v="UNSPECIFIED - Allocated North"/>
    <x v="9"/>
    <n v="0"/>
  </r>
  <r>
    <x v="9"/>
    <s v="00"/>
    <x v="0"/>
    <x v="4"/>
    <s v="098"/>
    <s v="COMMON"/>
    <s v="00"/>
    <s v="UNSPECIFIED - Allocated North"/>
    <x v="10"/>
    <n v="0"/>
  </r>
  <r>
    <x v="9"/>
    <s v="00"/>
    <x v="0"/>
    <x v="4"/>
    <s v="098"/>
    <s v="COMMON"/>
    <s v="00"/>
    <s v="UNSPECIFIED - Allocated North"/>
    <x v="11"/>
    <n v="0"/>
  </r>
  <r>
    <x v="9"/>
    <s v="00"/>
    <x v="0"/>
    <x v="4"/>
    <s v="098"/>
    <s v="COMMON"/>
    <s v="00"/>
    <s v="UNSPECIFIED - Allocated North"/>
    <x v="12"/>
    <n v="0"/>
  </r>
  <r>
    <x v="9"/>
    <s v="00"/>
    <x v="0"/>
    <x v="4"/>
    <s v="098"/>
    <s v="COMMON"/>
    <s v="00"/>
    <s v="UNSPECIFIED - Allocated North"/>
    <x v="13"/>
    <n v="0"/>
  </r>
  <r>
    <x v="9"/>
    <s v="00"/>
    <x v="0"/>
    <x v="4"/>
    <s v="098"/>
    <s v="COMMON"/>
    <s v="00"/>
    <s v="UNSPECIFIED - Allocated North"/>
    <x v="14"/>
    <n v="0"/>
  </r>
  <r>
    <x v="9"/>
    <s v="00"/>
    <x v="0"/>
    <x v="4"/>
    <s v="098"/>
    <s v="COMMON"/>
    <s v="00"/>
    <s v="UNSPECIFIED - Allocated North"/>
    <x v="15"/>
    <n v="0"/>
  </r>
  <r>
    <x v="9"/>
    <s v="00"/>
    <x v="0"/>
    <x v="4"/>
    <s v="098"/>
    <s v="COMMON"/>
    <s v="00"/>
    <s v="UNSPECIFIED - Allocated North"/>
    <x v="16"/>
    <n v="0"/>
  </r>
  <r>
    <x v="9"/>
    <s v="00"/>
    <x v="0"/>
    <x v="4"/>
    <s v="098"/>
    <s v="COMMON"/>
    <s v="00"/>
    <s v="UNSPECIFIED - Allocated North"/>
    <x v="18"/>
    <n v="0"/>
  </r>
  <r>
    <x v="9"/>
    <s v="00"/>
    <x v="0"/>
    <x v="4"/>
    <s v="098"/>
    <s v="COMMON"/>
    <s v="00"/>
    <s v="UNSPECIFIED - Allocated North"/>
    <x v="23"/>
    <n v="0"/>
  </r>
  <r>
    <x v="9"/>
    <s v="00"/>
    <x v="2"/>
    <x v="4"/>
    <s v="098"/>
    <s v="COMMON"/>
    <s v="00"/>
    <s v="UNSPECIFIED - Allocated North"/>
    <x v="227"/>
    <n v="0"/>
  </r>
  <r>
    <x v="9"/>
    <s v="00"/>
    <x v="2"/>
    <x v="4"/>
    <s v="098"/>
    <s v="COMMON"/>
    <s v="00"/>
    <s v="UNSPECIFIED - Allocated North"/>
    <x v="228"/>
    <n v="0"/>
  </r>
  <r>
    <x v="9"/>
    <s v="00"/>
    <x v="2"/>
    <x v="4"/>
    <s v="098"/>
    <s v="COMMON"/>
    <s v="00"/>
    <s v="UNSPECIFIED - Allocated North"/>
    <x v="229"/>
    <n v="0"/>
  </r>
  <r>
    <x v="9"/>
    <s v="00"/>
    <x v="2"/>
    <x v="4"/>
    <s v="098"/>
    <s v="COMMON"/>
    <s v="00"/>
    <s v="UNSPECIFIED - Allocated North"/>
    <x v="230"/>
    <n v="0"/>
  </r>
  <r>
    <x v="9"/>
    <s v="00"/>
    <x v="2"/>
    <x v="4"/>
    <s v="098"/>
    <s v="COMMON"/>
    <s v="00"/>
    <s v="UNSPECIFIED - Allocated North"/>
    <x v="231"/>
    <n v="0"/>
  </r>
  <r>
    <x v="9"/>
    <s v="00"/>
    <x v="2"/>
    <x v="4"/>
    <s v="098"/>
    <s v="COMMON"/>
    <s v="00"/>
    <s v="UNSPECIFIED - Allocated North"/>
    <x v="0"/>
    <n v="0"/>
  </r>
  <r>
    <x v="9"/>
    <s v="00"/>
    <x v="2"/>
    <x v="4"/>
    <s v="098"/>
    <s v="COMMON"/>
    <s v="00"/>
    <s v="UNSPECIFIED - Allocated North"/>
    <x v="1"/>
    <n v="0"/>
  </r>
  <r>
    <x v="9"/>
    <s v="00"/>
    <x v="2"/>
    <x v="4"/>
    <s v="098"/>
    <s v="COMMON"/>
    <s v="00"/>
    <s v="UNSPECIFIED - Allocated North"/>
    <x v="2"/>
    <n v="0"/>
  </r>
  <r>
    <x v="9"/>
    <s v="00"/>
    <x v="2"/>
    <x v="4"/>
    <s v="098"/>
    <s v="COMMON"/>
    <s v="00"/>
    <s v="UNSPECIFIED - Allocated North"/>
    <x v="3"/>
    <n v="0"/>
  </r>
  <r>
    <x v="9"/>
    <s v="00"/>
    <x v="2"/>
    <x v="4"/>
    <s v="098"/>
    <s v="COMMON"/>
    <s v="00"/>
    <s v="UNSPECIFIED - Allocated North"/>
    <x v="4"/>
    <n v="0"/>
  </r>
  <r>
    <x v="9"/>
    <s v="00"/>
    <x v="2"/>
    <x v="4"/>
    <s v="098"/>
    <s v="COMMON"/>
    <s v="00"/>
    <s v="UNSPECIFIED - Allocated North"/>
    <x v="5"/>
    <n v="0"/>
  </r>
  <r>
    <x v="9"/>
    <s v="00"/>
    <x v="2"/>
    <x v="4"/>
    <s v="098"/>
    <s v="COMMON"/>
    <s v="00"/>
    <s v="UNSPECIFIED - Allocated North"/>
    <x v="7"/>
    <n v="0"/>
  </r>
  <r>
    <x v="9"/>
    <s v="00"/>
    <x v="2"/>
    <x v="4"/>
    <s v="098"/>
    <s v="COMMON"/>
    <s v="00"/>
    <s v="UNSPECIFIED - Allocated North"/>
    <x v="9"/>
    <n v="0"/>
  </r>
  <r>
    <x v="9"/>
    <s v="00"/>
    <x v="2"/>
    <x v="4"/>
    <s v="098"/>
    <s v="COMMON"/>
    <s v="00"/>
    <s v="UNSPECIFIED - Allocated North"/>
    <x v="10"/>
    <n v="0"/>
  </r>
  <r>
    <x v="9"/>
    <s v="00"/>
    <x v="2"/>
    <x v="4"/>
    <s v="098"/>
    <s v="COMMON"/>
    <s v="00"/>
    <s v="UNSPECIFIED - Allocated North"/>
    <x v="11"/>
    <n v="0"/>
  </r>
  <r>
    <x v="9"/>
    <s v="00"/>
    <x v="2"/>
    <x v="4"/>
    <s v="098"/>
    <s v="COMMON"/>
    <s v="00"/>
    <s v="UNSPECIFIED - Allocated North"/>
    <x v="12"/>
    <n v="0"/>
  </r>
  <r>
    <x v="9"/>
    <s v="00"/>
    <x v="2"/>
    <x v="4"/>
    <s v="098"/>
    <s v="COMMON"/>
    <s v="00"/>
    <s v="UNSPECIFIED - Allocated North"/>
    <x v="13"/>
    <n v="0"/>
  </r>
  <r>
    <x v="9"/>
    <s v="00"/>
    <x v="2"/>
    <x v="4"/>
    <s v="098"/>
    <s v="COMMON"/>
    <s v="00"/>
    <s v="UNSPECIFIED - Allocated North"/>
    <x v="14"/>
    <n v="0"/>
  </r>
  <r>
    <x v="9"/>
    <s v="00"/>
    <x v="2"/>
    <x v="4"/>
    <s v="098"/>
    <s v="COMMON"/>
    <s v="00"/>
    <s v="UNSPECIFIED - Allocated North"/>
    <x v="15"/>
    <n v="0"/>
  </r>
  <r>
    <x v="9"/>
    <s v="00"/>
    <x v="2"/>
    <x v="4"/>
    <s v="098"/>
    <s v="COMMON"/>
    <s v="00"/>
    <s v="UNSPECIFIED - Allocated North"/>
    <x v="16"/>
    <n v="0"/>
  </r>
  <r>
    <x v="9"/>
    <s v="00"/>
    <x v="2"/>
    <x v="4"/>
    <s v="098"/>
    <s v="COMMON"/>
    <s v="00"/>
    <s v="UNSPECIFIED - Allocated North"/>
    <x v="18"/>
    <n v="0"/>
  </r>
  <r>
    <x v="9"/>
    <s v="00"/>
    <x v="2"/>
    <x v="4"/>
    <s v="098"/>
    <s v="COMMON"/>
    <s v="00"/>
    <s v="UNSPECIFIED - Allocated North"/>
    <x v="24"/>
    <n v="0"/>
  </r>
  <r>
    <x v="9"/>
    <s v="00"/>
    <x v="2"/>
    <x v="4"/>
    <s v="098"/>
    <s v="COMMON"/>
    <s v="00"/>
    <s v="UNSPECIFIED - Allocated North"/>
    <x v="26"/>
    <n v="0"/>
  </r>
  <r>
    <x v="9"/>
    <s v="00"/>
    <x v="2"/>
    <x v="4"/>
    <s v="098"/>
    <s v="COMMON"/>
    <s v="00"/>
    <s v="UNSPECIFIED - Allocated North"/>
    <x v="59"/>
    <n v="0"/>
  </r>
  <r>
    <x v="9"/>
    <s v="00"/>
    <x v="2"/>
    <x v="4"/>
    <s v="098"/>
    <s v="COMMON"/>
    <s v="00"/>
    <s v="UNSPECIFIED - Allocated North"/>
    <x v="710"/>
    <n v="0"/>
  </r>
  <r>
    <x v="9"/>
    <s v="00"/>
    <x v="2"/>
    <x v="4"/>
    <s v="098"/>
    <s v="COMMON"/>
    <s v="00"/>
    <s v="UNSPECIFIED - Allocated North"/>
    <x v="711"/>
    <n v="0"/>
  </r>
  <r>
    <x v="9"/>
    <s v="00"/>
    <x v="2"/>
    <x v="4"/>
    <s v="098"/>
    <s v="COMMON"/>
    <s v="00"/>
    <s v="UNSPECIFIED - Allocated North"/>
    <x v="124"/>
    <n v="0"/>
  </r>
  <r>
    <x v="9"/>
    <s v="00"/>
    <x v="2"/>
    <x v="4"/>
    <s v="098"/>
    <s v="COMMON"/>
    <s v="00"/>
    <s v="UNSPECIFIED - Allocated North"/>
    <x v="712"/>
    <n v="0"/>
  </r>
  <r>
    <x v="9"/>
    <s v="00"/>
    <x v="2"/>
    <x v="4"/>
    <s v="098"/>
    <s v="COMMON"/>
    <s v="00"/>
    <s v="UNSPECIFIED - Allocated North"/>
    <x v="245"/>
    <n v="0"/>
  </r>
  <r>
    <x v="9"/>
    <s v="00"/>
    <x v="1"/>
    <x v="4"/>
    <s v="098"/>
    <s v="COMMON"/>
    <s v="00"/>
    <s v="UNSPECIFIED - Allocated North"/>
    <x v="0"/>
    <n v="0"/>
  </r>
  <r>
    <x v="9"/>
    <s v="00"/>
    <x v="1"/>
    <x v="4"/>
    <s v="098"/>
    <s v="COMMON"/>
    <s v="00"/>
    <s v="UNSPECIFIED - Allocated North"/>
    <x v="1"/>
    <n v="0"/>
  </r>
  <r>
    <x v="9"/>
    <s v="00"/>
    <x v="2"/>
    <x v="4"/>
    <s v="098"/>
    <s v="COMMON"/>
    <s v="00"/>
    <s v="UNSPECIFIED - Allocated North (ID)"/>
    <x v="711"/>
    <n v="27657.58"/>
  </r>
  <r>
    <x v="9"/>
    <s v="00"/>
    <x v="2"/>
    <x v="4"/>
    <s v="098"/>
    <s v="COMMON"/>
    <s v="00"/>
    <s v="UNSPECIFIED - Allocated North (ID)"/>
    <x v="245"/>
    <n v="22737.119999999999"/>
  </r>
  <r>
    <x v="9"/>
    <s v="00"/>
    <x v="2"/>
    <x v="4"/>
    <s v="098"/>
    <s v="COMMON"/>
    <s v="00"/>
    <s v="UNSPECIFIED - Allocated North (MT)"/>
    <x v="26"/>
    <n v="4783.8"/>
  </r>
  <r>
    <x v="9"/>
    <s v="00"/>
    <x v="2"/>
    <x v="4"/>
    <s v="098"/>
    <s v="COMMON"/>
    <s v="00"/>
    <s v="UNSPECIFIED - Allocated North (MT)"/>
    <x v="59"/>
    <n v="3790"/>
  </r>
  <r>
    <x v="9"/>
    <s v="00"/>
    <x v="2"/>
    <x v="4"/>
    <s v="098"/>
    <s v="COMMON"/>
    <s v="00"/>
    <s v="UNSPECIFIED - Allocated North (MT)"/>
    <x v="710"/>
    <n v="13562.88"/>
  </r>
  <r>
    <x v="9"/>
    <s v="00"/>
    <x v="2"/>
    <x v="4"/>
    <s v="098"/>
    <s v="COMMON"/>
    <s v="00"/>
    <s v="UNSPECIFIED - Allocated North (MT)"/>
    <x v="245"/>
    <n v="20612.18"/>
  </r>
  <r>
    <x v="9"/>
    <s v="00"/>
    <x v="2"/>
    <x v="4"/>
    <s v="098"/>
    <s v="COMMON"/>
    <s v="00"/>
    <s v="UNSPECIFIED - Allocated North (MT)"/>
    <x v="713"/>
    <n v="5826.43"/>
  </r>
  <r>
    <x v="9"/>
    <s v="00"/>
    <x v="0"/>
    <x v="4"/>
    <s v="098"/>
    <s v="COMMON"/>
    <s v="00"/>
    <s v="UNSPECIFIED - Allocated North (WA)"/>
    <x v="23"/>
    <n v="4991.8"/>
  </r>
  <r>
    <x v="9"/>
    <s v="00"/>
    <x v="2"/>
    <x v="4"/>
    <s v="098"/>
    <s v="COMMON"/>
    <s v="00"/>
    <s v="UNSPECIFIED - Allocated North (WA)"/>
    <x v="24"/>
    <n v="6067.56"/>
  </r>
  <r>
    <x v="9"/>
    <s v="00"/>
    <x v="2"/>
    <x v="4"/>
    <s v="098"/>
    <s v="COMMON"/>
    <s v="00"/>
    <s v="UNSPECIFIED - Allocated North (WA)"/>
    <x v="714"/>
    <n v="36107.26"/>
  </r>
  <r>
    <x v="9"/>
    <s v="00"/>
    <x v="0"/>
    <x v="0"/>
    <s v="099"/>
    <s v="COMMON ALL"/>
    <s v="00"/>
    <s v="UNSPECIFIED - Allocated All"/>
    <x v="227"/>
    <n v="0"/>
  </r>
  <r>
    <x v="9"/>
    <s v="00"/>
    <x v="0"/>
    <x v="0"/>
    <s v="099"/>
    <s v="COMMON ALL"/>
    <s v="00"/>
    <s v="UNSPECIFIED - Allocated All"/>
    <x v="228"/>
    <n v="0"/>
  </r>
  <r>
    <x v="9"/>
    <s v="00"/>
    <x v="0"/>
    <x v="0"/>
    <s v="099"/>
    <s v="COMMON ALL"/>
    <s v="00"/>
    <s v="UNSPECIFIED - Allocated All"/>
    <x v="229"/>
    <n v="0"/>
  </r>
  <r>
    <x v="9"/>
    <s v="00"/>
    <x v="0"/>
    <x v="0"/>
    <s v="099"/>
    <s v="COMMON ALL"/>
    <s v="00"/>
    <s v="UNSPECIFIED - Allocated All"/>
    <x v="230"/>
    <n v="0"/>
  </r>
  <r>
    <x v="9"/>
    <s v="00"/>
    <x v="0"/>
    <x v="0"/>
    <s v="099"/>
    <s v="COMMON ALL"/>
    <s v="00"/>
    <s v="UNSPECIFIED - Allocated All"/>
    <x v="231"/>
    <n v="0"/>
  </r>
  <r>
    <x v="9"/>
    <s v="00"/>
    <x v="0"/>
    <x v="0"/>
    <s v="099"/>
    <s v="COMMON ALL"/>
    <s v="00"/>
    <s v="UNSPECIFIED - Allocated All"/>
    <x v="0"/>
    <n v="0"/>
  </r>
  <r>
    <x v="9"/>
    <s v="00"/>
    <x v="0"/>
    <x v="0"/>
    <s v="099"/>
    <s v="COMMON ALL"/>
    <s v="00"/>
    <s v="UNSPECIFIED - Allocated All"/>
    <x v="1"/>
    <n v="0"/>
  </r>
  <r>
    <x v="9"/>
    <s v="00"/>
    <x v="0"/>
    <x v="0"/>
    <s v="099"/>
    <s v="COMMON ALL"/>
    <s v="00"/>
    <s v="UNSPECIFIED - Allocated All"/>
    <x v="2"/>
    <n v="0"/>
  </r>
  <r>
    <x v="9"/>
    <s v="00"/>
    <x v="0"/>
    <x v="0"/>
    <s v="099"/>
    <s v="COMMON ALL"/>
    <s v="00"/>
    <s v="UNSPECIFIED - Allocated All"/>
    <x v="3"/>
    <n v="0"/>
  </r>
  <r>
    <x v="9"/>
    <s v="00"/>
    <x v="0"/>
    <x v="0"/>
    <s v="099"/>
    <s v="COMMON ALL"/>
    <s v="00"/>
    <s v="UNSPECIFIED - Allocated All"/>
    <x v="4"/>
    <n v="0"/>
  </r>
  <r>
    <x v="9"/>
    <s v="00"/>
    <x v="0"/>
    <x v="0"/>
    <s v="099"/>
    <s v="COMMON ALL"/>
    <s v="00"/>
    <s v="UNSPECIFIED - Allocated All"/>
    <x v="5"/>
    <n v="0"/>
  </r>
  <r>
    <x v="9"/>
    <s v="00"/>
    <x v="0"/>
    <x v="0"/>
    <s v="099"/>
    <s v="COMMON ALL"/>
    <s v="00"/>
    <s v="UNSPECIFIED - Allocated All"/>
    <x v="7"/>
    <n v="0"/>
  </r>
  <r>
    <x v="9"/>
    <s v="00"/>
    <x v="0"/>
    <x v="0"/>
    <s v="099"/>
    <s v="COMMON ALL"/>
    <s v="00"/>
    <s v="UNSPECIFIED - Allocated All"/>
    <x v="9"/>
    <n v="0"/>
  </r>
  <r>
    <x v="9"/>
    <s v="00"/>
    <x v="0"/>
    <x v="0"/>
    <s v="099"/>
    <s v="COMMON ALL"/>
    <s v="00"/>
    <s v="UNSPECIFIED - Allocated All"/>
    <x v="10"/>
    <n v="0"/>
  </r>
  <r>
    <x v="9"/>
    <s v="00"/>
    <x v="0"/>
    <x v="0"/>
    <s v="099"/>
    <s v="COMMON ALL"/>
    <s v="00"/>
    <s v="UNSPECIFIED - Allocated All"/>
    <x v="11"/>
    <n v="0"/>
  </r>
  <r>
    <x v="9"/>
    <s v="00"/>
    <x v="0"/>
    <x v="0"/>
    <s v="099"/>
    <s v="COMMON ALL"/>
    <s v="00"/>
    <s v="UNSPECIFIED - Allocated All"/>
    <x v="12"/>
    <n v="0"/>
  </r>
  <r>
    <x v="9"/>
    <s v="00"/>
    <x v="0"/>
    <x v="0"/>
    <s v="099"/>
    <s v="COMMON ALL"/>
    <s v="00"/>
    <s v="UNSPECIFIED - Allocated All"/>
    <x v="13"/>
    <n v="0"/>
  </r>
  <r>
    <x v="9"/>
    <s v="00"/>
    <x v="0"/>
    <x v="0"/>
    <s v="099"/>
    <s v="COMMON ALL"/>
    <s v="00"/>
    <s v="UNSPECIFIED - Allocated All"/>
    <x v="14"/>
    <n v="0"/>
  </r>
  <r>
    <x v="9"/>
    <s v="00"/>
    <x v="0"/>
    <x v="0"/>
    <s v="099"/>
    <s v="COMMON ALL"/>
    <s v="00"/>
    <s v="UNSPECIFIED - Allocated All"/>
    <x v="15"/>
    <n v="0"/>
  </r>
  <r>
    <x v="9"/>
    <s v="00"/>
    <x v="0"/>
    <x v="0"/>
    <s v="099"/>
    <s v="COMMON ALL"/>
    <s v="00"/>
    <s v="UNSPECIFIED - Allocated All"/>
    <x v="16"/>
    <n v="0"/>
  </r>
  <r>
    <x v="9"/>
    <s v="00"/>
    <x v="0"/>
    <x v="0"/>
    <s v="099"/>
    <s v="COMMON ALL"/>
    <s v="00"/>
    <s v="UNSPECIFIED - Allocated All"/>
    <x v="18"/>
    <n v="0"/>
  </r>
  <r>
    <x v="9"/>
    <s v="00"/>
    <x v="0"/>
    <x v="0"/>
    <s v="099"/>
    <s v="COMMON ALL"/>
    <s v="00"/>
    <s v="UNSPECIFIED - Allocated All"/>
    <x v="19"/>
    <n v="0"/>
  </r>
  <r>
    <x v="9"/>
    <s v="00"/>
    <x v="0"/>
    <x v="0"/>
    <s v="099"/>
    <s v="COMMON ALL"/>
    <s v="00"/>
    <s v="UNSPECIFIED - Allocated All"/>
    <x v="20"/>
    <n v="0"/>
  </r>
  <r>
    <x v="9"/>
    <s v="00"/>
    <x v="0"/>
    <x v="0"/>
    <s v="099"/>
    <s v="COMMON ALL"/>
    <s v="00"/>
    <s v="UNSPECIFIED - Allocated All"/>
    <x v="21"/>
    <n v="0"/>
  </r>
  <r>
    <x v="9"/>
    <s v="00"/>
    <x v="0"/>
    <x v="0"/>
    <s v="099"/>
    <s v="COMMON ALL"/>
    <s v="00"/>
    <s v="UNSPECIFIED - Allocated All"/>
    <x v="22"/>
    <n v="0"/>
  </r>
  <r>
    <x v="9"/>
    <s v="00"/>
    <x v="0"/>
    <x v="0"/>
    <s v="099"/>
    <s v="COMMON ALL"/>
    <s v="00"/>
    <s v="UNSPECIFIED - Allocated All"/>
    <x v="26"/>
    <n v="0"/>
  </r>
  <r>
    <x v="9"/>
    <s v="00"/>
    <x v="0"/>
    <x v="0"/>
    <s v="099"/>
    <s v="COMMON ALL"/>
    <s v="00"/>
    <s v="UNSPECIFIED - Allocated All"/>
    <x v="715"/>
    <n v="0"/>
  </r>
  <r>
    <x v="9"/>
    <s v="00"/>
    <x v="0"/>
    <x v="0"/>
    <s v="099"/>
    <s v="COMMON ALL"/>
    <s v="00"/>
    <s v="UNSPECIFIED - Allocated All"/>
    <x v="716"/>
    <n v="0"/>
  </r>
  <r>
    <x v="9"/>
    <s v="00"/>
    <x v="0"/>
    <x v="0"/>
    <s v="099"/>
    <s v="COMMON ALL"/>
    <s v="00"/>
    <s v="UNSPECIFIED - Allocated All"/>
    <x v="717"/>
    <n v="0"/>
  </r>
  <r>
    <x v="9"/>
    <s v="00"/>
    <x v="0"/>
    <x v="0"/>
    <s v="099"/>
    <s v="COMMON ALL"/>
    <s v="00"/>
    <s v="UNSPECIFIED - Allocated All"/>
    <x v="36"/>
    <n v="0"/>
  </r>
  <r>
    <x v="9"/>
    <s v="00"/>
    <x v="0"/>
    <x v="0"/>
    <s v="099"/>
    <s v="COMMON ALL"/>
    <s v="00"/>
    <s v="UNSPECIFIED - Allocated All (WA)"/>
    <x v="22"/>
    <n v="118.56"/>
  </r>
  <r>
    <x v="9"/>
    <s v="00"/>
    <x v="0"/>
    <x v="0"/>
    <s v="099"/>
    <s v="COMMON ALL"/>
    <s v="00"/>
    <s v="UNSPECIFIED - Allocated All (WA)"/>
    <x v="26"/>
    <n v="4819.04"/>
  </r>
  <r>
    <x v="9"/>
    <s v="00"/>
    <x v="0"/>
    <x v="0"/>
    <s v="099"/>
    <s v="COMMON ALL"/>
    <s v="00"/>
    <s v="UNSPECIFIED - Allocated All (WA)"/>
    <x v="716"/>
    <n v="63259.62"/>
  </r>
  <r>
    <x v="9"/>
    <s v="00"/>
    <x v="0"/>
    <x v="0"/>
    <s v="099"/>
    <s v="COMMON ALL"/>
    <s v="00"/>
    <s v="UNSPECIFIED - Allocated All (WA)"/>
    <x v="36"/>
    <n v="299439.89"/>
  </r>
  <r>
    <x v="9"/>
    <s v="00"/>
    <x v="0"/>
    <x v="0"/>
    <s v="099"/>
    <s v="COMMON ALL"/>
    <s v="00"/>
    <s v="UNSPECIFIED - Allocated All (WA)"/>
    <x v="246"/>
    <n v="11216.06"/>
  </r>
  <r>
    <x v="9"/>
    <s v="00"/>
    <x v="0"/>
    <x v="0"/>
    <s v="099"/>
    <s v="COMMON ALL"/>
    <s v="00"/>
    <s v="UNSPECIFIED - Allocated All (WA)"/>
    <x v="664"/>
    <n v="6500.26"/>
  </r>
  <r>
    <x v="10"/>
    <m/>
    <x v="3"/>
    <x v="8"/>
    <m/>
    <m/>
    <m/>
    <m/>
    <x v="450"/>
    <n v="225501773.8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A3:D61" firstHeaderRow="1" firstDataRow="1" firstDataCol="3" rowPageCount="1" colPageCount="1"/>
  <pivotFields count="10">
    <pivotField axis="axisPage" compact="0" outline="0" multipleItemSelectionAllowed="1" showAll="0" defaultSubtotal="0">
      <items count="11">
        <item x="0"/>
        <item h="1" x="1"/>
        <item h="1" x="2"/>
        <item h="1" x="3"/>
        <item h="1" x="4"/>
        <item h="1" x="5"/>
        <item h="1" x="6"/>
        <item h="1" x="8"/>
        <item h="1" x="9"/>
        <item h="1" x="10"/>
        <item h="1"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2"/>
        <item x="1"/>
        <item x="4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4"/>
        <item x="6"/>
        <item x="5"/>
        <item x="2"/>
        <item x="7"/>
        <item x="3"/>
        <item x="1"/>
        <item x="9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18">
        <item x="424"/>
        <item x="425"/>
        <item x="426"/>
        <item x="427"/>
        <item x="428"/>
        <item x="429"/>
        <item x="313"/>
        <item x="430"/>
        <item x="410"/>
        <item x="234"/>
        <item x="431"/>
        <item x="214"/>
        <item x="215"/>
        <item x="216"/>
        <item x="217"/>
        <item x="218"/>
        <item x="707"/>
        <item x="219"/>
        <item x="708"/>
        <item x="220"/>
        <item x="221"/>
        <item x="222"/>
        <item x="223"/>
        <item x="709"/>
        <item x="224"/>
        <item x="225"/>
        <item x="226"/>
        <item x="227"/>
        <item x="254"/>
        <item x="228"/>
        <item x="255"/>
        <item x="229"/>
        <item x="256"/>
        <item x="230"/>
        <item x="257"/>
        <item x="231"/>
        <item x="25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510"/>
        <item x="696"/>
        <item x="331"/>
        <item x="511"/>
        <item x="512"/>
        <item x="610"/>
        <item x="513"/>
        <item x="514"/>
        <item x="698"/>
        <item x="515"/>
        <item x="575"/>
        <item x="310"/>
        <item x="516"/>
        <item x="290"/>
        <item x="673"/>
        <item x="517"/>
        <item x="364"/>
        <item x="518"/>
        <item x="260"/>
        <item x="519"/>
        <item x="443"/>
        <item x="336"/>
        <item x="520"/>
        <item x="607"/>
        <item x="501"/>
        <item x="261"/>
        <item x="293"/>
        <item x="468"/>
        <item x="521"/>
        <item x="377"/>
        <item x="494"/>
        <item x="477"/>
        <item x="262"/>
        <item x="21"/>
        <item x="522"/>
        <item x="640"/>
        <item x="306"/>
        <item x="448"/>
        <item x="523"/>
        <item x="413"/>
        <item x="524"/>
        <item x="499"/>
        <item x="483"/>
        <item x="525"/>
        <item x="446"/>
        <item x="611"/>
        <item x="526"/>
        <item x="356"/>
        <item x="527"/>
        <item x="699"/>
        <item x="637"/>
        <item x="528"/>
        <item x="272"/>
        <item x="435"/>
        <item x="597"/>
        <item x="529"/>
        <item x="359"/>
        <item x="476"/>
        <item x="311"/>
        <item x="641"/>
        <item x="530"/>
        <item x="346"/>
        <item x="622"/>
        <item x="500"/>
        <item x="674"/>
        <item x="675"/>
        <item x="531"/>
        <item x="587"/>
        <item x="22"/>
        <item x="449"/>
        <item x="495"/>
        <item x="532"/>
        <item x="307"/>
        <item x="363"/>
        <item x="533"/>
        <item x="478"/>
        <item x="534"/>
        <item x="360"/>
        <item x="372"/>
        <item x="535"/>
        <item x="420"/>
        <item x="582"/>
        <item x="423"/>
        <item x="576"/>
        <item x="536"/>
        <item x="577"/>
        <item x="484"/>
        <item x="334"/>
        <item x="537"/>
        <item x="676"/>
        <item x="538"/>
        <item x="539"/>
        <item x="677"/>
        <item x="701"/>
        <item x="602"/>
        <item x="452"/>
        <item x="697"/>
        <item x="702"/>
        <item x="540"/>
        <item x="703"/>
        <item x="678"/>
        <item x="541"/>
        <item x="479"/>
        <item x="23"/>
        <item x="642"/>
        <item x="542"/>
        <item x="679"/>
        <item x="496"/>
        <item x="631"/>
        <item x="459"/>
        <item x="480"/>
        <item x="572"/>
        <item x="402"/>
        <item x="543"/>
        <item x="612"/>
        <item x="591"/>
        <item x="544"/>
        <item x="502"/>
        <item x="273"/>
        <item x="680"/>
        <item x="397"/>
        <item x="608"/>
        <item x="385"/>
        <item x="351"/>
        <item x="578"/>
        <item x="619"/>
        <item x="403"/>
        <item x="300"/>
        <item x="463"/>
        <item x="376"/>
        <item x="626"/>
        <item x="304"/>
        <item x="295"/>
        <item x="404"/>
        <item x="296"/>
        <item x="326"/>
        <item x="623"/>
        <item x="299"/>
        <item x="305"/>
        <item x="329"/>
        <item x="545"/>
        <item x="632"/>
        <item x="398"/>
        <item x="489"/>
        <item x="481"/>
        <item x="643"/>
        <item x="644"/>
        <item x="613"/>
        <item x="283"/>
        <item x="24"/>
        <item x="586"/>
        <item x="546"/>
        <item x="645"/>
        <item x="583"/>
        <item x="297"/>
        <item x="547"/>
        <item x="503"/>
        <item x="457"/>
        <item x="434"/>
        <item x="469"/>
        <item x="380"/>
        <item x="467"/>
        <item x="278"/>
        <item x="548"/>
        <item x="504"/>
        <item x="549"/>
        <item x="492"/>
        <item x="685"/>
        <item x="550"/>
        <item x="646"/>
        <item x="551"/>
        <item x="505"/>
        <item x="485"/>
        <item x="552"/>
        <item x="704"/>
        <item x="553"/>
        <item x="422"/>
        <item x="584"/>
        <item x="592"/>
        <item x="603"/>
        <item x="554"/>
        <item x="681"/>
        <item x="647"/>
        <item x="411"/>
        <item x="555"/>
        <item x="414"/>
        <item x="656"/>
        <item x="556"/>
        <item x="308"/>
        <item x="383"/>
        <item x="557"/>
        <item x="337"/>
        <item x="357"/>
        <item x="456"/>
        <item x="405"/>
        <item x="25"/>
        <item x="558"/>
        <item x="447"/>
        <item x="286"/>
        <item x="284"/>
        <item x="559"/>
        <item x="486"/>
        <item x="275"/>
        <item x="506"/>
        <item x="391"/>
        <item x="482"/>
        <item x="451"/>
        <item x="624"/>
        <item x="406"/>
        <item x="660"/>
        <item x="638"/>
        <item x="279"/>
        <item x="458"/>
        <item x="636"/>
        <item x="560"/>
        <item x="682"/>
        <item x="301"/>
        <item x="358"/>
        <item x="561"/>
        <item x="630"/>
        <item x="686"/>
        <item x="600"/>
        <item x="593"/>
        <item x="340"/>
        <item x="666"/>
        <item x="562"/>
        <item x="394"/>
        <item x="579"/>
        <item x="563"/>
        <item x="276"/>
        <item x="393"/>
        <item x="564"/>
        <item x="455"/>
        <item x="302"/>
        <item x="470"/>
        <item x="565"/>
        <item x="291"/>
        <item x="400"/>
        <item x="566"/>
        <item x="407"/>
        <item x="606"/>
        <item x="77"/>
        <item x="327"/>
        <item x="661"/>
        <item x="370"/>
        <item x="26"/>
        <item x="589"/>
        <item x="567"/>
        <item x="320"/>
        <item x="605"/>
        <item x="280"/>
        <item x="667"/>
        <item x="568"/>
        <item x="574"/>
        <item x="588"/>
        <item x="348"/>
        <item x="58"/>
        <item x="390"/>
        <item x="700"/>
        <item x="687"/>
        <item x="382"/>
        <item x="594"/>
        <item x="569"/>
        <item x="315"/>
        <item x="436"/>
        <item x="668"/>
        <item x="627"/>
        <item x="437"/>
        <item x="471"/>
        <item x="317"/>
        <item x="438"/>
        <item x="497"/>
        <item x="97"/>
        <item x="412"/>
        <item x="462"/>
        <item x="373"/>
        <item x="365"/>
        <item x="78"/>
        <item x="395"/>
        <item x="635"/>
        <item x="349"/>
        <item x="322"/>
        <item x="378"/>
        <item x="355"/>
        <item x="288"/>
        <item x="657"/>
        <item x="662"/>
        <item x="688"/>
        <item x="347"/>
        <item x="683"/>
        <item x="371"/>
        <item x="79"/>
        <item x="475"/>
        <item x="98"/>
        <item x="604"/>
        <item x="345"/>
        <item x="99"/>
        <item x="379"/>
        <item x="316"/>
        <item x="342"/>
        <item x="59"/>
        <item x="684"/>
        <item x="343"/>
        <item x="100"/>
        <item x="614"/>
        <item x="344"/>
        <item x="633"/>
        <item x="60"/>
        <item x="101"/>
        <item x="361"/>
        <item x="620"/>
        <item x="287"/>
        <item x="321"/>
        <item x="374"/>
        <item x="92"/>
        <item x="621"/>
        <item x="665"/>
        <item x="375"/>
        <item x="387"/>
        <item x="271"/>
        <item x="102"/>
        <item x="277"/>
        <item x="235"/>
        <item x="103"/>
        <item x="61"/>
        <item x="104"/>
        <item x="366"/>
        <item x="242"/>
        <item x="710"/>
        <item x="388"/>
        <item x="80"/>
        <item x="27"/>
        <item x="81"/>
        <item x="105"/>
        <item x="106"/>
        <item x="82"/>
        <item x="669"/>
        <item x="62"/>
        <item x="332"/>
        <item x="367"/>
        <item x="63"/>
        <item x="28"/>
        <item x="392"/>
        <item x="323"/>
        <item x="274"/>
        <item x="281"/>
        <item x="64"/>
        <item x="29"/>
        <item x="464"/>
        <item x="341"/>
        <item x="107"/>
        <item x="83"/>
        <item x="368"/>
        <item x="270"/>
        <item x="108"/>
        <item x="248"/>
        <item x="362"/>
        <item x="238"/>
        <item x="601"/>
        <item x="109"/>
        <item x="110"/>
        <item x="30"/>
        <item x="615"/>
        <item x="84"/>
        <item x="111"/>
        <item x="112"/>
        <item x="263"/>
        <item x="264"/>
        <item x="251"/>
        <item x="715"/>
        <item x="616"/>
        <item x="309"/>
        <item x="65"/>
        <item x="113"/>
        <item x="75"/>
        <item x="40"/>
        <item x="114"/>
        <item x="401"/>
        <item x="73"/>
        <item x="389"/>
        <item x="41"/>
        <item x="243"/>
        <item x="453"/>
        <item x="490"/>
        <item x="648"/>
        <item x="250"/>
        <item x="42"/>
        <item x="433"/>
        <item x="580"/>
        <item x="689"/>
        <item x="239"/>
        <item x="244"/>
        <item x="628"/>
        <item x="115"/>
        <item x="76"/>
        <item x="85"/>
        <item x="31"/>
        <item x="354"/>
        <item x="116"/>
        <item x="493"/>
        <item x="117"/>
        <item x="32"/>
        <item x="118"/>
        <item x="119"/>
        <item x="570"/>
        <item x="706"/>
        <item x="590"/>
        <item x="711"/>
        <item x="618"/>
        <item x="120"/>
        <item x="86"/>
        <item x="121"/>
        <item x="122"/>
        <item x="461"/>
        <item x="598"/>
        <item x="690"/>
        <item x="716"/>
        <item x="66"/>
        <item x="67"/>
        <item x="87"/>
        <item x="625"/>
        <item x="123"/>
        <item x="335"/>
        <item x="33"/>
        <item x="294"/>
        <item x="507"/>
        <item x="465"/>
        <item x="585"/>
        <item x="714"/>
        <item x="350"/>
        <item x="34"/>
        <item x="124"/>
        <item x="338"/>
        <item x="339"/>
        <item x="125"/>
        <item x="68"/>
        <item x="126"/>
        <item x="69"/>
        <item x="127"/>
        <item x="444"/>
        <item x="595"/>
        <item x="634"/>
        <item x="70"/>
        <item x="43"/>
        <item x="252"/>
        <item x="35"/>
        <item x="128"/>
        <item x="129"/>
        <item x="717"/>
        <item x="712"/>
        <item x="649"/>
        <item x="352"/>
        <item x="141"/>
        <item x="672"/>
        <item x="88"/>
        <item x="130"/>
        <item x="131"/>
        <item x="232"/>
        <item x="199"/>
        <item x="132"/>
        <item x="240"/>
        <item x="151"/>
        <item x="381"/>
        <item x="133"/>
        <item x="609"/>
        <item x="134"/>
        <item x="491"/>
        <item x="135"/>
        <item x="663"/>
        <item x="245"/>
        <item x="152"/>
        <item x="56"/>
        <item x="44"/>
        <item x="487"/>
        <item x="71"/>
        <item x="650"/>
        <item x="72"/>
        <item x="136"/>
        <item x="418"/>
        <item x="454"/>
        <item x="259"/>
        <item x="396"/>
        <item x="45"/>
        <item x="369"/>
        <item x="137"/>
        <item x="409"/>
        <item x="200"/>
        <item x="46"/>
        <item x="142"/>
        <item x="658"/>
        <item x="138"/>
        <item x="617"/>
        <item x="298"/>
        <item x="36"/>
        <item x="599"/>
        <item x="498"/>
        <item x="139"/>
        <item x="573"/>
        <item x="94"/>
        <item x="639"/>
        <item x="253"/>
        <item x="37"/>
        <item x="196"/>
        <item x="268"/>
        <item x="285"/>
        <item x="201"/>
        <item x="202"/>
        <item x="153"/>
        <item x="203"/>
        <item x="417"/>
        <item x="384"/>
        <item x="421"/>
        <item x="140"/>
        <item x="236"/>
        <item x="445"/>
        <item x="47"/>
        <item x="670"/>
        <item x="197"/>
        <item x="472"/>
        <item x="691"/>
        <item x="204"/>
        <item x="312"/>
        <item x="74"/>
        <item x="205"/>
        <item x="442"/>
        <item x="206"/>
        <item x="432"/>
        <item x="207"/>
        <item x="386"/>
        <item x="208"/>
        <item x="209"/>
        <item x="89"/>
        <item x="198"/>
        <item x="210"/>
        <item x="237"/>
        <item x="266"/>
        <item x="695"/>
        <item x="48"/>
        <item x="289"/>
        <item x="38"/>
        <item x="49"/>
        <item x="324"/>
        <item x="211"/>
        <item x="154"/>
        <item x="233"/>
        <item x="155"/>
        <item x="156"/>
        <item x="157"/>
        <item x="439"/>
        <item x="158"/>
        <item x="159"/>
        <item x="160"/>
        <item x="161"/>
        <item x="162"/>
        <item x="50"/>
        <item x="163"/>
        <item x="164"/>
        <item x="165"/>
        <item x="39"/>
        <item x="51"/>
        <item x="149"/>
        <item x="166"/>
        <item x="353"/>
        <item x="246"/>
        <item x="692"/>
        <item x="95"/>
        <item x="167"/>
        <item x="314"/>
        <item x="143"/>
        <item x="168"/>
        <item x="241"/>
        <item x="169"/>
        <item x="671"/>
        <item x="170"/>
        <item x="212"/>
        <item x="150"/>
        <item x="473"/>
        <item x="144"/>
        <item x="171"/>
        <item x="269"/>
        <item x="172"/>
        <item x="173"/>
        <item x="90"/>
        <item x="145"/>
        <item x="174"/>
        <item x="52"/>
        <item x="416"/>
        <item x="146"/>
        <item x="713"/>
        <item x="440"/>
        <item x="629"/>
        <item x="399"/>
        <item x="175"/>
        <item x="213"/>
        <item x="176"/>
        <item x="651"/>
        <item x="177"/>
        <item x="91"/>
        <item x="328"/>
        <item x="664"/>
        <item x="265"/>
        <item x="419"/>
        <item x="318"/>
        <item x="508"/>
        <item x="652"/>
        <item x="96"/>
        <item x="178"/>
        <item x="179"/>
        <item x="408"/>
        <item x="509"/>
        <item x="653"/>
        <item x="180"/>
        <item x="596"/>
        <item x="415"/>
        <item x="249"/>
        <item x="53"/>
        <item x="292"/>
        <item x="466"/>
        <item x="181"/>
        <item x="182"/>
        <item x="319"/>
        <item x="460"/>
        <item x="183"/>
        <item x="184"/>
        <item x="267"/>
        <item x="659"/>
        <item x="147"/>
        <item x="325"/>
        <item x="247"/>
        <item x="693"/>
        <item x="282"/>
        <item x="694"/>
        <item x="654"/>
        <item x="185"/>
        <item x="186"/>
        <item x="474"/>
        <item x="187"/>
        <item x="333"/>
        <item x="303"/>
        <item x="441"/>
        <item x="571"/>
        <item x="188"/>
        <item x="488"/>
        <item x="189"/>
        <item x="54"/>
        <item x="55"/>
        <item x="190"/>
        <item x="191"/>
        <item x="705"/>
        <item x="148"/>
        <item x="581"/>
        <item x="192"/>
        <item x="330"/>
        <item x="655"/>
        <item x="93"/>
        <item x="193"/>
        <item x="194"/>
        <item x="57"/>
        <item x="195"/>
        <item x="45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2"/>
    <field x="3"/>
    <field x="8"/>
  </rowFields>
  <rowItems count="58">
    <i>
      <x/>
      <x/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91"/>
    </i>
    <i r="2">
      <x v="126"/>
    </i>
    <i r="2">
      <x v="161"/>
    </i>
    <i r="2">
      <x v="207"/>
    </i>
    <i r="2">
      <x v="253"/>
    </i>
    <i r="2">
      <x v="303"/>
    </i>
    <i r="2">
      <x v="389"/>
    </i>
    <i r="2">
      <x v="399"/>
    </i>
    <i r="2">
      <x v="405"/>
    </i>
    <i r="2">
      <x v="419"/>
    </i>
    <i r="2">
      <x v="433"/>
    </i>
    <i r="2">
      <x v="438"/>
    </i>
    <i r="2">
      <x v="444"/>
    </i>
    <i r="2">
      <x v="454"/>
    </i>
    <i r="2">
      <x v="459"/>
    </i>
    <i r="2">
      <x v="481"/>
    </i>
    <i r="2">
      <x v="488"/>
    </i>
    <i r="2">
      <x v="501"/>
    </i>
    <i r="2">
      <x v="503"/>
    </i>
    <i r="2">
      <x v="530"/>
    </i>
    <i r="2">
      <x v="540"/>
    </i>
    <i r="2">
      <x v="545"/>
    </i>
    <i r="2">
      <x v="551"/>
    </i>
    <i r="2">
      <x v="559"/>
    </i>
    <i r="2">
      <x v="573"/>
    </i>
    <i r="2">
      <x v="595"/>
    </i>
    <i r="2">
      <x v="597"/>
    </i>
    <i r="2">
      <x v="598"/>
    </i>
    <i r="2">
      <x v="612"/>
    </i>
    <i r="2">
      <x v="616"/>
    </i>
    <i r="2">
      <x v="617"/>
    </i>
    <i r="2">
      <x v="643"/>
    </i>
    <i r="2">
      <x v="673"/>
    </i>
    <i r="2">
      <x v="702"/>
    </i>
    <i r="2">
      <x v="703"/>
    </i>
    <i>
      <x v="2"/>
      <x/>
      <x v="55"/>
    </i>
    <i t="grand">
      <x/>
    </i>
  </rowItems>
  <colItems count="1">
    <i/>
  </colItems>
  <pageFields count="1">
    <pageField fld="0" hier="-1"/>
  </pageFields>
  <dataFields count="1">
    <dataField name="Sum of Ending Balance" fld="9" baseField="8" baseItem="39" numFmtId="4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A3:D207" firstHeaderRow="1" firstDataRow="1" firstDataCol="3" rowPageCount="1" colPageCount="1"/>
  <pivotFields count="10">
    <pivotField axis="axisPage" compact="0" outline="0" multipleItemSelectionAllowed="1" showAll="0" defaultSubtotal="0">
      <items count="11">
        <item h="1" x="0"/>
        <item x="1"/>
        <item h="1" x="2"/>
        <item h="1" x="3"/>
        <item h="1" x="4"/>
        <item h="1" x="5"/>
        <item h="1" x="6"/>
        <item h="1" x="8"/>
        <item h="1" x="9"/>
        <item h="1" x="10"/>
        <item h="1"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2"/>
        <item x="1"/>
        <item x="4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4"/>
        <item x="6"/>
        <item x="5"/>
        <item x="2"/>
        <item x="7"/>
        <item x="3"/>
        <item x="1"/>
        <item x="9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18">
        <item x="424"/>
        <item x="425"/>
        <item x="426"/>
        <item x="427"/>
        <item x="428"/>
        <item x="429"/>
        <item x="313"/>
        <item x="430"/>
        <item x="410"/>
        <item x="234"/>
        <item x="431"/>
        <item x="214"/>
        <item x="215"/>
        <item x="216"/>
        <item x="217"/>
        <item x="218"/>
        <item x="707"/>
        <item x="219"/>
        <item x="708"/>
        <item x="220"/>
        <item x="221"/>
        <item x="222"/>
        <item x="223"/>
        <item x="709"/>
        <item x="224"/>
        <item x="225"/>
        <item x="226"/>
        <item x="227"/>
        <item x="254"/>
        <item x="228"/>
        <item x="255"/>
        <item x="229"/>
        <item x="256"/>
        <item x="230"/>
        <item x="257"/>
        <item x="231"/>
        <item x="25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510"/>
        <item x="696"/>
        <item x="331"/>
        <item x="511"/>
        <item x="512"/>
        <item x="610"/>
        <item x="513"/>
        <item x="514"/>
        <item x="698"/>
        <item x="515"/>
        <item x="575"/>
        <item x="310"/>
        <item x="516"/>
        <item x="290"/>
        <item x="673"/>
        <item x="517"/>
        <item x="364"/>
        <item x="518"/>
        <item x="260"/>
        <item x="519"/>
        <item x="443"/>
        <item x="336"/>
        <item x="520"/>
        <item x="607"/>
        <item x="501"/>
        <item x="261"/>
        <item x="293"/>
        <item x="468"/>
        <item x="521"/>
        <item x="377"/>
        <item x="494"/>
        <item x="477"/>
        <item x="262"/>
        <item x="21"/>
        <item x="522"/>
        <item x="640"/>
        <item x="306"/>
        <item x="448"/>
        <item x="523"/>
        <item x="413"/>
        <item x="524"/>
        <item x="499"/>
        <item x="483"/>
        <item x="525"/>
        <item x="446"/>
        <item x="611"/>
        <item x="526"/>
        <item x="356"/>
        <item x="527"/>
        <item x="699"/>
        <item x="637"/>
        <item x="528"/>
        <item x="272"/>
        <item x="435"/>
        <item x="597"/>
        <item x="529"/>
        <item x="359"/>
        <item x="476"/>
        <item x="311"/>
        <item x="641"/>
        <item x="530"/>
        <item x="346"/>
        <item x="622"/>
        <item x="500"/>
        <item x="674"/>
        <item x="675"/>
        <item x="531"/>
        <item x="587"/>
        <item x="22"/>
        <item x="449"/>
        <item x="495"/>
        <item x="532"/>
        <item x="307"/>
        <item x="363"/>
        <item x="533"/>
        <item x="478"/>
        <item x="534"/>
        <item x="360"/>
        <item x="372"/>
        <item x="535"/>
        <item x="420"/>
        <item x="582"/>
        <item x="423"/>
        <item x="576"/>
        <item x="536"/>
        <item x="577"/>
        <item x="484"/>
        <item x="334"/>
        <item x="537"/>
        <item x="676"/>
        <item x="538"/>
        <item x="539"/>
        <item x="677"/>
        <item x="701"/>
        <item x="602"/>
        <item x="452"/>
        <item x="697"/>
        <item x="702"/>
        <item x="540"/>
        <item x="703"/>
        <item x="678"/>
        <item x="541"/>
        <item x="479"/>
        <item x="23"/>
        <item x="642"/>
        <item x="542"/>
        <item x="679"/>
        <item x="496"/>
        <item x="631"/>
        <item x="459"/>
        <item x="480"/>
        <item x="572"/>
        <item x="402"/>
        <item x="543"/>
        <item x="612"/>
        <item x="591"/>
        <item x="544"/>
        <item x="502"/>
        <item x="273"/>
        <item x="680"/>
        <item x="397"/>
        <item x="608"/>
        <item x="385"/>
        <item x="351"/>
        <item x="578"/>
        <item x="619"/>
        <item x="403"/>
        <item x="300"/>
        <item x="463"/>
        <item x="376"/>
        <item x="626"/>
        <item x="304"/>
        <item x="295"/>
        <item x="404"/>
        <item x="296"/>
        <item x="326"/>
        <item x="623"/>
        <item x="299"/>
        <item x="305"/>
        <item x="329"/>
        <item x="545"/>
        <item x="632"/>
        <item x="398"/>
        <item x="489"/>
        <item x="481"/>
        <item x="643"/>
        <item x="644"/>
        <item x="613"/>
        <item x="283"/>
        <item x="24"/>
        <item x="586"/>
        <item x="546"/>
        <item x="645"/>
        <item x="583"/>
        <item x="297"/>
        <item x="547"/>
        <item x="503"/>
        <item x="457"/>
        <item x="434"/>
        <item x="469"/>
        <item x="380"/>
        <item x="467"/>
        <item x="278"/>
        <item x="548"/>
        <item x="504"/>
        <item x="549"/>
        <item x="492"/>
        <item x="685"/>
        <item x="550"/>
        <item x="646"/>
        <item x="551"/>
        <item x="505"/>
        <item x="485"/>
        <item x="552"/>
        <item x="704"/>
        <item x="553"/>
        <item x="422"/>
        <item x="584"/>
        <item x="592"/>
        <item x="603"/>
        <item x="554"/>
        <item x="681"/>
        <item x="647"/>
        <item x="411"/>
        <item x="555"/>
        <item x="414"/>
        <item x="656"/>
        <item x="556"/>
        <item x="308"/>
        <item x="383"/>
        <item x="557"/>
        <item x="337"/>
        <item x="357"/>
        <item x="456"/>
        <item x="405"/>
        <item x="25"/>
        <item x="558"/>
        <item x="447"/>
        <item x="286"/>
        <item x="284"/>
        <item x="559"/>
        <item x="486"/>
        <item x="275"/>
        <item x="506"/>
        <item x="391"/>
        <item x="482"/>
        <item x="451"/>
        <item x="624"/>
        <item x="406"/>
        <item x="660"/>
        <item x="638"/>
        <item x="279"/>
        <item x="458"/>
        <item x="636"/>
        <item x="560"/>
        <item x="682"/>
        <item x="301"/>
        <item x="358"/>
        <item x="561"/>
        <item x="630"/>
        <item x="686"/>
        <item x="600"/>
        <item x="593"/>
        <item x="340"/>
        <item x="666"/>
        <item x="562"/>
        <item x="394"/>
        <item x="579"/>
        <item x="563"/>
        <item x="276"/>
        <item x="393"/>
        <item x="564"/>
        <item x="455"/>
        <item x="302"/>
        <item x="470"/>
        <item x="565"/>
        <item x="291"/>
        <item x="400"/>
        <item x="566"/>
        <item x="407"/>
        <item x="606"/>
        <item x="77"/>
        <item x="327"/>
        <item x="661"/>
        <item x="370"/>
        <item x="26"/>
        <item x="589"/>
        <item x="567"/>
        <item x="320"/>
        <item x="605"/>
        <item x="280"/>
        <item x="667"/>
        <item x="568"/>
        <item x="574"/>
        <item x="588"/>
        <item x="348"/>
        <item x="58"/>
        <item x="390"/>
        <item x="700"/>
        <item x="687"/>
        <item x="382"/>
        <item x="594"/>
        <item x="569"/>
        <item x="315"/>
        <item x="436"/>
        <item x="668"/>
        <item x="627"/>
        <item x="437"/>
        <item x="471"/>
        <item x="317"/>
        <item x="438"/>
        <item x="497"/>
        <item x="97"/>
        <item x="412"/>
        <item x="462"/>
        <item x="373"/>
        <item x="365"/>
        <item x="78"/>
        <item x="395"/>
        <item x="635"/>
        <item x="349"/>
        <item x="322"/>
        <item x="378"/>
        <item x="355"/>
        <item x="288"/>
        <item x="657"/>
        <item x="662"/>
        <item x="688"/>
        <item x="347"/>
        <item x="683"/>
        <item x="371"/>
        <item x="79"/>
        <item x="475"/>
        <item x="98"/>
        <item x="604"/>
        <item x="345"/>
        <item x="99"/>
        <item x="379"/>
        <item x="316"/>
        <item x="342"/>
        <item x="59"/>
        <item x="684"/>
        <item x="343"/>
        <item x="100"/>
        <item x="614"/>
        <item x="344"/>
        <item x="633"/>
        <item x="60"/>
        <item x="101"/>
        <item x="361"/>
        <item x="620"/>
        <item x="287"/>
        <item x="321"/>
        <item x="374"/>
        <item x="92"/>
        <item x="621"/>
        <item x="665"/>
        <item x="375"/>
        <item x="387"/>
        <item x="271"/>
        <item x="102"/>
        <item x="277"/>
        <item x="235"/>
        <item x="103"/>
        <item x="61"/>
        <item x="104"/>
        <item x="366"/>
        <item x="242"/>
        <item x="710"/>
        <item x="388"/>
        <item x="80"/>
        <item x="27"/>
        <item x="81"/>
        <item x="105"/>
        <item x="106"/>
        <item x="82"/>
        <item x="669"/>
        <item x="62"/>
        <item x="332"/>
        <item x="367"/>
        <item x="63"/>
        <item x="28"/>
        <item x="392"/>
        <item x="323"/>
        <item x="274"/>
        <item x="281"/>
        <item x="64"/>
        <item x="29"/>
        <item x="464"/>
        <item x="341"/>
        <item x="107"/>
        <item x="83"/>
        <item x="368"/>
        <item x="270"/>
        <item x="108"/>
        <item x="248"/>
        <item x="362"/>
        <item x="238"/>
        <item x="601"/>
        <item x="109"/>
        <item x="110"/>
        <item x="30"/>
        <item x="615"/>
        <item x="84"/>
        <item x="111"/>
        <item x="112"/>
        <item x="263"/>
        <item x="264"/>
        <item x="251"/>
        <item x="715"/>
        <item x="616"/>
        <item x="309"/>
        <item x="65"/>
        <item x="113"/>
        <item x="75"/>
        <item x="40"/>
        <item x="114"/>
        <item x="401"/>
        <item x="73"/>
        <item x="389"/>
        <item x="41"/>
        <item x="243"/>
        <item x="453"/>
        <item x="490"/>
        <item x="648"/>
        <item x="250"/>
        <item x="42"/>
        <item x="433"/>
        <item x="580"/>
        <item x="689"/>
        <item x="239"/>
        <item x="244"/>
        <item x="628"/>
        <item x="115"/>
        <item x="76"/>
        <item x="85"/>
        <item x="31"/>
        <item x="354"/>
        <item x="116"/>
        <item x="493"/>
        <item x="117"/>
        <item x="32"/>
        <item x="118"/>
        <item x="119"/>
        <item x="570"/>
        <item x="706"/>
        <item x="590"/>
        <item x="711"/>
        <item x="618"/>
        <item x="120"/>
        <item x="86"/>
        <item x="121"/>
        <item x="122"/>
        <item x="461"/>
        <item x="598"/>
        <item x="690"/>
        <item x="716"/>
        <item x="66"/>
        <item x="67"/>
        <item x="87"/>
        <item x="625"/>
        <item x="123"/>
        <item x="335"/>
        <item x="33"/>
        <item x="294"/>
        <item x="507"/>
        <item x="465"/>
        <item x="585"/>
        <item x="714"/>
        <item x="350"/>
        <item x="34"/>
        <item x="124"/>
        <item x="338"/>
        <item x="339"/>
        <item x="125"/>
        <item x="68"/>
        <item x="126"/>
        <item x="69"/>
        <item x="127"/>
        <item x="444"/>
        <item x="595"/>
        <item x="634"/>
        <item x="70"/>
        <item x="43"/>
        <item x="252"/>
        <item x="35"/>
        <item x="128"/>
        <item x="129"/>
        <item x="717"/>
        <item x="712"/>
        <item x="649"/>
        <item x="352"/>
        <item x="141"/>
        <item x="672"/>
        <item x="88"/>
        <item x="130"/>
        <item x="131"/>
        <item x="232"/>
        <item x="199"/>
        <item x="132"/>
        <item x="240"/>
        <item x="151"/>
        <item x="381"/>
        <item x="133"/>
        <item x="609"/>
        <item x="134"/>
        <item x="491"/>
        <item x="135"/>
        <item x="663"/>
        <item x="245"/>
        <item x="152"/>
        <item x="56"/>
        <item x="44"/>
        <item x="487"/>
        <item x="71"/>
        <item x="650"/>
        <item x="72"/>
        <item x="136"/>
        <item x="418"/>
        <item x="454"/>
        <item x="259"/>
        <item x="396"/>
        <item x="45"/>
        <item x="369"/>
        <item x="137"/>
        <item x="409"/>
        <item x="200"/>
        <item x="46"/>
        <item x="142"/>
        <item x="658"/>
        <item x="138"/>
        <item x="617"/>
        <item x="298"/>
        <item x="36"/>
        <item x="599"/>
        <item x="498"/>
        <item x="139"/>
        <item x="573"/>
        <item x="94"/>
        <item x="639"/>
        <item x="253"/>
        <item x="37"/>
        <item x="196"/>
        <item x="268"/>
        <item x="285"/>
        <item x="201"/>
        <item x="202"/>
        <item x="153"/>
        <item x="203"/>
        <item x="417"/>
        <item x="384"/>
        <item x="421"/>
        <item x="140"/>
        <item x="236"/>
        <item x="445"/>
        <item x="47"/>
        <item x="670"/>
        <item x="197"/>
        <item x="472"/>
        <item x="691"/>
        <item x="204"/>
        <item x="312"/>
        <item x="74"/>
        <item x="205"/>
        <item x="442"/>
        <item x="206"/>
        <item x="432"/>
        <item x="207"/>
        <item x="386"/>
        <item x="208"/>
        <item x="209"/>
        <item x="89"/>
        <item x="198"/>
        <item x="210"/>
        <item x="237"/>
        <item x="266"/>
        <item x="695"/>
        <item x="48"/>
        <item x="289"/>
        <item x="38"/>
        <item x="49"/>
        <item x="324"/>
        <item x="211"/>
        <item x="154"/>
        <item x="233"/>
        <item x="155"/>
        <item x="156"/>
        <item x="157"/>
        <item x="439"/>
        <item x="158"/>
        <item x="159"/>
        <item x="160"/>
        <item x="161"/>
        <item x="162"/>
        <item x="50"/>
        <item x="163"/>
        <item x="164"/>
        <item x="165"/>
        <item x="39"/>
        <item x="51"/>
        <item x="149"/>
        <item x="166"/>
        <item x="353"/>
        <item x="246"/>
        <item x="692"/>
        <item x="95"/>
        <item x="167"/>
        <item x="314"/>
        <item x="143"/>
        <item x="168"/>
        <item x="241"/>
        <item x="169"/>
        <item x="671"/>
        <item x="170"/>
        <item x="212"/>
        <item x="150"/>
        <item x="473"/>
        <item x="144"/>
        <item x="171"/>
        <item x="269"/>
        <item x="172"/>
        <item x="173"/>
        <item x="90"/>
        <item x="145"/>
        <item x="174"/>
        <item x="52"/>
        <item x="416"/>
        <item x="146"/>
        <item x="713"/>
        <item x="440"/>
        <item x="629"/>
        <item x="399"/>
        <item x="175"/>
        <item x="213"/>
        <item x="176"/>
        <item x="651"/>
        <item x="177"/>
        <item x="91"/>
        <item x="328"/>
        <item x="664"/>
        <item x="265"/>
        <item x="419"/>
        <item x="318"/>
        <item x="508"/>
        <item x="652"/>
        <item x="96"/>
        <item x="178"/>
        <item x="179"/>
        <item x="408"/>
        <item x="509"/>
        <item x="653"/>
        <item x="180"/>
        <item x="596"/>
        <item x="415"/>
        <item x="249"/>
        <item x="53"/>
        <item x="292"/>
        <item x="466"/>
        <item x="181"/>
        <item x="182"/>
        <item x="319"/>
        <item x="460"/>
        <item x="183"/>
        <item x="184"/>
        <item x="267"/>
        <item x="659"/>
        <item x="147"/>
        <item x="325"/>
        <item x="247"/>
        <item x="693"/>
        <item x="282"/>
        <item x="694"/>
        <item x="654"/>
        <item x="185"/>
        <item x="186"/>
        <item x="474"/>
        <item x="187"/>
        <item x="333"/>
        <item x="303"/>
        <item x="441"/>
        <item x="571"/>
        <item x="188"/>
        <item x="488"/>
        <item x="189"/>
        <item x="54"/>
        <item x="55"/>
        <item x="190"/>
        <item x="191"/>
        <item x="705"/>
        <item x="148"/>
        <item x="581"/>
        <item x="192"/>
        <item x="330"/>
        <item x="655"/>
        <item x="93"/>
        <item x="193"/>
        <item x="194"/>
        <item x="57"/>
        <item x="195"/>
        <item x="45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2"/>
    <field x="3"/>
    <field x="8"/>
  </rowFields>
  <rowItems count="204">
    <i>
      <x/>
      <x/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91"/>
    </i>
    <i r="2">
      <x v="126"/>
    </i>
    <i r="2">
      <x v="161"/>
    </i>
    <i r="2">
      <x v="207"/>
    </i>
    <i r="2">
      <x v="253"/>
    </i>
    <i r="2">
      <x v="303"/>
    </i>
    <i r="2">
      <x v="330"/>
    </i>
    <i r="2">
      <x v="351"/>
    </i>
    <i r="2">
      <x v="354"/>
    </i>
    <i r="2">
      <x v="358"/>
    </i>
    <i r="2">
      <x v="361"/>
    </i>
    <i r="2">
      <x v="366"/>
    </i>
    <i r="2">
      <x v="372"/>
    </i>
    <i r="2">
      <x v="378"/>
    </i>
    <i r="2">
      <x v="381"/>
    </i>
    <i r="2">
      <x v="383"/>
    </i>
    <i r="2">
      <x v="389"/>
    </i>
    <i r="2">
      <x v="390"/>
    </i>
    <i r="2">
      <x v="391"/>
    </i>
    <i r="2">
      <x v="392"/>
    </i>
    <i r="2">
      <x v="399"/>
    </i>
    <i r="2">
      <x v="408"/>
    </i>
    <i r="2">
      <x v="409"/>
    </i>
    <i r="2">
      <x v="412"/>
    </i>
    <i r="2">
      <x v="417"/>
    </i>
    <i r="2">
      <x v="418"/>
    </i>
    <i r="2">
      <x v="421"/>
    </i>
    <i r="2">
      <x v="422"/>
    </i>
    <i r="2">
      <x v="423"/>
    </i>
    <i r="2">
      <x v="430"/>
    </i>
    <i r="2">
      <x v="431"/>
    </i>
    <i r="2">
      <x v="432"/>
    </i>
    <i r="2">
      <x v="434"/>
    </i>
    <i r="2">
      <x v="438"/>
    </i>
    <i r="2">
      <x v="451"/>
    </i>
    <i r="2">
      <x v="453"/>
    </i>
    <i r="2">
      <x v="454"/>
    </i>
    <i r="2">
      <x v="456"/>
    </i>
    <i r="2">
      <x v="458"/>
    </i>
    <i r="2">
      <x v="460"/>
    </i>
    <i r="2">
      <x v="461"/>
    </i>
    <i r="2">
      <x v="467"/>
    </i>
    <i r="2">
      <x v="468"/>
    </i>
    <i r="2">
      <x v="469"/>
    </i>
    <i r="2">
      <x v="470"/>
    </i>
    <i r="2">
      <x v="476"/>
    </i>
    <i r="2">
      <x v="479"/>
    </i>
    <i r="2">
      <x v="481"/>
    </i>
    <i r="2">
      <x v="488"/>
    </i>
    <i r="2">
      <x v="489"/>
    </i>
    <i r="2">
      <x v="492"/>
    </i>
    <i r="2">
      <x v="494"/>
    </i>
    <i r="2">
      <x v="495"/>
    </i>
    <i r="2">
      <x v="496"/>
    </i>
    <i r="2">
      <x v="501"/>
    </i>
    <i r="2">
      <x v="504"/>
    </i>
    <i r="2">
      <x v="505"/>
    </i>
    <i r="2">
      <x v="513"/>
    </i>
    <i r="2">
      <x v="514"/>
    </i>
    <i r="2">
      <x v="517"/>
    </i>
    <i r="2">
      <x v="519"/>
    </i>
    <i r="2">
      <x v="521"/>
    </i>
    <i r="2">
      <x v="523"/>
    </i>
    <i r="2">
      <x v="525"/>
    </i>
    <i r="2">
      <x v="528"/>
    </i>
    <i r="2">
      <x v="535"/>
    </i>
    <i r="2">
      <x v="542"/>
    </i>
    <i r="2">
      <x v="548"/>
    </i>
    <i r="2">
      <x v="554"/>
    </i>
    <i r="2">
      <x v="559"/>
    </i>
    <i r="2">
      <x v="565"/>
    </i>
    <i r="2">
      <x v="570"/>
    </i>
    <i r="2">
      <x v="580"/>
    </i>
    <i r="2">
      <x v="601"/>
    </i>
    <i r="2">
      <x v="603"/>
    </i>
    <i r="2">
      <x v="604"/>
    </i>
    <i r="2">
      <x v="605"/>
    </i>
    <i r="2">
      <x v="607"/>
    </i>
    <i r="2">
      <x v="608"/>
    </i>
    <i r="2">
      <x v="609"/>
    </i>
    <i r="2">
      <x v="610"/>
    </i>
    <i r="2">
      <x v="611"/>
    </i>
    <i r="2">
      <x v="613"/>
    </i>
    <i r="2">
      <x v="614"/>
    </i>
    <i r="2">
      <x v="615"/>
    </i>
    <i r="2">
      <x v="618"/>
    </i>
    <i r="2">
      <x v="619"/>
    </i>
    <i r="2">
      <x v="624"/>
    </i>
    <i r="2">
      <x v="626"/>
    </i>
    <i r="2">
      <x v="627"/>
    </i>
    <i r="2">
      <x v="629"/>
    </i>
    <i r="2">
      <x v="631"/>
    </i>
    <i r="2">
      <x v="633"/>
    </i>
    <i r="2">
      <x v="635"/>
    </i>
    <i r="2">
      <x v="636"/>
    </i>
    <i r="2">
      <x v="638"/>
    </i>
    <i r="2">
      <x v="639"/>
    </i>
    <i r="2">
      <x v="640"/>
    </i>
    <i r="2">
      <x v="641"/>
    </i>
    <i r="2">
      <x v="642"/>
    </i>
    <i r="2">
      <x v="643"/>
    </i>
    <i r="2">
      <x v="645"/>
    </i>
    <i r="2">
      <x v="650"/>
    </i>
    <i r="2">
      <x v="652"/>
    </i>
    <i r="2">
      <x v="654"/>
    </i>
    <i r="2">
      <x v="664"/>
    </i>
    <i r="2">
      <x v="665"/>
    </i>
    <i r="2">
      <x v="669"/>
    </i>
    <i r="2">
      <x v="676"/>
    </i>
    <i r="2">
      <x v="677"/>
    </i>
    <i r="2">
      <x v="680"/>
    </i>
    <i r="2">
      <x v="681"/>
    </i>
    <i r="2">
      <x v="684"/>
    </i>
    <i r="2">
      <x v="691"/>
    </i>
    <i r="2">
      <x v="692"/>
    </i>
    <i r="2">
      <x v="694"/>
    </i>
    <i r="2">
      <x v="699"/>
    </i>
    <i r="2">
      <x v="701"/>
    </i>
    <i r="2">
      <x v="704"/>
    </i>
    <i r="2">
      <x v="705"/>
    </i>
    <i r="2">
      <x v="707"/>
    </i>
    <i r="2">
      <x v="709"/>
    </i>
    <i r="2">
      <x v="712"/>
    </i>
    <i r="2">
      <x v="713"/>
    </i>
    <i r="2">
      <x v="714"/>
    </i>
    <i r="2">
      <x v="715"/>
    </i>
    <i r="2">
      <x v="716"/>
    </i>
    <i r="1">
      <x v="1"/>
      <x v="358"/>
    </i>
    <i r="2">
      <x v="432"/>
    </i>
    <i r="2">
      <x v="452"/>
    </i>
    <i r="2">
      <x v="712"/>
    </i>
    <i r="1">
      <x v="4"/>
      <x v="433"/>
    </i>
    <i r="2">
      <x v="529"/>
    </i>
    <i r="2">
      <x v="580"/>
    </i>
    <i r="1">
      <x v="7"/>
      <x v="529"/>
    </i>
    <i r="2">
      <x v="715"/>
    </i>
    <i>
      <x v="1"/>
      <x v="1"/>
      <x v="52"/>
    </i>
    <i r="2">
      <x v="54"/>
    </i>
    <i r="2">
      <x v="55"/>
    </i>
    <i r="2">
      <x v="57"/>
    </i>
    <i r="2">
      <x v="126"/>
    </i>
    <i r="2">
      <x v="161"/>
    </i>
    <i r="2">
      <x v="207"/>
    </i>
    <i r="2">
      <x v="253"/>
    </i>
    <i r="2">
      <x v="299"/>
    </i>
    <i r="2">
      <x v="303"/>
    </i>
    <i r="2">
      <x v="335"/>
    </i>
    <i r="2">
      <x v="349"/>
    </i>
    <i r="2">
      <x v="358"/>
    </i>
    <i r="2">
      <x v="388"/>
    </i>
    <i r="2">
      <x v="390"/>
    </i>
    <i r="2">
      <x v="393"/>
    </i>
    <i r="2">
      <x v="409"/>
    </i>
    <i r="2">
      <x v="421"/>
    </i>
    <i r="2">
      <x v="433"/>
    </i>
    <i r="2">
      <x v="453"/>
    </i>
    <i r="2">
      <x v="468"/>
    </i>
    <i r="2">
      <x v="477"/>
    </i>
    <i r="2">
      <x v="512"/>
    </i>
    <i r="2">
      <x v="556"/>
    </i>
    <i r="2">
      <x v="580"/>
    </i>
    <i r="2">
      <x v="589"/>
    </i>
    <i r="2">
      <x v="616"/>
    </i>
    <i r="2">
      <x v="623"/>
    </i>
    <i r="2">
      <x v="640"/>
    </i>
    <i r="2">
      <x v="655"/>
    </i>
    <i r="2">
      <x v="663"/>
    </i>
    <i r="1">
      <x v="4"/>
      <x v="358"/>
    </i>
    <i r="1">
      <x v="7"/>
      <x v="303"/>
    </i>
    <i r="2">
      <x v="314"/>
    </i>
    <i r="2">
      <x v="358"/>
    </i>
    <i r="2">
      <x v="365"/>
    </i>
    <i r="2">
      <x v="382"/>
    </i>
    <i r="2">
      <x v="395"/>
    </i>
    <i r="2">
      <x v="398"/>
    </i>
    <i r="2">
      <x v="404"/>
    </i>
    <i r="2">
      <x v="430"/>
    </i>
    <i r="2">
      <x v="436"/>
    </i>
    <i r="2">
      <x v="475"/>
    </i>
    <i r="2">
      <x v="476"/>
    </i>
    <i r="2">
      <x v="493"/>
    </i>
    <i r="2">
      <x v="495"/>
    </i>
    <i r="2">
      <x v="500"/>
    </i>
    <i r="2">
      <x v="529"/>
    </i>
    <i r="2">
      <x v="532"/>
    </i>
    <i r="2">
      <x v="534"/>
    </i>
    <i r="2">
      <x v="715"/>
    </i>
    <i>
      <x v="2"/>
      <x/>
      <x v="207"/>
    </i>
    <i r="2">
      <x v="253"/>
    </i>
    <i r="2">
      <x v="303"/>
    </i>
    <i r="2">
      <x v="358"/>
    </i>
    <i r="2">
      <x v="389"/>
    </i>
    <i r="2">
      <x v="510"/>
    </i>
    <i r="2">
      <x v="546"/>
    </i>
    <i r="1">
      <x v="1"/>
      <x v="372"/>
    </i>
    <i r="1">
      <x v="6"/>
      <x v="51"/>
    </i>
    <i t="grand">
      <x/>
    </i>
  </rowItems>
  <colItems count="1">
    <i/>
  </colItems>
  <pageFields count="1">
    <pageField fld="0" hier="-1"/>
  </pageFields>
  <dataFields count="1">
    <dataField name="Sum of Ending Balance" fld="9" baseField="8" baseItem="39" numFmtId="4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A3:D44" firstHeaderRow="1" firstDataRow="1" firstDataCol="3" rowPageCount="1" colPageCount="1"/>
  <pivotFields count="10">
    <pivotField axis="axisPage" compact="0" outline="0" multipleItemSelectionAllowed="1" showAll="0" defaultSubtotal="0">
      <items count="11">
        <item h="1" x="0"/>
        <item h="1" x="1"/>
        <item x="2"/>
        <item h="1" x="3"/>
        <item h="1" x="4"/>
        <item h="1" x="5"/>
        <item h="1" x="6"/>
        <item h="1" x="8"/>
        <item h="1" x="9"/>
        <item h="1" x="10"/>
        <item h="1"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2"/>
        <item x="1"/>
        <item x="4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4"/>
        <item x="6"/>
        <item x="5"/>
        <item x="2"/>
        <item x="7"/>
        <item x="3"/>
        <item x="1"/>
        <item x="9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18">
        <item x="424"/>
        <item x="425"/>
        <item x="426"/>
        <item x="427"/>
        <item x="428"/>
        <item x="429"/>
        <item x="313"/>
        <item x="430"/>
        <item x="410"/>
        <item x="234"/>
        <item x="431"/>
        <item x="214"/>
        <item x="215"/>
        <item x="216"/>
        <item x="217"/>
        <item x="218"/>
        <item x="707"/>
        <item x="219"/>
        <item x="708"/>
        <item x="220"/>
        <item x="221"/>
        <item x="222"/>
        <item x="223"/>
        <item x="709"/>
        <item x="224"/>
        <item x="225"/>
        <item x="226"/>
        <item x="227"/>
        <item x="254"/>
        <item x="228"/>
        <item x="255"/>
        <item x="229"/>
        <item x="256"/>
        <item x="230"/>
        <item x="257"/>
        <item x="231"/>
        <item x="25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510"/>
        <item x="696"/>
        <item x="331"/>
        <item x="511"/>
        <item x="512"/>
        <item x="610"/>
        <item x="513"/>
        <item x="514"/>
        <item x="698"/>
        <item x="515"/>
        <item x="575"/>
        <item x="310"/>
        <item x="516"/>
        <item x="290"/>
        <item x="673"/>
        <item x="517"/>
        <item x="364"/>
        <item x="518"/>
        <item x="260"/>
        <item x="519"/>
        <item x="443"/>
        <item x="336"/>
        <item x="520"/>
        <item x="607"/>
        <item x="501"/>
        <item x="261"/>
        <item x="293"/>
        <item x="468"/>
        <item x="521"/>
        <item x="377"/>
        <item x="494"/>
        <item x="477"/>
        <item x="262"/>
        <item x="21"/>
        <item x="522"/>
        <item x="640"/>
        <item x="306"/>
        <item x="448"/>
        <item x="523"/>
        <item x="413"/>
        <item x="524"/>
        <item x="499"/>
        <item x="483"/>
        <item x="525"/>
        <item x="446"/>
        <item x="611"/>
        <item x="526"/>
        <item x="356"/>
        <item x="527"/>
        <item x="699"/>
        <item x="637"/>
        <item x="528"/>
        <item x="272"/>
        <item x="435"/>
        <item x="597"/>
        <item x="529"/>
        <item x="359"/>
        <item x="476"/>
        <item x="311"/>
        <item x="641"/>
        <item x="530"/>
        <item x="346"/>
        <item x="622"/>
        <item x="500"/>
        <item x="674"/>
        <item x="675"/>
        <item x="531"/>
        <item x="587"/>
        <item x="22"/>
        <item x="449"/>
        <item x="495"/>
        <item x="532"/>
        <item x="307"/>
        <item x="363"/>
        <item x="533"/>
        <item x="478"/>
        <item x="534"/>
        <item x="360"/>
        <item x="372"/>
        <item x="535"/>
        <item x="420"/>
        <item x="582"/>
        <item x="423"/>
        <item x="576"/>
        <item x="536"/>
        <item x="577"/>
        <item x="484"/>
        <item x="334"/>
        <item x="537"/>
        <item x="676"/>
        <item x="538"/>
        <item x="539"/>
        <item x="677"/>
        <item x="701"/>
        <item x="602"/>
        <item x="452"/>
        <item x="697"/>
        <item x="702"/>
        <item x="540"/>
        <item x="703"/>
        <item x="678"/>
        <item x="541"/>
        <item x="479"/>
        <item x="23"/>
        <item x="642"/>
        <item x="542"/>
        <item x="679"/>
        <item x="496"/>
        <item x="631"/>
        <item x="459"/>
        <item x="480"/>
        <item x="572"/>
        <item x="402"/>
        <item x="543"/>
        <item x="612"/>
        <item x="591"/>
        <item x="544"/>
        <item x="502"/>
        <item x="273"/>
        <item x="680"/>
        <item x="397"/>
        <item x="608"/>
        <item x="385"/>
        <item x="351"/>
        <item x="578"/>
        <item x="619"/>
        <item x="403"/>
        <item x="300"/>
        <item x="463"/>
        <item x="376"/>
        <item x="626"/>
        <item x="304"/>
        <item x="295"/>
        <item x="404"/>
        <item x="296"/>
        <item x="326"/>
        <item x="623"/>
        <item x="299"/>
        <item x="305"/>
        <item x="329"/>
        <item x="545"/>
        <item x="632"/>
        <item x="398"/>
        <item x="489"/>
        <item x="481"/>
        <item x="643"/>
        <item x="644"/>
        <item x="613"/>
        <item x="283"/>
        <item x="24"/>
        <item x="586"/>
        <item x="546"/>
        <item x="645"/>
        <item x="583"/>
        <item x="297"/>
        <item x="547"/>
        <item x="503"/>
        <item x="457"/>
        <item x="434"/>
        <item x="469"/>
        <item x="380"/>
        <item x="467"/>
        <item x="278"/>
        <item x="548"/>
        <item x="504"/>
        <item x="549"/>
        <item x="492"/>
        <item x="685"/>
        <item x="550"/>
        <item x="646"/>
        <item x="551"/>
        <item x="505"/>
        <item x="485"/>
        <item x="552"/>
        <item x="704"/>
        <item x="553"/>
        <item x="422"/>
        <item x="584"/>
        <item x="592"/>
        <item x="603"/>
        <item x="554"/>
        <item x="681"/>
        <item x="647"/>
        <item x="411"/>
        <item x="555"/>
        <item x="414"/>
        <item x="656"/>
        <item x="556"/>
        <item x="308"/>
        <item x="383"/>
        <item x="557"/>
        <item x="337"/>
        <item x="357"/>
        <item x="456"/>
        <item x="405"/>
        <item x="25"/>
        <item x="558"/>
        <item x="447"/>
        <item x="286"/>
        <item x="284"/>
        <item x="559"/>
        <item x="486"/>
        <item x="275"/>
        <item x="506"/>
        <item x="391"/>
        <item x="482"/>
        <item x="451"/>
        <item x="624"/>
        <item x="406"/>
        <item x="660"/>
        <item x="638"/>
        <item x="279"/>
        <item x="458"/>
        <item x="636"/>
        <item x="560"/>
        <item x="682"/>
        <item x="301"/>
        <item x="358"/>
        <item x="561"/>
        <item x="630"/>
        <item x="686"/>
        <item x="600"/>
        <item x="593"/>
        <item x="340"/>
        <item x="666"/>
        <item x="562"/>
        <item x="394"/>
        <item x="579"/>
        <item x="563"/>
        <item x="276"/>
        <item x="393"/>
        <item x="564"/>
        <item x="455"/>
        <item x="302"/>
        <item x="470"/>
        <item x="565"/>
        <item x="291"/>
        <item x="400"/>
        <item x="566"/>
        <item x="407"/>
        <item x="606"/>
        <item x="77"/>
        <item x="327"/>
        <item x="661"/>
        <item x="370"/>
        <item x="26"/>
        <item x="589"/>
        <item x="567"/>
        <item x="320"/>
        <item x="605"/>
        <item x="280"/>
        <item x="667"/>
        <item x="568"/>
        <item x="574"/>
        <item x="588"/>
        <item x="348"/>
        <item x="58"/>
        <item x="390"/>
        <item x="700"/>
        <item x="687"/>
        <item x="382"/>
        <item x="594"/>
        <item x="569"/>
        <item x="315"/>
        <item x="436"/>
        <item x="668"/>
        <item x="627"/>
        <item x="437"/>
        <item x="471"/>
        <item x="317"/>
        <item x="438"/>
        <item x="497"/>
        <item x="97"/>
        <item x="412"/>
        <item x="462"/>
        <item x="373"/>
        <item x="365"/>
        <item x="78"/>
        <item x="395"/>
        <item x="635"/>
        <item x="349"/>
        <item x="322"/>
        <item x="378"/>
        <item x="355"/>
        <item x="288"/>
        <item x="657"/>
        <item x="662"/>
        <item x="688"/>
        <item x="347"/>
        <item x="683"/>
        <item x="371"/>
        <item x="79"/>
        <item x="475"/>
        <item x="98"/>
        <item x="604"/>
        <item x="345"/>
        <item x="99"/>
        <item x="379"/>
        <item x="316"/>
        <item x="342"/>
        <item x="59"/>
        <item x="684"/>
        <item x="343"/>
        <item x="100"/>
        <item x="614"/>
        <item x="344"/>
        <item x="633"/>
        <item x="60"/>
        <item x="101"/>
        <item x="361"/>
        <item x="620"/>
        <item x="287"/>
        <item x="321"/>
        <item x="374"/>
        <item x="92"/>
        <item x="621"/>
        <item x="665"/>
        <item x="375"/>
        <item x="387"/>
        <item x="271"/>
        <item x="102"/>
        <item x="277"/>
        <item x="235"/>
        <item x="103"/>
        <item x="61"/>
        <item x="104"/>
        <item x="366"/>
        <item x="242"/>
        <item x="710"/>
        <item x="388"/>
        <item x="80"/>
        <item x="27"/>
        <item x="81"/>
        <item x="105"/>
        <item x="106"/>
        <item x="82"/>
        <item x="669"/>
        <item x="62"/>
        <item x="332"/>
        <item x="367"/>
        <item x="63"/>
        <item x="28"/>
        <item x="392"/>
        <item x="323"/>
        <item x="274"/>
        <item x="281"/>
        <item x="64"/>
        <item x="29"/>
        <item x="464"/>
        <item x="341"/>
        <item x="107"/>
        <item x="83"/>
        <item x="368"/>
        <item x="270"/>
        <item x="108"/>
        <item x="248"/>
        <item x="362"/>
        <item x="238"/>
        <item x="601"/>
        <item x="109"/>
        <item x="110"/>
        <item x="30"/>
        <item x="615"/>
        <item x="84"/>
        <item x="111"/>
        <item x="112"/>
        <item x="263"/>
        <item x="264"/>
        <item x="251"/>
        <item x="715"/>
        <item x="616"/>
        <item x="309"/>
        <item x="65"/>
        <item x="113"/>
        <item x="75"/>
        <item x="40"/>
        <item x="114"/>
        <item x="401"/>
        <item x="73"/>
        <item x="389"/>
        <item x="41"/>
        <item x="243"/>
        <item x="453"/>
        <item x="490"/>
        <item x="648"/>
        <item x="250"/>
        <item x="42"/>
        <item x="433"/>
        <item x="580"/>
        <item x="689"/>
        <item x="239"/>
        <item x="244"/>
        <item x="628"/>
        <item x="115"/>
        <item x="76"/>
        <item x="85"/>
        <item x="31"/>
        <item x="354"/>
        <item x="116"/>
        <item x="493"/>
        <item x="117"/>
        <item x="32"/>
        <item x="118"/>
        <item x="119"/>
        <item x="570"/>
        <item x="706"/>
        <item x="590"/>
        <item x="711"/>
        <item x="618"/>
        <item x="120"/>
        <item x="86"/>
        <item x="121"/>
        <item x="122"/>
        <item x="461"/>
        <item x="598"/>
        <item x="690"/>
        <item x="716"/>
        <item x="66"/>
        <item x="67"/>
        <item x="87"/>
        <item x="625"/>
        <item x="123"/>
        <item x="335"/>
        <item x="33"/>
        <item x="294"/>
        <item x="507"/>
        <item x="465"/>
        <item x="585"/>
        <item x="714"/>
        <item x="350"/>
        <item x="34"/>
        <item x="124"/>
        <item x="338"/>
        <item x="339"/>
        <item x="125"/>
        <item x="68"/>
        <item x="126"/>
        <item x="69"/>
        <item x="127"/>
        <item x="444"/>
        <item x="595"/>
        <item x="634"/>
        <item x="70"/>
        <item x="43"/>
        <item x="252"/>
        <item x="35"/>
        <item x="128"/>
        <item x="129"/>
        <item x="717"/>
        <item x="712"/>
        <item x="649"/>
        <item x="352"/>
        <item x="141"/>
        <item x="672"/>
        <item x="88"/>
        <item x="130"/>
        <item x="131"/>
        <item x="232"/>
        <item x="199"/>
        <item x="132"/>
        <item x="240"/>
        <item x="151"/>
        <item x="381"/>
        <item x="133"/>
        <item x="609"/>
        <item x="134"/>
        <item x="491"/>
        <item x="135"/>
        <item x="663"/>
        <item x="245"/>
        <item x="152"/>
        <item x="56"/>
        <item x="44"/>
        <item x="487"/>
        <item x="71"/>
        <item x="650"/>
        <item x="72"/>
        <item x="136"/>
        <item x="418"/>
        <item x="454"/>
        <item x="259"/>
        <item x="396"/>
        <item x="45"/>
        <item x="369"/>
        <item x="137"/>
        <item x="409"/>
        <item x="200"/>
        <item x="46"/>
        <item x="142"/>
        <item x="658"/>
        <item x="138"/>
        <item x="617"/>
        <item x="298"/>
        <item x="36"/>
        <item x="599"/>
        <item x="498"/>
        <item x="139"/>
        <item x="573"/>
        <item x="94"/>
        <item x="639"/>
        <item x="253"/>
        <item x="37"/>
        <item x="196"/>
        <item x="268"/>
        <item x="285"/>
        <item x="201"/>
        <item x="202"/>
        <item x="153"/>
        <item x="203"/>
        <item x="417"/>
        <item x="384"/>
        <item x="421"/>
        <item x="140"/>
        <item x="236"/>
        <item x="445"/>
        <item x="47"/>
        <item x="670"/>
        <item x="197"/>
        <item x="472"/>
        <item x="691"/>
        <item x="204"/>
        <item x="312"/>
        <item x="74"/>
        <item x="205"/>
        <item x="442"/>
        <item x="206"/>
        <item x="432"/>
        <item x="207"/>
        <item x="386"/>
        <item x="208"/>
        <item x="209"/>
        <item x="89"/>
        <item x="198"/>
        <item x="210"/>
        <item x="237"/>
        <item x="266"/>
        <item x="695"/>
        <item x="48"/>
        <item x="289"/>
        <item x="38"/>
        <item x="49"/>
        <item x="324"/>
        <item x="211"/>
        <item x="154"/>
        <item x="233"/>
        <item x="155"/>
        <item x="156"/>
        <item x="157"/>
        <item x="439"/>
        <item x="158"/>
        <item x="159"/>
        <item x="160"/>
        <item x="161"/>
        <item x="162"/>
        <item x="50"/>
        <item x="163"/>
        <item x="164"/>
        <item x="165"/>
        <item x="39"/>
        <item x="51"/>
        <item x="149"/>
        <item x="166"/>
        <item x="353"/>
        <item x="246"/>
        <item x="692"/>
        <item x="95"/>
        <item x="167"/>
        <item x="314"/>
        <item x="143"/>
        <item x="168"/>
        <item x="241"/>
        <item x="169"/>
        <item x="671"/>
        <item x="170"/>
        <item x="212"/>
        <item x="150"/>
        <item x="473"/>
        <item x="144"/>
        <item x="171"/>
        <item x="269"/>
        <item x="172"/>
        <item x="173"/>
        <item x="90"/>
        <item x="145"/>
        <item x="174"/>
        <item x="52"/>
        <item x="416"/>
        <item x="146"/>
        <item x="713"/>
        <item x="440"/>
        <item x="629"/>
        <item x="399"/>
        <item x="175"/>
        <item x="213"/>
        <item x="176"/>
        <item x="651"/>
        <item x="177"/>
        <item x="91"/>
        <item x="328"/>
        <item x="664"/>
        <item x="265"/>
        <item x="419"/>
        <item x="318"/>
        <item x="508"/>
        <item x="652"/>
        <item x="96"/>
        <item x="178"/>
        <item x="179"/>
        <item x="408"/>
        <item x="509"/>
        <item x="653"/>
        <item x="180"/>
        <item x="596"/>
        <item x="415"/>
        <item x="249"/>
        <item x="53"/>
        <item x="292"/>
        <item x="466"/>
        <item x="181"/>
        <item x="182"/>
        <item x="319"/>
        <item x="460"/>
        <item x="183"/>
        <item x="184"/>
        <item x="267"/>
        <item x="659"/>
        <item x="147"/>
        <item x="325"/>
        <item x="247"/>
        <item x="693"/>
        <item x="282"/>
        <item x="694"/>
        <item x="654"/>
        <item x="185"/>
        <item x="186"/>
        <item x="474"/>
        <item x="187"/>
        <item x="333"/>
        <item x="303"/>
        <item x="441"/>
        <item x="571"/>
        <item x="188"/>
        <item x="488"/>
        <item x="189"/>
        <item x="54"/>
        <item x="55"/>
        <item x="190"/>
        <item x="191"/>
        <item x="705"/>
        <item x="148"/>
        <item x="581"/>
        <item x="192"/>
        <item x="330"/>
        <item x="655"/>
        <item x="93"/>
        <item x="193"/>
        <item x="194"/>
        <item x="57"/>
        <item x="195"/>
        <item x="45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2"/>
    <field x="3"/>
    <field x="8"/>
  </rowFields>
  <rowItems count="41">
    <i>
      <x/>
      <x/>
      <x v="391"/>
    </i>
    <i r="2">
      <x v="417"/>
    </i>
    <i r="2">
      <x v="461"/>
    </i>
    <i r="2">
      <x v="468"/>
    </i>
    <i r="2">
      <x v="501"/>
    </i>
    <i r="2">
      <x v="504"/>
    </i>
    <i r="2">
      <x v="516"/>
    </i>
    <i r="2">
      <x v="540"/>
    </i>
    <i r="2">
      <x v="542"/>
    </i>
    <i r="2">
      <x v="544"/>
    </i>
    <i r="2">
      <x v="559"/>
    </i>
    <i r="2">
      <x v="563"/>
    </i>
    <i r="2">
      <x v="564"/>
    </i>
    <i r="2">
      <x v="565"/>
    </i>
    <i r="2">
      <x v="566"/>
    </i>
    <i r="2">
      <x v="570"/>
    </i>
    <i r="2">
      <x v="573"/>
    </i>
    <i r="2">
      <x v="578"/>
    </i>
    <i r="2">
      <x v="580"/>
    </i>
    <i r="2">
      <x v="581"/>
    </i>
    <i r="2">
      <x v="583"/>
    </i>
    <i r="2">
      <x v="585"/>
    </i>
    <i r="2">
      <x v="587"/>
    </i>
    <i r="2">
      <x v="588"/>
    </i>
    <i r="2">
      <x v="589"/>
    </i>
    <i r="2">
      <x v="590"/>
    </i>
    <i r="2">
      <x v="591"/>
    </i>
    <i r="2">
      <x v="600"/>
    </i>
    <i r="2">
      <x v="603"/>
    </i>
    <i r="2">
      <x v="624"/>
    </i>
    <i r="2">
      <x v="632"/>
    </i>
    <i r="2">
      <x v="639"/>
    </i>
    <i r="2">
      <x v="643"/>
    </i>
    <i r="2">
      <x v="651"/>
    </i>
    <i r="1">
      <x v="4"/>
      <x v="580"/>
    </i>
    <i>
      <x v="1"/>
      <x v="1"/>
      <x v="556"/>
    </i>
    <i r="2">
      <x v="560"/>
    </i>
    <i r="2">
      <x v="575"/>
    </i>
    <i r="2">
      <x v="580"/>
    </i>
    <i>
      <x v="2"/>
      <x/>
      <x v="546"/>
    </i>
    <i t="grand">
      <x/>
    </i>
  </rowItems>
  <colItems count="1">
    <i/>
  </colItems>
  <pageFields count="1">
    <pageField fld="0" hier="-1"/>
  </pageFields>
  <dataFields count="1">
    <dataField name="Sum of Ending Balance" fld="9" baseField="8" baseItem="39" numFmtId="4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4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A3:D194" firstHeaderRow="1" firstDataRow="1" firstDataCol="3" rowPageCount="1" colPageCount="1"/>
  <pivotFields count="10">
    <pivotField axis="axisPage" compact="0" outline="0" multipleItemSelectionAllowed="1" showAll="0" defaultSubtotal="0">
      <items count="11">
        <item h="1" x="0"/>
        <item h="1" x="1"/>
        <item h="1" x="2"/>
        <item x="3"/>
        <item h="1" x="4"/>
        <item h="1" x="5"/>
        <item h="1" x="6"/>
        <item h="1" x="8"/>
        <item h="1" x="9"/>
        <item h="1" x="10"/>
        <item h="1"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2"/>
        <item x="1"/>
        <item x="4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4"/>
        <item x="6"/>
        <item x="5"/>
        <item x="2"/>
        <item x="7"/>
        <item x="3"/>
        <item x="1"/>
        <item x="9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18">
        <item x="424"/>
        <item x="425"/>
        <item x="426"/>
        <item x="427"/>
        <item x="428"/>
        <item x="429"/>
        <item x="313"/>
        <item x="430"/>
        <item x="410"/>
        <item x="234"/>
        <item x="431"/>
        <item x="214"/>
        <item x="215"/>
        <item x="216"/>
        <item x="217"/>
        <item x="218"/>
        <item x="707"/>
        <item x="219"/>
        <item x="708"/>
        <item x="220"/>
        <item x="221"/>
        <item x="222"/>
        <item x="223"/>
        <item x="709"/>
        <item x="224"/>
        <item x="225"/>
        <item x="226"/>
        <item x="227"/>
        <item x="254"/>
        <item x="228"/>
        <item x="255"/>
        <item x="229"/>
        <item x="256"/>
        <item x="230"/>
        <item x="257"/>
        <item x="231"/>
        <item x="25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510"/>
        <item x="696"/>
        <item x="331"/>
        <item x="511"/>
        <item x="512"/>
        <item x="610"/>
        <item x="513"/>
        <item x="514"/>
        <item x="698"/>
        <item x="515"/>
        <item x="575"/>
        <item x="310"/>
        <item x="516"/>
        <item x="290"/>
        <item x="673"/>
        <item x="517"/>
        <item x="364"/>
        <item x="518"/>
        <item x="260"/>
        <item x="519"/>
        <item x="443"/>
        <item x="336"/>
        <item x="520"/>
        <item x="607"/>
        <item x="501"/>
        <item x="261"/>
        <item x="293"/>
        <item x="468"/>
        <item x="521"/>
        <item x="377"/>
        <item x="494"/>
        <item x="477"/>
        <item x="262"/>
        <item x="21"/>
        <item x="522"/>
        <item x="640"/>
        <item x="306"/>
        <item x="448"/>
        <item x="523"/>
        <item x="413"/>
        <item x="524"/>
        <item x="499"/>
        <item x="483"/>
        <item x="525"/>
        <item x="446"/>
        <item x="611"/>
        <item x="526"/>
        <item x="356"/>
        <item x="527"/>
        <item x="699"/>
        <item x="637"/>
        <item x="528"/>
        <item x="272"/>
        <item x="435"/>
        <item x="597"/>
        <item x="529"/>
        <item x="359"/>
        <item x="476"/>
        <item x="311"/>
        <item x="641"/>
        <item x="530"/>
        <item x="346"/>
        <item x="622"/>
        <item x="500"/>
        <item x="674"/>
        <item x="675"/>
        <item x="531"/>
        <item x="587"/>
        <item x="22"/>
        <item x="449"/>
        <item x="495"/>
        <item x="532"/>
        <item x="307"/>
        <item x="363"/>
        <item x="533"/>
        <item x="478"/>
        <item x="534"/>
        <item x="360"/>
        <item x="372"/>
        <item x="535"/>
        <item x="420"/>
        <item x="582"/>
        <item x="423"/>
        <item x="576"/>
        <item x="536"/>
        <item x="577"/>
        <item x="484"/>
        <item x="334"/>
        <item x="537"/>
        <item x="676"/>
        <item x="538"/>
        <item x="539"/>
        <item x="677"/>
        <item x="701"/>
        <item x="602"/>
        <item x="452"/>
        <item x="697"/>
        <item x="702"/>
        <item x="540"/>
        <item x="703"/>
        <item x="678"/>
        <item x="541"/>
        <item x="479"/>
        <item x="23"/>
        <item x="642"/>
        <item x="542"/>
        <item x="679"/>
        <item x="496"/>
        <item x="631"/>
        <item x="459"/>
        <item x="480"/>
        <item x="572"/>
        <item x="402"/>
        <item x="543"/>
        <item x="612"/>
        <item x="591"/>
        <item x="544"/>
        <item x="502"/>
        <item x="273"/>
        <item x="680"/>
        <item x="397"/>
        <item x="608"/>
        <item x="385"/>
        <item x="351"/>
        <item x="578"/>
        <item x="619"/>
        <item x="403"/>
        <item x="300"/>
        <item x="463"/>
        <item x="376"/>
        <item x="626"/>
        <item x="304"/>
        <item x="295"/>
        <item x="404"/>
        <item x="296"/>
        <item x="326"/>
        <item x="623"/>
        <item x="299"/>
        <item x="305"/>
        <item x="329"/>
        <item x="545"/>
        <item x="632"/>
        <item x="398"/>
        <item x="489"/>
        <item x="481"/>
        <item x="643"/>
        <item x="644"/>
        <item x="613"/>
        <item x="283"/>
        <item x="24"/>
        <item x="586"/>
        <item x="546"/>
        <item x="645"/>
        <item x="583"/>
        <item x="297"/>
        <item x="547"/>
        <item x="503"/>
        <item x="457"/>
        <item x="434"/>
        <item x="469"/>
        <item x="380"/>
        <item x="467"/>
        <item x="278"/>
        <item x="548"/>
        <item x="504"/>
        <item x="549"/>
        <item x="492"/>
        <item x="685"/>
        <item x="550"/>
        <item x="646"/>
        <item x="551"/>
        <item x="505"/>
        <item x="485"/>
        <item x="552"/>
        <item x="704"/>
        <item x="553"/>
        <item x="422"/>
        <item x="584"/>
        <item x="592"/>
        <item x="603"/>
        <item x="554"/>
        <item x="681"/>
        <item x="647"/>
        <item x="411"/>
        <item x="555"/>
        <item x="414"/>
        <item x="656"/>
        <item x="556"/>
        <item x="308"/>
        <item x="383"/>
        <item x="557"/>
        <item x="337"/>
        <item x="357"/>
        <item x="456"/>
        <item x="405"/>
        <item x="25"/>
        <item x="558"/>
        <item x="447"/>
        <item x="286"/>
        <item x="284"/>
        <item x="559"/>
        <item x="486"/>
        <item x="275"/>
        <item x="506"/>
        <item x="391"/>
        <item x="482"/>
        <item x="451"/>
        <item x="624"/>
        <item x="406"/>
        <item x="660"/>
        <item x="638"/>
        <item x="279"/>
        <item x="458"/>
        <item x="636"/>
        <item x="560"/>
        <item x="682"/>
        <item x="301"/>
        <item x="358"/>
        <item x="561"/>
        <item x="630"/>
        <item x="686"/>
        <item x="600"/>
        <item x="593"/>
        <item x="340"/>
        <item x="666"/>
        <item x="562"/>
        <item x="394"/>
        <item x="579"/>
        <item x="563"/>
        <item x="276"/>
        <item x="393"/>
        <item x="564"/>
        <item x="455"/>
        <item x="302"/>
        <item x="470"/>
        <item x="565"/>
        <item x="291"/>
        <item x="400"/>
        <item x="566"/>
        <item x="407"/>
        <item x="606"/>
        <item x="77"/>
        <item x="327"/>
        <item x="661"/>
        <item x="370"/>
        <item x="26"/>
        <item x="589"/>
        <item x="567"/>
        <item x="320"/>
        <item x="605"/>
        <item x="280"/>
        <item x="667"/>
        <item x="568"/>
        <item x="574"/>
        <item x="588"/>
        <item x="348"/>
        <item x="58"/>
        <item x="390"/>
        <item x="700"/>
        <item x="687"/>
        <item x="382"/>
        <item x="594"/>
        <item x="569"/>
        <item x="315"/>
        <item x="436"/>
        <item x="668"/>
        <item x="627"/>
        <item x="437"/>
        <item x="471"/>
        <item x="317"/>
        <item x="438"/>
        <item x="497"/>
        <item x="97"/>
        <item x="412"/>
        <item x="462"/>
        <item x="373"/>
        <item x="365"/>
        <item x="78"/>
        <item x="395"/>
        <item x="635"/>
        <item x="349"/>
        <item x="322"/>
        <item x="378"/>
        <item x="355"/>
        <item x="288"/>
        <item x="657"/>
        <item x="662"/>
        <item x="688"/>
        <item x="347"/>
        <item x="683"/>
        <item x="371"/>
        <item x="79"/>
        <item x="475"/>
        <item x="98"/>
        <item x="604"/>
        <item x="345"/>
        <item x="99"/>
        <item x="379"/>
        <item x="316"/>
        <item x="342"/>
        <item x="59"/>
        <item x="684"/>
        <item x="343"/>
        <item x="100"/>
        <item x="614"/>
        <item x="344"/>
        <item x="633"/>
        <item x="60"/>
        <item x="101"/>
        <item x="361"/>
        <item x="620"/>
        <item x="287"/>
        <item x="321"/>
        <item x="374"/>
        <item x="92"/>
        <item x="621"/>
        <item x="665"/>
        <item x="375"/>
        <item x="387"/>
        <item x="271"/>
        <item x="102"/>
        <item x="277"/>
        <item x="235"/>
        <item x="103"/>
        <item x="61"/>
        <item x="104"/>
        <item x="366"/>
        <item x="242"/>
        <item x="710"/>
        <item x="388"/>
        <item x="80"/>
        <item x="27"/>
        <item x="81"/>
        <item x="105"/>
        <item x="106"/>
        <item x="82"/>
        <item x="669"/>
        <item x="62"/>
        <item x="332"/>
        <item x="367"/>
        <item x="63"/>
        <item x="28"/>
        <item x="392"/>
        <item x="323"/>
        <item x="274"/>
        <item x="281"/>
        <item x="64"/>
        <item x="29"/>
        <item x="464"/>
        <item x="341"/>
        <item x="107"/>
        <item x="83"/>
        <item x="368"/>
        <item x="270"/>
        <item x="108"/>
        <item x="248"/>
        <item x="362"/>
        <item x="238"/>
        <item x="601"/>
        <item x="109"/>
        <item x="110"/>
        <item x="30"/>
        <item x="615"/>
        <item x="84"/>
        <item x="111"/>
        <item x="112"/>
        <item x="263"/>
        <item x="264"/>
        <item x="251"/>
        <item x="715"/>
        <item x="616"/>
        <item x="309"/>
        <item x="65"/>
        <item x="113"/>
        <item x="75"/>
        <item x="40"/>
        <item x="114"/>
        <item x="401"/>
        <item x="73"/>
        <item x="389"/>
        <item x="41"/>
        <item x="243"/>
        <item x="453"/>
        <item x="490"/>
        <item x="648"/>
        <item x="250"/>
        <item x="42"/>
        <item x="433"/>
        <item x="580"/>
        <item x="689"/>
        <item x="239"/>
        <item x="244"/>
        <item x="628"/>
        <item x="115"/>
        <item x="76"/>
        <item x="85"/>
        <item x="31"/>
        <item x="354"/>
        <item x="116"/>
        <item x="493"/>
        <item x="117"/>
        <item x="32"/>
        <item x="118"/>
        <item x="119"/>
        <item x="570"/>
        <item x="706"/>
        <item x="590"/>
        <item x="711"/>
        <item x="618"/>
        <item x="120"/>
        <item x="86"/>
        <item x="121"/>
        <item x="122"/>
        <item x="461"/>
        <item x="598"/>
        <item x="690"/>
        <item x="716"/>
        <item x="66"/>
        <item x="67"/>
        <item x="87"/>
        <item x="625"/>
        <item x="123"/>
        <item x="335"/>
        <item x="33"/>
        <item x="294"/>
        <item x="507"/>
        <item x="465"/>
        <item x="585"/>
        <item x="714"/>
        <item x="350"/>
        <item x="34"/>
        <item x="124"/>
        <item x="338"/>
        <item x="339"/>
        <item x="125"/>
        <item x="68"/>
        <item x="126"/>
        <item x="69"/>
        <item x="127"/>
        <item x="444"/>
        <item x="595"/>
        <item x="634"/>
        <item x="70"/>
        <item x="43"/>
        <item x="252"/>
        <item x="35"/>
        <item x="128"/>
        <item x="129"/>
        <item x="717"/>
        <item x="712"/>
        <item x="649"/>
        <item x="352"/>
        <item x="141"/>
        <item x="672"/>
        <item x="88"/>
        <item x="130"/>
        <item x="131"/>
        <item x="232"/>
        <item x="199"/>
        <item x="132"/>
        <item x="240"/>
        <item x="151"/>
        <item x="381"/>
        <item x="133"/>
        <item x="609"/>
        <item x="134"/>
        <item x="491"/>
        <item x="135"/>
        <item x="663"/>
        <item x="245"/>
        <item x="152"/>
        <item x="56"/>
        <item x="44"/>
        <item x="487"/>
        <item x="71"/>
        <item x="650"/>
        <item x="72"/>
        <item x="136"/>
        <item x="418"/>
        <item x="454"/>
        <item x="259"/>
        <item x="396"/>
        <item x="45"/>
        <item x="369"/>
        <item x="137"/>
        <item x="409"/>
        <item x="200"/>
        <item x="46"/>
        <item x="142"/>
        <item x="658"/>
        <item x="138"/>
        <item x="617"/>
        <item x="298"/>
        <item x="36"/>
        <item x="599"/>
        <item x="498"/>
        <item x="139"/>
        <item x="573"/>
        <item x="94"/>
        <item x="639"/>
        <item x="253"/>
        <item x="37"/>
        <item x="196"/>
        <item x="268"/>
        <item x="285"/>
        <item x="201"/>
        <item x="202"/>
        <item x="153"/>
        <item x="203"/>
        <item x="417"/>
        <item x="384"/>
        <item x="421"/>
        <item x="140"/>
        <item x="236"/>
        <item x="445"/>
        <item x="47"/>
        <item x="670"/>
        <item x="197"/>
        <item x="472"/>
        <item x="691"/>
        <item x="204"/>
        <item x="312"/>
        <item x="74"/>
        <item x="205"/>
        <item x="442"/>
        <item x="206"/>
        <item x="432"/>
        <item x="207"/>
        <item x="386"/>
        <item x="208"/>
        <item x="209"/>
        <item x="89"/>
        <item x="198"/>
        <item x="210"/>
        <item x="237"/>
        <item x="266"/>
        <item x="695"/>
        <item x="48"/>
        <item x="289"/>
        <item x="38"/>
        <item x="49"/>
        <item x="324"/>
        <item x="211"/>
        <item x="154"/>
        <item x="233"/>
        <item x="155"/>
        <item x="156"/>
        <item x="157"/>
        <item x="439"/>
        <item x="158"/>
        <item x="159"/>
        <item x="160"/>
        <item x="161"/>
        <item x="162"/>
        <item x="50"/>
        <item x="163"/>
        <item x="164"/>
        <item x="165"/>
        <item x="39"/>
        <item x="51"/>
        <item x="149"/>
        <item x="166"/>
        <item x="353"/>
        <item x="246"/>
        <item x="692"/>
        <item x="95"/>
        <item x="167"/>
        <item x="314"/>
        <item x="143"/>
        <item x="168"/>
        <item x="241"/>
        <item x="169"/>
        <item x="671"/>
        <item x="170"/>
        <item x="212"/>
        <item x="150"/>
        <item x="473"/>
        <item x="144"/>
        <item x="171"/>
        <item x="269"/>
        <item x="172"/>
        <item x="173"/>
        <item x="90"/>
        <item x="145"/>
        <item x="174"/>
        <item x="52"/>
        <item x="416"/>
        <item x="146"/>
        <item x="713"/>
        <item x="440"/>
        <item x="629"/>
        <item x="399"/>
        <item x="175"/>
        <item x="213"/>
        <item x="176"/>
        <item x="651"/>
        <item x="177"/>
        <item x="91"/>
        <item x="328"/>
        <item x="664"/>
        <item x="265"/>
        <item x="419"/>
        <item x="318"/>
        <item x="508"/>
        <item x="652"/>
        <item x="96"/>
        <item x="178"/>
        <item x="179"/>
        <item x="408"/>
        <item x="509"/>
        <item x="653"/>
        <item x="180"/>
        <item x="596"/>
        <item x="415"/>
        <item x="249"/>
        <item x="53"/>
        <item x="292"/>
        <item x="466"/>
        <item x="181"/>
        <item x="182"/>
        <item x="319"/>
        <item x="460"/>
        <item x="183"/>
        <item x="184"/>
        <item x="267"/>
        <item x="659"/>
        <item x="147"/>
        <item x="325"/>
        <item x="247"/>
        <item x="693"/>
        <item x="282"/>
        <item x="694"/>
        <item x="654"/>
        <item x="185"/>
        <item x="186"/>
        <item x="474"/>
        <item x="187"/>
        <item x="333"/>
        <item x="303"/>
        <item x="441"/>
        <item x="571"/>
        <item x="188"/>
        <item x="488"/>
        <item x="189"/>
        <item x="54"/>
        <item x="55"/>
        <item x="190"/>
        <item x="191"/>
        <item x="705"/>
        <item x="148"/>
        <item x="581"/>
        <item x="192"/>
        <item x="330"/>
        <item x="655"/>
        <item x="93"/>
        <item x="193"/>
        <item x="194"/>
        <item x="57"/>
        <item x="195"/>
        <item x="45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2"/>
    <field x="3"/>
    <field x="8"/>
  </rowFields>
  <rowItems count="191">
    <i>
      <x/>
      <x v="1"/>
      <x v="11"/>
    </i>
    <i r="2">
      <x v="12"/>
    </i>
    <i r="2">
      <x v="13"/>
    </i>
    <i r="2">
      <x v="14"/>
    </i>
    <i r="2">
      <x v="15"/>
    </i>
    <i r="2">
      <x v="17"/>
    </i>
    <i r="2">
      <x v="19"/>
    </i>
    <i r="2">
      <x v="20"/>
    </i>
    <i r="2">
      <x v="21"/>
    </i>
    <i r="2">
      <x v="22"/>
    </i>
    <i r="2">
      <x v="24"/>
    </i>
    <i r="2">
      <x v="25"/>
    </i>
    <i r="2">
      <x v="26"/>
    </i>
    <i r="2">
      <x v="27"/>
    </i>
    <i r="2">
      <x v="29"/>
    </i>
    <i r="2">
      <x v="31"/>
    </i>
    <i r="2">
      <x v="33"/>
    </i>
    <i r="2">
      <x v="35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4"/>
    </i>
    <i r="2">
      <x v="55"/>
    </i>
    <i r="2">
      <x v="56"/>
    </i>
    <i r="2">
      <x v="91"/>
    </i>
    <i r="2">
      <x v="161"/>
    </i>
    <i r="2">
      <x v="207"/>
    </i>
    <i r="2">
      <x v="253"/>
    </i>
    <i r="2">
      <x v="303"/>
    </i>
    <i r="2">
      <x v="358"/>
    </i>
    <i r="2">
      <x v="380"/>
    </i>
    <i r="2">
      <x v="423"/>
    </i>
    <i r="2">
      <x v="492"/>
    </i>
    <i r="2">
      <x v="559"/>
    </i>
    <i r="2">
      <x v="570"/>
    </i>
    <i r="2">
      <x v="592"/>
    </i>
    <i r="2">
      <x v="632"/>
    </i>
    <i r="2">
      <x v="643"/>
    </i>
    <i r="1">
      <x v="4"/>
      <x v="11"/>
    </i>
    <i r="2">
      <x v="12"/>
    </i>
    <i r="2">
      <x v="13"/>
    </i>
    <i r="2">
      <x v="14"/>
    </i>
    <i r="2">
      <x v="15"/>
    </i>
    <i r="2">
      <x v="17"/>
    </i>
    <i r="2">
      <x v="19"/>
    </i>
    <i r="2">
      <x v="20"/>
    </i>
    <i r="2">
      <x v="21"/>
    </i>
    <i r="2">
      <x v="22"/>
    </i>
    <i r="2">
      <x v="24"/>
    </i>
    <i r="2">
      <x v="25"/>
    </i>
    <i r="2">
      <x v="26"/>
    </i>
    <i r="2">
      <x v="27"/>
    </i>
    <i r="2">
      <x v="29"/>
    </i>
    <i r="2">
      <x v="31"/>
    </i>
    <i r="2">
      <x v="33"/>
    </i>
    <i r="2">
      <x v="35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4"/>
    </i>
    <i r="2">
      <x v="55"/>
    </i>
    <i r="2">
      <x v="126"/>
    </i>
    <i r="2">
      <x v="161"/>
    </i>
    <i r="2">
      <x v="515"/>
    </i>
    <i r="2">
      <x v="602"/>
    </i>
    <i r="1">
      <x v="7"/>
      <x v="11"/>
    </i>
    <i r="2">
      <x v="12"/>
    </i>
    <i r="2">
      <x v="13"/>
    </i>
    <i r="2">
      <x v="14"/>
    </i>
    <i r="2">
      <x v="15"/>
    </i>
    <i r="2">
      <x v="17"/>
    </i>
    <i r="2">
      <x v="19"/>
    </i>
    <i r="2">
      <x v="20"/>
    </i>
    <i r="2">
      <x v="21"/>
    </i>
    <i r="2">
      <x v="22"/>
    </i>
    <i r="2">
      <x v="24"/>
    </i>
    <i r="2">
      <x v="25"/>
    </i>
    <i r="2">
      <x v="26"/>
    </i>
    <i r="2">
      <x v="27"/>
    </i>
    <i r="2">
      <x v="29"/>
    </i>
    <i r="2">
      <x v="31"/>
    </i>
    <i r="2">
      <x v="33"/>
    </i>
    <i r="2">
      <x v="35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4"/>
    </i>
    <i r="2">
      <x v="55"/>
    </i>
    <i r="2">
      <x v="57"/>
    </i>
    <i r="2">
      <x v="161"/>
    </i>
    <i r="2">
      <x v="207"/>
    </i>
    <i r="2">
      <x v="253"/>
    </i>
    <i r="2">
      <x v="303"/>
    </i>
    <i r="2">
      <x v="477"/>
    </i>
    <i>
      <x v="1"/>
      <x v="1"/>
      <x v="19"/>
    </i>
    <i r="2">
      <x v="20"/>
    </i>
    <i r="2">
      <x v="21"/>
    </i>
    <i r="2">
      <x v="26"/>
    </i>
    <i r="2">
      <x v="27"/>
    </i>
    <i r="2">
      <x v="29"/>
    </i>
    <i r="2">
      <x v="31"/>
    </i>
    <i r="2">
      <x v="33"/>
    </i>
    <i r="2">
      <x v="44"/>
    </i>
    <i r="2">
      <x v="46"/>
    </i>
    <i r="2">
      <x v="47"/>
    </i>
    <i r="2">
      <x v="56"/>
    </i>
    <i r="2">
      <x v="91"/>
    </i>
    <i r="2">
      <x v="126"/>
    </i>
    <i r="2">
      <x v="161"/>
    </i>
    <i r="2">
      <x v="207"/>
    </i>
    <i r="2">
      <x v="253"/>
    </i>
    <i r="2">
      <x v="303"/>
    </i>
    <i r="2">
      <x v="571"/>
    </i>
    <i r="1">
      <x v="4"/>
      <x v="19"/>
    </i>
    <i r="2">
      <x v="20"/>
    </i>
    <i r="2">
      <x v="21"/>
    </i>
    <i r="2">
      <x v="26"/>
    </i>
    <i r="2">
      <x v="27"/>
    </i>
    <i r="2">
      <x v="29"/>
    </i>
    <i r="2">
      <x v="31"/>
    </i>
    <i r="2">
      <x v="33"/>
    </i>
    <i r="2">
      <x v="44"/>
    </i>
    <i r="2">
      <x v="46"/>
    </i>
    <i r="2">
      <x v="47"/>
    </i>
    <i r="1">
      <x v="7"/>
      <x v="19"/>
    </i>
    <i r="2">
      <x v="20"/>
    </i>
    <i r="2">
      <x v="21"/>
    </i>
    <i r="2">
      <x v="26"/>
    </i>
    <i r="2">
      <x v="27"/>
    </i>
    <i r="2">
      <x v="29"/>
    </i>
    <i r="2">
      <x v="31"/>
    </i>
    <i r="2">
      <x v="33"/>
    </i>
    <i r="2">
      <x v="44"/>
    </i>
    <i r="2">
      <x v="46"/>
    </i>
    <i r="2">
      <x v="47"/>
    </i>
    <i>
      <x v="2"/>
      <x v="3"/>
      <x v="24"/>
    </i>
    <i r="1">
      <x v="6"/>
      <x v="9"/>
    </i>
    <i r="2">
      <x v="11"/>
    </i>
    <i r="2">
      <x v="12"/>
    </i>
    <i r="2">
      <x v="13"/>
    </i>
    <i r="2">
      <x v="44"/>
    </i>
    <i r="2">
      <x v="45"/>
    </i>
    <i r="2">
      <x v="47"/>
    </i>
    <i r="2">
      <x v="51"/>
    </i>
    <i r="2">
      <x v="52"/>
    </i>
    <i r="2">
      <x v="161"/>
    </i>
    <i r="1">
      <x v="7"/>
      <x v="47"/>
    </i>
    <i r="2">
      <x v="56"/>
    </i>
    <i r="2">
      <x v="57"/>
    </i>
    <i r="2">
      <x v="91"/>
    </i>
    <i r="2">
      <x v="580"/>
    </i>
    <i t="grand">
      <x/>
    </i>
  </rowItems>
  <colItems count="1">
    <i/>
  </colItems>
  <pageFields count="1">
    <pageField fld="0" hier="-1"/>
  </pageFields>
  <dataFields count="1">
    <dataField name="Sum of Ending Balance" fld="9" baseField="8" baseItem="39" numFmtId="4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5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A3:D357" firstHeaderRow="1" firstDataRow="1" firstDataCol="3" rowPageCount="1" colPageCount="1"/>
  <pivotFields count="10">
    <pivotField axis="axisPage" compact="0" outline="0" multipleItemSelectionAllowed="1" showAll="0" defaultSubtotal="0">
      <items count="11">
        <item h="1" x="0"/>
        <item h="1" x="1"/>
        <item h="1" x="2"/>
        <item h="1" x="3"/>
        <item x="4"/>
        <item h="1" x="5"/>
        <item h="1" x="6"/>
        <item h="1" x="8"/>
        <item h="1" x="9"/>
        <item h="1" x="10"/>
        <item h="1"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2"/>
        <item x="1"/>
        <item x="4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4"/>
        <item x="6"/>
        <item x="5"/>
        <item x="2"/>
        <item x="7"/>
        <item x="3"/>
        <item x="1"/>
        <item x="9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18">
        <item x="424"/>
        <item x="425"/>
        <item x="426"/>
        <item x="427"/>
        <item x="428"/>
        <item x="429"/>
        <item x="313"/>
        <item x="430"/>
        <item x="410"/>
        <item x="234"/>
        <item x="431"/>
        <item x="214"/>
        <item x="215"/>
        <item x="216"/>
        <item x="217"/>
        <item x="218"/>
        <item x="707"/>
        <item x="219"/>
        <item x="708"/>
        <item x="220"/>
        <item x="221"/>
        <item x="222"/>
        <item x="223"/>
        <item x="709"/>
        <item x="224"/>
        <item x="225"/>
        <item x="226"/>
        <item x="227"/>
        <item x="254"/>
        <item x="228"/>
        <item x="255"/>
        <item x="229"/>
        <item x="256"/>
        <item x="230"/>
        <item x="257"/>
        <item x="231"/>
        <item x="25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510"/>
        <item x="696"/>
        <item x="331"/>
        <item x="511"/>
        <item x="512"/>
        <item x="610"/>
        <item x="513"/>
        <item x="514"/>
        <item x="698"/>
        <item x="515"/>
        <item x="575"/>
        <item x="310"/>
        <item x="516"/>
        <item x="290"/>
        <item x="673"/>
        <item x="517"/>
        <item x="364"/>
        <item x="518"/>
        <item x="260"/>
        <item x="519"/>
        <item x="443"/>
        <item x="336"/>
        <item x="520"/>
        <item x="607"/>
        <item x="501"/>
        <item x="261"/>
        <item x="293"/>
        <item x="468"/>
        <item x="521"/>
        <item x="377"/>
        <item x="494"/>
        <item x="477"/>
        <item x="262"/>
        <item x="21"/>
        <item x="522"/>
        <item x="640"/>
        <item x="306"/>
        <item x="448"/>
        <item x="523"/>
        <item x="413"/>
        <item x="524"/>
        <item x="499"/>
        <item x="483"/>
        <item x="525"/>
        <item x="446"/>
        <item x="611"/>
        <item x="526"/>
        <item x="356"/>
        <item x="527"/>
        <item x="699"/>
        <item x="637"/>
        <item x="528"/>
        <item x="272"/>
        <item x="435"/>
        <item x="597"/>
        <item x="529"/>
        <item x="359"/>
        <item x="476"/>
        <item x="311"/>
        <item x="641"/>
        <item x="530"/>
        <item x="346"/>
        <item x="622"/>
        <item x="500"/>
        <item x="674"/>
        <item x="675"/>
        <item x="531"/>
        <item x="587"/>
        <item x="22"/>
        <item x="449"/>
        <item x="495"/>
        <item x="532"/>
        <item x="307"/>
        <item x="363"/>
        <item x="533"/>
        <item x="478"/>
        <item x="534"/>
        <item x="360"/>
        <item x="372"/>
        <item x="535"/>
        <item x="420"/>
        <item x="582"/>
        <item x="423"/>
        <item x="576"/>
        <item x="536"/>
        <item x="577"/>
        <item x="484"/>
        <item x="334"/>
        <item x="537"/>
        <item x="676"/>
        <item x="538"/>
        <item x="539"/>
        <item x="677"/>
        <item x="701"/>
        <item x="602"/>
        <item x="452"/>
        <item x="697"/>
        <item x="702"/>
        <item x="540"/>
        <item x="703"/>
        <item x="678"/>
        <item x="541"/>
        <item x="479"/>
        <item x="23"/>
        <item x="642"/>
        <item x="542"/>
        <item x="679"/>
        <item x="496"/>
        <item x="631"/>
        <item x="459"/>
        <item x="480"/>
        <item x="572"/>
        <item x="402"/>
        <item x="543"/>
        <item x="612"/>
        <item x="591"/>
        <item x="544"/>
        <item x="502"/>
        <item x="273"/>
        <item x="680"/>
        <item x="397"/>
        <item x="608"/>
        <item x="385"/>
        <item x="351"/>
        <item x="578"/>
        <item x="619"/>
        <item x="403"/>
        <item x="300"/>
        <item x="463"/>
        <item x="376"/>
        <item x="626"/>
        <item x="304"/>
        <item x="295"/>
        <item x="404"/>
        <item x="296"/>
        <item x="326"/>
        <item x="623"/>
        <item x="299"/>
        <item x="305"/>
        <item x="329"/>
        <item x="545"/>
        <item x="632"/>
        <item x="398"/>
        <item x="489"/>
        <item x="481"/>
        <item x="643"/>
        <item x="644"/>
        <item x="613"/>
        <item x="283"/>
        <item x="24"/>
        <item x="586"/>
        <item x="546"/>
        <item x="645"/>
        <item x="583"/>
        <item x="297"/>
        <item x="547"/>
        <item x="503"/>
        <item x="457"/>
        <item x="434"/>
        <item x="469"/>
        <item x="380"/>
        <item x="467"/>
        <item x="278"/>
        <item x="548"/>
        <item x="504"/>
        <item x="549"/>
        <item x="492"/>
        <item x="685"/>
        <item x="550"/>
        <item x="646"/>
        <item x="551"/>
        <item x="505"/>
        <item x="485"/>
        <item x="552"/>
        <item x="704"/>
        <item x="553"/>
        <item x="422"/>
        <item x="584"/>
        <item x="592"/>
        <item x="603"/>
        <item x="554"/>
        <item x="681"/>
        <item x="647"/>
        <item x="411"/>
        <item x="555"/>
        <item x="414"/>
        <item x="656"/>
        <item x="556"/>
        <item x="308"/>
        <item x="383"/>
        <item x="557"/>
        <item x="337"/>
        <item x="357"/>
        <item x="456"/>
        <item x="405"/>
        <item x="25"/>
        <item x="558"/>
        <item x="447"/>
        <item x="286"/>
        <item x="284"/>
        <item x="559"/>
        <item x="486"/>
        <item x="275"/>
        <item x="506"/>
        <item x="391"/>
        <item x="482"/>
        <item x="451"/>
        <item x="624"/>
        <item x="406"/>
        <item x="660"/>
        <item x="638"/>
        <item x="279"/>
        <item x="458"/>
        <item x="636"/>
        <item x="560"/>
        <item x="682"/>
        <item x="301"/>
        <item x="358"/>
        <item x="561"/>
        <item x="630"/>
        <item x="686"/>
        <item x="600"/>
        <item x="593"/>
        <item x="340"/>
        <item x="666"/>
        <item x="562"/>
        <item x="394"/>
        <item x="579"/>
        <item x="563"/>
        <item x="276"/>
        <item x="393"/>
        <item x="564"/>
        <item x="455"/>
        <item x="302"/>
        <item x="470"/>
        <item x="565"/>
        <item x="291"/>
        <item x="400"/>
        <item x="566"/>
        <item x="407"/>
        <item x="606"/>
        <item x="77"/>
        <item x="327"/>
        <item x="661"/>
        <item x="370"/>
        <item x="26"/>
        <item x="589"/>
        <item x="567"/>
        <item x="320"/>
        <item x="605"/>
        <item x="280"/>
        <item x="667"/>
        <item x="568"/>
        <item x="574"/>
        <item x="588"/>
        <item x="348"/>
        <item x="58"/>
        <item x="390"/>
        <item x="700"/>
        <item x="687"/>
        <item x="382"/>
        <item x="594"/>
        <item x="569"/>
        <item x="315"/>
        <item x="436"/>
        <item x="668"/>
        <item x="627"/>
        <item x="437"/>
        <item x="471"/>
        <item x="317"/>
        <item x="438"/>
        <item x="497"/>
        <item x="97"/>
        <item x="412"/>
        <item x="462"/>
        <item x="373"/>
        <item x="365"/>
        <item x="78"/>
        <item x="395"/>
        <item x="635"/>
        <item x="349"/>
        <item x="322"/>
        <item x="378"/>
        <item x="355"/>
        <item x="288"/>
        <item x="657"/>
        <item x="662"/>
        <item x="688"/>
        <item x="347"/>
        <item x="683"/>
        <item x="371"/>
        <item x="79"/>
        <item x="475"/>
        <item x="98"/>
        <item x="604"/>
        <item x="345"/>
        <item x="99"/>
        <item x="379"/>
        <item x="316"/>
        <item x="342"/>
        <item x="59"/>
        <item x="684"/>
        <item x="343"/>
        <item x="100"/>
        <item x="614"/>
        <item x="344"/>
        <item x="633"/>
        <item x="60"/>
        <item x="101"/>
        <item x="361"/>
        <item x="620"/>
        <item x="287"/>
        <item x="321"/>
        <item x="374"/>
        <item x="92"/>
        <item x="621"/>
        <item x="665"/>
        <item x="375"/>
        <item x="387"/>
        <item x="271"/>
        <item x="102"/>
        <item x="277"/>
        <item x="235"/>
        <item x="103"/>
        <item x="61"/>
        <item x="104"/>
        <item x="366"/>
        <item x="242"/>
        <item x="710"/>
        <item x="388"/>
        <item x="80"/>
        <item x="27"/>
        <item x="81"/>
        <item x="105"/>
        <item x="106"/>
        <item x="82"/>
        <item x="669"/>
        <item x="62"/>
        <item x="332"/>
        <item x="367"/>
        <item x="63"/>
        <item x="28"/>
        <item x="392"/>
        <item x="323"/>
        <item x="274"/>
        <item x="281"/>
        <item x="64"/>
        <item x="29"/>
        <item x="464"/>
        <item x="341"/>
        <item x="107"/>
        <item x="83"/>
        <item x="368"/>
        <item x="270"/>
        <item x="108"/>
        <item x="248"/>
        <item x="362"/>
        <item x="238"/>
        <item x="601"/>
        <item x="109"/>
        <item x="110"/>
        <item x="30"/>
        <item x="615"/>
        <item x="84"/>
        <item x="111"/>
        <item x="112"/>
        <item x="263"/>
        <item x="264"/>
        <item x="251"/>
        <item x="715"/>
        <item x="616"/>
        <item x="309"/>
        <item x="65"/>
        <item x="113"/>
        <item x="75"/>
        <item x="40"/>
        <item x="114"/>
        <item x="401"/>
        <item x="73"/>
        <item x="389"/>
        <item x="41"/>
        <item x="243"/>
        <item x="453"/>
        <item x="490"/>
        <item x="648"/>
        <item x="250"/>
        <item x="42"/>
        <item x="433"/>
        <item x="580"/>
        <item x="689"/>
        <item x="239"/>
        <item x="244"/>
        <item x="628"/>
        <item x="115"/>
        <item x="76"/>
        <item x="85"/>
        <item x="31"/>
        <item x="354"/>
        <item x="116"/>
        <item x="493"/>
        <item x="117"/>
        <item x="32"/>
        <item x="118"/>
        <item x="119"/>
        <item x="570"/>
        <item x="706"/>
        <item x="590"/>
        <item x="711"/>
        <item x="618"/>
        <item x="120"/>
        <item x="86"/>
        <item x="121"/>
        <item x="122"/>
        <item x="461"/>
        <item x="598"/>
        <item x="690"/>
        <item x="716"/>
        <item x="66"/>
        <item x="67"/>
        <item x="87"/>
        <item x="625"/>
        <item x="123"/>
        <item x="335"/>
        <item x="33"/>
        <item x="294"/>
        <item x="507"/>
        <item x="465"/>
        <item x="585"/>
        <item x="714"/>
        <item x="350"/>
        <item x="34"/>
        <item x="124"/>
        <item x="338"/>
        <item x="339"/>
        <item x="125"/>
        <item x="68"/>
        <item x="126"/>
        <item x="69"/>
        <item x="127"/>
        <item x="444"/>
        <item x="595"/>
        <item x="634"/>
        <item x="70"/>
        <item x="43"/>
        <item x="252"/>
        <item x="35"/>
        <item x="128"/>
        <item x="129"/>
        <item x="717"/>
        <item x="712"/>
        <item x="649"/>
        <item x="352"/>
        <item x="141"/>
        <item x="672"/>
        <item x="88"/>
        <item x="130"/>
        <item x="131"/>
        <item x="232"/>
        <item x="199"/>
        <item x="132"/>
        <item x="240"/>
        <item x="151"/>
        <item x="381"/>
        <item x="133"/>
        <item x="609"/>
        <item x="134"/>
        <item x="491"/>
        <item x="135"/>
        <item x="663"/>
        <item x="245"/>
        <item x="152"/>
        <item x="56"/>
        <item x="44"/>
        <item x="487"/>
        <item x="71"/>
        <item x="650"/>
        <item x="72"/>
        <item x="136"/>
        <item x="418"/>
        <item x="454"/>
        <item x="259"/>
        <item x="396"/>
        <item x="45"/>
        <item x="369"/>
        <item x="137"/>
        <item x="409"/>
        <item x="200"/>
        <item x="46"/>
        <item x="142"/>
        <item x="658"/>
        <item x="138"/>
        <item x="617"/>
        <item x="298"/>
        <item x="36"/>
        <item x="599"/>
        <item x="498"/>
        <item x="139"/>
        <item x="573"/>
        <item x="94"/>
        <item x="639"/>
        <item x="253"/>
        <item x="37"/>
        <item x="196"/>
        <item x="268"/>
        <item x="285"/>
        <item x="201"/>
        <item x="202"/>
        <item x="153"/>
        <item x="203"/>
        <item x="417"/>
        <item x="384"/>
        <item x="421"/>
        <item x="140"/>
        <item x="236"/>
        <item x="445"/>
        <item x="47"/>
        <item x="670"/>
        <item x="197"/>
        <item x="472"/>
        <item x="691"/>
        <item x="204"/>
        <item x="312"/>
        <item x="74"/>
        <item x="205"/>
        <item x="442"/>
        <item x="206"/>
        <item x="432"/>
        <item x="207"/>
        <item x="386"/>
        <item x="208"/>
        <item x="209"/>
        <item x="89"/>
        <item x="198"/>
        <item x="210"/>
        <item x="237"/>
        <item x="266"/>
        <item x="695"/>
        <item x="48"/>
        <item x="289"/>
        <item x="38"/>
        <item x="49"/>
        <item x="324"/>
        <item x="211"/>
        <item x="154"/>
        <item x="233"/>
        <item x="155"/>
        <item x="156"/>
        <item x="157"/>
        <item x="439"/>
        <item x="158"/>
        <item x="159"/>
        <item x="160"/>
        <item x="161"/>
        <item x="162"/>
        <item x="50"/>
        <item x="163"/>
        <item x="164"/>
        <item x="165"/>
        <item x="39"/>
        <item x="51"/>
        <item x="149"/>
        <item x="166"/>
        <item x="353"/>
        <item x="246"/>
        <item x="692"/>
        <item x="95"/>
        <item x="167"/>
        <item x="314"/>
        <item x="143"/>
        <item x="168"/>
        <item x="241"/>
        <item x="169"/>
        <item x="671"/>
        <item x="170"/>
        <item x="212"/>
        <item x="150"/>
        <item x="473"/>
        <item x="144"/>
        <item x="171"/>
        <item x="269"/>
        <item x="172"/>
        <item x="173"/>
        <item x="90"/>
        <item x="145"/>
        <item x="174"/>
        <item x="52"/>
        <item x="416"/>
        <item x="146"/>
        <item x="713"/>
        <item x="440"/>
        <item x="629"/>
        <item x="399"/>
        <item x="175"/>
        <item x="213"/>
        <item x="176"/>
        <item x="651"/>
        <item x="177"/>
        <item x="91"/>
        <item x="328"/>
        <item x="664"/>
        <item x="265"/>
        <item x="419"/>
        <item x="318"/>
        <item x="508"/>
        <item x="652"/>
        <item x="96"/>
        <item x="178"/>
        <item x="179"/>
        <item x="408"/>
        <item x="509"/>
        <item x="653"/>
        <item x="180"/>
        <item x="596"/>
        <item x="415"/>
        <item x="249"/>
        <item x="53"/>
        <item x="292"/>
        <item x="466"/>
        <item x="181"/>
        <item x="182"/>
        <item x="319"/>
        <item x="460"/>
        <item x="183"/>
        <item x="184"/>
        <item x="267"/>
        <item x="659"/>
        <item x="147"/>
        <item x="325"/>
        <item x="247"/>
        <item x="693"/>
        <item x="282"/>
        <item x="694"/>
        <item x="654"/>
        <item x="185"/>
        <item x="186"/>
        <item x="474"/>
        <item x="187"/>
        <item x="333"/>
        <item x="303"/>
        <item x="441"/>
        <item x="571"/>
        <item x="188"/>
        <item x="488"/>
        <item x="189"/>
        <item x="54"/>
        <item x="55"/>
        <item x="190"/>
        <item x="191"/>
        <item x="705"/>
        <item x="148"/>
        <item x="581"/>
        <item x="192"/>
        <item x="330"/>
        <item x="655"/>
        <item x="93"/>
        <item x="193"/>
        <item x="194"/>
        <item x="57"/>
        <item x="195"/>
        <item x="45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2"/>
    <field x="3"/>
    <field x="8"/>
  </rowFields>
  <rowItems count="354">
    <i>
      <x/>
      <x/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91"/>
    </i>
    <i r="2">
      <x v="126"/>
    </i>
    <i r="2">
      <x v="161"/>
    </i>
    <i r="2">
      <x v="207"/>
    </i>
    <i r="2">
      <x v="253"/>
    </i>
    <i r="2">
      <x v="303"/>
    </i>
    <i r="2">
      <x v="358"/>
    </i>
    <i r="2">
      <x v="372"/>
    </i>
    <i r="2">
      <x v="380"/>
    </i>
    <i r="2">
      <x v="405"/>
    </i>
    <i r="2">
      <x v="423"/>
    </i>
    <i r="2">
      <x v="492"/>
    </i>
    <i r="2">
      <x v="559"/>
    </i>
    <i r="2">
      <x v="570"/>
    </i>
    <i r="2">
      <x v="632"/>
    </i>
    <i r="2">
      <x v="643"/>
    </i>
    <i r="1">
      <x v="1"/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207"/>
    </i>
    <i r="2">
      <x v="358"/>
    </i>
    <i r="2">
      <x v="538"/>
    </i>
    <i r="1">
      <x v="4"/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413"/>
    </i>
    <i r="2">
      <x v="542"/>
    </i>
    <i r="1">
      <x v="7"/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415"/>
    </i>
    <i>
      <x v="1"/>
      <x v="1"/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76"/>
    </i>
    <i r="2">
      <x v="83"/>
    </i>
    <i r="2">
      <x v="90"/>
    </i>
    <i r="2">
      <x v="91"/>
    </i>
    <i r="2">
      <x v="126"/>
    </i>
    <i r="2">
      <x v="161"/>
    </i>
    <i r="2">
      <x v="207"/>
    </i>
    <i r="2">
      <x v="253"/>
    </i>
    <i r="2">
      <x v="303"/>
    </i>
    <i r="2">
      <x v="358"/>
    </i>
    <i r="2">
      <x v="424"/>
    </i>
    <i r="2">
      <x v="425"/>
    </i>
    <i r="2">
      <x v="453"/>
    </i>
    <i r="2">
      <x v="492"/>
    </i>
    <i r="2">
      <x v="559"/>
    </i>
    <i r="2">
      <x v="561"/>
    </i>
    <i r="2">
      <x v="570"/>
    </i>
    <i r="2">
      <x v="624"/>
    </i>
    <i r="2">
      <x v="632"/>
    </i>
    <i r="2">
      <x v="637"/>
    </i>
    <i r="2">
      <x v="658"/>
    </i>
    <i r="1">
      <x v="4"/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91"/>
    </i>
    <i r="2">
      <x v="126"/>
    </i>
    <i r="2">
      <x v="161"/>
    </i>
    <i r="2">
      <x v="303"/>
    </i>
    <i r="2">
      <x v="672"/>
    </i>
    <i r="1">
      <x v="7"/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91"/>
    </i>
    <i r="2">
      <x v="126"/>
    </i>
    <i r="2">
      <x v="161"/>
    </i>
    <i r="2">
      <x v="253"/>
    </i>
    <i r="2">
      <x v="303"/>
    </i>
    <i r="2">
      <x v="448"/>
    </i>
    <i r="2">
      <x v="518"/>
    </i>
    <i r="2">
      <x v="628"/>
    </i>
    <i>
      <x v="2"/>
      <x/>
      <x v="54"/>
    </i>
    <i r="2">
      <x v="57"/>
    </i>
    <i r="2">
      <x v="91"/>
    </i>
    <i r="2">
      <x v="126"/>
    </i>
    <i r="2">
      <x v="161"/>
    </i>
    <i r="2">
      <x v="207"/>
    </i>
    <i r="2">
      <x v="253"/>
    </i>
    <i r="2">
      <x v="303"/>
    </i>
    <i r="2">
      <x v="358"/>
    </i>
    <i r="2">
      <x v="411"/>
    </i>
    <i r="2">
      <x v="433"/>
    </i>
    <i r="2">
      <x v="496"/>
    </i>
    <i r="2">
      <x v="559"/>
    </i>
    <i r="2">
      <x v="570"/>
    </i>
    <i r="2">
      <x v="632"/>
    </i>
    <i r="2">
      <x v="643"/>
    </i>
    <i r="1">
      <x v="1"/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91"/>
    </i>
    <i r="2">
      <x v="161"/>
    </i>
    <i r="2">
      <x v="253"/>
    </i>
    <i r="2">
      <x v="358"/>
    </i>
    <i r="2">
      <x v="515"/>
    </i>
    <i r="2">
      <x v="593"/>
    </i>
    <i r="2">
      <x v="682"/>
    </i>
    <i r="1">
      <x v="2"/>
      <x v="43"/>
    </i>
    <i r="2">
      <x v="50"/>
    </i>
    <i r="2">
      <x v="51"/>
    </i>
    <i r="2">
      <x v="52"/>
    </i>
    <i r="2">
      <x v="55"/>
    </i>
    <i r="1">
      <x v="3"/>
      <x v="28"/>
    </i>
    <i r="2">
      <x v="30"/>
    </i>
    <i r="2">
      <x v="32"/>
    </i>
    <i r="2">
      <x v="34"/>
    </i>
    <i r="2">
      <x v="36"/>
    </i>
    <i r="2">
      <x v="37"/>
    </i>
    <i r="2">
      <x v="39"/>
    </i>
    <i r="2">
      <x v="40"/>
    </i>
    <i r="2">
      <x v="41"/>
    </i>
    <i r="2">
      <x v="42"/>
    </i>
    <i r="2">
      <x v="47"/>
    </i>
    <i r="2">
      <x v="50"/>
    </i>
    <i r="2">
      <x v="52"/>
    </i>
    <i r="2">
      <x v="55"/>
    </i>
    <i r="1">
      <x v="4"/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91"/>
    </i>
    <i r="2">
      <x v="126"/>
    </i>
    <i r="2">
      <x v="161"/>
    </i>
    <i r="2">
      <x v="253"/>
    </i>
    <i r="2">
      <x v="303"/>
    </i>
    <i r="2">
      <x v="443"/>
    </i>
    <i r="1">
      <x v="6"/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7"/>
    </i>
    <i r="2">
      <x v="91"/>
    </i>
    <i r="2">
      <x v="126"/>
    </i>
    <i r="2">
      <x v="161"/>
    </i>
    <i r="2">
      <x v="207"/>
    </i>
    <i r="2">
      <x v="303"/>
    </i>
    <i r="2">
      <x v="358"/>
    </i>
    <i r="2">
      <x v="426"/>
    </i>
    <i r="2">
      <x v="481"/>
    </i>
    <i r="2">
      <x v="502"/>
    </i>
    <i r="2">
      <x v="558"/>
    </i>
    <i r="2">
      <x v="570"/>
    </i>
    <i r="1">
      <x v="7"/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91"/>
    </i>
    <i r="2">
      <x v="126"/>
    </i>
    <i r="2">
      <x v="161"/>
    </i>
    <i r="2">
      <x v="253"/>
    </i>
    <i r="2">
      <x v="303"/>
    </i>
    <i r="2">
      <x v="358"/>
    </i>
    <i r="2">
      <x v="385"/>
    </i>
    <i r="2">
      <x v="439"/>
    </i>
    <i r="2">
      <x v="449"/>
    </i>
    <i r="2">
      <x v="527"/>
    </i>
    <i r="2">
      <x v="621"/>
    </i>
    <i r="2">
      <x v="686"/>
    </i>
    <i t="grand">
      <x/>
    </i>
  </rowItems>
  <colItems count="1">
    <i/>
  </colItems>
  <pageFields count="1">
    <pageField fld="0" hier="-1"/>
  </pageFields>
  <dataFields count="1">
    <dataField name="Sum of Ending Balance" fld="9" baseField="8" baseItem="39" numFmtId="4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6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A3:D295" firstHeaderRow="1" firstDataRow="1" firstDataCol="3" rowPageCount="1" colPageCount="1"/>
  <pivotFields count="10">
    <pivotField axis="axisPage" compact="0" outline="0" multipleItemSelectionAllowed="1" showAll="0" defaultSubtotal="0">
      <items count="11">
        <item h="1" x="0"/>
        <item h="1" x="1"/>
        <item h="1" x="2"/>
        <item h="1" x="3"/>
        <item h="1" x="4"/>
        <item x="5"/>
        <item h="1" x="6"/>
        <item h="1" x="8"/>
        <item h="1" x="9"/>
        <item h="1" x="10"/>
        <item h="1"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2"/>
        <item x="1"/>
        <item x="4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4"/>
        <item x="6"/>
        <item x="5"/>
        <item x="2"/>
        <item x="7"/>
        <item x="3"/>
        <item x="1"/>
        <item x="9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18">
        <item x="424"/>
        <item x="425"/>
        <item x="426"/>
        <item x="427"/>
        <item x="428"/>
        <item x="429"/>
        <item x="313"/>
        <item x="430"/>
        <item x="410"/>
        <item x="234"/>
        <item x="431"/>
        <item x="214"/>
        <item x="215"/>
        <item x="216"/>
        <item x="217"/>
        <item x="218"/>
        <item x="707"/>
        <item x="219"/>
        <item x="708"/>
        <item x="220"/>
        <item x="221"/>
        <item x="222"/>
        <item x="223"/>
        <item x="709"/>
        <item x="224"/>
        <item x="225"/>
        <item x="226"/>
        <item x="227"/>
        <item x="254"/>
        <item x="228"/>
        <item x="255"/>
        <item x="229"/>
        <item x="256"/>
        <item x="230"/>
        <item x="257"/>
        <item x="231"/>
        <item x="25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510"/>
        <item x="696"/>
        <item x="331"/>
        <item x="511"/>
        <item x="512"/>
        <item x="610"/>
        <item x="513"/>
        <item x="514"/>
        <item x="698"/>
        <item x="515"/>
        <item x="575"/>
        <item x="310"/>
        <item x="516"/>
        <item x="290"/>
        <item x="673"/>
        <item x="517"/>
        <item x="364"/>
        <item x="518"/>
        <item x="260"/>
        <item x="519"/>
        <item x="443"/>
        <item x="336"/>
        <item x="520"/>
        <item x="607"/>
        <item x="501"/>
        <item x="261"/>
        <item x="293"/>
        <item x="468"/>
        <item x="521"/>
        <item x="377"/>
        <item x="494"/>
        <item x="477"/>
        <item x="262"/>
        <item x="21"/>
        <item x="522"/>
        <item x="640"/>
        <item x="306"/>
        <item x="448"/>
        <item x="523"/>
        <item x="413"/>
        <item x="524"/>
        <item x="499"/>
        <item x="483"/>
        <item x="525"/>
        <item x="446"/>
        <item x="611"/>
        <item x="526"/>
        <item x="356"/>
        <item x="527"/>
        <item x="699"/>
        <item x="637"/>
        <item x="528"/>
        <item x="272"/>
        <item x="435"/>
        <item x="597"/>
        <item x="529"/>
        <item x="359"/>
        <item x="476"/>
        <item x="311"/>
        <item x="641"/>
        <item x="530"/>
        <item x="346"/>
        <item x="622"/>
        <item x="500"/>
        <item x="674"/>
        <item x="675"/>
        <item x="531"/>
        <item x="587"/>
        <item x="22"/>
        <item x="449"/>
        <item x="495"/>
        <item x="532"/>
        <item x="307"/>
        <item x="363"/>
        <item x="533"/>
        <item x="478"/>
        <item x="534"/>
        <item x="360"/>
        <item x="372"/>
        <item x="535"/>
        <item x="420"/>
        <item x="582"/>
        <item x="423"/>
        <item x="576"/>
        <item x="536"/>
        <item x="577"/>
        <item x="484"/>
        <item x="334"/>
        <item x="537"/>
        <item x="676"/>
        <item x="538"/>
        <item x="539"/>
        <item x="677"/>
        <item x="701"/>
        <item x="602"/>
        <item x="452"/>
        <item x="697"/>
        <item x="702"/>
        <item x="540"/>
        <item x="703"/>
        <item x="678"/>
        <item x="541"/>
        <item x="479"/>
        <item x="23"/>
        <item x="642"/>
        <item x="542"/>
        <item x="679"/>
        <item x="496"/>
        <item x="631"/>
        <item x="459"/>
        <item x="480"/>
        <item x="572"/>
        <item x="402"/>
        <item x="543"/>
        <item x="612"/>
        <item x="591"/>
        <item x="544"/>
        <item x="502"/>
        <item x="273"/>
        <item x="680"/>
        <item x="397"/>
        <item x="608"/>
        <item x="385"/>
        <item x="351"/>
        <item x="578"/>
        <item x="619"/>
        <item x="403"/>
        <item x="300"/>
        <item x="463"/>
        <item x="376"/>
        <item x="626"/>
        <item x="304"/>
        <item x="295"/>
        <item x="404"/>
        <item x="296"/>
        <item x="326"/>
        <item x="623"/>
        <item x="299"/>
        <item x="305"/>
        <item x="329"/>
        <item x="545"/>
        <item x="632"/>
        <item x="398"/>
        <item x="489"/>
        <item x="481"/>
        <item x="643"/>
        <item x="644"/>
        <item x="613"/>
        <item x="283"/>
        <item x="24"/>
        <item x="586"/>
        <item x="546"/>
        <item x="645"/>
        <item x="583"/>
        <item x="297"/>
        <item x="547"/>
        <item x="503"/>
        <item x="457"/>
        <item x="434"/>
        <item x="469"/>
        <item x="380"/>
        <item x="467"/>
        <item x="278"/>
        <item x="548"/>
        <item x="504"/>
        <item x="549"/>
        <item x="492"/>
        <item x="685"/>
        <item x="550"/>
        <item x="646"/>
        <item x="551"/>
        <item x="505"/>
        <item x="485"/>
        <item x="552"/>
        <item x="704"/>
        <item x="553"/>
        <item x="422"/>
        <item x="584"/>
        <item x="592"/>
        <item x="603"/>
        <item x="554"/>
        <item x="681"/>
        <item x="647"/>
        <item x="411"/>
        <item x="555"/>
        <item x="414"/>
        <item x="656"/>
        <item x="556"/>
        <item x="308"/>
        <item x="383"/>
        <item x="557"/>
        <item x="337"/>
        <item x="357"/>
        <item x="456"/>
        <item x="405"/>
        <item x="25"/>
        <item x="558"/>
        <item x="447"/>
        <item x="286"/>
        <item x="284"/>
        <item x="559"/>
        <item x="486"/>
        <item x="275"/>
        <item x="506"/>
        <item x="391"/>
        <item x="482"/>
        <item x="451"/>
        <item x="624"/>
        <item x="406"/>
        <item x="660"/>
        <item x="638"/>
        <item x="279"/>
        <item x="458"/>
        <item x="636"/>
        <item x="560"/>
        <item x="682"/>
        <item x="301"/>
        <item x="358"/>
        <item x="561"/>
        <item x="630"/>
        <item x="686"/>
        <item x="600"/>
        <item x="593"/>
        <item x="340"/>
        <item x="666"/>
        <item x="562"/>
        <item x="394"/>
        <item x="579"/>
        <item x="563"/>
        <item x="276"/>
        <item x="393"/>
        <item x="564"/>
        <item x="455"/>
        <item x="302"/>
        <item x="470"/>
        <item x="565"/>
        <item x="291"/>
        <item x="400"/>
        <item x="566"/>
        <item x="407"/>
        <item x="606"/>
        <item x="77"/>
        <item x="327"/>
        <item x="661"/>
        <item x="370"/>
        <item x="26"/>
        <item x="589"/>
        <item x="567"/>
        <item x="320"/>
        <item x="605"/>
        <item x="280"/>
        <item x="667"/>
        <item x="568"/>
        <item x="574"/>
        <item x="588"/>
        <item x="348"/>
        <item x="58"/>
        <item x="390"/>
        <item x="700"/>
        <item x="687"/>
        <item x="382"/>
        <item x="594"/>
        <item x="569"/>
        <item x="315"/>
        <item x="436"/>
        <item x="668"/>
        <item x="627"/>
        <item x="437"/>
        <item x="471"/>
        <item x="317"/>
        <item x="438"/>
        <item x="497"/>
        <item x="97"/>
        <item x="412"/>
        <item x="462"/>
        <item x="373"/>
        <item x="365"/>
        <item x="78"/>
        <item x="395"/>
        <item x="635"/>
        <item x="349"/>
        <item x="322"/>
        <item x="378"/>
        <item x="355"/>
        <item x="288"/>
        <item x="657"/>
        <item x="662"/>
        <item x="688"/>
        <item x="347"/>
        <item x="683"/>
        <item x="371"/>
        <item x="79"/>
        <item x="475"/>
        <item x="98"/>
        <item x="604"/>
        <item x="345"/>
        <item x="99"/>
        <item x="379"/>
        <item x="316"/>
        <item x="342"/>
        <item x="59"/>
        <item x="684"/>
        <item x="343"/>
        <item x="100"/>
        <item x="614"/>
        <item x="344"/>
        <item x="633"/>
        <item x="60"/>
        <item x="101"/>
        <item x="361"/>
        <item x="620"/>
        <item x="287"/>
        <item x="321"/>
        <item x="374"/>
        <item x="92"/>
        <item x="621"/>
        <item x="665"/>
        <item x="375"/>
        <item x="387"/>
        <item x="271"/>
        <item x="102"/>
        <item x="277"/>
        <item x="235"/>
        <item x="103"/>
        <item x="61"/>
        <item x="104"/>
        <item x="366"/>
        <item x="242"/>
        <item x="710"/>
        <item x="388"/>
        <item x="80"/>
        <item x="27"/>
        <item x="81"/>
        <item x="105"/>
        <item x="106"/>
        <item x="82"/>
        <item x="669"/>
        <item x="62"/>
        <item x="332"/>
        <item x="367"/>
        <item x="63"/>
        <item x="28"/>
        <item x="392"/>
        <item x="323"/>
        <item x="274"/>
        <item x="281"/>
        <item x="64"/>
        <item x="29"/>
        <item x="464"/>
        <item x="341"/>
        <item x="107"/>
        <item x="83"/>
        <item x="368"/>
        <item x="270"/>
        <item x="108"/>
        <item x="248"/>
        <item x="362"/>
        <item x="238"/>
        <item x="601"/>
        <item x="109"/>
        <item x="110"/>
        <item x="30"/>
        <item x="615"/>
        <item x="84"/>
        <item x="111"/>
        <item x="112"/>
        <item x="263"/>
        <item x="264"/>
        <item x="251"/>
        <item x="715"/>
        <item x="616"/>
        <item x="309"/>
        <item x="65"/>
        <item x="113"/>
        <item x="75"/>
        <item x="40"/>
        <item x="114"/>
        <item x="401"/>
        <item x="73"/>
        <item x="389"/>
        <item x="41"/>
        <item x="243"/>
        <item x="453"/>
        <item x="490"/>
        <item x="648"/>
        <item x="250"/>
        <item x="42"/>
        <item x="433"/>
        <item x="580"/>
        <item x="689"/>
        <item x="239"/>
        <item x="244"/>
        <item x="628"/>
        <item x="115"/>
        <item x="76"/>
        <item x="85"/>
        <item x="31"/>
        <item x="354"/>
        <item x="116"/>
        <item x="493"/>
        <item x="117"/>
        <item x="32"/>
        <item x="118"/>
        <item x="119"/>
        <item x="570"/>
        <item x="706"/>
        <item x="590"/>
        <item x="711"/>
        <item x="618"/>
        <item x="120"/>
        <item x="86"/>
        <item x="121"/>
        <item x="122"/>
        <item x="461"/>
        <item x="598"/>
        <item x="690"/>
        <item x="716"/>
        <item x="66"/>
        <item x="67"/>
        <item x="87"/>
        <item x="625"/>
        <item x="123"/>
        <item x="335"/>
        <item x="33"/>
        <item x="294"/>
        <item x="507"/>
        <item x="465"/>
        <item x="585"/>
        <item x="714"/>
        <item x="350"/>
        <item x="34"/>
        <item x="124"/>
        <item x="338"/>
        <item x="339"/>
        <item x="125"/>
        <item x="68"/>
        <item x="126"/>
        <item x="69"/>
        <item x="127"/>
        <item x="444"/>
        <item x="595"/>
        <item x="634"/>
        <item x="70"/>
        <item x="43"/>
        <item x="252"/>
        <item x="35"/>
        <item x="128"/>
        <item x="129"/>
        <item x="717"/>
        <item x="712"/>
        <item x="649"/>
        <item x="352"/>
        <item x="141"/>
        <item x="672"/>
        <item x="88"/>
        <item x="130"/>
        <item x="131"/>
        <item x="232"/>
        <item x="199"/>
        <item x="132"/>
        <item x="240"/>
        <item x="151"/>
        <item x="381"/>
        <item x="133"/>
        <item x="609"/>
        <item x="134"/>
        <item x="491"/>
        <item x="135"/>
        <item x="663"/>
        <item x="245"/>
        <item x="152"/>
        <item x="56"/>
        <item x="44"/>
        <item x="487"/>
        <item x="71"/>
        <item x="650"/>
        <item x="72"/>
        <item x="136"/>
        <item x="418"/>
        <item x="454"/>
        <item x="259"/>
        <item x="396"/>
        <item x="45"/>
        <item x="369"/>
        <item x="137"/>
        <item x="409"/>
        <item x="200"/>
        <item x="46"/>
        <item x="142"/>
        <item x="658"/>
        <item x="138"/>
        <item x="617"/>
        <item x="298"/>
        <item x="36"/>
        <item x="599"/>
        <item x="498"/>
        <item x="139"/>
        <item x="573"/>
        <item x="94"/>
        <item x="639"/>
        <item x="253"/>
        <item x="37"/>
        <item x="196"/>
        <item x="268"/>
        <item x="285"/>
        <item x="201"/>
        <item x="202"/>
        <item x="153"/>
        <item x="203"/>
        <item x="417"/>
        <item x="384"/>
        <item x="421"/>
        <item x="140"/>
        <item x="236"/>
        <item x="445"/>
        <item x="47"/>
        <item x="670"/>
        <item x="197"/>
        <item x="472"/>
        <item x="691"/>
        <item x="204"/>
        <item x="312"/>
        <item x="74"/>
        <item x="205"/>
        <item x="442"/>
        <item x="206"/>
        <item x="432"/>
        <item x="207"/>
        <item x="386"/>
        <item x="208"/>
        <item x="209"/>
        <item x="89"/>
        <item x="198"/>
        <item x="210"/>
        <item x="237"/>
        <item x="266"/>
        <item x="695"/>
        <item x="48"/>
        <item x="289"/>
        <item x="38"/>
        <item x="49"/>
        <item x="324"/>
        <item x="211"/>
        <item x="154"/>
        <item x="233"/>
        <item x="155"/>
        <item x="156"/>
        <item x="157"/>
        <item x="439"/>
        <item x="158"/>
        <item x="159"/>
        <item x="160"/>
        <item x="161"/>
        <item x="162"/>
        <item x="50"/>
        <item x="163"/>
        <item x="164"/>
        <item x="165"/>
        <item x="39"/>
        <item x="51"/>
        <item x="149"/>
        <item x="166"/>
        <item x="353"/>
        <item x="246"/>
        <item x="692"/>
        <item x="95"/>
        <item x="167"/>
        <item x="314"/>
        <item x="143"/>
        <item x="168"/>
        <item x="241"/>
        <item x="169"/>
        <item x="671"/>
        <item x="170"/>
        <item x="212"/>
        <item x="150"/>
        <item x="473"/>
        <item x="144"/>
        <item x="171"/>
        <item x="269"/>
        <item x="172"/>
        <item x="173"/>
        <item x="90"/>
        <item x="145"/>
        <item x="174"/>
        <item x="52"/>
        <item x="416"/>
        <item x="146"/>
        <item x="713"/>
        <item x="440"/>
        <item x="629"/>
        <item x="399"/>
        <item x="175"/>
        <item x="213"/>
        <item x="176"/>
        <item x="651"/>
        <item x="177"/>
        <item x="91"/>
        <item x="328"/>
        <item x="664"/>
        <item x="265"/>
        <item x="419"/>
        <item x="318"/>
        <item x="508"/>
        <item x="652"/>
        <item x="96"/>
        <item x="178"/>
        <item x="179"/>
        <item x="408"/>
        <item x="509"/>
        <item x="653"/>
        <item x="180"/>
        <item x="596"/>
        <item x="415"/>
        <item x="249"/>
        <item x="53"/>
        <item x="292"/>
        <item x="466"/>
        <item x="181"/>
        <item x="182"/>
        <item x="319"/>
        <item x="460"/>
        <item x="183"/>
        <item x="184"/>
        <item x="267"/>
        <item x="659"/>
        <item x="147"/>
        <item x="325"/>
        <item x="247"/>
        <item x="693"/>
        <item x="282"/>
        <item x="694"/>
        <item x="654"/>
        <item x="185"/>
        <item x="186"/>
        <item x="474"/>
        <item x="187"/>
        <item x="333"/>
        <item x="303"/>
        <item x="441"/>
        <item x="571"/>
        <item x="188"/>
        <item x="488"/>
        <item x="189"/>
        <item x="54"/>
        <item x="55"/>
        <item x="190"/>
        <item x="191"/>
        <item x="705"/>
        <item x="148"/>
        <item x="581"/>
        <item x="192"/>
        <item x="330"/>
        <item x="655"/>
        <item x="93"/>
        <item x="193"/>
        <item x="194"/>
        <item x="57"/>
        <item x="195"/>
        <item x="45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2"/>
    <field x="3"/>
    <field x="8"/>
  </rowFields>
  <rowItems count="292">
    <i>
      <x/>
      <x/>
      <x v="91"/>
    </i>
    <i r="2">
      <x v="126"/>
    </i>
    <i r="2">
      <x v="161"/>
    </i>
    <i r="2">
      <x v="207"/>
    </i>
    <i r="1">
      <x v="1"/>
      <x v="24"/>
    </i>
    <i r="2">
      <x v="25"/>
    </i>
    <i r="2">
      <x v="26"/>
    </i>
    <i r="2">
      <x v="27"/>
    </i>
    <i r="2">
      <x v="29"/>
    </i>
    <i r="2">
      <x v="31"/>
    </i>
    <i r="2">
      <x v="33"/>
    </i>
    <i r="2">
      <x v="35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1">
      <x v="4"/>
      <x v="24"/>
    </i>
    <i r="2">
      <x v="25"/>
    </i>
    <i r="2">
      <x v="26"/>
    </i>
    <i r="2">
      <x v="27"/>
    </i>
    <i r="2">
      <x v="29"/>
    </i>
    <i r="2">
      <x v="31"/>
    </i>
    <i r="2">
      <x v="33"/>
    </i>
    <i r="2">
      <x v="35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1">
      <x v="7"/>
      <x v="24"/>
    </i>
    <i r="2">
      <x v="25"/>
    </i>
    <i r="2">
      <x v="26"/>
    </i>
    <i r="2">
      <x v="27"/>
    </i>
    <i r="2">
      <x v="29"/>
    </i>
    <i r="2">
      <x v="31"/>
    </i>
    <i r="2">
      <x v="33"/>
    </i>
    <i r="2">
      <x v="35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>
      <x v="1"/>
      <x v="1"/>
      <x v="24"/>
    </i>
    <i r="2">
      <x v="25"/>
    </i>
    <i r="2">
      <x v="26"/>
    </i>
    <i r="2">
      <x v="27"/>
    </i>
    <i r="2">
      <x v="29"/>
    </i>
    <i r="2">
      <x v="31"/>
    </i>
    <i r="2">
      <x v="33"/>
    </i>
    <i r="2">
      <x v="35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126"/>
    </i>
    <i r="2">
      <x v="161"/>
    </i>
    <i r="2">
      <x v="207"/>
    </i>
    <i r="2">
      <x v="253"/>
    </i>
    <i r="2">
      <x v="453"/>
    </i>
    <i r="2">
      <x v="492"/>
    </i>
    <i r="2">
      <x v="559"/>
    </i>
    <i r="2">
      <x v="570"/>
    </i>
    <i r="2">
      <x v="658"/>
    </i>
    <i r="1">
      <x v="4"/>
      <x v="24"/>
    </i>
    <i r="2">
      <x v="25"/>
    </i>
    <i r="2">
      <x v="26"/>
    </i>
    <i r="2">
      <x v="27"/>
    </i>
    <i r="2">
      <x v="29"/>
    </i>
    <i r="2">
      <x v="31"/>
    </i>
    <i r="2">
      <x v="33"/>
    </i>
    <i r="2">
      <x v="35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207"/>
    </i>
    <i r="1">
      <x v="7"/>
      <x v="24"/>
    </i>
    <i r="2">
      <x v="25"/>
    </i>
    <i r="2">
      <x v="26"/>
    </i>
    <i r="2">
      <x v="27"/>
    </i>
    <i r="2">
      <x v="29"/>
    </i>
    <i r="2">
      <x v="31"/>
    </i>
    <i r="2">
      <x v="33"/>
    </i>
    <i r="2">
      <x v="35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7"/>
    </i>
    <i r="2">
      <x v="161"/>
    </i>
    <i r="2">
      <x v="534"/>
    </i>
    <i>
      <x v="2"/>
      <x/>
      <x v="44"/>
    </i>
    <i r="2">
      <x v="52"/>
    </i>
    <i r="2">
      <x v="56"/>
    </i>
    <i r="2">
      <x v="253"/>
    </i>
    <i r="2">
      <x v="503"/>
    </i>
    <i r="2">
      <x v="566"/>
    </i>
    <i r="1">
      <x v="1"/>
      <x v="24"/>
    </i>
    <i r="2">
      <x v="25"/>
    </i>
    <i r="2">
      <x v="26"/>
    </i>
    <i r="2">
      <x v="27"/>
    </i>
    <i r="2">
      <x v="29"/>
    </i>
    <i r="2">
      <x v="31"/>
    </i>
    <i r="2">
      <x v="33"/>
    </i>
    <i r="2">
      <x v="35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4"/>
    </i>
    <i r="2">
      <x v="55"/>
    </i>
    <i r="2">
      <x v="431"/>
    </i>
    <i r="1">
      <x v="2"/>
      <x v="41"/>
    </i>
    <i r="2">
      <x v="45"/>
    </i>
    <i r="1">
      <x v="3"/>
      <x v="43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1">
      <x v="4"/>
      <x v="24"/>
    </i>
    <i r="2">
      <x v="25"/>
    </i>
    <i r="2">
      <x v="26"/>
    </i>
    <i r="2">
      <x v="27"/>
    </i>
    <i r="2">
      <x v="29"/>
    </i>
    <i r="2">
      <x v="31"/>
    </i>
    <i r="2">
      <x v="33"/>
    </i>
    <i r="2">
      <x v="35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4"/>
    </i>
    <i r="2">
      <x v="55"/>
    </i>
    <i r="1">
      <x v="6"/>
      <x v="35"/>
    </i>
    <i r="2">
      <x v="41"/>
    </i>
    <i r="2">
      <x v="42"/>
    </i>
    <i r="2">
      <x v="43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7"/>
    </i>
    <i r="1">
      <x v="7"/>
      <x v="24"/>
    </i>
    <i r="2">
      <x v="25"/>
    </i>
    <i r="2">
      <x v="26"/>
    </i>
    <i r="2">
      <x v="27"/>
    </i>
    <i r="2">
      <x v="29"/>
    </i>
    <i r="2">
      <x v="31"/>
    </i>
    <i r="2">
      <x v="33"/>
    </i>
    <i r="2">
      <x v="35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4"/>
    </i>
    <i r="2">
      <x v="55"/>
    </i>
    <i t="grand">
      <x/>
    </i>
  </rowItems>
  <colItems count="1">
    <i/>
  </colItems>
  <pageFields count="1">
    <pageField fld="0" hier="-1"/>
  </pageFields>
  <dataFields count="1">
    <dataField name="Sum of Ending Balance" fld="9" baseField="8" baseItem="39" numFmtId="4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7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A3:D998" firstHeaderRow="1" firstDataRow="1" firstDataCol="3" rowPageCount="1" colPageCount="1"/>
  <pivotFields count="10">
    <pivotField axis="axisPage" compact="0" outline="0" multipleItemSelectionAllowed="1" showAll="0" defaultSubtotal="0">
      <items count="11">
        <item h="1" x="0"/>
        <item h="1" x="1"/>
        <item h="1" x="2"/>
        <item h="1" x="3"/>
        <item h="1" x="4"/>
        <item h="1" x="5"/>
        <item x="6"/>
        <item h="1" x="8"/>
        <item h="1" x="9"/>
        <item h="1" x="10"/>
        <item h="1"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2"/>
        <item x="1"/>
        <item x="4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4"/>
        <item x="6"/>
        <item x="5"/>
        <item x="2"/>
        <item x="7"/>
        <item x="3"/>
        <item x="1"/>
        <item x="9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18">
        <item x="424"/>
        <item x="425"/>
        <item x="426"/>
        <item x="427"/>
        <item x="428"/>
        <item x="429"/>
        <item x="313"/>
        <item x="430"/>
        <item x="410"/>
        <item x="234"/>
        <item x="431"/>
        <item x="214"/>
        <item x="215"/>
        <item x="216"/>
        <item x="217"/>
        <item x="218"/>
        <item x="707"/>
        <item x="219"/>
        <item x="708"/>
        <item x="220"/>
        <item x="221"/>
        <item x="222"/>
        <item x="223"/>
        <item x="709"/>
        <item x="224"/>
        <item x="225"/>
        <item x="226"/>
        <item x="227"/>
        <item x="254"/>
        <item x="228"/>
        <item x="255"/>
        <item x="229"/>
        <item x="256"/>
        <item x="230"/>
        <item x="257"/>
        <item x="231"/>
        <item x="25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510"/>
        <item x="696"/>
        <item x="331"/>
        <item x="511"/>
        <item x="512"/>
        <item x="610"/>
        <item x="513"/>
        <item x="514"/>
        <item x="698"/>
        <item x="515"/>
        <item x="575"/>
        <item x="310"/>
        <item x="516"/>
        <item x="290"/>
        <item x="673"/>
        <item x="517"/>
        <item x="364"/>
        <item x="518"/>
        <item x="260"/>
        <item x="519"/>
        <item x="443"/>
        <item x="336"/>
        <item x="520"/>
        <item x="607"/>
        <item x="501"/>
        <item x="261"/>
        <item x="293"/>
        <item x="468"/>
        <item x="521"/>
        <item x="377"/>
        <item x="494"/>
        <item x="477"/>
        <item x="262"/>
        <item x="21"/>
        <item x="522"/>
        <item x="640"/>
        <item x="306"/>
        <item x="448"/>
        <item x="523"/>
        <item x="413"/>
        <item x="524"/>
        <item x="499"/>
        <item x="483"/>
        <item x="525"/>
        <item x="446"/>
        <item x="611"/>
        <item x="526"/>
        <item x="356"/>
        <item x="527"/>
        <item x="699"/>
        <item x="637"/>
        <item x="528"/>
        <item x="272"/>
        <item x="435"/>
        <item x="597"/>
        <item x="529"/>
        <item x="359"/>
        <item x="476"/>
        <item x="311"/>
        <item x="641"/>
        <item x="530"/>
        <item x="346"/>
        <item x="622"/>
        <item x="500"/>
        <item x="674"/>
        <item x="675"/>
        <item x="531"/>
        <item x="587"/>
        <item x="22"/>
        <item x="449"/>
        <item x="495"/>
        <item x="532"/>
        <item x="307"/>
        <item x="363"/>
        <item x="533"/>
        <item x="478"/>
        <item x="534"/>
        <item x="360"/>
        <item x="372"/>
        <item x="535"/>
        <item x="420"/>
        <item x="582"/>
        <item x="423"/>
        <item x="576"/>
        <item x="536"/>
        <item x="577"/>
        <item x="484"/>
        <item x="334"/>
        <item x="537"/>
        <item x="676"/>
        <item x="538"/>
        <item x="539"/>
        <item x="677"/>
        <item x="701"/>
        <item x="602"/>
        <item x="452"/>
        <item x="697"/>
        <item x="702"/>
        <item x="540"/>
        <item x="703"/>
        <item x="678"/>
        <item x="541"/>
        <item x="479"/>
        <item x="23"/>
        <item x="642"/>
        <item x="542"/>
        <item x="679"/>
        <item x="496"/>
        <item x="631"/>
        <item x="459"/>
        <item x="480"/>
        <item x="572"/>
        <item x="402"/>
        <item x="543"/>
        <item x="612"/>
        <item x="591"/>
        <item x="544"/>
        <item x="502"/>
        <item x="273"/>
        <item x="680"/>
        <item x="397"/>
        <item x="608"/>
        <item x="385"/>
        <item x="351"/>
        <item x="578"/>
        <item x="619"/>
        <item x="403"/>
        <item x="300"/>
        <item x="463"/>
        <item x="376"/>
        <item x="626"/>
        <item x="304"/>
        <item x="295"/>
        <item x="404"/>
        <item x="296"/>
        <item x="326"/>
        <item x="623"/>
        <item x="299"/>
        <item x="305"/>
        <item x="329"/>
        <item x="545"/>
        <item x="632"/>
        <item x="398"/>
        <item x="489"/>
        <item x="481"/>
        <item x="643"/>
        <item x="644"/>
        <item x="613"/>
        <item x="283"/>
        <item x="24"/>
        <item x="586"/>
        <item x="546"/>
        <item x="645"/>
        <item x="583"/>
        <item x="297"/>
        <item x="547"/>
        <item x="503"/>
        <item x="457"/>
        <item x="434"/>
        <item x="469"/>
        <item x="380"/>
        <item x="467"/>
        <item x="278"/>
        <item x="548"/>
        <item x="504"/>
        <item x="549"/>
        <item x="492"/>
        <item x="685"/>
        <item x="550"/>
        <item x="646"/>
        <item x="551"/>
        <item x="505"/>
        <item x="485"/>
        <item x="552"/>
        <item x="704"/>
        <item x="553"/>
        <item x="422"/>
        <item x="584"/>
        <item x="592"/>
        <item x="603"/>
        <item x="554"/>
        <item x="681"/>
        <item x="647"/>
        <item x="411"/>
        <item x="555"/>
        <item x="414"/>
        <item x="656"/>
        <item x="556"/>
        <item x="308"/>
        <item x="383"/>
        <item x="557"/>
        <item x="337"/>
        <item x="357"/>
        <item x="456"/>
        <item x="405"/>
        <item x="25"/>
        <item x="558"/>
        <item x="447"/>
        <item x="286"/>
        <item x="284"/>
        <item x="559"/>
        <item x="486"/>
        <item x="275"/>
        <item x="506"/>
        <item x="391"/>
        <item x="482"/>
        <item x="451"/>
        <item x="624"/>
        <item x="406"/>
        <item x="660"/>
        <item x="638"/>
        <item x="279"/>
        <item x="458"/>
        <item x="636"/>
        <item x="560"/>
        <item x="682"/>
        <item x="301"/>
        <item x="358"/>
        <item x="561"/>
        <item x="630"/>
        <item x="686"/>
        <item x="600"/>
        <item x="593"/>
        <item x="340"/>
        <item x="666"/>
        <item x="562"/>
        <item x="394"/>
        <item x="579"/>
        <item x="563"/>
        <item x="276"/>
        <item x="393"/>
        <item x="564"/>
        <item x="455"/>
        <item x="302"/>
        <item x="470"/>
        <item x="565"/>
        <item x="291"/>
        <item x="400"/>
        <item x="566"/>
        <item x="407"/>
        <item x="606"/>
        <item x="77"/>
        <item x="327"/>
        <item x="661"/>
        <item x="370"/>
        <item x="26"/>
        <item x="589"/>
        <item x="567"/>
        <item x="320"/>
        <item x="605"/>
        <item x="280"/>
        <item x="667"/>
        <item x="568"/>
        <item x="574"/>
        <item x="588"/>
        <item x="348"/>
        <item x="58"/>
        <item x="390"/>
        <item x="700"/>
        <item x="687"/>
        <item x="382"/>
        <item x="594"/>
        <item x="569"/>
        <item x="315"/>
        <item x="436"/>
        <item x="668"/>
        <item x="627"/>
        <item x="437"/>
        <item x="471"/>
        <item x="317"/>
        <item x="438"/>
        <item x="497"/>
        <item x="97"/>
        <item x="412"/>
        <item x="462"/>
        <item x="373"/>
        <item x="365"/>
        <item x="78"/>
        <item x="395"/>
        <item x="635"/>
        <item x="349"/>
        <item x="322"/>
        <item x="378"/>
        <item x="355"/>
        <item x="288"/>
        <item x="657"/>
        <item x="662"/>
        <item x="688"/>
        <item x="347"/>
        <item x="683"/>
        <item x="371"/>
        <item x="79"/>
        <item x="475"/>
        <item x="98"/>
        <item x="604"/>
        <item x="345"/>
        <item x="99"/>
        <item x="379"/>
        <item x="316"/>
        <item x="342"/>
        <item x="59"/>
        <item x="684"/>
        <item x="343"/>
        <item x="100"/>
        <item x="614"/>
        <item x="344"/>
        <item x="633"/>
        <item x="60"/>
        <item x="101"/>
        <item x="361"/>
        <item x="620"/>
        <item x="287"/>
        <item x="321"/>
        <item x="374"/>
        <item x="92"/>
        <item x="621"/>
        <item x="665"/>
        <item x="375"/>
        <item x="387"/>
        <item x="271"/>
        <item x="102"/>
        <item x="277"/>
        <item x="235"/>
        <item x="103"/>
        <item x="61"/>
        <item x="104"/>
        <item x="366"/>
        <item x="242"/>
        <item x="710"/>
        <item x="388"/>
        <item x="80"/>
        <item x="27"/>
        <item x="81"/>
        <item x="105"/>
        <item x="106"/>
        <item x="82"/>
        <item x="669"/>
        <item x="62"/>
        <item x="332"/>
        <item x="367"/>
        <item x="63"/>
        <item x="28"/>
        <item x="392"/>
        <item x="323"/>
        <item x="274"/>
        <item x="281"/>
        <item x="64"/>
        <item x="29"/>
        <item x="464"/>
        <item x="341"/>
        <item x="107"/>
        <item x="83"/>
        <item x="368"/>
        <item x="270"/>
        <item x="108"/>
        <item x="248"/>
        <item x="362"/>
        <item x="238"/>
        <item x="601"/>
        <item x="109"/>
        <item x="110"/>
        <item x="30"/>
        <item x="615"/>
        <item x="84"/>
        <item x="111"/>
        <item x="112"/>
        <item x="263"/>
        <item x="264"/>
        <item x="251"/>
        <item x="715"/>
        <item x="616"/>
        <item x="309"/>
        <item x="65"/>
        <item x="113"/>
        <item x="75"/>
        <item x="40"/>
        <item x="114"/>
        <item x="401"/>
        <item x="73"/>
        <item x="389"/>
        <item x="41"/>
        <item x="243"/>
        <item x="453"/>
        <item x="490"/>
        <item x="648"/>
        <item x="250"/>
        <item x="42"/>
        <item x="433"/>
        <item x="580"/>
        <item x="689"/>
        <item x="239"/>
        <item x="244"/>
        <item x="628"/>
        <item x="115"/>
        <item x="76"/>
        <item x="85"/>
        <item x="31"/>
        <item x="354"/>
        <item x="116"/>
        <item x="493"/>
        <item x="117"/>
        <item x="32"/>
        <item x="118"/>
        <item x="119"/>
        <item x="570"/>
        <item x="706"/>
        <item x="590"/>
        <item x="711"/>
        <item x="618"/>
        <item x="120"/>
        <item x="86"/>
        <item x="121"/>
        <item x="122"/>
        <item x="461"/>
        <item x="598"/>
        <item x="690"/>
        <item x="716"/>
        <item x="66"/>
        <item x="67"/>
        <item x="87"/>
        <item x="625"/>
        <item x="123"/>
        <item x="335"/>
        <item x="33"/>
        <item x="294"/>
        <item x="507"/>
        <item x="465"/>
        <item x="585"/>
        <item x="714"/>
        <item x="350"/>
        <item x="34"/>
        <item x="124"/>
        <item x="338"/>
        <item x="339"/>
        <item x="125"/>
        <item x="68"/>
        <item x="126"/>
        <item x="69"/>
        <item x="127"/>
        <item x="444"/>
        <item x="595"/>
        <item x="634"/>
        <item x="70"/>
        <item x="43"/>
        <item x="252"/>
        <item x="35"/>
        <item x="128"/>
        <item x="129"/>
        <item x="717"/>
        <item x="712"/>
        <item x="649"/>
        <item x="352"/>
        <item x="141"/>
        <item x="672"/>
        <item x="88"/>
        <item x="130"/>
        <item x="131"/>
        <item x="232"/>
        <item x="199"/>
        <item x="132"/>
        <item x="240"/>
        <item x="151"/>
        <item x="381"/>
        <item x="133"/>
        <item x="609"/>
        <item x="134"/>
        <item x="491"/>
        <item x="135"/>
        <item x="663"/>
        <item x="245"/>
        <item x="152"/>
        <item x="56"/>
        <item x="44"/>
        <item x="487"/>
        <item x="71"/>
        <item x="650"/>
        <item x="72"/>
        <item x="136"/>
        <item x="418"/>
        <item x="454"/>
        <item x="259"/>
        <item x="396"/>
        <item x="45"/>
        <item x="369"/>
        <item x="137"/>
        <item x="409"/>
        <item x="200"/>
        <item x="46"/>
        <item x="142"/>
        <item x="658"/>
        <item x="138"/>
        <item x="617"/>
        <item x="298"/>
        <item x="36"/>
        <item x="599"/>
        <item x="498"/>
        <item x="139"/>
        <item x="573"/>
        <item x="94"/>
        <item x="639"/>
        <item x="253"/>
        <item x="37"/>
        <item x="196"/>
        <item x="268"/>
        <item x="285"/>
        <item x="201"/>
        <item x="202"/>
        <item x="153"/>
        <item x="203"/>
        <item x="417"/>
        <item x="384"/>
        <item x="421"/>
        <item x="140"/>
        <item x="236"/>
        <item x="445"/>
        <item x="47"/>
        <item x="670"/>
        <item x="197"/>
        <item x="472"/>
        <item x="691"/>
        <item x="204"/>
        <item x="312"/>
        <item x="74"/>
        <item x="205"/>
        <item x="442"/>
        <item x="206"/>
        <item x="432"/>
        <item x="207"/>
        <item x="386"/>
        <item x="208"/>
        <item x="209"/>
        <item x="89"/>
        <item x="198"/>
        <item x="210"/>
        <item x="237"/>
        <item x="266"/>
        <item x="695"/>
        <item x="48"/>
        <item x="289"/>
        <item x="38"/>
        <item x="49"/>
        <item x="324"/>
        <item x="211"/>
        <item x="154"/>
        <item x="233"/>
        <item x="155"/>
        <item x="156"/>
        <item x="157"/>
        <item x="439"/>
        <item x="158"/>
        <item x="159"/>
        <item x="160"/>
        <item x="161"/>
        <item x="162"/>
        <item x="50"/>
        <item x="163"/>
        <item x="164"/>
        <item x="165"/>
        <item x="39"/>
        <item x="51"/>
        <item x="149"/>
        <item x="166"/>
        <item x="353"/>
        <item x="246"/>
        <item x="692"/>
        <item x="95"/>
        <item x="167"/>
        <item x="314"/>
        <item x="143"/>
        <item x="168"/>
        <item x="241"/>
        <item x="169"/>
        <item x="671"/>
        <item x="170"/>
        <item x="212"/>
        <item x="150"/>
        <item x="473"/>
        <item x="144"/>
        <item x="171"/>
        <item x="269"/>
        <item x="172"/>
        <item x="173"/>
        <item x="90"/>
        <item x="145"/>
        <item x="174"/>
        <item x="52"/>
        <item x="416"/>
        <item x="146"/>
        <item x="713"/>
        <item x="440"/>
        <item x="629"/>
        <item x="399"/>
        <item x="175"/>
        <item x="213"/>
        <item x="176"/>
        <item x="651"/>
        <item x="177"/>
        <item x="91"/>
        <item x="328"/>
        <item x="664"/>
        <item x="265"/>
        <item x="419"/>
        <item x="318"/>
        <item x="508"/>
        <item x="652"/>
        <item x="96"/>
        <item x="178"/>
        <item x="179"/>
        <item x="408"/>
        <item x="509"/>
        <item x="653"/>
        <item x="180"/>
        <item x="596"/>
        <item x="415"/>
        <item x="249"/>
        <item x="53"/>
        <item x="292"/>
        <item x="466"/>
        <item x="181"/>
        <item x="182"/>
        <item x="319"/>
        <item x="460"/>
        <item x="183"/>
        <item x="184"/>
        <item x="267"/>
        <item x="659"/>
        <item x="147"/>
        <item x="325"/>
        <item x="247"/>
        <item x="693"/>
        <item x="282"/>
        <item x="694"/>
        <item x="654"/>
        <item x="185"/>
        <item x="186"/>
        <item x="474"/>
        <item x="187"/>
        <item x="333"/>
        <item x="303"/>
        <item x="441"/>
        <item x="571"/>
        <item x="188"/>
        <item x="488"/>
        <item x="189"/>
        <item x="54"/>
        <item x="55"/>
        <item x="190"/>
        <item x="191"/>
        <item x="705"/>
        <item x="148"/>
        <item x="581"/>
        <item x="192"/>
        <item x="330"/>
        <item x="655"/>
        <item x="93"/>
        <item x="193"/>
        <item x="194"/>
        <item x="57"/>
        <item x="195"/>
        <item x="45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2"/>
    <field x="3"/>
    <field x="8"/>
  </rowFields>
  <rowItems count="995">
    <i>
      <x/>
      <x/>
      <x v="39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68"/>
    </i>
    <i r="2">
      <x v="72"/>
    </i>
    <i r="2">
      <x v="73"/>
    </i>
    <i r="2">
      <x v="84"/>
    </i>
    <i r="2">
      <x v="88"/>
    </i>
    <i r="2">
      <x v="89"/>
    </i>
    <i r="2">
      <x v="93"/>
    </i>
    <i r="2">
      <x v="94"/>
    </i>
    <i r="2">
      <x v="122"/>
    </i>
    <i r="2">
      <x v="123"/>
    </i>
    <i r="2">
      <x v="128"/>
    </i>
    <i r="2">
      <x v="147"/>
    </i>
    <i r="2">
      <x v="150"/>
    </i>
    <i r="2">
      <x v="158"/>
    </i>
    <i r="2">
      <x v="164"/>
    </i>
    <i r="2">
      <x v="165"/>
    </i>
    <i r="2">
      <x v="166"/>
    </i>
    <i r="2">
      <x v="170"/>
    </i>
    <i r="2">
      <x v="177"/>
    </i>
    <i r="2">
      <x v="178"/>
    </i>
    <i r="2">
      <x v="184"/>
    </i>
    <i r="2">
      <x v="189"/>
    </i>
    <i r="2">
      <x v="196"/>
    </i>
    <i r="2">
      <x v="200"/>
    </i>
    <i r="2">
      <x v="206"/>
    </i>
    <i r="2">
      <x v="208"/>
    </i>
    <i r="2">
      <x v="210"/>
    </i>
    <i r="2">
      <x v="215"/>
    </i>
    <i r="2">
      <x v="216"/>
    </i>
    <i r="2">
      <x v="220"/>
    </i>
    <i r="2">
      <x v="225"/>
    </i>
    <i r="2">
      <x v="227"/>
    </i>
    <i r="2">
      <x v="229"/>
    </i>
    <i r="2">
      <x v="235"/>
    </i>
    <i r="2">
      <x v="236"/>
    </i>
    <i r="2">
      <x v="239"/>
    </i>
    <i r="2">
      <x v="246"/>
    </i>
    <i r="2">
      <x v="252"/>
    </i>
    <i r="2">
      <x v="259"/>
    </i>
    <i r="2">
      <x v="260"/>
    </i>
    <i r="2">
      <x v="267"/>
    </i>
    <i r="2">
      <x v="271"/>
    </i>
    <i r="2">
      <x v="273"/>
    </i>
    <i r="2">
      <x v="274"/>
    </i>
    <i r="2">
      <x v="278"/>
    </i>
    <i r="2">
      <x v="282"/>
    </i>
    <i r="2">
      <x v="287"/>
    </i>
    <i r="2">
      <x v="291"/>
    </i>
    <i r="2">
      <x v="295"/>
    </i>
    <i r="2">
      <x v="297"/>
    </i>
    <i r="2">
      <x v="298"/>
    </i>
    <i r="2">
      <x v="301"/>
    </i>
    <i r="2">
      <x v="302"/>
    </i>
    <i r="2">
      <x v="308"/>
    </i>
    <i r="2">
      <x v="309"/>
    </i>
    <i r="2">
      <x v="317"/>
    </i>
    <i r="2">
      <x v="322"/>
    </i>
    <i r="2">
      <x v="323"/>
    </i>
    <i r="2">
      <x v="329"/>
    </i>
    <i r="2">
      <x v="330"/>
    </i>
    <i r="2">
      <x v="337"/>
    </i>
    <i r="2">
      <x v="338"/>
    </i>
    <i r="2">
      <x v="341"/>
    </i>
    <i r="2">
      <x v="345"/>
    </i>
    <i r="2">
      <x v="347"/>
    </i>
    <i r="2">
      <x v="357"/>
    </i>
    <i r="2">
      <x v="359"/>
    </i>
    <i r="2">
      <x v="360"/>
    </i>
    <i r="2">
      <x v="370"/>
    </i>
    <i r="2">
      <x v="374"/>
    </i>
    <i r="2">
      <x v="375"/>
    </i>
    <i r="2">
      <x v="379"/>
    </i>
    <i r="2">
      <x v="391"/>
    </i>
    <i r="2">
      <x v="394"/>
    </i>
    <i r="2">
      <x v="399"/>
    </i>
    <i r="2">
      <x v="422"/>
    </i>
    <i r="2">
      <x v="432"/>
    </i>
    <i r="2">
      <x v="441"/>
    </i>
    <i r="2">
      <x v="447"/>
    </i>
    <i r="2">
      <x v="453"/>
    </i>
    <i r="2">
      <x v="454"/>
    </i>
    <i r="2">
      <x v="470"/>
    </i>
    <i r="2">
      <x v="473"/>
    </i>
    <i r="2">
      <x v="485"/>
    </i>
    <i r="2">
      <x v="488"/>
    </i>
    <i r="2">
      <x v="501"/>
    </i>
    <i r="2">
      <x v="503"/>
    </i>
    <i r="2">
      <x v="511"/>
    </i>
    <i r="2">
      <x v="515"/>
    </i>
    <i r="2">
      <x v="526"/>
    </i>
    <i r="2">
      <x v="530"/>
    </i>
    <i r="2">
      <x v="540"/>
    </i>
    <i r="2">
      <x v="542"/>
    </i>
    <i r="2">
      <x v="547"/>
    </i>
    <i r="2">
      <x v="570"/>
    </i>
    <i r="2">
      <x v="573"/>
    </i>
    <i r="2">
      <x v="574"/>
    </i>
    <i r="2">
      <x v="577"/>
    </i>
    <i r="2">
      <x v="600"/>
    </i>
    <i r="2">
      <x v="601"/>
    </i>
    <i r="2">
      <x v="603"/>
    </i>
    <i r="2">
      <x v="611"/>
    </i>
    <i r="2">
      <x v="622"/>
    </i>
    <i r="2">
      <x v="630"/>
    </i>
    <i r="2">
      <x v="633"/>
    </i>
    <i r="2">
      <x v="637"/>
    </i>
    <i r="2">
      <x v="638"/>
    </i>
    <i r="2">
      <x v="639"/>
    </i>
    <i r="2">
      <x v="645"/>
    </i>
    <i r="2">
      <x v="657"/>
    </i>
    <i r="2">
      <x v="664"/>
    </i>
    <i r="2">
      <x v="669"/>
    </i>
    <i r="2">
      <x v="676"/>
    </i>
    <i r="2">
      <x v="683"/>
    </i>
    <i r="2">
      <x v="687"/>
    </i>
    <i r="2">
      <x v="689"/>
    </i>
    <i r="2">
      <x v="691"/>
    </i>
    <i r="2">
      <x v="697"/>
    </i>
    <i r="2">
      <x v="704"/>
    </i>
    <i r="2">
      <x v="708"/>
    </i>
    <i r="2">
      <x v="710"/>
    </i>
    <i r="2">
      <x v="712"/>
    </i>
    <i r="2">
      <x v="715"/>
    </i>
    <i r="2">
      <x v="716"/>
    </i>
    <i r="1">
      <x v="1"/>
      <x v="11"/>
    </i>
    <i r="2">
      <x v="15"/>
    </i>
    <i r="2">
      <x v="21"/>
    </i>
    <i r="2">
      <x v="26"/>
    </i>
    <i r="2">
      <x v="27"/>
    </i>
    <i r="2">
      <x v="29"/>
    </i>
    <i r="2">
      <x v="31"/>
    </i>
    <i r="2">
      <x v="33"/>
    </i>
    <i r="2">
      <x v="35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83"/>
    </i>
    <i r="2">
      <x v="89"/>
    </i>
    <i r="2">
      <x v="94"/>
    </i>
    <i r="2">
      <x v="100"/>
    </i>
    <i r="2">
      <x v="105"/>
    </i>
    <i r="2">
      <x v="128"/>
    </i>
    <i r="2">
      <x v="130"/>
    </i>
    <i r="2">
      <x v="165"/>
    </i>
    <i r="2">
      <x v="178"/>
    </i>
    <i r="2">
      <x v="188"/>
    </i>
    <i r="2">
      <x v="189"/>
    </i>
    <i r="2">
      <x v="206"/>
    </i>
    <i r="2">
      <x v="208"/>
    </i>
    <i r="2">
      <x v="220"/>
    </i>
    <i r="2">
      <x v="235"/>
    </i>
    <i r="2">
      <x v="271"/>
    </i>
    <i r="2">
      <x v="292"/>
    </i>
    <i r="2">
      <x v="295"/>
    </i>
    <i r="2">
      <x v="308"/>
    </i>
    <i r="2">
      <x v="324"/>
    </i>
    <i r="2">
      <x v="329"/>
    </i>
    <i r="2">
      <x v="330"/>
    </i>
    <i r="2">
      <x v="337"/>
    </i>
    <i r="2">
      <x v="360"/>
    </i>
    <i r="2">
      <x v="363"/>
    </i>
    <i r="2">
      <x v="370"/>
    </i>
    <i r="2">
      <x v="375"/>
    </i>
    <i r="2">
      <x v="379"/>
    </i>
    <i r="2">
      <x v="391"/>
    </i>
    <i r="2">
      <x v="422"/>
    </i>
    <i r="2">
      <x v="432"/>
    </i>
    <i r="2">
      <x v="433"/>
    </i>
    <i r="2">
      <x v="446"/>
    </i>
    <i r="2">
      <x v="454"/>
    </i>
    <i r="2">
      <x v="471"/>
    </i>
    <i r="2">
      <x v="473"/>
    </i>
    <i r="2">
      <x v="485"/>
    </i>
    <i r="2">
      <x v="573"/>
    </i>
    <i r="2">
      <x v="590"/>
    </i>
    <i r="2">
      <x v="615"/>
    </i>
    <i r="2">
      <x v="667"/>
    </i>
    <i r="2">
      <x v="691"/>
    </i>
    <i r="2">
      <x v="698"/>
    </i>
    <i r="2">
      <x v="708"/>
    </i>
    <i r="2">
      <x v="712"/>
    </i>
    <i r="1">
      <x v="4"/>
      <x/>
    </i>
    <i r="2">
      <x v="1"/>
    </i>
    <i r="2">
      <x v="2"/>
    </i>
    <i r="2">
      <x v="3"/>
    </i>
    <i r="2">
      <x v="4"/>
    </i>
    <i r="2">
      <x v="5"/>
    </i>
    <i r="2">
      <x v="7"/>
    </i>
    <i r="2">
      <x v="10"/>
    </i>
    <i r="2">
      <x v="11"/>
    </i>
    <i r="2">
      <x v="14"/>
    </i>
    <i r="2">
      <x v="15"/>
    </i>
    <i r="2">
      <x v="20"/>
    </i>
    <i r="2">
      <x v="22"/>
    </i>
    <i r="2">
      <x v="24"/>
    </i>
    <i r="2">
      <x v="29"/>
    </i>
    <i r="2">
      <x v="31"/>
    </i>
    <i r="2">
      <x v="33"/>
    </i>
    <i r="2">
      <x v="37"/>
    </i>
    <i r="2">
      <x v="43"/>
    </i>
    <i r="2">
      <x v="45"/>
    </i>
    <i r="2">
      <x v="55"/>
    </i>
    <i r="2">
      <x v="94"/>
    </i>
    <i r="2">
      <x v="130"/>
    </i>
    <i r="2">
      <x v="206"/>
    </i>
    <i r="2">
      <x v="219"/>
    </i>
    <i r="2">
      <x v="375"/>
    </i>
    <i r="2">
      <x v="429"/>
    </i>
    <i r="2">
      <x v="446"/>
    </i>
    <i r="2">
      <x v="496"/>
    </i>
    <i r="2">
      <x v="573"/>
    </i>
    <i r="2">
      <x v="624"/>
    </i>
    <i r="2">
      <x v="658"/>
    </i>
    <i r="2">
      <x v="671"/>
    </i>
    <i r="1">
      <x v="7"/>
      <x v="6"/>
    </i>
    <i r="2">
      <x v="26"/>
    </i>
    <i r="2">
      <x v="27"/>
    </i>
    <i r="2">
      <x v="33"/>
    </i>
    <i r="2">
      <x v="35"/>
    </i>
    <i r="2">
      <x v="37"/>
    </i>
    <i r="2">
      <x v="38"/>
    </i>
    <i r="2">
      <x v="41"/>
    </i>
    <i r="2">
      <x v="44"/>
    </i>
    <i r="2">
      <x v="45"/>
    </i>
    <i r="2">
      <x v="46"/>
    </i>
    <i r="2">
      <x v="53"/>
    </i>
    <i r="2">
      <x v="54"/>
    </i>
    <i r="2">
      <x v="55"/>
    </i>
    <i r="2">
      <x v="94"/>
    </i>
    <i r="2">
      <x v="130"/>
    </i>
    <i r="2">
      <x v="206"/>
    </i>
    <i r="2">
      <x v="257"/>
    </i>
    <i r="2">
      <x v="274"/>
    </i>
    <i r="2">
      <x v="291"/>
    </i>
    <i r="2">
      <x v="429"/>
    </i>
    <i r="2">
      <x v="459"/>
    </i>
    <i r="2">
      <x v="546"/>
    </i>
    <i r="2">
      <x v="551"/>
    </i>
    <i r="2">
      <x v="562"/>
    </i>
    <i r="2">
      <x v="591"/>
    </i>
    <i r="2">
      <x v="618"/>
    </i>
    <i r="2">
      <x v="625"/>
    </i>
    <i r="2">
      <x v="643"/>
    </i>
    <i r="2">
      <x v="660"/>
    </i>
    <i r="2">
      <x v="678"/>
    </i>
    <i>
      <x v="1"/>
      <x v="1"/>
      <x v="9"/>
    </i>
    <i r="2">
      <x v="10"/>
    </i>
    <i r="2">
      <x v="12"/>
    </i>
    <i r="2">
      <x v="13"/>
    </i>
    <i r="2">
      <x v="17"/>
    </i>
    <i r="2">
      <x v="19"/>
    </i>
    <i r="2">
      <x v="20"/>
    </i>
    <i r="2">
      <x v="21"/>
    </i>
    <i r="2">
      <x v="22"/>
    </i>
    <i r="2">
      <x v="24"/>
    </i>
    <i r="2">
      <x v="25"/>
    </i>
    <i r="2">
      <x v="26"/>
    </i>
    <i r="2">
      <x v="27"/>
    </i>
    <i r="2">
      <x v="29"/>
    </i>
    <i r="2">
      <x v="31"/>
    </i>
    <i r="2">
      <x v="33"/>
    </i>
    <i r="2">
      <x v="35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1"/>
    </i>
    <i r="2">
      <x v="62"/>
    </i>
    <i r="2">
      <x v="63"/>
    </i>
    <i r="2">
      <x v="64"/>
    </i>
    <i r="2">
      <x v="65"/>
    </i>
    <i r="2">
      <x v="66"/>
    </i>
    <i r="2">
      <x v="67"/>
    </i>
    <i r="2">
      <x v="68"/>
    </i>
    <i r="2">
      <x v="70"/>
    </i>
    <i r="2">
      <x v="73"/>
    </i>
    <i r="2">
      <x v="75"/>
    </i>
    <i r="2">
      <x v="76"/>
    </i>
    <i r="2">
      <x v="77"/>
    </i>
    <i r="2">
      <x v="78"/>
    </i>
    <i r="2">
      <x v="80"/>
    </i>
    <i r="2">
      <x v="81"/>
    </i>
    <i r="2">
      <x v="82"/>
    </i>
    <i r="2">
      <x v="83"/>
    </i>
    <i r="2">
      <x v="85"/>
    </i>
    <i r="2">
      <x v="86"/>
    </i>
    <i r="2">
      <x v="89"/>
    </i>
    <i r="2">
      <x v="91"/>
    </i>
    <i r="2">
      <x v="92"/>
    </i>
    <i r="2">
      <x v="93"/>
    </i>
    <i r="2">
      <x v="94"/>
    </i>
    <i r="2">
      <x v="96"/>
    </i>
    <i r="2">
      <x v="98"/>
    </i>
    <i r="2">
      <x v="99"/>
    </i>
    <i r="2">
      <x v="100"/>
    </i>
    <i r="2">
      <x v="101"/>
    </i>
    <i r="2">
      <x v="102"/>
    </i>
    <i r="2">
      <x v="103"/>
    </i>
    <i r="2">
      <x v="104"/>
    </i>
    <i r="2">
      <x v="105"/>
    </i>
    <i r="2">
      <x v="106"/>
    </i>
    <i r="2">
      <x v="107"/>
    </i>
    <i r="2">
      <x v="108"/>
    </i>
    <i r="2">
      <x v="109"/>
    </i>
    <i r="2">
      <x v="111"/>
    </i>
    <i r="2">
      <x v="112"/>
    </i>
    <i r="2">
      <x v="113"/>
    </i>
    <i r="2">
      <x v="115"/>
    </i>
    <i r="2">
      <x v="117"/>
    </i>
    <i r="2">
      <x v="118"/>
    </i>
    <i r="2">
      <x v="119"/>
    </i>
    <i r="2">
      <x v="120"/>
    </i>
    <i r="2">
      <x v="121"/>
    </i>
    <i r="2">
      <x v="124"/>
    </i>
    <i r="2">
      <x v="125"/>
    </i>
    <i r="2">
      <x v="129"/>
    </i>
    <i r="2">
      <x v="130"/>
    </i>
    <i r="2">
      <x v="132"/>
    </i>
    <i r="2">
      <x v="133"/>
    </i>
    <i r="2">
      <x v="134"/>
    </i>
    <i r="2">
      <x v="137"/>
    </i>
    <i r="2">
      <x v="139"/>
    </i>
    <i r="2">
      <x v="141"/>
    </i>
    <i r="2">
      <x v="142"/>
    </i>
    <i r="2">
      <x v="143"/>
    </i>
    <i r="2">
      <x v="144"/>
    </i>
    <i r="2">
      <x v="146"/>
    </i>
    <i r="2">
      <x v="148"/>
    </i>
    <i r="2">
      <x v="149"/>
    </i>
    <i r="2">
      <x v="151"/>
    </i>
    <i r="2">
      <x v="152"/>
    </i>
    <i r="2">
      <x v="153"/>
    </i>
    <i r="2">
      <x v="154"/>
    </i>
    <i r="2">
      <x v="155"/>
    </i>
    <i r="2">
      <x v="156"/>
    </i>
    <i r="2">
      <x v="157"/>
    </i>
    <i r="2">
      <x v="159"/>
    </i>
    <i r="2">
      <x v="160"/>
    </i>
    <i r="2">
      <x v="161"/>
    </i>
    <i r="2">
      <x v="162"/>
    </i>
    <i r="2">
      <x v="163"/>
    </i>
    <i r="2">
      <x v="165"/>
    </i>
    <i r="2">
      <x v="166"/>
    </i>
    <i r="2">
      <x v="168"/>
    </i>
    <i r="2">
      <x v="169"/>
    </i>
    <i r="2">
      <x v="170"/>
    </i>
    <i r="2">
      <x v="171"/>
    </i>
    <i r="2">
      <x v="172"/>
    </i>
    <i r="2">
      <x v="173"/>
    </i>
    <i r="2">
      <x v="174"/>
    </i>
    <i r="2">
      <x v="175"/>
    </i>
    <i r="2">
      <x v="178"/>
    </i>
    <i r="2">
      <x v="179"/>
    </i>
    <i r="2">
      <x v="182"/>
    </i>
    <i r="2">
      <x v="183"/>
    </i>
    <i r="2">
      <x v="184"/>
    </i>
    <i r="2">
      <x v="186"/>
    </i>
    <i r="2">
      <x v="189"/>
    </i>
    <i r="2">
      <x v="191"/>
    </i>
    <i r="2">
      <x v="192"/>
    </i>
    <i r="2">
      <x v="193"/>
    </i>
    <i r="2">
      <x v="194"/>
    </i>
    <i r="2">
      <x v="196"/>
    </i>
    <i r="2">
      <x v="198"/>
    </i>
    <i r="2">
      <x v="199"/>
    </i>
    <i r="2">
      <x v="200"/>
    </i>
    <i r="2">
      <x v="201"/>
    </i>
    <i r="2">
      <x v="202"/>
    </i>
    <i r="2">
      <x v="203"/>
    </i>
    <i r="2">
      <x v="204"/>
    </i>
    <i r="2">
      <x v="205"/>
    </i>
    <i r="2">
      <x v="206"/>
    </i>
    <i r="2">
      <x v="209"/>
    </i>
    <i r="2">
      <x v="210"/>
    </i>
    <i r="2">
      <x v="211"/>
    </i>
    <i r="2">
      <x v="213"/>
    </i>
    <i r="2">
      <x v="214"/>
    </i>
    <i r="2">
      <x v="217"/>
    </i>
    <i r="2">
      <x v="220"/>
    </i>
    <i r="2">
      <x v="221"/>
    </i>
    <i r="2">
      <x v="222"/>
    </i>
    <i r="2">
      <x v="223"/>
    </i>
    <i r="2">
      <x v="224"/>
    </i>
    <i r="2">
      <x v="226"/>
    </i>
    <i r="2">
      <x v="227"/>
    </i>
    <i r="2">
      <x v="228"/>
    </i>
    <i r="2">
      <x v="229"/>
    </i>
    <i r="2">
      <x v="230"/>
    </i>
    <i r="2">
      <x v="231"/>
    </i>
    <i r="2">
      <x v="232"/>
    </i>
    <i r="2">
      <x v="233"/>
    </i>
    <i r="2">
      <x v="236"/>
    </i>
    <i r="2">
      <x v="237"/>
    </i>
    <i r="2">
      <x v="238"/>
    </i>
    <i r="2">
      <x v="240"/>
    </i>
    <i r="2">
      <x v="241"/>
    </i>
    <i r="2">
      <x v="242"/>
    </i>
    <i r="2">
      <x v="244"/>
    </i>
    <i r="2">
      <x v="245"/>
    </i>
    <i r="2">
      <x v="246"/>
    </i>
    <i r="2">
      <x v="247"/>
    </i>
    <i r="2">
      <x v="248"/>
    </i>
    <i r="2">
      <x v="252"/>
    </i>
    <i r="2">
      <x v="254"/>
    </i>
    <i r="2">
      <x v="258"/>
    </i>
    <i r="2">
      <x v="259"/>
    </i>
    <i r="2">
      <x v="260"/>
    </i>
    <i r="2">
      <x v="261"/>
    </i>
    <i r="2">
      <x v="263"/>
    </i>
    <i r="2">
      <x v="264"/>
    </i>
    <i r="2">
      <x v="265"/>
    </i>
    <i r="2">
      <x v="266"/>
    </i>
    <i r="2">
      <x v="268"/>
    </i>
    <i r="2">
      <x v="272"/>
    </i>
    <i r="2">
      <x v="274"/>
    </i>
    <i r="2">
      <x v="275"/>
    </i>
    <i r="2">
      <x v="276"/>
    </i>
    <i r="2">
      <x v="277"/>
    </i>
    <i r="2">
      <x v="279"/>
    </i>
    <i r="2">
      <x v="280"/>
    </i>
    <i r="2">
      <x v="281"/>
    </i>
    <i r="2">
      <x v="283"/>
    </i>
    <i r="2">
      <x v="285"/>
    </i>
    <i r="2">
      <x v="286"/>
    </i>
    <i r="2">
      <x v="287"/>
    </i>
    <i r="2">
      <x v="288"/>
    </i>
    <i r="2">
      <x v="289"/>
    </i>
    <i r="2">
      <x v="291"/>
    </i>
    <i r="2">
      <x v="292"/>
    </i>
    <i r="2">
      <x v="293"/>
    </i>
    <i r="2">
      <x v="295"/>
    </i>
    <i r="2">
      <x v="296"/>
    </i>
    <i r="2">
      <x v="297"/>
    </i>
    <i r="2">
      <x v="298"/>
    </i>
    <i r="2">
      <x v="299"/>
    </i>
    <i r="2">
      <x v="300"/>
    </i>
    <i r="2">
      <x v="302"/>
    </i>
    <i r="2">
      <x v="304"/>
    </i>
    <i r="2">
      <x v="305"/>
    </i>
    <i r="2">
      <x v="307"/>
    </i>
    <i r="2">
      <x v="308"/>
    </i>
    <i r="2">
      <x v="310"/>
    </i>
    <i r="2">
      <x v="311"/>
    </i>
    <i r="2">
      <x v="312"/>
    </i>
    <i r="2">
      <x v="316"/>
    </i>
    <i r="2">
      <x v="318"/>
    </i>
    <i r="2">
      <x v="319"/>
    </i>
    <i r="2">
      <x v="320"/>
    </i>
    <i r="2">
      <x v="325"/>
    </i>
    <i r="2">
      <x v="326"/>
    </i>
    <i r="2">
      <x v="332"/>
    </i>
    <i r="2">
      <x v="333"/>
    </i>
    <i r="2">
      <x v="342"/>
    </i>
    <i r="2">
      <x v="343"/>
    </i>
    <i r="2">
      <x v="347"/>
    </i>
    <i r="2">
      <x v="350"/>
    </i>
    <i r="2">
      <x v="352"/>
    </i>
    <i r="2">
      <x v="356"/>
    </i>
    <i r="2">
      <x v="357"/>
    </i>
    <i r="2">
      <x v="360"/>
    </i>
    <i r="2">
      <x v="362"/>
    </i>
    <i r="2">
      <x v="363"/>
    </i>
    <i r="2">
      <x v="364"/>
    </i>
    <i r="2">
      <x v="365"/>
    </i>
    <i r="2">
      <x v="368"/>
    </i>
    <i r="2">
      <x v="370"/>
    </i>
    <i r="2">
      <x v="371"/>
    </i>
    <i r="2">
      <x v="373"/>
    </i>
    <i r="2">
      <x v="375"/>
    </i>
    <i r="2">
      <x v="379"/>
    </i>
    <i r="2">
      <x v="380"/>
    </i>
    <i r="2">
      <x v="390"/>
    </i>
    <i r="2">
      <x v="406"/>
    </i>
    <i r="2">
      <x v="408"/>
    </i>
    <i r="2">
      <x v="416"/>
    </i>
    <i r="2">
      <x v="417"/>
    </i>
    <i r="2">
      <x v="420"/>
    </i>
    <i r="2">
      <x v="422"/>
    </i>
    <i r="2">
      <x v="423"/>
    </i>
    <i r="2">
      <x v="428"/>
    </i>
    <i r="2">
      <x v="432"/>
    </i>
    <i r="2">
      <x v="435"/>
    </i>
    <i r="2">
      <x v="441"/>
    </i>
    <i r="2">
      <x v="442"/>
    </i>
    <i r="2">
      <x v="445"/>
    </i>
    <i r="2">
      <x v="450"/>
    </i>
    <i r="2">
      <x v="452"/>
    </i>
    <i r="2">
      <x v="453"/>
    </i>
    <i r="2">
      <x v="455"/>
    </i>
    <i r="2">
      <x v="457"/>
    </i>
    <i r="2">
      <x v="462"/>
    </i>
    <i r="2">
      <x v="464"/>
    </i>
    <i r="2">
      <x v="466"/>
    </i>
    <i r="2">
      <x v="468"/>
    </i>
    <i r="2">
      <x v="470"/>
    </i>
    <i r="2">
      <x v="471"/>
    </i>
    <i r="2">
      <x v="472"/>
    </i>
    <i r="2">
      <x v="476"/>
    </i>
    <i r="2">
      <x v="478"/>
    </i>
    <i r="2">
      <x v="482"/>
    </i>
    <i r="2">
      <x v="483"/>
    </i>
    <i r="2">
      <x v="484"/>
    </i>
    <i r="2">
      <x v="487"/>
    </i>
    <i r="2">
      <x v="488"/>
    </i>
    <i r="2">
      <x v="492"/>
    </i>
    <i r="2">
      <x v="493"/>
    </i>
    <i r="2">
      <x v="498"/>
    </i>
    <i r="2">
      <x v="499"/>
    </i>
    <i r="2">
      <x v="504"/>
    </i>
    <i r="2">
      <x v="508"/>
    </i>
    <i r="2">
      <x v="515"/>
    </i>
    <i r="2">
      <x v="520"/>
    </i>
    <i r="2">
      <x v="522"/>
    </i>
    <i r="2">
      <x v="524"/>
    </i>
    <i r="2">
      <x v="527"/>
    </i>
    <i r="2">
      <x v="531"/>
    </i>
    <i r="2">
      <x v="533"/>
    </i>
    <i r="2">
      <x v="540"/>
    </i>
    <i r="2">
      <x v="549"/>
    </i>
    <i r="2">
      <x v="551"/>
    </i>
    <i r="2">
      <x v="552"/>
    </i>
    <i r="2">
      <x v="553"/>
    </i>
    <i r="2">
      <x v="555"/>
    </i>
    <i r="2">
      <x v="557"/>
    </i>
    <i r="2">
      <x v="562"/>
    </i>
    <i r="2">
      <x v="567"/>
    </i>
    <i r="2">
      <x v="570"/>
    </i>
    <i r="2">
      <x v="576"/>
    </i>
    <i r="2">
      <x v="580"/>
    </i>
    <i r="2">
      <x v="582"/>
    </i>
    <i r="2">
      <x v="593"/>
    </i>
    <i r="2">
      <x v="594"/>
    </i>
    <i r="2">
      <x v="610"/>
    </i>
    <i r="2">
      <x v="617"/>
    </i>
    <i r="2">
      <x v="621"/>
    </i>
    <i r="2">
      <x v="632"/>
    </i>
    <i r="2">
      <x v="634"/>
    </i>
    <i r="2">
      <x v="643"/>
    </i>
    <i r="2">
      <x v="648"/>
    </i>
    <i r="2">
      <x v="653"/>
    </i>
    <i r="2">
      <x v="658"/>
    </i>
    <i r="2">
      <x v="661"/>
    </i>
    <i r="2">
      <x v="662"/>
    </i>
    <i r="2">
      <x v="668"/>
    </i>
    <i r="2">
      <x v="670"/>
    </i>
    <i r="2">
      <x v="675"/>
    </i>
    <i r="2">
      <x v="677"/>
    </i>
    <i r="2">
      <x v="690"/>
    </i>
    <i r="2">
      <x v="691"/>
    </i>
    <i r="2">
      <x v="693"/>
    </i>
    <i r="2">
      <x v="700"/>
    </i>
    <i r="2">
      <x v="710"/>
    </i>
    <i r="2">
      <x v="711"/>
    </i>
    <i r="1">
      <x v="4"/>
      <x v="15"/>
    </i>
    <i r="2">
      <x v="25"/>
    </i>
    <i r="2">
      <x v="26"/>
    </i>
    <i r="2">
      <x v="29"/>
    </i>
    <i r="2">
      <x v="31"/>
    </i>
    <i r="2">
      <x v="33"/>
    </i>
    <i r="2">
      <x v="35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78"/>
    </i>
    <i r="2">
      <x v="84"/>
    </i>
    <i r="2">
      <x v="97"/>
    </i>
    <i r="2">
      <x v="112"/>
    </i>
    <i r="2">
      <x v="115"/>
    </i>
    <i r="2">
      <x v="120"/>
    </i>
    <i r="2">
      <x v="138"/>
    </i>
    <i r="2">
      <x v="140"/>
    </i>
    <i r="2">
      <x v="170"/>
    </i>
    <i r="2">
      <x v="178"/>
    </i>
    <i r="2">
      <x v="200"/>
    </i>
    <i r="2">
      <x v="206"/>
    </i>
    <i r="2">
      <x v="216"/>
    </i>
    <i r="2">
      <x v="234"/>
    </i>
    <i r="2">
      <x v="241"/>
    </i>
    <i r="2">
      <x v="243"/>
    </i>
    <i r="2">
      <x v="247"/>
    </i>
    <i r="2">
      <x v="295"/>
    </i>
    <i r="2">
      <x v="322"/>
    </i>
    <i r="2">
      <x v="325"/>
    </i>
    <i r="2">
      <x v="328"/>
    </i>
    <i r="2">
      <x v="331"/>
    </i>
    <i r="2">
      <x v="336"/>
    </i>
    <i r="2">
      <x v="339"/>
    </i>
    <i r="2">
      <x v="340"/>
    </i>
    <i r="2">
      <x v="356"/>
    </i>
    <i r="2">
      <x v="360"/>
    </i>
    <i r="2">
      <x v="370"/>
    </i>
    <i r="2">
      <x v="395"/>
    </i>
    <i r="2">
      <x v="435"/>
    </i>
    <i r="2">
      <x v="468"/>
    </i>
    <i r="2">
      <x v="482"/>
    </i>
    <i r="2">
      <x v="487"/>
    </i>
    <i r="2">
      <x v="496"/>
    </i>
    <i r="2">
      <x v="515"/>
    </i>
    <i r="2">
      <x v="520"/>
    </i>
    <i r="2">
      <x v="536"/>
    </i>
    <i r="2">
      <x v="539"/>
    </i>
    <i r="2">
      <x v="543"/>
    </i>
    <i r="2">
      <x v="544"/>
    </i>
    <i r="2">
      <x v="567"/>
    </i>
    <i r="2">
      <x v="569"/>
    </i>
    <i r="2">
      <x v="580"/>
    </i>
    <i r="2">
      <x v="582"/>
    </i>
    <i r="2">
      <x v="584"/>
    </i>
    <i r="2">
      <x v="606"/>
    </i>
    <i r="2">
      <x v="632"/>
    </i>
    <i r="2">
      <x v="639"/>
    </i>
    <i r="2">
      <x v="644"/>
    </i>
    <i r="2">
      <x v="647"/>
    </i>
    <i r="2">
      <x v="649"/>
    </i>
    <i r="2">
      <x v="659"/>
    </i>
    <i r="2">
      <x v="666"/>
    </i>
    <i r="2">
      <x v="697"/>
    </i>
    <i r="2">
      <x v="710"/>
    </i>
    <i r="1">
      <x v="5"/>
      <x v="54"/>
    </i>
    <i r="2">
      <x v="78"/>
    </i>
    <i r="2">
      <x v="497"/>
    </i>
    <i r="2">
      <x v="520"/>
    </i>
    <i r="2">
      <x v="568"/>
    </i>
    <i r="2">
      <x v="572"/>
    </i>
    <i r="2">
      <x v="632"/>
    </i>
    <i r="2">
      <x v="654"/>
    </i>
    <i r="1">
      <x v="7"/>
      <x v="20"/>
    </i>
    <i r="2">
      <x v="21"/>
    </i>
    <i r="2">
      <x v="22"/>
    </i>
    <i r="2">
      <x v="24"/>
    </i>
    <i r="2">
      <x v="26"/>
    </i>
    <i r="2">
      <x v="27"/>
    </i>
    <i r="2">
      <x v="29"/>
    </i>
    <i r="2">
      <x v="31"/>
    </i>
    <i r="2">
      <x v="35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60"/>
    </i>
    <i r="2">
      <x v="69"/>
    </i>
    <i r="2">
      <x v="71"/>
    </i>
    <i r="2">
      <x v="76"/>
    </i>
    <i r="2">
      <x v="84"/>
    </i>
    <i r="2">
      <x v="87"/>
    </i>
    <i r="2">
      <x v="91"/>
    </i>
    <i r="2">
      <x v="105"/>
    </i>
    <i r="2">
      <x v="116"/>
    </i>
    <i r="2">
      <x v="130"/>
    </i>
    <i r="2">
      <x v="131"/>
    </i>
    <i r="2">
      <x v="135"/>
    </i>
    <i r="2">
      <x v="160"/>
    </i>
    <i r="2">
      <x v="161"/>
    </i>
    <i r="2">
      <x v="168"/>
    </i>
    <i r="2">
      <x v="181"/>
    </i>
    <i r="2">
      <x v="185"/>
    </i>
    <i r="2">
      <x v="189"/>
    </i>
    <i r="2">
      <x v="190"/>
    </i>
    <i r="2">
      <x v="192"/>
    </i>
    <i r="2">
      <x v="196"/>
    </i>
    <i r="2">
      <x v="197"/>
    </i>
    <i r="2">
      <x v="206"/>
    </i>
    <i r="2">
      <x v="212"/>
    </i>
    <i r="2">
      <x v="218"/>
    </i>
    <i r="2">
      <x v="220"/>
    </i>
    <i r="2">
      <x v="249"/>
    </i>
    <i r="2">
      <x v="250"/>
    </i>
    <i r="2">
      <x v="260"/>
    </i>
    <i r="2">
      <x v="269"/>
    </i>
    <i r="2">
      <x v="275"/>
    </i>
    <i r="2">
      <x v="291"/>
    </i>
    <i r="2">
      <x v="294"/>
    </i>
    <i r="2">
      <x v="302"/>
    </i>
    <i r="2">
      <x v="306"/>
    </i>
    <i r="2">
      <x v="308"/>
    </i>
    <i r="2">
      <x v="313"/>
    </i>
    <i r="2">
      <x v="314"/>
    </i>
    <i r="2">
      <x v="318"/>
    </i>
    <i r="2">
      <x v="321"/>
    </i>
    <i r="2">
      <x v="327"/>
    </i>
    <i r="2">
      <x v="333"/>
    </i>
    <i r="2">
      <x v="334"/>
    </i>
    <i r="2">
      <x v="338"/>
    </i>
    <i r="2">
      <x v="339"/>
    </i>
    <i r="2">
      <x v="340"/>
    </i>
    <i r="2">
      <x v="341"/>
    </i>
    <i r="2">
      <x v="342"/>
    </i>
    <i r="2">
      <x v="346"/>
    </i>
    <i r="2">
      <x v="348"/>
    </i>
    <i r="2">
      <x v="353"/>
    </i>
    <i r="2">
      <x v="355"/>
    </i>
    <i r="2">
      <x v="356"/>
    </i>
    <i r="2">
      <x v="357"/>
    </i>
    <i r="2">
      <x v="360"/>
    </i>
    <i r="2">
      <x v="363"/>
    </i>
    <i r="2">
      <x v="365"/>
    </i>
    <i r="2">
      <x v="367"/>
    </i>
    <i r="2">
      <x v="370"/>
    </i>
    <i r="2">
      <x v="371"/>
    </i>
    <i r="2">
      <x v="375"/>
    </i>
    <i r="2">
      <x v="376"/>
    </i>
    <i r="2">
      <x v="377"/>
    </i>
    <i r="2">
      <x v="379"/>
    </i>
    <i r="2">
      <x v="382"/>
    </i>
    <i r="2">
      <x v="384"/>
    </i>
    <i r="2">
      <x v="387"/>
    </i>
    <i r="2">
      <x v="395"/>
    </i>
    <i r="2">
      <x v="396"/>
    </i>
    <i r="2">
      <x v="397"/>
    </i>
    <i r="2">
      <x v="401"/>
    </i>
    <i r="2">
      <x v="403"/>
    </i>
    <i r="2">
      <x v="404"/>
    </i>
    <i r="2">
      <x v="407"/>
    </i>
    <i r="2">
      <x v="410"/>
    </i>
    <i r="2">
      <x v="411"/>
    </i>
    <i r="2">
      <x v="414"/>
    </i>
    <i r="2">
      <x v="435"/>
    </i>
    <i r="2">
      <x v="436"/>
    </i>
    <i r="2">
      <x v="455"/>
    </i>
    <i r="2">
      <x v="468"/>
    </i>
    <i r="2">
      <x v="480"/>
    </i>
    <i r="2">
      <x v="482"/>
    </i>
    <i r="2">
      <x v="487"/>
    </i>
    <i r="2">
      <x v="490"/>
    </i>
    <i r="2">
      <x v="491"/>
    </i>
    <i r="2">
      <x v="493"/>
    </i>
    <i r="2">
      <x v="509"/>
    </i>
    <i r="2">
      <x v="515"/>
    </i>
    <i r="2">
      <x v="520"/>
    </i>
    <i r="2">
      <x v="527"/>
    </i>
    <i r="2">
      <x v="532"/>
    </i>
    <i r="2">
      <x v="534"/>
    </i>
    <i r="2">
      <x v="541"/>
    </i>
    <i r="2">
      <x v="542"/>
    </i>
    <i r="2">
      <x v="546"/>
    </i>
    <i r="2">
      <x v="550"/>
    </i>
    <i r="2">
      <x v="562"/>
    </i>
    <i r="2">
      <x v="568"/>
    </i>
    <i r="2">
      <x v="579"/>
    </i>
    <i r="2">
      <x v="580"/>
    </i>
    <i r="2">
      <x v="586"/>
    </i>
    <i r="2">
      <x v="592"/>
    </i>
    <i r="2">
      <x v="596"/>
    </i>
    <i r="2">
      <x v="599"/>
    </i>
    <i r="2">
      <x v="611"/>
    </i>
    <i r="2">
      <x v="620"/>
    </i>
    <i r="2">
      <x v="643"/>
    </i>
    <i r="2">
      <x v="656"/>
    </i>
    <i r="2">
      <x v="674"/>
    </i>
    <i r="2">
      <x v="685"/>
    </i>
    <i r="2">
      <x v="688"/>
    </i>
    <i r="2">
      <x v="695"/>
    </i>
    <i r="2">
      <x v="696"/>
    </i>
    <i r="2">
      <x v="710"/>
    </i>
    <i r="2">
      <x v="713"/>
    </i>
    <i r="2">
      <x v="714"/>
    </i>
    <i>
      <x v="2"/>
      <x/>
      <x v="43"/>
    </i>
    <i r="2">
      <x v="45"/>
    </i>
    <i r="2">
      <x v="46"/>
    </i>
    <i r="2">
      <x v="52"/>
    </i>
    <i r="2">
      <x v="56"/>
    </i>
    <i r="2">
      <x v="57"/>
    </i>
    <i r="2">
      <x v="91"/>
    </i>
    <i r="2">
      <x v="94"/>
    </i>
    <i r="2">
      <x v="128"/>
    </i>
    <i r="2">
      <x v="344"/>
    </i>
    <i r="1">
      <x v="3"/>
      <x v="35"/>
    </i>
    <i r="2">
      <x v="39"/>
    </i>
    <i r="2">
      <x v="44"/>
    </i>
    <i r="2">
      <x v="45"/>
    </i>
    <i r="2">
      <x v="49"/>
    </i>
    <i r="2">
      <x v="50"/>
    </i>
    <i r="2">
      <x v="52"/>
    </i>
    <i r="1">
      <x v="4"/>
      <x v="8"/>
    </i>
    <i r="2">
      <x v="9"/>
    </i>
    <i r="2">
      <x v="10"/>
    </i>
    <i r="2">
      <x v="11"/>
    </i>
    <i r="2">
      <x v="12"/>
    </i>
    <i r="2">
      <x v="13"/>
    </i>
    <i r="2">
      <x v="15"/>
    </i>
    <i r="2">
      <x v="17"/>
    </i>
    <i r="2">
      <x v="25"/>
    </i>
    <i r="2">
      <x v="27"/>
    </i>
    <i r="2">
      <x v="31"/>
    </i>
    <i r="2">
      <x v="35"/>
    </i>
    <i r="2">
      <x v="37"/>
    </i>
    <i r="2">
      <x v="40"/>
    </i>
    <i r="2">
      <x v="41"/>
    </i>
    <i r="2">
      <x v="42"/>
    </i>
    <i r="2">
      <x v="43"/>
    </i>
    <i r="2">
      <x v="44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4"/>
    </i>
    <i r="2">
      <x v="55"/>
    </i>
    <i r="2">
      <x v="56"/>
    </i>
    <i r="2">
      <x v="57"/>
    </i>
    <i r="2">
      <x v="84"/>
    </i>
    <i r="2">
      <x v="110"/>
    </i>
    <i r="2">
      <x v="161"/>
    </i>
    <i r="2">
      <x v="207"/>
    </i>
    <i r="2">
      <x v="246"/>
    </i>
    <i r="2">
      <x v="260"/>
    </i>
    <i r="2">
      <x v="262"/>
    </i>
    <i r="2">
      <x v="284"/>
    </i>
    <i r="2">
      <x v="288"/>
    </i>
    <i r="2">
      <x v="308"/>
    </i>
    <i r="2">
      <x v="315"/>
    </i>
    <i r="2">
      <x v="351"/>
    </i>
    <i r="2">
      <x v="369"/>
    </i>
    <i r="2">
      <x v="400"/>
    </i>
    <i r="2">
      <x v="433"/>
    </i>
    <i r="2">
      <x v="503"/>
    </i>
    <i r="1">
      <x v="6"/>
      <x v="12"/>
    </i>
    <i r="2">
      <x v="19"/>
    </i>
    <i r="2">
      <x v="33"/>
    </i>
    <i r="2">
      <x v="37"/>
    </i>
    <i r="2">
      <x v="44"/>
    </i>
    <i r="2">
      <x v="45"/>
    </i>
    <i r="2">
      <x v="46"/>
    </i>
    <i r="2">
      <x v="47"/>
    </i>
    <i r="2">
      <x v="49"/>
    </i>
    <i r="2">
      <x v="50"/>
    </i>
    <i r="2">
      <x v="52"/>
    </i>
    <i r="2">
      <x v="53"/>
    </i>
    <i r="2">
      <x v="54"/>
    </i>
    <i r="2">
      <x v="55"/>
    </i>
    <i r="2">
      <x v="57"/>
    </i>
    <i r="2">
      <x v="84"/>
    </i>
    <i r="2">
      <x v="91"/>
    </i>
    <i r="2">
      <x v="94"/>
    </i>
    <i r="2">
      <x v="95"/>
    </i>
    <i r="2">
      <x v="102"/>
    </i>
    <i r="2">
      <x v="127"/>
    </i>
    <i r="2">
      <x v="153"/>
    </i>
    <i r="2">
      <x v="167"/>
    </i>
    <i r="2">
      <x v="176"/>
    </i>
    <i r="2">
      <x v="215"/>
    </i>
    <i r="2">
      <x v="216"/>
    </i>
    <i r="2">
      <x v="251"/>
    </i>
    <i r="2">
      <x v="255"/>
    </i>
    <i r="2">
      <x v="264"/>
    </i>
    <i r="2">
      <x v="270"/>
    </i>
    <i r="2">
      <x v="290"/>
    </i>
    <i r="2">
      <x v="295"/>
    </i>
    <i r="2">
      <x v="300"/>
    </i>
    <i r="2">
      <x v="302"/>
    </i>
    <i r="2">
      <x v="318"/>
    </i>
    <i r="2">
      <x v="331"/>
    </i>
    <i r="2">
      <x v="351"/>
    </i>
    <i r="2">
      <x v="400"/>
    </i>
    <i r="2">
      <x v="419"/>
    </i>
    <i r="2">
      <x v="440"/>
    </i>
    <i r="2">
      <x v="503"/>
    </i>
    <i r="2">
      <x v="537"/>
    </i>
    <i r="2">
      <x v="679"/>
    </i>
    <i r="1">
      <x v="7"/>
      <x v="13"/>
    </i>
    <i r="2">
      <x v="17"/>
    </i>
    <i r="2">
      <x v="27"/>
    </i>
    <i r="2">
      <x v="33"/>
    </i>
    <i r="2">
      <x v="37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4"/>
    </i>
    <i r="2">
      <x v="55"/>
    </i>
    <i r="2">
      <x v="56"/>
    </i>
    <i r="2">
      <x v="74"/>
    </i>
    <i r="2">
      <x v="79"/>
    </i>
    <i r="2">
      <x v="110"/>
    </i>
    <i r="2">
      <x v="114"/>
    </i>
    <i r="2">
      <x v="136"/>
    </i>
    <i r="2">
      <x v="145"/>
    </i>
    <i r="2">
      <x v="176"/>
    </i>
    <i r="2">
      <x v="180"/>
    </i>
    <i r="2">
      <x v="187"/>
    </i>
    <i r="2">
      <x v="193"/>
    </i>
    <i r="2">
      <x v="195"/>
    </i>
    <i r="2">
      <x v="246"/>
    </i>
    <i r="2">
      <x v="247"/>
    </i>
    <i r="2">
      <x v="256"/>
    </i>
    <i r="2">
      <x v="260"/>
    </i>
    <i r="2">
      <x v="287"/>
    </i>
    <i r="2">
      <x v="300"/>
    </i>
    <i r="2">
      <x v="351"/>
    </i>
    <i r="2">
      <x v="369"/>
    </i>
    <i r="2">
      <x v="370"/>
    </i>
    <i r="2">
      <x v="379"/>
    </i>
    <i r="2">
      <x v="402"/>
    </i>
    <i r="2">
      <x v="429"/>
    </i>
    <i r="2">
      <x v="437"/>
    </i>
    <i r="2">
      <x v="503"/>
    </i>
    <i t="grand">
      <x/>
    </i>
  </rowItems>
  <colItems count="1">
    <i/>
  </colItems>
  <pageFields count="1">
    <pageField fld="0" hier="-1"/>
  </pageFields>
  <dataFields count="1">
    <dataField name="Sum of Ending Balance" fld="9" baseField="8" baseItem="39" numFmtId="4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8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A3:D46" firstHeaderRow="1" firstDataRow="1" firstDataCol="3" rowPageCount="1" colPageCount="1"/>
  <pivotFields count="10">
    <pivotField axis="axisPage" compact="0" outline="0" multipleItemSelectionAllowed="1" showAll="0" defaultSubtotal="0">
      <items count="11">
        <item h="1" x="0"/>
        <item h="1" x="1"/>
        <item h="1" x="2"/>
        <item h="1" x="3"/>
        <item h="1" x="4"/>
        <item h="1" x="5"/>
        <item h="1" x="6"/>
        <item x="8"/>
        <item h="1" x="9"/>
        <item h="1" x="10"/>
        <item h="1"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2"/>
        <item x="1"/>
        <item x="4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4"/>
        <item x="6"/>
        <item x="5"/>
        <item x="2"/>
        <item x="7"/>
        <item x="3"/>
        <item x="1"/>
        <item x="9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18">
        <item x="424"/>
        <item x="425"/>
        <item x="426"/>
        <item x="427"/>
        <item x="428"/>
        <item x="429"/>
        <item x="313"/>
        <item x="430"/>
        <item x="410"/>
        <item x="234"/>
        <item x="431"/>
        <item x="214"/>
        <item x="215"/>
        <item x="216"/>
        <item x="217"/>
        <item x="218"/>
        <item x="707"/>
        <item x="219"/>
        <item x="708"/>
        <item x="220"/>
        <item x="221"/>
        <item x="222"/>
        <item x="223"/>
        <item x="709"/>
        <item x="224"/>
        <item x="225"/>
        <item x="226"/>
        <item x="227"/>
        <item x="254"/>
        <item x="228"/>
        <item x="255"/>
        <item x="229"/>
        <item x="256"/>
        <item x="230"/>
        <item x="257"/>
        <item x="231"/>
        <item x="25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510"/>
        <item x="696"/>
        <item x="331"/>
        <item x="511"/>
        <item x="512"/>
        <item x="610"/>
        <item x="513"/>
        <item x="514"/>
        <item x="698"/>
        <item x="515"/>
        <item x="575"/>
        <item x="310"/>
        <item x="516"/>
        <item x="290"/>
        <item x="673"/>
        <item x="517"/>
        <item x="364"/>
        <item x="518"/>
        <item x="260"/>
        <item x="519"/>
        <item x="443"/>
        <item x="336"/>
        <item x="520"/>
        <item x="607"/>
        <item x="501"/>
        <item x="261"/>
        <item x="293"/>
        <item x="468"/>
        <item x="521"/>
        <item x="377"/>
        <item x="494"/>
        <item x="477"/>
        <item x="262"/>
        <item x="21"/>
        <item x="522"/>
        <item x="640"/>
        <item x="306"/>
        <item x="448"/>
        <item x="523"/>
        <item x="413"/>
        <item x="524"/>
        <item x="499"/>
        <item x="483"/>
        <item x="525"/>
        <item x="446"/>
        <item x="611"/>
        <item x="526"/>
        <item x="356"/>
        <item x="527"/>
        <item x="699"/>
        <item x="637"/>
        <item x="528"/>
        <item x="272"/>
        <item x="435"/>
        <item x="597"/>
        <item x="529"/>
        <item x="359"/>
        <item x="476"/>
        <item x="311"/>
        <item x="641"/>
        <item x="530"/>
        <item x="346"/>
        <item x="622"/>
        <item x="500"/>
        <item x="674"/>
        <item x="675"/>
        <item x="531"/>
        <item x="587"/>
        <item x="22"/>
        <item x="449"/>
        <item x="495"/>
        <item x="532"/>
        <item x="307"/>
        <item x="363"/>
        <item x="533"/>
        <item x="478"/>
        <item x="534"/>
        <item x="360"/>
        <item x="372"/>
        <item x="535"/>
        <item x="420"/>
        <item x="582"/>
        <item x="423"/>
        <item x="576"/>
        <item x="536"/>
        <item x="577"/>
        <item x="484"/>
        <item x="334"/>
        <item x="537"/>
        <item x="676"/>
        <item x="538"/>
        <item x="539"/>
        <item x="677"/>
        <item x="701"/>
        <item x="602"/>
        <item x="452"/>
        <item x="697"/>
        <item x="702"/>
        <item x="540"/>
        <item x="703"/>
        <item x="678"/>
        <item x="541"/>
        <item x="479"/>
        <item x="23"/>
        <item x="642"/>
        <item x="542"/>
        <item x="679"/>
        <item x="496"/>
        <item x="631"/>
        <item x="459"/>
        <item x="480"/>
        <item x="572"/>
        <item x="402"/>
        <item x="543"/>
        <item x="612"/>
        <item x="591"/>
        <item x="544"/>
        <item x="502"/>
        <item x="273"/>
        <item x="680"/>
        <item x="397"/>
        <item x="608"/>
        <item x="385"/>
        <item x="351"/>
        <item x="578"/>
        <item x="619"/>
        <item x="403"/>
        <item x="300"/>
        <item x="463"/>
        <item x="376"/>
        <item x="626"/>
        <item x="304"/>
        <item x="295"/>
        <item x="404"/>
        <item x="296"/>
        <item x="326"/>
        <item x="623"/>
        <item x="299"/>
        <item x="305"/>
        <item x="329"/>
        <item x="545"/>
        <item x="632"/>
        <item x="398"/>
        <item x="489"/>
        <item x="481"/>
        <item x="643"/>
        <item x="644"/>
        <item x="613"/>
        <item x="283"/>
        <item x="24"/>
        <item x="586"/>
        <item x="546"/>
        <item x="645"/>
        <item x="583"/>
        <item x="297"/>
        <item x="547"/>
        <item x="503"/>
        <item x="457"/>
        <item x="434"/>
        <item x="469"/>
        <item x="380"/>
        <item x="467"/>
        <item x="278"/>
        <item x="548"/>
        <item x="504"/>
        <item x="549"/>
        <item x="492"/>
        <item x="685"/>
        <item x="550"/>
        <item x="646"/>
        <item x="551"/>
        <item x="505"/>
        <item x="485"/>
        <item x="552"/>
        <item x="704"/>
        <item x="553"/>
        <item x="422"/>
        <item x="584"/>
        <item x="592"/>
        <item x="603"/>
        <item x="554"/>
        <item x="681"/>
        <item x="647"/>
        <item x="411"/>
        <item x="555"/>
        <item x="414"/>
        <item x="656"/>
        <item x="556"/>
        <item x="308"/>
        <item x="383"/>
        <item x="557"/>
        <item x="337"/>
        <item x="357"/>
        <item x="456"/>
        <item x="405"/>
        <item x="25"/>
        <item x="558"/>
        <item x="447"/>
        <item x="286"/>
        <item x="284"/>
        <item x="559"/>
        <item x="486"/>
        <item x="275"/>
        <item x="506"/>
        <item x="391"/>
        <item x="482"/>
        <item x="451"/>
        <item x="624"/>
        <item x="406"/>
        <item x="660"/>
        <item x="638"/>
        <item x="279"/>
        <item x="458"/>
        <item x="636"/>
        <item x="560"/>
        <item x="682"/>
        <item x="301"/>
        <item x="358"/>
        <item x="561"/>
        <item x="630"/>
        <item x="686"/>
        <item x="600"/>
        <item x="593"/>
        <item x="340"/>
        <item x="666"/>
        <item x="562"/>
        <item x="394"/>
        <item x="579"/>
        <item x="563"/>
        <item x="276"/>
        <item x="393"/>
        <item x="564"/>
        <item x="455"/>
        <item x="302"/>
        <item x="470"/>
        <item x="565"/>
        <item x="291"/>
        <item x="400"/>
        <item x="566"/>
        <item x="407"/>
        <item x="606"/>
        <item x="77"/>
        <item x="327"/>
        <item x="661"/>
        <item x="370"/>
        <item x="26"/>
        <item x="589"/>
        <item x="567"/>
        <item x="320"/>
        <item x="605"/>
        <item x="280"/>
        <item x="667"/>
        <item x="568"/>
        <item x="574"/>
        <item x="588"/>
        <item x="348"/>
        <item x="58"/>
        <item x="390"/>
        <item x="700"/>
        <item x="687"/>
        <item x="382"/>
        <item x="594"/>
        <item x="569"/>
        <item x="315"/>
        <item x="436"/>
        <item x="668"/>
        <item x="627"/>
        <item x="437"/>
        <item x="471"/>
        <item x="317"/>
        <item x="438"/>
        <item x="497"/>
        <item x="97"/>
        <item x="412"/>
        <item x="462"/>
        <item x="373"/>
        <item x="365"/>
        <item x="78"/>
        <item x="395"/>
        <item x="635"/>
        <item x="349"/>
        <item x="322"/>
        <item x="378"/>
        <item x="355"/>
        <item x="288"/>
        <item x="657"/>
        <item x="662"/>
        <item x="688"/>
        <item x="347"/>
        <item x="683"/>
        <item x="371"/>
        <item x="79"/>
        <item x="475"/>
        <item x="98"/>
        <item x="604"/>
        <item x="345"/>
        <item x="99"/>
        <item x="379"/>
        <item x="316"/>
        <item x="342"/>
        <item x="59"/>
        <item x="684"/>
        <item x="343"/>
        <item x="100"/>
        <item x="614"/>
        <item x="344"/>
        <item x="633"/>
        <item x="60"/>
        <item x="101"/>
        <item x="361"/>
        <item x="620"/>
        <item x="287"/>
        <item x="321"/>
        <item x="374"/>
        <item x="92"/>
        <item x="621"/>
        <item x="665"/>
        <item x="375"/>
        <item x="387"/>
        <item x="271"/>
        <item x="102"/>
        <item x="277"/>
        <item x="235"/>
        <item x="103"/>
        <item x="61"/>
        <item x="104"/>
        <item x="366"/>
        <item x="242"/>
        <item x="710"/>
        <item x="388"/>
        <item x="80"/>
        <item x="27"/>
        <item x="81"/>
        <item x="105"/>
        <item x="106"/>
        <item x="82"/>
        <item x="669"/>
        <item x="62"/>
        <item x="332"/>
        <item x="367"/>
        <item x="63"/>
        <item x="28"/>
        <item x="392"/>
        <item x="323"/>
        <item x="274"/>
        <item x="281"/>
        <item x="64"/>
        <item x="29"/>
        <item x="464"/>
        <item x="341"/>
        <item x="107"/>
        <item x="83"/>
        <item x="368"/>
        <item x="270"/>
        <item x="108"/>
        <item x="248"/>
        <item x="362"/>
        <item x="238"/>
        <item x="601"/>
        <item x="109"/>
        <item x="110"/>
        <item x="30"/>
        <item x="615"/>
        <item x="84"/>
        <item x="111"/>
        <item x="112"/>
        <item x="263"/>
        <item x="264"/>
        <item x="251"/>
        <item x="715"/>
        <item x="616"/>
        <item x="309"/>
        <item x="65"/>
        <item x="113"/>
        <item x="75"/>
        <item x="40"/>
        <item x="114"/>
        <item x="401"/>
        <item x="73"/>
        <item x="389"/>
        <item x="41"/>
        <item x="243"/>
        <item x="453"/>
        <item x="490"/>
        <item x="648"/>
        <item x="250"/>
        <item x="42"/>
        <item x="433"/>
        <item x="580"/>
        <item x="689"/>
        <item x="239"/>
        <item x="244"/>
        <item x="628"/>
        <item x="115"/>
        <item x="76"/>
        <item x="85"/>
        <item x="31"/>
        <item x="354"/>
        <item x="116"/>
        <item x="493"/>
        <item x="117"/>
        <item x="32"/>
        <item x="118"/>
        <item x="119"/>
        <item x="570"/>
        <item x="706"/>
        <item x="590"/>
        <item x="711"/>
        <item x="618"/>
        <item x="120"/>
        <item x="86"/>
        <item x="121"/>
        <item x="122"/>
        <item x="461"/>
        <item x="598"/>
        <item x="690"/>
        <item x="716"/>
        <item x="66"/>
        <item x="67"/>
        <item x="87"/>
        <item x="625"/>
        <item x="123"/>
        <item x="335"/>
        <item x="33"/>
        <item x="294"/>
        <item x="507"/>
        <item x="465"/>
        <item x="585"/>
        <item x="714"/>
        <item x="350"/>
        <item x="34"/>
        <item x="124"/>
        <item x="338"/>
        <item x="339"/>
        <item x="125"/>
        <item x="68"/>
        <item x="126"/>
        <item x="69"/>
        <item x="127"/>
        <item x="444"/>
        <item x="595"/>
        <item x="634"/>
        <item x="70"/>
        <item x="43"/>
        <item x="252"/>
        <item x="35"/>
        <item x="128"/>
        <item x="129"/>
        <item x="717"/>
        <item x="712"/>
        <item x="649"/>
        <item x="352"/>
        <item x="141"/>
        <item x="672"/>
        <item x="88"/>
        <item x="130"/>
        <item x="131"/>
        <item x="232"/>
        <item x="199"/>
        <item x="132"/>
        <item x="240"/>
        <item x="151"/>
        <item x="381"/>
        <item x="133"/>
        <item x="609"/>
        <item x="134"/>
        <item x="491"/>
        <item x="135"/>
        <item x="663"/>
        <item x="245"/>
        <item x="152"/>
        <item x="56"/>
        <item x="44"/>
        <item x="487"/>
        <item x="71"/>
        <item x="650"/>
        <item x="72"/>
        <item x="136"/>
        <item x="418"/>
        <item x="454"/>
        <item x="259"/>
        <item x="396"/>
        <item x="45"/>
        <item x="369"/>
        <item x="137"/>
        <item x="409"/>
        <item x="200"/>
        <item x="46"/>
        <item x="142"/>
        <item x="658"/>
        <item x="138"/>
        <item x="617"/>
        <item x="298"/>
        <item x="36"/>
        <item x="599"/>
        <item x="498"/>
        <item x="139"/>
        <item x="573"/>
        <item x="94"/>
        <item x="639"/>
        <item x="253"/>
        <item x="37"/>
        <item x="196"/>
        <item x="268"/>
        <item x="285"/>
        <item x="201"/>
        <item x="202"/>
        <item x="153"/>
        <item x="203"/>
        <item x="417"/>
        <item x="384"/>
        <item x="421"/>
        <item x="140"/>
        <item x="236"/>
        <item x="445"/>
        <item x="47"/>
        <item x="670"/>
        <item x="197"/>
        <item x="472"/>
        <item x="691"/>
        <item x="204"/>
        <item x="312"/>
        <item x="74"/>
        <item x="205"/>
        <item x="442"/>
        <item x="206"/>
        <item x="432"/>
        <item x="207"/>
        <item x="386"/>
        <item x="208"/>
        <item x="209"/>
        <item x="89"/>
        <item x="198"/>
        <item x="210"/>
        <item x="237"/>
        <item x="266"/>
        <item x="695"/>
        <item x="48"/>
        <item x="289"/>
        <item x="38"/>
        <item x="49"/>
        <item x="324"/>
        <item x="211"/>
        <item x="154"/>
        <item x="233"/>
        <item x="155"/>
        <item x="156"/>
        <item x="157"/>
        <item x="439"/>
        <item x="158"/>
        <item x="159"/>
        <item x="160"/>
        <item x="161"/>
        <item x="162"/>
        <item x="50"/>
        <item x="163"/>
        <item x="164"/>
        <item x="165"/>
        <item x="39"/>
        <item x="51"/>
        <item x="149"/>
        <item x="166"/>
        <item x="353"/>
        <item x="246"/>
        <item x="692"/>
        <item x="95"/>
        <item x="167"/>
        <item x="314"/>
        <item x="143"/>
        <item x="168"/>
        <item x="241"/>
        <item x="169"/>
        <item x="671"/>
        <item x="170"/>
        <item x="212"/>
        <item x="150"/>
        <item x="473"/>
        <item x="144"/>
        <item x="171"/>
        <item x="269"/>
        <item x="172"/>
        <item x="173"/>
        <item x="90"/>
        <item x="145"/>
        <item x="174"/>
        <item x="52"/>
        <item x="416"/>
        <item x="146"/>
        <item x="713"/>
        <item x="440"/>
        <item x="629"/>
        <item x="399"/>
        <item x="175"/>
        <item x="213"/>
        <item x="176"/>
        <item x="651"/>
        <item x="177"/>
        <item x="91"/>
        <item x="328"/>
        <item x="664"/>
        <item x="265"/>
        <item x="419"/>
        <item x="318"/>
        <item x="508"/>
        <item x="652"/>
        <item x="96"/>
        <item x="178"/>
        <item x="179"/>
        <item x="408"/>
        <item x="509"/>
        <item x="653"/>
        <item x="180"/>
        <item x="596"/>
        <item x="415"/>
        <item x="249"/>
        <item x="53"/>
        <item x="292"/>
        <item x="466"/>
        <item x="181"/>
        <item x="182"/>
        <item x="319"/>
        <item x="460"/>
        <item x="183"/>
        <item x="184"/>
        <item x="267"/>
        <item x="659"/>
        <item x="147"/>
        <item x="325"/>
        <item x="247"/>
        <item x="693"/>
        <item x="282"/>
        <item x="694"/>
        <item x="654"/>
        <item x="185"/>
        <item x="186"/>
        <item x="474"/>
        <item x="187"/>
        <item x="333"/>
        <item x="303"/>
        <item x="441"/>
        <item x="571"/>
        <item x="188"/>
        <item x="488"/>
        <item x="189"/>
        <item x="54"/>
        <item x="55"/>
        <item x="190"/>
        <item x="191"/>
        <item x="705"/>
        <item x="148"/>
        <item x="581"/>
        <item x="192"/>
        <item x="330"/>
        <item x="655"/>
        <item x="93"/>
        <item x="193"/>
        <item x="194"/>
        <item x="57"/>
        <item x="195"/>
        <item x="45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2"/>
    <field x="3"/>
    <field x="8"/>
  </rowFields>
  <rowItems count="43">
    <i>
      <x/>
      <x/>
      <x v="49"/>
    </i>
    <i r="2">
      <x v="51"/>
    </i>
    <i r="2">
      <x v="52"/>
    </i>
    <i r="2">
      <x v="53"/>
    </i>
    <i r="2">
      <x v="126"/>
    </i>
    <i r="2">
      <x v="161"/>
    </i>
    <i r="2">
      <x v="207"/>
    </i>
    <i r="2">
      <x v="253"/>
    </i>
    <i r="2">
      <x v="303"/>
    </i>
    <i r="2">
      <x v="358"/>
    </i>
    <i r="2">
      <x v="380"/>
    </i>
    <i r="2">
      <x v="423"/>
    </i>
    <i r="2">
      <x v="453"/>
    </i>
    <i r="2">
      <x v="492"/>
    </i>
    <i r="2">
      <x v="570"/>
    </i>
    <i r="2">
      <x v="618"/>
    </i>
    <i r="2">
      <x v="624"/>
    </i>
    <i r="2">
      <x v="643"/>
    </i>
    <i r="1">
      <x v="1"/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91"/>
    </i>
    <i r="2">
      <x v="126"/>
    </i>
    <i r="2">
      <x v="161"/>
    </i>
    <i r="2">
      <x v="422"/>
    </i>
    <i r="2">
      <x v="706"/>
    </i>
    <i r="1">
      <x v="4"/>
      <x v="51"/>
    </i>
    <i r="1">
      <x v="7"/>
      <x v="51"/>
    </i>
    <i>
      <x v="2"/>
      <x v="1"/>
      <x v="431"/>
    </i>
    <i r="1">
      <x v="2"/>
      <x v="49"/>
    </i>
    <i r="2">
      <x v="52"/>
    </i>
    <i r="2">
      <x v="126"/>
    </i>
    <i r="1">
      <x v="3"/>
      <x v="53"/>
    </i>
    <i r="1">
      <x v="6"/>
      <x v="52"/>
    </i>
    <i t="grand">
      <x/>
    </i>
  </rowItems>
  <colItems count="1">
    <i/>
  </colItems>
  <pageFields count="1">
    <pageField fld="0" hier="-1"/>
  </pageFields>
  <dataFields count="1">
    <dataField name="Sum of Ending Balance" fld="9" baseField="8" baseItem="39" numFmtId="4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9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A3:D143" firstHeaderRow="1" firstDataRow="1" firstDataCol="3" rowPageCount="1" colPageCount="1"/>
  <pivotFields count="10">
    <pivotField axis="axisPage" compact="0" outline="0" multipleItemSelectionAllowed="1" showAll="0" defaultSubtotal="0">
      <items count="11">
        <item h="1" x="0"/>
        <item h="1" x="1"/>
        <item h="1" x="2"/>
        <item h="1" x="3"/>
        <item h="1" x="4"/>
        <item h="1" x="5"/>
        <item h="1" x="6"/>
        <item h="1" x="8"/>
        <item x="9"/>
        <item h="1" x="10"/>
        <item h="1"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2"/>
        <item x="1"/>
        <item x="4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4"/>
        <item x="6"/>
        <item x="5"/>
        <item x="2"/>
        <item x="7"/>
        <item x="3"/>
        <item x="1"/>
        <item x="9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18">
        <item x="424"/>
        <item x="425"/>
        <item x="426"/>
        <item x="427"/>
        <item x="428"/>
        <item x="429"/>
        <item x="313"/>
        <item x="430"/>
        <item x="410"/>
        <item x="234"/>
        <item x="431"/>
        <item x="214"/>
        <item x="215"/>
        <item x="216"/>
        <item x="217"/>
        <item x="218"/>
        <item x="707"/>
        <item x="219"/>
        <item x="708"/>
        <item x="220"/>
        <item x="221"/>
        <item x="222"/>
        <item x="223"/>
        <item x="709"/>
        <item x="224"/>
        <item x="225"/>
        <item x="226"/>
        <item x="227"/>
        <item x="254"/>
        <item x="228"/>
        <item x="255"/>
        <item x="229"/>
        <item x="256"/>
        <item x="230"/>
        <item x="257"/>
        <item x="231"/>
        <item x="25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510"/>
        <item x="696"/>
        <item x="331"/>
        <item x="511"/>
        <item x="512"/>
        <item x="610"/>
        <item x="513"/>
        <item x="514"/>
        <item x="698"/>
        <item x="515"/>
        <item x="575"/>
        <item x="310"/>
        <item x="516"/>
        <item x="290"/>
        <item x="673"/>
        <item x="517"/>
        <item x="364"/>
        <item x="518"/>
        <item x="260"/>
        <item x="519"/>
        <item x="443"/>
        <item x="336"/>
        <item x="520"/>
        <item x="607"/>
        <item x="501"/>
        <item x="261"/>
        <item x="293"/>
        <item x="468"/>
        <item x="521"/>
        <item x="377"/>
        <item x="494"/>
        <item x="477"/>
        <item x="262"/>
        <item x="21"/>
        <item x="522"/>
        <item x="640"/>
        <item x="306"/>
        <item x="448"/>
        <item x="523"/>
        <item x="413"/>
        <item x="524"/>
        <item x="499"/>
        <item x="483"/>
        <item x="525"/>
        <item x="446"/>
        <item x="611"/>
        <item x="526"/>
        <item x="356"/>
        <item x="527"/>
        <item x="699"/>
        <item x="637"/>
        <item x="528"/>
        <item x="272"/>
        <item x="435"/>
        <item x="597"/>
        <item x="529"/>
        <item x="359"/>
        <item x="476"/>
        <item x="311"/>
        <item x="641"/>
        <item x="530"/>
        <item x="346"/>
        <item x="622"/>
        <item x="500"/>
        <item x="674"/>
        <item x="675"/>
        <item x="531"/>
        <item x="587"/>
        <item x="22"/>
        <item x="449"/>
        <item x="495"/>
        <item x="532"/>
        <item x="307"/>
        <item x="363"/>
        <item x="533"/>
        <item x="478"/>
        <item x="534"/>
        <item x="360"/>
        <item x="372"/>
        <item x="535"/>
        <item x="420"/>
        <item x="582"/>
        <item x="423"/>
        <item x="576"/>
        <item x="536"/>
        <item x="577"/>
        <item x="484"/>
        <item x="334"/>
        <item x="537"/>
        <item x="676"/>
        <item x="538"/>
        <item x="539"/>
        <item x="677"/>
        <item x="701"/>
        <item x="602"/>
        <item x="452"/>
        <item x="697"/>
        <item x="702"/>
        <item x="540"/>
        <item x="703"/>
        <item x="678"/>
        <item x="541"/>
        <item x="479"/>
        <item x="23"/>
        <item x="642"/>
        <item x="542"/>
        <item x="679"/>
        <item x="496"/>
        <item x="631"/>
        <item x="459"/>
        <item x="480"/>
        <item x="572"/>
        <item x="402"/>
        <item x="543"/>
        <item x="612"/>
        <item x="591"/>
        <item x="544"/>
        <item x="502"/>
        <item x="273"/>
        <item x="680"/>
        <item x="397"/>
        <item x="608"/>
        <item x="385"/>
        <item x="351"/>
        <item x="578"/>
        <item x="619"/>
        <item x="403"/>
        <item x="300"/>
        <item x="463"/>
        <item x="376"/>
        <item x="626"/>
        <item x="304"/>
        <item x="295"/>
        <item x="404"/>
        <item x="296"/>
        <item x="326"/>
        <item x="623"/>
        <item x="299"/>
        <item x="305"/>
        <item x="329"/>
        <item x="545"/>
        <item x="632"/>
        <item x="398"/>
        <item x="489"/>
        <item x="481"/>
        <item x="643"/>
        <item x="644"/>
        <item x="613"/>
        <item x="283"/>
        <item x="24"/>
        <item x="586"/>
        <item x="546"/>
        <item x="645"/>
        <item x="583"/>
        <item x="297"/>
        <item x="547"/>
        <item x="503"/>
        <item x="457"/>
        <item x="434"/>
        <item x="469"/>
        <item x="380"/>
        <item x="467"/>
        <item x="278"/>
        <item x="548"/>
        <item x="504"/>
        <item x="549"/>
        <item x="492"/>
        <item x="685"/>
        <item x="550"/>
        <item x="646"/>
        <item x="551"/>
        <item x="505"/>
        <item x="485"/>
        <item x="552"/>
        <item x="704"/>
        <item x="553"/>
        <item x="422"/>
        <item x="584"/>
        <item x="592"/>
        <item x="603"/>
        <item x="554"/>
        <item x="681"/>
        <item x="647"/>
        <item x="411"/>
        <item x="555"/>
        <item x="414"/>
        <item x="656"/>
        <item x="556"/>
        <item x="308"/>
        <item x="383"/>
        <item x="557"/>
        <item x="337"/>
        <item x="357"/>
        <item x="456"/>
        <item x="405"/>
        <item x="25"/>
        <item x="558"/>
        <item x="447"/>
        <item x="286"/>
        <item x="284"/>
        <item x="559"/>
        <item x="486"/>
        <item x="275"/>
        <item x="506"/>
        <item x="391"/>
        <item x="482"/>
        <item x="451"/>
        <item x="624"/>
        <item x="406"/>
        <item x="660"/>
        <item x="638"/>
        <item x="279"/>
        <item x="458"/>
        <item x="636"/>
        <item x="560"/>
        <item x="682"/>
        <item x="301"/>
        <item x="358"/>
        <item x="561"/>
        <item x="630"/>
        <item x="686"/>
        <item x="600"/>
        <item x="593"/>
        <item x="340"/>
        <item x="666"/>
        <item x="562"/>
        <item x="394"/>
        <item x="579"/>
        <item x="563"/>
        <item x="276"/>
        <item x="393"/>
        <item x="564"/>
        <item x="455"/>
        <item x="302"/>
        <item x="470"/>
        <item x="565"/>
        <item x="291"/>
        <item x="400"/>
        <item x="566"/>
        <item x="407"/>
        <item x="606"/>
        <item x="77"/>
        <item x="327"/>
        <item x="661"/>
        <item x="370"/>
        <item x="26"/>
        <item x="589"/>
        <item x="567"/>
        <item x="320"/>
        <item x="605"/>
        <item x="280"/>
        <item x="667"/>
        <item x="568"/>
        <item x="574"/>
        <item x="588"/>
        <item x="348"/>
        <item x="58"/>
        <item x="390"/>
        <item x="700"/>
        <item x="687"/>
        <item x="382"/>
        <item x="594"/>
        <item x="569"/>
        <item x="315"/>
        <item x="436"/>
        <item x="668"/>
        <item x="627"/>
        <item x="437"/>
        <item x="471"/>
        <item x="317"/>
        <item x="438"/>
        <item x="497"/>
        <item x="97"/>
        <item x="412"/>
        <item x="462"/>
        <item x="373"/>
        <item x="365"/>
        <item x="78"/>
        <item x="395"/>
        <item x="635"/>
        <item x="349"/>
        <item x="322"/>
        <item x="378"/>
        <item x="355"/>
        <item x="288"/>
        <item x="657"/>
        <item x="662"/>
        <item x="688"/>
        <item x="347"/>
        <item x="683"/>
        <item x="371"/>
        <item x="79"/>
        <item x="475"/>
        <item x="98"/>
        <item x="604"/>
        <item x="345"/>
        <item x="99"/>
        <item x="379"/>
        <item x="316"/>
        <item x="342"/>
        <item x="59"/>
        <item x="684"/>
        <item x="343"/>
        <item x="100"/>
        <item x="614"/>
        <item x="344"/>
        <item x="633"/>
        <item x="60"/>
        <item x="101"/>
        <item x="361"/>
        <item x="620"/>
        <item x="287"/>
        <item x="321"/>
        <item x="374"/>
        <item x="92"/>
        <item x="621"/>
        <item x="665"/>
        <item x="375"/>
        <item x="387"/>
        <item x="271"/>
        <item x="102"/>
        <item x="277"/>
        <item x="235"/>
        <item x="103"/>
        <item x="61"/>
        <item x="104"/>
        <item x="366"/>
        <item x="242"/>
        <item x="710"/>
        <item x="388"/>
        <item x="80"/>
        <item x="27"/>
        <item x="81"/>
        <item x="105"/>
        <item x="106"/>
        <item x="82"/>
        <item x="669"/>
        <item x="62"/>
        <item x="332"/>
        <item x="367"/>
        <item x="63"/>
        <item x="28"/>
        <item x="392"/>
        <item x="323"/>
        <item x="274"/>
        <item x="281"/>
        <item x="64"/>
        <item x="29"/>
        <item x="464"/>
        <item x="341"/>
        <item x="107"/>
        <item x="83"/>
        <item x="368"/>
        <item x="270"/>
        <item x="108"/>
        <item x="248"/>
        <item x="362"/>
        <item x="238"/>
        <item x="601"/>
        <item x="109"/>
        <item x="110"/>
        <item x="30"/>
        <item x="615"/>
        <item x="84"/>
        <item x="111"/>
        <item x="112"/>
        <item x="263"/>
        <item x="264"/>
        <item x="251"/>
        <item x="715"/>
        <item x="616"/>
        <item x="309"/>
        <item x="65"/>
        <item x="113"/>
        <item x="75"/>
        <item x="40"/>
        <item x="114"/>
        <item x="401"/>
        <item x="73"/>
        <item x="389"/>
        <item x="41"/>
        <item x="243"/>
        <item x="453"/>
        <item x="490"/>
        <item x="648"/>
        <item x="250"/>
        <item x="42"/>
        <item x="433"/>
        <item x="580"/>
        <item x="689"/>
        <item x="239"/>
        <item x="244"/>
        <item x="628"/>
        <item x="115"/>
        <item x="76"/>
        <item x="85"/>
        <item x="31"/>
        <item x="354"/>
        <item x="116"/>
        <item x="493"/>
        <item x="117"/>
        <item x="32"/>
        <item x="118"/>
        <item x="119"/>
        <item x="570"/>
        <item x="706"/>
        <item x="590"/>
        <item x="711"/>
        <item x="618"/>
        <item x="120"/>
        <item x="86"/>
        <item x="121"/>
        <item x="122"/>
        <item x="461"/>
        <item x="598"/>
        <item x="690"/>
        <item x="716"/>
        <item x="66"/>
        <item x="67"/>
        <item x="87"/>
        <item x="625"/>
        <item x="123"/>
        <item x="335"/>
        <item x="33"/>
        <item x="294"/>
        <item x="507"/>
        <item x="465"/>
        <item x="585"/>
        <item x="714"/>
        <item x="350"/>
        <item x="34"/>
        <item x="124"/>
        <item x="338"/>
        <item x="339"/>
        <item x="125"/>
        <item x="68"/>
        <item x="126"/>
        <item x="69"/>
        <item x="127"/>
        <item x="444"/>
        <item x="595"/>
        <item x="634"/>
        <item x="70"/>
        <item x="43"/>
        <item x="252"/>
        <item x="35"/>
        <item x="128"/>
        <item x="129"/>
        <item x="717"/>
        <item x="712"/>
        <item x="649"/>
        <item x="352"/>
        <item x="141"/>
        <item x="672"/>
        <item x="88"/>
        <item x="130"/>
        <item x="131"/>
        <item x="232"/>
        <item x="199"/>
        <item x="132"/>
        <item x="240"/>
        <item x="151"/>
        <item x="381"/>
        <item x="133"/>
        <item x="609"/>
        <item x="134"/>
        <item x="491"/>
        <item x="135"/>
        <item x="663"/>
        <item x="245"/>
        <item x="152"/>
        <item x="56"/>
        <item x="44"/>
        <item x="487"/>
        <item x="71"/>
        <item x="650"/>
        <item x="72"/>
        <item x="136"/>
        <item x="418"/>
        <item x="454"/>
        <item x="259"/>
        <item x="396"/>
        <item x="45"/>
        <item x="369"/>
        <item x="137"/>
        <item x="409"/>
        <item x="200"/>
        <item x="46"/>
        <item x="142"/>
        <item x="658"/>
        <item x="138"/>
        <item x="617"/>
        <item x="298"/>
        <item x="36"/>
        <item x="599"/>
        <item x="498"/>
        <item x="139"/>
        <item x="573"/>
        <item x="94"/>
        <item x="639"/>
        <item x="253"/>
        <item x="37"/>
        <item x="196"/>
        <item x="268"/>
        <item x="285"/>
        <item x="201"/>
        <item x="202"/>
        <item x="153"/>
        <item x="203"/>
        <item x="417"/>
        <item x="384"/>
        <item x="421"/>
        <item x="140"/>
        <item x="236"/>
        <item x="445"/>
        <item x="47"/>
        <item x="670"/>
        <item x="197"/>
        <item x="472"/>
        <item x="691"/>
        <item x="204"/>
        <item x="312"/>
        <item x="74"/>
        <item x="205"/>
        <item x="442"/>
        <item x="206"/>
        <item x="432"/>
        <item x="207"/>
        <item x="386"/>
        <item x="208"/>
        <item x="209"/>
        <item x="89"/>
        <item x="198"/>
        <item x="210"/>
        <item x="237"/>
        <item x="266"/>
        <item x="695"/>
        <item x="48"/>
        <item x="289"/>
        <item x="38"/>
        <item x="49"/>
        <item x="324"/>
        <item x="211"/>
        <item x="154"/>
        <item x="233"/>
        <item x="155"/>
        <item x="156"/>
        <item x="157"/>
        <item x="439"/>
        <item x="158"/>
        <item x="159"/>
        <item x="160"/>
        <item x="161"/>
        <item x="162"/>
        <item x="50"/>
        <item x="163"/>
        <item x="164"/>
        <item x="165"/>
        <item x="39"/>
        <item x="51"/>
        <item x="149"/>
        <item x="166"/>
        <item x="353"/>
        <item x="246"/>
        <item x="692"/>
        <item x="95"/>
        <item x="167"/>
        <item x="314"/>
        <item x="143"/>
        <item x="168"/>
        <item x="241"/>
        <item x="169"/>
        <item x="671"/>
        <item x="170"/>
        <item x="212"/>
        <item x="150"/>
        <item x="473"/>
        <item x="144"/>
        <item x="171"/>
        <item x="269"/>
        <item x="172"/>
        <item x="173"/>
        <item x="90"/>
        <item x="145"/>
        <item x="174"/>
        <item x="52"/>
        <item x="416"/>
        <item x="146"/>
        <item x="713"/>
        <item x="440"/>
        <item x="629"/>
        <item x="399"/>
        <item x="175"/>
        <item x="213"/>
        <item x="176"/>
        <item x="651"/>
        <item x="177"/>
        <item x="91"/>
        <item x="328"/>
        <item x="664"/>
        <item x="265"/>
        <item x="419"/>
        <item x="318"/>
        <item x="508"/>
        <item x="652"/>
        <item x="96"/>
        <item x="178"/>
        <item x="179"/>
        <item x="408"/>
        <item x="509"/>
        <item x="653"/>
        <item x="180"/>
        <item x="596"/>
        <item x="415"/>
        <item x="249"/>
        <item x="53"/>
        <item x="292"/>
        <item x="466"/>
        <item x="181"/>
        <item x="182"/>
        <item x="319"/>
        <item x="460"/>
        <item x="183"/>
        <item x="184"/>
        <item x="267"/>
        <item x="659"/>
        <item x="147"/>
        <item x="325"/>
        <item x="247"/>
        <item x="693"/>
        <item x="282"/>
        <item x="694"/>
        <item x="654"/>
        <item x="185"/>
        <item x="186"/>
        <item x="474"/>
        <item x="187"/>
        <item x="333"/>
        <item x="303"/>
        <item x="441"/>
        <item x="571"/>
        <item x="188"/>
        <item x="488"/>
        <item x="189"/>
        <item x="54"/>
        <item x="55"/>
        <item x="190"/>
        <item x="191"/>
        <item x="705"/>
        <item x="148"/>
        <item x="581"/>
        <item x="192"/>
        <item x="330"/>
        <item x="655"/>
        <item x="93"/>
        <item x="193"/>
        <item x="194"/>
        <item x="57"/>
        <item x="195"/>
        <item x="45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2"/>
    <field x="3"/>
    <field x="8"/>
  </rowFields>
  <rowItems count="140">
    <i>
      <x/>
      <x/>
      <x v="27"/>
    </i>
    <i r="2">
      <x v="29"/>
    </i>
    <i r="2">
      <x v="31"/>
    </i>
    <i r="2">
      <x v="33"/>
    </i>
    <i r="2">
      <x v="35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4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5"/>
    </i>
    <i r="2">
      <x v="56"/>
    </i>
    <i r="2">
      <x v="57"/>
    </i>
    <i r="2">
      <x v="91"/>
    </i>
    <i r="2">
      <x v="126"/>
    </i>
    <i r="2">
      <x v="303"/>
    </i>
    <i r="2">
      <x v="427"/>
    </i>
    <i r="2">
      <x v="474"/>
    </i>
    <i r="2">
      <x v="506"/>
    </i>
    <i r="2">
      <x v="551"/>
    </i>
    <i r="2">
      <x v="621"/>
    </i>
    <i r="2">
      <x v="657"/>
    </i>
    <i r="1">
      <x v="1"/>
      <x v="27"/>
    </i>
    <i r="2">
      <x v="29"/>
    </i>
    <i r="2">
      <x v="31"/>
    </i>
    <i r="2">
      <x v="33"/>
    </i>
    <i r="2">
      <x v="35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4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5"/>
    </i>
    <i r="2">
      <x v="161"/>
    </i>
    <i r="1">
      <x v="4"/>
      <x v="27"/>
    </i>
    <i r="2">
      <x v="29"/>
    </i>
    <i r="2">
      <x v="31"/>
    </i>
    <i r="2">
      <x v="33"/>
    </i>
    <i r="2">
      <x v="35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4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5"/>
    </i>
    <i r="1">
      <x v="7"/>
      <x v="27"/>
    </i>
    <i r="2">
      <x v="29"/>
    </i>
    <i r="2">
      <x v="31"/>
    </i>
    <i r="2">
      <x v="33"/>
    </i>
    <i r="2">
      <x v="35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4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5"/>
    </i>
    <i r="2">
      <x v="463"/>
    </i>
    <i>
      <x v="1"/>
      <x v="1"/>
      <x v="27"/>
    </i>
    <i r="2">
      <x v="29"/>
    </i>
    <i r="2">
      <x v="31"/>
    </i>
    <i r="2">
      <x v="33"/>
    </i>
    <i r="2">
      <x v="35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4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5"/>
    </i>
    <i r="2">
      <x v="207"/>
    </i>
    <i r="2">
      <x v="303"/>
    </i>
    <i r="2">
      <x v="358"/>
    </i>
    <i r="2">
      <x v="386"/>
    </i>
    <i r="2">
      <x v="465"/>
    </i>
    <i r="2">
      <x v="486"/>
    </i>
    <i r="2">
      <x v="489"/>
    </i>
    <i r="2">
      <x v="507"/>
    </i>
    <i r="2">
      <x v="527"/>
    </i>
    <i r="2">
      <x v="646"/>
    </i>
    <i r="1">
      <x v="4"/>
      <x v="45"/>
    </i>
    <i r="2">
      <x v="91"/>
    </i>
    <i>
      <x v="2"/>
      <x v="1"/>
      <x v="37"/>
    </i>
    <i r="2">
      <x v="38"/>
    </i>
    <i r="1">
      <x v="3"/>
      <x v="16"/>
    </i>
    <i r="2">
      <x v="18"/>
    </i>
    <i r="2">
      <x v="23"/>
    </i>
    <i r="2">
      <x v="27"/>
    </i>
    <i r="2">
      <x v="33"/>
    </i>
    <i r="1">
      <x v="6"/>
      <x v="253"/>
    </i>
    <i>
      <x v="3"/>
      <x v="8"/>
      <x v="56"/>
    </i>
    <i t="grand">
      <x/>
    </i>
  </rowItems>
  <colItems count="1">
    <i/>
  </colItems>
  <pageFields count="1">
    <pageField fld="0" hier="-1"/>
  </pageFields>
  <dataFields count="1">
    <dataField name="Sum of Ending Balance" fld="9" baseField="8" baseItem="39" numFmtId="4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8"/>
  <sheetViews>
    <sheetView tabSelected="1" topLeftCell="C1" zoomScaleNormal="100" workbookViewId="0">
      <pane ySplit="1" topLeftCell="A8" activePane="bottomLeft" state="frozen"/>
      <selection pane="bottomLeft" activeCell="W1" sqref="W1:W1048576"/>
    </sheetView>
  </sheetViews>
  <sheetFormatPr defaultRowHeight="12.75" x14ac:dyDescent="0.2"/>
  <cols>
    <col min="2" max="2" width="49.85546875" customWidth="1"/>
    <col min="3" max="3" width="2.85546875" customWidth="1"/>
    <col min="4" max="4" width="11.28515625" customWidth="1"/>
    <col min="5" max="5" width="13.28515625" customWidth="1"/>
    <col min="6" max="6" width="2.85546875" customWidth="1"/>
    <col min="7" max="7" width="12.7109375" bestFit="1" customWidth="1"/>
    <col min="8" max="8" width="2.140625" customWidth="1"/>
    <col min="9" max="9" width="9.85546875" bestFit="1" customWidth="1"/>
    <col min="10" max="10" width="9.42578125" bestFit="1" customWidth="1"/>
    <col min="11" max="11" width="9.85546875" bestFit="1" customWidth="1"/>
    <col min="12" max="12" width="8.42578125" bestFit="1" customWidth="1"/>
    <col min="13" max="13" width="9.85546875" bestFit="1" customWidth="1"/>
    <col min="14" max="14" width="9.7109375" bestFit="1" customWidth="1"/>
    <col min="15" max="15" width="8.42578125" bestFit="1" customWidth="1"/>
    <col min="16" max="18" width="9.85546875" bestFit="1" customWidth="1"/>
    <col min="19" max="19" width="8.42578125" bestFit="1" customWidth="1"/>
    <col min="20" max="20" width="9.85546875" bestFit="1" customWidth="1"/>
    <col min="21" max="21" width="6.42578125" bestFit="1" customWidth="1"/>
    <col min="22" max="22" width="2.85546875" customWidth="1"/>
    <col min="23" max="23" width="11" bestFit="1" customWidth="1"/>
    <col min="24" max="24" width="11" style="1" bestFit="1" customWidth="1"/>
    <col min="25" max="25" width="11" bestFit="1" customWidth="1"/>
    <col min="26" max="26" width="9.85546875" bestFit="1" customWidth="1"/>
    <col min="27" max="27" width="11" bestFit="1" customWidth="1"/>
    <col min="28" max="28" width="6.140625" bestFit="1" customWidth="1"/>
  </cols>
  <sheetData>
    <row r="1" spans="1:28" s="1" customFormat="1" ht="38.25" x14ac:dyDescent="0.2">
      <c r="A1" s="25" t="s">
        <v>1358</v>
      </c>
      <c r="B1" s="25" t="s">
        <v>1359</v>
      </c>
      <c r="C1" s="23"/>
      <c r="D1" s="23"/>
      <c r="E1" s="26" t="s">
        <v>1360</v>
      </c>
      <c r="F1" s="23"/>
      <c r="G1" s="26" t="s">
        <v>1352</v>
      </c>
      <c r="I1" s="25" t="s">
        <v>1371</v>
      </c>
      <c r="J1" s="25" t="s">
        <v>1372</v>
      </c>
      <c r="K1" s="25" t="s">
        <v>1374</v>
      </c>
      <c r="L1" s="25" t="s">
        <v>1373</v>
      </c>
      <c r="M1" s="25" t="s">
        <v>1375</v>
      </c>
      <c r="N1" s="25" t="s">
        <v>1376</v>
      </c>
      <c r="O1" s="25" t="s">
        <v>1377</v>
      </c>
      <c r="P1" s="25" t="s">
        <v>1378</v>
      </c>
      <c r="Q1" s="25" t="s">
        <v>1379</v>
      </c>
      <c r="R1" s="25" t="s">
        <v>1381</v>
      </c>
      <c r="S1" s="25" t="s">
        <v>1380</v>
      </c>
      <c r="T1" s="25" t="s">
        <v>1382</v>
      </c>
      <c r="U1" s="25" t="s">
        <v>1383</v>
      </c>
      <c r="W1" s="27" t="s">
        <v>1386</v>
      </c>
      <c r="X1" s="27" t="s">
        <v>1388</v>
      </c>
      <c r="Y1" s="27" t="s">
        <v>1387</v>
      </c>
      <c r="Z1" s="27" t="s">
        <v>1389</v>
      </c>
      <c r="AA1" s="27" t="s">
        <v>1390</v>
      </c>
    </row>
    <row r="2" spans="1:28" s="1" customFormat="1" x14ac:dyDescent="0.2"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8" x14ac:dyDescent="0.2">
      <c r="A3" s="23" t="s">
        <v>1356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X3"/>
    </row>
    <row r="4" spans="1:28" x14ac:dyDescent="0.2">
      <c r="A4" s="3">
        <v>391.1</v>
      </c>
      <c r="B4" t="s">
        <v>1357</v>
      </c>
      <c r="E4" s="7">
        <v>823803</v>
      </c>
      <c r="F4" s="7"/>
      <c r="G4" s="7">
        <f>-E4/5</f>
        <v>-164760.6</v>
      </c>
      <c r="I4" s="28"/>
      <c r="J4" s="28"/>
      <c r="K4" s="28"/>
      <c r="L4" s="28"/>
      <c r="M4" s="28">
        <f>'FERC 391100'!Q8</f>
        <v>0.71475036237233924</v>
      </c>
      <c r="N4" s="28">
        <f>'FERC 391100'!Q9</f>
        <v>0.28524963762766081</v>
      </c>
      <c r="O4" s="28">
        <f>'FERC 391100'!Q10</f>
        <v>0</v>
      </c>
      <c r="P4" s="28"/>
      <c r="Q4" s="28"/>
      <c r="R4" s="28"/>
      <c r="S4" s="28"/>
      <c r="T4" s="28"/>
      <c r="U4" s="6">
        <f>1-SUM(I4:T4)</f>
        <v>0</v>
      </c>
      <c r="W4" s="29">
        <f>G4*M4*Allocation_Factors!B$6+G4*N4*Allocation_Factors!B$7+G4*O4*Allocation_Factors!B$8</f>
        <v>-127394.49574859877</v>
      </c>
      <c r="X4" s="7">
        <f>G4*M4*Allocation_Factors!C$6+G4*N4*Allocation_Factors!C$7+G4*O4*Allocation_Factors!C$8</f>
        <v>-37366.104251401252</v>
      </c>
      <c r="Y4" s="7"/>
      <c r="Z4" s="29"/>
      <c r="AA4" s="29"/>
      <c r="AB4" s="4">
        <f t="shared" ref="AB4:AB9" si="0">G4-SUM(W4:AA4)</f>
        <v>0</v>
      </c>
    </row>
    <row r="5" spans="1:28" x14ac:dyDescent="0.2">
      <c r="A5" s="3">
        <v>393</v>
      </c>
      <c r="B5" t="s">
        <v>1361</v>
      </c>
      <c r="E5" s="7">
        <v>-33649</v>
      </c>
      <c r="G5" s="7">
        <f t="shared" ref="G5:G9" si="1">-E5/5</f>
        <v>6729.8</v>
      </c>
      <c r="I5" s="28"/>
      <c r="J5" s="28"/>
      <c r="K5" s="28"/>
      <c r="L5" s="28"/>
      <c r="M5" s="28">
        <f>'FERC 393000'!P8</f>
        <v>0.98889282970258863</v>
      </c>
      <c r="N5" s="28">
        <f>'FERC 393000'!P9</f>
        <v>4.680781677277499E-3</v>
      </c>
      <c r="O5" s="28">
        <f>'FERC 393000'!P10</f>
        <v>6.4263886201338756E-3</v>
      </c>
      <c r="P5" s="28"/>
      <c r="Q5" s="28"/>
      <c r="R5" s="28"/>
      <c r="S5" s="28"/>
      <c r="T5" s="28"/>
      <c r="U5" s="6">
        <f t="shared" ref="U5:U9" si="2">1-SUM(I5:T5)</f>
        <v>0</v>
      </c>
      <c r="W5" s="29">
        <f>G5*M5*Allocation_Factors!B$6+G5*N5*Allocation_Factors!B$7+G5*O5*Allocation_Factors!B$8</f>
        <v>4574.9040185642261</v>
      </c>
      <c r="X5" s="7">
        <f>G5*M5*Allocation_Factors!C$6+G5*N5*Allocation_Factors!C$7+G5*O5*Allocation_Factors!C$8</f>
        <v>2154.8959814357731</v>
      </c>
      <c r="Y5" s="7"/>
      <c r="Z5" s="29"/>
      <c r="AA5" s="29"/>
      <c r="AB5" s="4">
        <f t="shared" si="0"/>
        <v>0</v>
      </c>
    </row>
    <row r="6" spans="1:28" x14ac:dyDescent="0.2">
      <c r="A6" s="3">
        <v>394</v>
      </c>
      <c r="B6" t="s">
        <v>1362</v>
      </c>
      <c r="E6" s="7">
        <v>-55485</v>
      </c>
      <c r="G6" s="7">
        <f t="shared" si="1"/>
        <v>11097</v>
      </c>
      <c r="I6" s="28"/>
      <c r="J6" s="28"/>
      <c r="K6" s="28"/>
      <c r="L6" s="28"/>
      <c r="M6" s="28">
        <f>'FERC 394000'!Q8</f>
        <v>0.81977369118839605</v>
      </c>
      <c r="N6" s="28">
        <f>'FERC 394000'!Q9</f>
        <v>0.1413557513572091</v>
      </c>
      <c r="O6" s="28">
        <f>'FERC 394000'!Q10</f>
        <v>3.887055745439482E-2</v>
      </c>
      <c r="P6" s="28"/>
      <c r="Q6" s="28"/>
      <c r="R6" s="28"/>
      <c r="S6" s="28"/>
      <c r="T6" s="28"/>
      <c r="U6" s="6">
        <f t="shared" si="2"/>
        <v>0</v>
      </c>
      <c r="W6" s="29">
        <f>G6*M6*Allocation_Factors!B$6+G6*N6*Allocation_Factors!B$7+G6*O6*Allocation_Factors!B$8</f>
        <v>7779.1662329289557</v>
      </c>
      <c r="X6" s="7">
        <f>G6*M6*Allocation_Factors!C$6+G6*N6*Allocation_Factors!C$7+G6*O6*Allocation_Factors!C$8</f>
        <v>3317.8337670710439</v>
      </c>
      <c r="Y6" s="7"/>
      <c r="Z6" s="29"/>
      <c r="AA6" s="29"/>
      <c r="AB6" s="4">
        <f t="shared" si="0"/>
        <v>0</v>
      </c>
    </row>
    <row r="7" spans="1:28" x14ac:dyDescent="0.2">
      <c r="A7" s="3">
        <v>395</v>
      </c>
      <c r="B7" t="s">
        <v>1363</v>
      </c>
      <c r="E7" s="7">
        <v>50698</v>
      </c>
      <c r="G7" s="7">
        <f t="shared" si="1"/>
        <v>-10139.6</v>
      </c>
      <c r="I7" s="28"/>
      <c r="J7" s="28"/>
      <c r="K7" s="28"/>
      <c r="L7" s="28"/>
      <c r="M7" s="28">
        <f>'FERC 395000'!Q8</f>
        <v>0.638428008475736</v>
      </c>
      <c r="N7" s="28">
        <f>'FERC 395000'!Q9</f>
        <v>0.33463603366206113</v>
      </c>
      <c r="O7" s="28">
        <f>'FERC 395000'!Q10</f>
        <v>2.6935957862202937E-2</v>
      </c>
      <c r="P7" s="28"/>
      <c r="Q7" s="28"/>
      <c r="R7" s="28"/>
      <c r="S7" s="28"/>
      <c r="T7" s="28"/>
      <c r="U7" s="6">
        <f t="shared" si="2"/>
        <v>0</v>
      </c>
      <c r="W7" s="29">
        <f>G7*M7*Allocation_Factors!B$6+G7*N7*Allocation_Factors!B$7+G7*O7*Allocation_Factors!B$8</f>
        <v>-7812.4688710572245</v>
      </c>
      <c r="X7" s="7">
        <f>G7*M7*Allocation_Factors!C$6+G7*N7*Allocation_Factors!C$7+G7*O7*Allocation_Factors!C$8</f>
        <v>-2327.1311289427767</v>
      </c>
      <c r="Y7" s="7"/>
      <c r="Z7" s="29"/>
      <c r="AA7" s="29"/>
      <c r="AB7" s="4">
        <f t="shared" si="0"/>
        <v>0</v>
      </c>
    </row>
    <row r="8" spans="1:28" x14ac:dyDescent="0.2">
      <c r="A8" s="3">
        <v>397</v>
      </c>
      <c r="B8" t="s">
        <v>1364</v>
      </c>
      <c r="E8" s="7">
        <v>756003</v>
      </c>
      <c r="G8" s="7">
        <f t="shared" si="1"/>
        <v>-151200.6</v>
      </c>
      <c r="I8" s="28"/>
      <c r="J8" s="28"/>
      <c r="K8" s="28"/>
      <c r="L8" s="28"/>
      <c r="M8" s="28">
        <f>'FERC 397000'!Q8</f>
        <v>0.59610892368155111</v>
      </c>
      <c r="N8" s="28">
        <f>'FERC 397000'!Q9</f>
        <v>0.2564759325170235</v>
      </c>
      <c r="O8" s="28">
        <f>'FERC 397000'!Q10</f>
        <v>0.14741514380142537</v>
      </c>
      <c r="P8" s="28"/>
      <c r="Q8" s="28"/>
      <c r="R8" s="28"/>
      <c r="S8" s="28"/>
      <c r="T8" s="28"/>
      <c r="U8" s="6">
        <f t="shared" si="2"/>
        <v>0</v>
      </c>
      <c r="W8" s="29">
        <f>G8*M8*Allocation_Factors!B$6+G8*N8*Allocation_Factors!B$7+G8*O8*Allocation_Factors!B$8</f>
        <v>-100312.4496645169</v>
      </c>
      <c r="X8" s="7">
        <f>G8*M8*Allocation_Factors!C$6+G8*N8*Allocation_Factors!C$7+G8*O8*Allocation_Factors!C$8</f>
        <v>-50888.150335483107</v>
      </c>
      <c r="Y8" s="7"/>
      <c r="Z8" s="29"/>
      <c r="AA8" s="29"/>
      <c r="AB8" s="4">
        <f t="shared" si="0"/>
        <v>0</v>
      </c>
    </row>
    <row r="9" spans="1:28" x14ac:dyDescent="0.2">
      <c r="A9" s="3">
        <v>398</v>
      </c>
      <c r="B9" t="s">
        <v>1365</v>
      </c>
      <c r="E9" s="7">
        <v>-10945</v>
      </c>
      <c r="G9" s="7">
        <f t="shared" si="1"/>
        <v>2189</v>
      </c>
      <c r="I9" s="28"/>
      <c r="J9" s="28"/>
      <c r="K9" s="28"/>
      <c r="L9" s="28"/>
      <c r="M9" s="28">
        <f>'FERC 398000'!Q8</f>
        <v>1</v>
      </c>
      <c r="N9" s="28">
        <f>'FERC 398000'!Q9</f>
        <v>0</v>
      </c>
      <c r="O9" s="28">
        <f>'FERC 398000'!Q10</f>
        <v>0</v>
      </c>
      <c r="P9" s="28"/>
      <c r="Q9" s="28"/>
      <c r="R9" s="28"/>
      <c r="S9" s="28"/>
      <c r="T9" s="28"/>
      <c r="U9" s="6">
        <f t="shared" si="2"/>
        <v>0</v>
      </c>
      <c r="W9" s="29">
        <f>G9*M9*Allocation_Factors!B$6+G9*N9*Allocation_Factors!B$7+G9*O9*Allocation_Factors!B$8</f>
        <v>1494.4303</v>
      </c>
      <c r="X9" s="7">
        <f>G9*M9*Allocation_Factors!C$6+G9*N9*Allocation_Factors!C$7+G9*O9*Allocation_Factors!C$8</f>
        <v>694.56970000000001</v>
      </c>
      <c r="Y9" s="7"/>
      <c r="Z9" s="29"/>
      <c r="AA9" s="29"/>
      <c r="AB9" s="4">
        <f t="shared" si="0"/>
        <v>0</v>
      </c>
    </row>
    <row r="10" spans="1:28" x14ac:dyDescent="0.2">
      <c r="A10" s="23" t="s">
        <v>1366</v>
      </c>
      <c r="E10" s="24">
        <f>SUM(E4:E9)</f>
        <v>1530425</v>
      </c>
      <c r="G10" s="24">
        <f>SUM(G4:G9)</f>
        <v>-306085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6"/>
      <c r="W10" s="24">
        <f>SUM(W4:W9)</f>
        <v>-221670.91373267971</v>
      </c>
      <c r="X10" s="24">
        <f>SUM(X4:X9)</f>
        <v>-84414.086267320323</v>
      </c>
      <c r="Y10" s="29"/>
      <c r="Z10" s="29"/>
      <c r="AA10" s="29"/>
    </row>
    <row r="11" spans="1:28" x14ac:dyDescent="0.2"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6"/>
      <c r="W11" s="29"/>
      <c r="X11" s="29"/>
      <c r="Y11" s="29"/>
      <c r="Z11" s="29"/>
      <c r="AA11" s="29"/>
    </row>
    <row r="12" spans="1:28" x14ac:dyDescent="0.2">
      <c r="A12" s="23" t="s">
        <v>1401</v>
      </c>
      <c r="B12" s="1"/>
      <c r="C12" s="1"/>
      <c r="D12" s="1"/>
      <c r="E12" s="1"/>
      <c r="F12" s="1"/>
      <c r="G12" s="1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6"/>
      <c r="W12" s="29"/>
      <c r="X12" s="29"/>
      <c r="Y12" s="29"/>
      <c r="Z12" s="29"/>
      <c r="AA12" s="29"/>
    </row>
    <row r="13" spans="1:28" x14ac:dyDescent="0.2">
      <c r="A13" s="3">
        <v>391.1</v>
      </c>
      <c r="B13" s="1" t="s">
        <v>1357</v>
      </c>
      <c r="C13" s="1"/>
      <c r="D13" s="1"/>
      <c r="E13" s="7">
        <v>766</v>
      </c>
      <c r="F13" s="7"/>
      <c r="G13" s="7">
        <f>-E13/5</f>
        <v>-153.19999999999999</v>
      </c>
      <c r="I13" s="28"/>
      <c r="J13" s="28"/>
      <c r="K13" s="28"/>
      <c r="L13" s="28"/>
      <c r="M13" s="28"/>
      <c r="N13" s="28"/>
      <c r="O13" s="28"/>
      <c r="P13" s="28"/>
      <c r="Q13" s="28">
        <f>'FERC 391100'!Q12</f>
        <v>1</v>
      </c>
      <c r="R13" s="28">
        <f>'FERC 391100'!Q13</f>
        <v>0</v>
      </c>
      <c r="S13" s="28">
        <f>'FERC 391100'!Q14</f>
        <v>0</v>
      </c>
      <c r="T13" s="28"/>
      <c r="U13" s="6">
        <f t="shared" ref="U13:U17" si="3">1-SUM(I13:T13)</f>
        <v>0</v>
      </c>
      <c r="W13" s="7"/>
      <c r="X13" s="7"/>
      <c r="Y13" s="7">
        <f>G13*Q13*Allocation_Factors!$D$10+G13*R13*Allocation_Factors!$D$11</f>
        <v>-107.67968399999999</v>
      </c>
      <c r="Z13" s="7">
        <f>G13*Q13*Allocation_Factors!$E$10+G13*S13*Allocation_Factors!$E$12</f>
        <v>-45.520315999999994</v>
      </c>
      <c r="AA13" s="7"/>
      <c r="AB13" s="4">
        <f>G13-SUM(W13:AA13)</f>
        <v>0</v>
      </c>
    </row>
    <row r="14" spans="1:28" x14ac:dyDescent="0.2">
      <c r="A14" s="3">
        <v>393</v>
      </c>
      <c r="B14" s="1" t="s">
        <v>1361</v>
      </c>
      <c r="C14" s="1"/>
      <c r="D14" s="1"/>
      <c r="E14" s="7">
        <v>-4889</v>
      </c>
      <c r="F14" s="1"/>
      <c r="G14" s="7">
        <f t="shared" ref="G14:G17" si="4">-E14/5</f>
        <v>977.8</v>
      </c>
      <c r="I14" s="28"/>
      <c r="J14" s="28"/>
      <c r="K14" s="28"/>
      <c r="L14" s="28"/>
      <c r="M14" s="28"/>
      <c r="N14" s="28"/>
      <c r="O14" s="28"/>
      <c r="P14" s="28"/>
      <c r="Q14" s="28">
        <f>'FERC 393000'!P12</f>
        <v>0</v>
      </c>
      <c r="R14" s="28">
        <f>'FERC 393000'!P13</f>
        <v>1</v>
      </c>
      <c r="S14" s="28">
        <f>'FERC 393000'!P14</f>
        <v>0</v>
      </c>
      <c r="T14" s="28"/>
      <c r="U14" s="6">
        <f t="shared" si="3"/>
        <v>0</v>
      </c>
      <c r="W14" s="7"/>
      <c r="X14" s="7"/>
      <c r="Y14" s="7">
        <f>G14*Q14*Allocation_Factors!$D$10+G14*R14*Allocation_Factors!$D$11</f>
        <v>977.8</v>
      </c>
      <c r="Z14" s="7">
        <f>G14*Q14*Allocation_Factors!$E$10+G14*S14*Allocation_Factors!$E$12</f>
        <v>0</v>
      </c>
      <c r="AA14" s="7"/>
      <c r="AB14" s="4">
        <f>G14-SUM(W14:AA14)</f>
        <v>0</v>
      </c>
    </row>
    <row r="15" spans="1:28" x14ac:dyDescent="0.2">
      <c r="A15" s="3">
        <v>394</v>
      </c>
      <c r="B15" s="1" t="s">
        <v>1362</v>
      </c>
      <c r="C15" s="1"/>
      <c r="D15" s="1"/>
      <c r="E15" s="7">
        <v>3000</v>
      </c>
      <c r="F15" s="1"/>
      <c r="G15" s="7">
        <f t="shared" si="4"/>
        <v>-600</v>
      </c>
      <c r="I15" s="28"/>
      <c r="J15" s="28"/>
      <c r="K15" s="28"/>
      <c r="L15" s="28"/>
      <c r="M15" s="28"/>
      <c r="N15" s="28"/>
      <c r="O15" s="28"/>
      <c r="P15" s="28"/>
      <c r="Q15" s="28">
        <f>'FERC 394000'!Q12</f>
        <v>8.5569868827316986E-2</v>
      </c>
      <c r="R15" s="28">
        <f>'FERC 394000'!Q13</f>
        <v>0.8321404664953842</v>
      </c>
      <c r="S15" s="28">
        <f>'FERC 394000'!Q14</f>
        <v>8.2289664677298938E-2</v>
      </c>
      <c r="T15" s="28"/>
      <c r="U15" s="6">
        <f t="shared" si="3"/>
        <v>0</v>
      </c>
      <c r="W15" s="7"/>
      <c r="X15" s="7"/>
      <c r="Y15" s="7">
        <f>G15*Q15*Allocation_Factors!$D$10+G15*R15*Allocation_Factors!$D$11</f>
        <v>-535.37097611882427</v>
      </c>
      <c r="Z15" s="7">
        <f>G15*Q15*Allocation_Factors!$E$10+G15*S15*Allocation_Factors!$E$12</f>
        <v>-64.629023881175783</v>
      </c>
      <c r="AA15" s="7"/>
      <c r="AB15" s="4">
        <f>G15-SUM(W15:AA15)</f>
        <v>0</v>
      </c>
    </row>
    <row r="16" spans="1:28" x14ac:dyDescent="0.2">
      <c r="A16" s="3">
        <v>395</v>
      </c>
      <c r="B16" s="1" t="s">
        <v>1363</v>
      </c>
      <c r="C16" s="1"/>
      <c r="D16" s="1"/>
      <c r="E16" s="7">
        <v>-4464</v>
      </c>
      <c r="F16" s="1"/>
      <c r="G16" s="7">
        <f t="shared" si="4"/>
        <v>892.8</v>
      </c>
      <c r="I16" s="28"/>
      <c r="J16" s="28"/>
      <c r="K16" s="28"/>
      <c r="L16" s="28"/>
      <c r="M16" s="28"/>
      <c r="N16" s="28"/>
      <c r="O16" s="28"/>
      <c r="P16" s="28"/>
      <c r="Q16" s="28">
        <f>'FERC 395000'!Q12</f>
        <v>0.97405205386561178</v>
      </c>
      <c r="R16" s="28">
        <f>'FERC 395000'!Q13</f>
        <v>1.9566608702864058E-2</v>
      </c>
      <c r="S16" s="28">
        <f>'FERC 395000'!Q14</f>
        <v>6.3813374315242156E-3</v>
      </c>
      <c r="T16" s="28"/>
      <c r="U16" s="6">
        <f t="shared" si="3"/>
        <v>0</v>
      </c>
      <c r="W16" s="7"/>
      <c r="X16" s="7"/>
      <c r="Y16" s="7">
        <f>G16*Q16*Allocation_Factors!$D$10+G16*R16*Allocation_Factors!$D$11</f>
        <v>628.70848847726347</v>
      </c>
      <c r="Z16" s="7">
        <f>G16*Q16*Allocation_Factors!$E$10+G16*S16*Allocation_Factors!$E$12</f>
        <v>264.09151152273648</v>
      </c>
      <c r="AA16" s="7"/>
      <c r="AB16" s="4">
        <f>G16-SUM(W16:AA16)</f>
        <v>0</v>
      </c>
    </row>
    <row r="17" spans="1:28" x14ac:dyDescent="0.2">
      <c r="A17" s="3">
        <v>397</v>
      </c>
      <c r="B17" s="1" t="s">
        <v>1364</v>
      </c>
      <c r="C17" s="1"/>
      <c r="D17" s="1"/>
      <c r="E17" s="7">
        <v>-67070</v>
      </c>
      <c r="F17" s="1"/>
      <c r="G17" s="7">
        <f t="shared" si="4"/>
        <v>13414</v>
      </c>
      <c r="I17" s="28"/>
      <c r="J17" s="28"/>
      <c r="K17" s="28"/>
      <c r="L17" s="28"/>
      <c r="M17" s="28"/>
      <c r="N17" s="28"/>
      <c r="O17" s="28"/>
      <c r="P17" s="28"/>
      <c r="Q17" s="28">
        <f>'FERC 397000'!Q12</f>
        <v>0</v>
      </c>
      <c r="R17" s="28">
        <f>'FERC 397000'!Q13</f>
        <v>0.58443755559782695</v>
      </c>
      <c r="S17" s="28">
        <f>'FERC 397000'!Q14</f>
        <v>0.4155624444021731</v>
      </c>
      <c r="T17" s="28"/>
      <c r="U17" s="6">
        <f t="shared" si="3"/>
        <v>0</v>
      </c>
      <c r="W17" s="7"/>
      <c r="X17" s="7"/>
      <c r="Y17" s="7">
        <f>G17*Q17*Allocation_Factors!$D$10+G17*R17*Allocation_Factors!$D$11</f>
        <v>7839.6453707892506</v>
      </c>
      <c r="Z17" s="7">
        <f>G17*Q17*Allocation_Factors!$E$10+G17*S17*Allocation_Factors!$E$12</f>
        <v>5574.3546292107503</v>
      </c>
      <c r="AA17" s="7"/>
      <c r="AB17" s="4">
        <f>G17-SUM(W17:AA17)</f>
        <v>0</v>
      </c>
    </row>
    <row r="18" spans="1:28" x14ac:dyDescent="0.2">
      <c r="A18" s="23" t="s">
        <v>1402</v>
      </c>
      <c r="B18" s="1"/>
      <c r="C18" s="1"/>
      <c r="D18" s="1"/>
      <c r="E18" s="24">
        <f>SUM(E13:E17)</f>
        <v>-72657</v>
      </c>
      <c r="F18" s="1"/>
      <c r="G18" s="24">
        <f>SUM(G13:G17)</f>
        <v>14531.4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6"/>
      <c r="W18" s="29"/>
      <c r="X18" s="29"/>
      <c r="Y18" s="24">
        <f>SUM(Y13:Y17)</f>
        <v>8803.1031991476902</v>
      </c>
      <c r="Z18" s="24">
        <f>SUM(Z13:Z17)</f>
        <v>5728.2968008523112</v>
      </c>
      <c r="AA18" s="29"/>
    </row>
    <row r="19" spans="1:28" x14ac:dyDescent="0.2"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6"/>
      <c r="W19" s="29"/>
      <c r="X19" s="29"/>
      <c r="Y19" s="29"/>
      <c r="Z19" s="29"/>
      <c r="AA19" s="29"/>
    </row>
    <row r="20" spans="1:28" x14ac:dyDescent="0.2">
      <c r="A20" s="23" t="s">
        <v>1367</v>
      </c>
      <c r="B20" s="1"/>
      <c r="C20" s="1"/>
      <c r="D20" s="1"/>
      <c r="E20" s="1"/>
      <c r="F20" s="1"/>
      <c r="G20" s="1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6"/>
      <c r="W20" s="29"/>
      <c r="X20" s="29"/>
      <c r="Y20" s="29"/>
      <c r="Z20" s="29"/>
      <c r="AA20" s="29"/>
    </row>
    <row r="21" spans="1:28" s="1" customFormat="1" x14ac:dyDescent="0.2">
      <c r="A21" s="3">
        <v>391</v>
      </c>
      <c r="B21" s="1" t="s">
        <v>1369</v>
      </c>
      <c r="E21" s="7">
        <v>24707</v>
      </c>
      <c r="F21" s="7"/>
      <c r="G21" s="7">
        <f>-E21/5</f>
        <v>-4941.3999999999996</v>
      </c>
      <c r="I21" s="28"/>
      <c r="J21" s="28"/>
      <c r="K21" s="28"/>
      <c r="L21" s="28"/>
      <c r="M21" s="28"/>
      <c r="N21" s="28"/>
      <c r="O21" s="28"/>
      <c r="P21" s="28">
        <f>'FERC 391000'!Q11</f>
        <v>1</v>
      </c>
      <c r="Q21" s="28"/>
      <c r="R21" s="28"/>
      <c r="S21" s="28"/>
      <c r="T21" s="28"/>
      <c r="U21" s="6">
        <f t="shared" ref="U21:U25" si="5">1-SUM(I21:T21)</f>
        <v>0</v>
      </c>
      <c r="W21" s="7"/>
      <c r="X21" s="7"/>
      <c r="Y21" s="7">
        <f>G21*P21*Allocation_Factors!$D$9</f>
        <v>-2381.13027918444</v>
      </c>
      <c r="Z21" s="7">
        <f>G21*P21*Allocation_Factors!$E$9</f>
        <v>-1006.59473281556</v>
      </c>
      <c r="AA21" s="7">
        <f>G21*P21*Allocation_Factors!$F$9</f>
        <v>-1553.6749879999998</v>
      </c>
      <c r="AB21" s="4">
        <f>G21-SUM(W21:AA21)</f>
        <v>0</v>
      </c>
    </row>
    <row r="22" spans="1:28" x14ac:dyDescent="0.2">
      <c r="A22" s="3">
        <v>391.1</v>
      </c>
      <c r="B22" s="1" t="s">
        <v>1357</v>
      </c>
      <c r="C22" s="1"/>
      <c r="D22" s="1"/>
      <c r="E22" s="7">
        <v>4145</v>
      </c>
      <c r="F22" s="7"/>
      <c r="G22" s="7">
        <f>-E22/5</f>
        <v>-829</v>
      </c>
      <c r="I22" s="28"/>
      <c r="J22" s="28"/>
      <c r="K22" s="28"/>
      <c r="L22" s="28"/>
      <c r="M22" s="28"/>
      <c r="N22" s="28"/>
      <c r="O22" s="28"/>
      <c r="P22" s="28">
        <f>'FERC 391100'!Q11</f>
        <v>1</v>
      </c>
      <c r="Q22" s="28"/>
      <c r="R22" s="28"/>
      <c r="S22" s="28"/>
      <c r="T22" s="28"/>
      <c r="U22" s="6">
        <f t="shared" si="5"/>
        <v>0</v>
      </c>
      <c r="W22" s="7"/>
      <c r="X22" s="7"/>
      <c r="Y22" s="7">
        <f>G22*P22*Allocation_Factors!$D$9</f>
        <v>-399.47322650339999</v>
      </c>
      <c r="Z22" s="7">
        <f>G22*P22*Allocation_Factors!$E$9</f>
        <v>-168.87259349659999</v>
      </c>
      <c r="AA22" s="7">
        <f>G22*P22*Allocation_Factors!$F$9</f>
        <v>-260.65418</v>
      </c>
      <c r="AB22" s="4">
        <f>G22-SUM(W22:AA22)</f>
        <v>0</v>
      </c>
    </row>
    <row r="23" spans="1:28" x14ac:dyDescent="0.2">
      <c r="A23" s="3">
        <v>394</v>
      </c>
      <c r="B23" s="1" t="s">
        <v>1362</v>
      </c>
      <c r="C23" s="1"/>
      <c r="D23" s="1"/>
      <c r="E23" s="7">
        <v>12046</v>
      </c>
      <c r="F23" s="1"/>
      <c r="G23" s="7">
        <f t="shared" ref="G23:G25" si="6">-E23/5</f>
        <v>-2409.1999999999998</v>
      </c>
      <c r="I23" s="28"/>
      <c r="J23" s="28"/>
      <c r="K23" s="28"/>
      <c r="L23" s="28"/>
      <c r="M23" s="28"/>
      <c r="N23" s="28"/>
      <c r="O23" s="28"/>
      <c r="P23" s="28">
        <f>'FERC 394000'!Q11</f>
        <v>1</v>
      </c>
      <c r="Q23" s="28"/>
      <c r="R23" s="28"/>
      <c r="S23" s="28"/>
      <c r="T23" s="28"/>
      <c r="U23" s="6">
        <f t="shared" si="5"/>
        <v>0</v>
      </c>
      <c r="W23" s="7"/>
      <c r="X23" s="7"/>
      <c r="Y23" s="7">
        <f>G23*P23*Allocation_Factors!$D$9</f>
        <v>-1160.9299122943198</v>
      </c>
      <c r="Z23" s="7">
        <f>G23*P23*Allocation_Factors!$E$9</f>
        <v>-490.76942370567997</v>
      </c>
      <c r="AA23" s="7">
        <f>G23*P23*Allocation_Factors!$F$9</f>
        <v>-757.50066399999992</v>
      </c>
      <c r="AB23" s="4">
        <f>G23-SUM(W23:AA23)</f>
        <v>0</v>
      </c>
    </row>
    <row r="24" spans="1:28" x14ac:dyDescent="0.2">
      <c r="A24" s="3">
        <v>395</v>
      </c>
      <c r="B24" s="1" t="s">
        <v>1363</v>
      </c>
      <c r="C24" s="1"/>
      <c r="D24" s="1"/>
      <c r="E24" s="7">
        <v>-1152</v>
      </c>
      <c r="F24" s="1"/>
      <c r="G24" s="7">
        <f t="shared" si="6"/>
        <v>230.4</v>
      </c>
      <c r="I24" s="28"/>
      <c r="J24" s="28"/>
      <c r="K24" s="28"/>
      <c r="L24" s="28"/>
      <c r="M24" s="28"/>
      <c r="N24" s="28"/>
      <c r="O24" s="28"/>
      <c r="P24" s="28">
        <f>'FERC 395000'!Q11</f>
        <v>1</v>
      </c>
      <c r="Q24" s="28"/>
      <c r="R24" s="28"/>
      <c r="S24" s="28"/>
      <c r="T24" s="28"/>
      <c r="U24" s="6">
        <f t="shared" si="5"/>
        <v>0</v>
      </c>
      <c r="W24" s="7"/>
      <c r="X24" s="7"/>
      <c r="Y24" s="7">
        <f>G24*P24*Allocation_Factors!$D$9</f>
        <v>111.02368080384001</v>
      </c>
      <c r="Z24" s="7">
        <f>G24*P24*Allocation_Factors!$E$9</f>
        <v>46.933951196160002</v>
      </c>
      <c r="AA24" s="7">
        <f>G24*P24*Allocation_Factors!$F$9</f>
        <v>72.442368000000002</v>
      </c>
      <c r="AB24" s="4">
        <f>G24-SUM(W24:AA24)</f>
        <v>0</v>
      </c>
    </row>
    <row r="25" spans="1:28" x14ac:dyDescent="0.2">
      <c r="A25" s="3">
        <v>397</v>
      </c>
      <c r="B25" s="1" t="s">
        <v>1364</v>
      </c>
      <c r="C25" s="1"/>
      <c r="D25" s="1"/>
      <c r="E25" s="7">
        <v>46103</v>
      </c>
      <c r="F25" s="1"/>
      <c r="G25" s="7">
        <f t="shared" si="6"/>
        <v>-9220.6</v>
      </c>
      <c r="I25" s="28"/>
      <c r="J25" s="28"/>
      <c r="K25" s="28"/>
      <c r="L25" s="28"/>
      <c r="M25" s="28"/>
      <c r="N25" s="28"/>
      <c r="O25" s="28"/>
      <c r="P25" s="28">
        <f>'FERC 397000'!Q11</f>
        <v>1</v>
      </c>
      <c r="Q25" s="28"/>
      <c r="R25" s="28"/>
      <c r="S25" s="28"/>
      <c r="T25" s="28"/>
      <c r="U25" s="6">
        <f t="shared" si="5"/>
        <v>0</v>
      </c>
      <c r="W25" s="7"/>
      <c r="X25" s="7"/>
      <c r="Y25" s="7">
        <f>G25*P25*Allocation_Factors!$D$9</f>
        <v>-4443.1638507807602</v>
      </c>
      <c r="Z25" s="7">
        <f>G25*P25*Allocation_Factors!$E$9</f>
        <v>-1878.29509721924</v>
      </c>
      <c r="AA25" s="7">
        <f>G25*P25*Allocation_Factors!$F$9</f>
        <v>-2899.1410519999999</v>
      </c>
      <c r="AB25" s="4">
        <f>G25-SUM(W25:AA25)</f>
        <v>0</v>
      </c>
    </row>
    <row r="26" spans="1:28" x14ac:dyDescent="0.2">
      <c r="A26" s="23" t="s">
        <v>1368</v>
      </c>
      <c r="B26" s="1"/>
      <c r="C26" s="1"/>
      <c r="D26" s="1"/>
      <c r="E26" s="24">
        <f>SUM(E21:E25)</f>
        <v>85849</v>
      </c>
      <c r="F26" s="1"/>
      <c r="G26" s="24">
        <f>SUM(G21:G25)</f>
        <v>-17169.8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6"/>
      <c r="W26" s="29"/>
      <c r="X26" s="29"/>
      <c r="Y26" s="24">
        <f>SUM(Y21:Y25)</f>
        <v>-8273.6735879590797</v>
      </c>
      <c r="Z26" s="24">
        <f>SUM(Z21:Z25)</f>
        <v>-3497.5978960409197</v>
      </c>
      <c r="AA26" s="24">
        <f>SUM(AA21:AA25)</f>
        <v>-5398.5285159999994</v>
      </c>
    </row>
    <row r="27" spans="1:28" x14ac:dyDescent="0.2"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6"/>
      <c r="W27" s="29"/>
      <c r="X27" s="29"/>
      <c r="Y27" s="29"/>
      <c r="Z27" s="29"/>
      <c r="AA27" s="29"/>
    </row>
    <row r="28" spans="1:28" x14ac:dyDescent="0.2">
      <c r="A28" s="23" t="s">
        <v>1403</v>
      </c>
      <c r="B28" s="1"/>
      <c r="C28" s="1"/>
      <c r="D28" s="1"/>
      <c r="E28" s="1"/>
      <c r="F28" s="1"/>
      <c r="G28" s="1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6"/>
      <c r="W28" s="29"/>
      <c r="X28" s="29"/>
      <c r="Y28" s="29"/>
      <c r="Z28" s="29"/>
      <c r="AA28" s="29"/>
    </row>
    <row r="29" spans="1:28" x14ac:dyDescent="0.2">
      <c r="A29" s="3">
        <v>393</v>
      </c>
      <c r="B29" s="1" t="s">
        <v>1361</v>
      </c>
      <c r="C29" s="1"/>
      <c r="D29" s="1"/>
      <c r="E29" s="7">
        <v>5757</v>
      </c>
      <c r="F29" s="7"/>
      <c r="G29" s="7">
        <f>-E29/5</f>
        <v>-1151.4000000000001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>
        <f>'FERC 393000'!P15</f>
        <v>1</v>
      </c>
      <c r="U29" s="6">
        <f t="shared" ref="U29:U33" si="7">1-SUM(I29:T29)</f>
        <v>0</v>
      </c>
      <c r="W29" s="29"/>
      <c r="X29" s="29"/>
      <c r="Y29" s="29"/>
      <c r="Z29" s="29"/>
      <c r="AA29" s="7">
        <f>G29*T29</f>
        <v>-1151.4000000000001</v>
      </c>
      <c r="AB29" s="4">
        <f t="shared" ref="AB29:AB34" si="8">G29-SUM(W29:AA29)</f>
        <v>0</v>
      </c>
    </row>
    <row r="30" spans="1:28" x14ac:dyDescent="0.2">
      <c r="A30" s="3">
        <v>394</v>
      </c>
      <c r="B30" s="1" t="s">
        <v>1362</v>
      </c>
      <c r="C30" s="1"/>
      <c r="D30" s="1"/>
      <c r="E30" s="7">
        <v>130134</v>
      </c>
      <c r="F30" s="7"/>
      <c r="G30" s="7">
        <f>-E30/5</f>
        <v>-26026.799999999999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>
        <f>'FERC 394000'!Q15</f>
        <v>1</v>
      </c>
      <c r="U30" s="6">
        <f t="shared" si="7"/>
        <v>0</v>
      </c>
      <c r="W30" s="29"/>
      <c r="X30" s="29"/>
      <c r="Y30" s="29"/>
      <c r="Z30" s="29"/>
      <c r="AA30" s="7">
        <f>G30*T30</f>
        <v>-26026.799999999999</v>
      </c>
      <c r="AB30" s="4">
        <f t="shared" si="8"/>
        <v>0</v>
      </c>
    </row>
    <row r="31" spans="1:28" x14ac:dyDescent="0.2">
      <c r="A31" s="3">
        <v>395</v>
      </c>
      <c r="B31" s="1" t="s">
        <v>1363</v>
      </c>
      <c r="C31" s="1"/>
      <c r="D31" s="1"/>
      <c r="E31" s="7">
        <v>1568</v>
      </c>
      <c r="F31" s="1"/>
      <c r="G31" s="7">
        <f t="shared" ref="G31:G33" si="9">-E31/5</f>
        <v>-313.60000000000002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>
        <f>'FERC 395000'!Q15</f>
        <v>1</v>
      </c>
      <c r="U31" s="6">
        <f t="shared" si="7"/>
        <v>0</v>
      </c>
      <c r="W31" s="29"/>
      <c r="X31" s="29"/>
      <c r="Y31" s="29"/>
      <c r="Z31" s="29"/>
      <c r="AA31" s="7">
        <f>G31*T31</f>
        <v>-313.60000000000002</v>
      </c>
      <c r="AB31" s="4">
        <f t="shared" si="8"/>
        <v>0</v>
      </c>
    </row>
    <row r="32" spans="1:28" x14ac:dyDescent="0.2">
      <c r="A32" s="3">
        <v>397</v>
      </c>
      <c r="B32" s="1" t="s">
        <v>1364</v>
      </c>
      <c r="C32" s="1"/>
      <c r="D32" s="1"/>
      <c r="E32" s="7">
        <v>204124</v>
      </c>
      <c r="F32" s="1"/>
      <c r="G32" s="7">
        <f t="shared" si="9"/>
        <v>-40824.800000000003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>
        <f>'FERC 397000'!Q15</f>
        <v>1</v>
      </c>
      <c r="U32" s="6">
        <f t="shared" si="7"/>
        <v>0</v>
      </c>
      <c r="W32" s="29"/>
      <c r="X32" s="29"/>
      <c r="Y32" s="29"/>
      <c r="Z32" s="29"/>
      <c r="AA32" s="7">
        <f>G32*T32</f>
        <v>-40824.800000000003</v>
      </c>
      <c r="AB32" s="4">
        <f t="shared" si="8"/>
        <v>0</v>
      </c>
    </row>
    <row r="33" spans="1:28" x14ac:dyDescent="0.2">
      <c r="A33" s="3">
        <v>398</v>
      </c>
      <c r="B33" s="1" t="s">
        <v>1365</v>
      </c>
      <c r="C33" s="1"/>
      <c r="D33" s="1"/>
      <c r="E33" s="7">
        <v>-861</v>
      </c>
      <c r="F33" s="1"/>
      <c r="G33" s="7">
        <f t="shared" si="9"/>
        <v>172.2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>
        <f>'FERC 398000'!Q15</f>
        <v>1</v>
      </c>
      <c r="U33" s="6">
        <f t="shared" si="7"/>
        <v>0</v>
      </c>
      <c r="W33" s="29"/>
      <c r="X33" s="29"/>
      <c r="Y33" s="29"/>
      <c r="Z33" s="29"/>
      <c r="AA33" s="7">
        <f>G33*T33</f>
        <v>172.2</v>
      </c>
      <c r="AB33" s="4">
        <f t="shared" si="8"/>
        <v>0</v>
      </c>
    </row>
    <row r="34" spans="1:28" x14ac:dyDescent="0.2">
      <c r="A34" s="23" t="s">
        <v>1404</v>
      </c>
      <c r="B34" s="1"/>
      <c r="C34" s="1"/>
      <c r="D34" s="1"/>
      <c r="E34" s="24">
        <f>SUM(E29:E33)</f>
        <v>340722</v>
      </c>
      <c r="F34" s="1"/>
      <c r="G34" s="24">
        <f>SUM(G29:G33)</f>
        <v>-68144.400000000009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6"/>
      <c r="W34" s="29"/>
      <c r="X34" s="29"/>
      <c r="Y34" s="29"/>
      <c r="Z34" s="29"/>
      <c r="AA34" s="24">
        <f>SUM(AA29:AA33)</f>
        <v>-68144.400000000009</v>
      </c>
      <c r="AB34" s="4">
        <f t="shared" si="8"/>
        <v>0</v>
      </c>
    </row>
    <row r="35" spans="1:28" x14ac:dyDescent="0.2"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6"/>
      <c r="W35" s="29"/>
      <c r="X35" s="29"/>
      <c r="Y35" s="29"/>
      <c r="Z35" s="29"/>
      <c r="AA35" s="29"/>
    </row>
    <row r="36" spans="1:28" x14ac:dyDescent="0.2">
      <c r="A36" s="23" t="s">
        <v>1370</v>
      </c>
      <c r="B36" s="1"/>
      <c r="C36" s="1"/>
      <c r="D36" s="1"/>
      <c r="E36" s="1"/>
      <c r="F36" s="1"/>
      <c r="G36" s="1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6"/>
      <c r="W36" s="29"/>
      <c r="X36" s="29"/>
      <c r="Y36" s="29"/>
      <c r="Z36" s="29"/>
      <c r="AA36" s="29"/>
    </row>
    <row r="37" spans="1:28" x14ac:dyDescent="0.2">
      <c r="A37" s="3">
        <v>391</v>
      </c>
      <c r="B37" s="1" t="s">
        <v>1369</v>
      </c>
      <c r="C37" s="1"/>
      <c r="D37" s="1"/>
      <c r="E37" s="7">
        <v>1358979</v>
      </c>
      <c r="F37" s="7"/>
      <c r="G37" s="7">
        <f>-E37/5</f>
        <v>-271795.8</v>
      </c>
      <c r="I37" s="28">
        <f>'FERC 391000'!Q4</f>
        <v>1</v>
      </c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6">
        <f t="shared" ref="U37:U45" si="10">1-SUM(I37:T37)</f>
        <v>0</v>
      </c>
      <c r="W37" s="7">
        <f>G37*I37*Allocation_Factors!$B$2+G37*J37*Allocation_Factors!$B$3+G37*K37*Allocation_Factors!$B$4</f>
        <v>-130497.11523792479</v>
      </c>
      <c r="X37" s="7">
        <f>G37*I37*Allocation_Factors!$C$2+G37*J37*Allocation_Factors!$C$3+G37*L37*Allocation_Factors!$C$5</f>
        <v>-60651.434986075197</v>
      </c>
      <c r="Y37" s="7">
        <f>G37*I37*Allocation_Factors!$D$2+G37*J37*Allocation_Factors!$D$3+G37*K37*Allocation_Factors!$D$4</f>
        <v>-39057.537946259697</v>
      </c>
      <c r="Z37" s="7">
        <f>G37*I37*Allocation_Factors!$E$2+G37*J37*Allocation_Factors!$E$3+G37*L37*Allocation_Factors!$E$5</f>
        <v>-16511.1133637403</v>
      </c>
      <c r="AA37" s="7">
        <f>G37*I37*Allocation_Factors!$F$2</f>
        <v>-25078.598465999999</v>
      </c>
      <c r="AB37" s="4">
        <f t="shared" ref="AB37:AB45" si="11">G37-SUM(W37:AA37)</f>
        <v>0</v>
      </c>
    </row>
    <row r="38" spans="1:28" x14ac:dyDescent="0.2">
      <c r="A38" s="3">
        <v>391.1</v>
      </c>
      <c r="B38" s="1" t="s">
        <v>1357</v>
      </c>
      <c r="C38" s="1"/>
      <c r="D38" s="1"/>
      <c r="E38" s="7">
        <v>6466193</v>
      </c>
      <c r="F38" s="7"/>
      <c r="G38" s="7">
        <f>-E38/5</f>
        <v>-1293238.6000000001</v>
      </c>
      <c r="I38" s="28">
        <f>'FERC 391100'!Q4</f>
        <v>0.9804861188246391</v>
      </c>
      <c r="J38" s="28">
        <f>'FERC 391100'!Q5</f>
        <v>3.7601787736918275E-3</v>
      </c>
      <c r="K38" s="28">
        <f>'FERC 391100'!Q6</f>
        <v>1.4086541013464102E-2</v>
      </c>
      <c r="L38" s="28">
        <f>'FERC 391100'!Q7</f>
        <v>1.6671613882050778E-3</v>
      </c>
      <c r="M38" s="28"/>
      <c r="N38" s="28"/>
      <c r="O38" s="28"/>
      <c r="P38" s="28"/>
      <c r="Q38" s="28"/>
      <c r="R38" s="28"/>
      <c r="S38" s="28"/>
      <c r="T38" s="28"/>
      <c r="U38" s="6">
        <f t="shared" si="10"/>
        <v>0</v>
      </c>
      <c r="W38" s="7">
        <f>G38*I38*Allocation_Factors!$B$2+G38*J38*Allocation_Factors!$B$3+G38*K38*Allocation_Factors!$B$4</f>
        <v>-625562.67991017317</v>
      </c>
      <c r="X38" s="7">
        <f>G38*I38*Allocation_Factors!$C$2+G38*J38*Allocation_Factors!$C$3+G38*L38*Allocation_Factors!$C$5</f>
        <v>-285833.82330483699</v>
      </c>
      <c r="Y38" s="7">
        <f>G38*I38*Allocation_Factors!$D$2+G38*J38*Allocation_Factors!$D$3+G38*K38*Allocation_Factors!$D$4</f>
        <v>-187015.48418295564</v>
      </c>
      <c r="Z38" s="7">
        <f>G38*I38*Allocation_Factors!$E$2+G38*J38*Allocation_Factors!$E$3+G38*L38*Allocation_Factors!$E$5</f>
        <v>-77828.022330419582</v>
      </c>
      <c r="AA38" s="7">
        <f>G38*I38*Allocation_Factors!$F$2</f>
        <v>-116998.59027161494</v>
      </c>
      <c r="AB38" s="4">
        <f t="shared" si="11"/>
        <v>0</v>
      </c>
    </row>
    <row r="39" spans="1:28" x14ac:dyDescent="0.2">
      <c r="A39" s="3">
        <v>391.11</v>
      </c>
      <c r="B39" t="s">
        <v>1357</v>
      </c>
      <c r="C39" s="1"/>
      <c r="D39" s="1"/>
      <c r="E39" s="7">
        <v>-33872</v>
      </c>
      <c r="F39" s="1"/>
      <c r="G39" s="7">
        <f t="shared" ref="G39:G45" si="12">-E39/5</f>
        <v>6774.4</v>
      </c>
      <c r="I39" s="28">
        <f>'FERC 391101'!Q4</f>
        <v>1</v>
      </c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6">
        <f t="shared" si="10"/>
        <v>0</v>
      </c>
      <c r="W39" s="7">
        <f>G39*I39*Allocation_Factors!$B$2+G39*J39*Allocation_Factors!$B$3+G39*K39*Allocation_Factors!$B$4</f>
        <v>3252.5876318463997</v>
      </c>
      <c r="X39" s="7">
        <f>G39*I39*Allocation_Factors!$C$2+G39*J39*Allocation_Factors!$C$3+G39*L39*Allocation_Factors!$C$5</f>
        <v>1511.7124001535999</v>
      </c>
      <c r="Y39" s="7">
        <f>G39*I39*Allocation_Factors!$D$2+G39*J39*Allocation_Factors!$D$3+G39*K39*Allocation_Factors!$D$4</f>
        <v>973.49328084959984</v>
      </c>
      <c r="Z39" s="7">
        <f>G39*I39*Allocation_Factors!$E$2+G39*J39*Allocation_Factors!$E$3+G39*L39*Allocation_Factors!$E$5</f>
        <v>411.53279915039997</v>
      </c>
      <c r="AA39" s="7">
        <f>G39*I39*Allocation_Factors!$F$2</f>
        <v>625.07388800000001</v>
      </c>
      <c r="AB39" s="4">
        <f t="shared" si="11"/>
        <v>0</v>
      </c>
    </row>
    <row r="40" spans="1:28" s="1" customFormat="1" x14ac:dyDescent="0.2">
      <c r="A40" s="3">
        <v>393</v>
      </c>
      <c r="B40" s="1" t="s">
        <v>1361</v>
      </c>
      <c r="E40" s="7">
        <v>20083</v>
      </c>
      <c r="G40" s="7">
        <f t="shared" si="12"/>
        <v>-4016.6</v>
      </c>
      <c r="I40" s="28">
        <f>'FERC 393000'!P4</f>
        <v>0</v>
      </c>
      <c r="J40" s="28">
        <f>'FERC 393000'!P5</f>
        <v>0.96603098136039145</v>
      </c>
      <c r="K40" s="28">
        <f>'FERC 393000'!P6</f>
        <v>1.9392873513979947E-2</v>
      </c>
      <c r="L40" s="28">
        <f>'FERC 393000'!P7</f>
        <v>1.4576145125628619E-2</v>
      </c>
      <c r="M40" s="28"/>
      <c r="N40" s="28"/>
      <c r="O40" s="28"/>
      <c r="P40" s="28"/>
      <c r="Q40" s="28"/>
      <c r="R40" s="28"/>
      <c r="S40" s="28"/>
      <c r="T40" s="28"/>
      <c r="U40" s="6">
        <f>1-SUM(I40:T40)</f>
        <v>0</v>
      </c>
      <c r="W40" s="7">
        <f>G40*I40*Allocation_Factors!$B$2+G40*J40*Allocation_Factors!$B$3+G40*K40*Allocation_Factors!$B$4</f>
        <v>-2121.7297593517114</v>
      </c>
      <c r="X40" s="7">
        <f>G40*I40*Allocation_Factors!$C$2+G40*J40*Allocation_Factors!$C$3+G40*L40*Allocation_Factors!$C$5</f>
        <v>-1003.5063686482886</v>
      </c>
      <c r="Y40" s="7">
        <f>G40*I40*Allocation_Factors!$D$2+G40*J40*Allocation_Factors!$D$3+G40*K40*Allocation_Factors!$D$4</f>
        <v>-622.51700231974803</v>
      </c>
      <c r="Z40" s="7">
        <f>G40*I40*Allocation_Factors!$E$2+G40*J40*Allocation_Factors!$E$3+G40*L40*Allocation_Factors!$E$5</f>
        <v>-268.84686968025193</v>
      </c>
      <c r="AA40" s="7">
        <f>G40*I40*Allocation_Factors!$F$2</f>
        <v>0</v>
      </c>
      <c r="AB40" s="4">
        <f t="shared" si="11"/>
        <v>0</v>
      </c>
    </row>
    <row r="41" spans="1:28" s="1" customFormat="1" x14ac:dyDescent="0.2">
      <c r="A41" s="3">
        <v>394</v>
      </c>
      <c r="B41" s="1" t="s">
        <v>1362</v>
      </c>
      <c r="E41" s="7">
        <v>-8057</v>
      </c>
      <c r="G41" s="7">
        <f t="shared" si="12"/>
        <v>1611.4</v>
      </c>
      <c r="I41" s="28">
        <f>'FERC 394000'!Q4</f>
        <v>0.91424963555112648</v>
      </c>
      <c r="J41" s="28">
        <f>'FERC 394000'!Q5</f>
        <v>7.5656132569714924E-3</v>
      </c>
      <c r="K41" s="28">
        <f>'FERC 394000'!Q6</f>
        <v>3.0762346596349623E-4</v>
      </c>
      <c r="L41" s="28">
        <f>'FERC 394000'!Q7</f>
        <v>7.7877127725938369E-2</v>
      </c>
      <c r="M41" s="28"/>
      <c r="N41" s="28"/>
      <c r="O41" s="28"/>
      <c r="P41" s="28"/>
      <c r="Q41" s="28"/>
      <c r="R41" s="28"/>
      <c r="S41" s="28"/>
      <c r="T41" s="28"/>
      <c r="U41" s="6">
        <f t="shared" si="10"/>
        <v>0</v>
      </c>
      <c r="W41" s="7">
        <f>G41*I41*Allocation_Factors!$B$2+G41*J41*Allocation_Factors!$B$3+G41*K41*Allocation_Factors!$B$4</f>
        <v>714.19853722433425</v>
      </c>
      <c r="X41" s="7">
        <f>G41*I41*Allocation_Factors!$C$2+G41*J41*Allocation_Factors!$C$3+G41*L41*Allocation_Factors!$C$5</f>
        <v>429.40257944367971</v>
      </c>
      <c r="Y41" s="7">
        <f>G41*I41*Allocation_Factors!$D$2+G41*J41*Allocation_Factors!$D$3+G41*K41*Allocation_Factors!$D$4</f>
        <v>213.71619724850092</v>
      </c>
      <c r="Z41" s="7">
        <f>G41*I41*Allocation_Factors!$E$2+G41*J41*Allocation_Factors!$E$3+G41*L41*Allocation_Factors!$E$5</f>
        <v>118.14850480965687</v>
      </c>
      <c r="AA41" s="7">
        <f>G41*I41*Allocation_Factors!$F$2</f>
        <v>135.93418127382819</v>
      </c>
      <c r="AB41" s="4">
        <f t="shared" si="11"/>
        <v>0</v>
      </c>
    </row>
    <row r="42" spans="1:28" s="1" customFormat="1" x14ac:dyDescent="0.2">
      <c r="A42" s="3">
        <v>395</v>
      </c>
      <c r="B42" s="1" t="s">
        <v>1363</v>
      </c>
      <c r="E42" s="7">
        <v>50762</v>
      </c>
      <c r="G42" s="7">
        <f t="shared" si="12"/>
        <v>-10152.4</v>
      </c>
      <c r="I42" s="28">
        <f>'FERC 395000'!Q4</f>
        <v>0.97920050422157023</v>
      </c>
      <c r="J42" s="28">
        <f>'FERC 395000'!Q5</f>
        <v>1.9294458736200223E-2</v>
      </c>
      <c r="K42" s="28">
        <f>'FERC 395000'!Q6</f>
        <v>1.1408577197534501E-3</v>
      </c>
      <c r="L42" s="28">
        <f>'FERC 395000'!Q7</f>
        <v>3.6417932247616536E-4</v>
      </c>
      <c r="M42" s="28"/>
      <c r="N42" s="28"/>
      <c r="O42" s="28"/>
      <c r="P42" s="28"/>
      <c r="Q42" s="28"/>
      <c r="R42" s="28"/>
      <c r="S42" s="28"/>
      <c r="T42" s="28"/>
      <c r="U42" s="6">
        <f t="shared" si="10"/>
        <v>0</v>
      </c>
      <c r="W42" s="7">
        <f>G42*I42*Allocation_Factors!$B$2+G42*J42*Allocation_Factors!$B$3+G42*K42*Allocation_Factors!$B$4</f>
        <v>-4886.143136090076</v>
      </c>
      <c r="X42" s="7">
        <f>G42*I42*Allocation_Factors!$C$2+G42*J42*Allocation_Factors!$C$3+G42*L42*Allocation_Factors!$C$5</f>
        <v>-2269.6318630203059</v>
      </c>
      <c r="Y42" s="7">
        <f>G42*I42*Allocation_Factors!$D$2+G42*J42*Allocation_Factors!$D$3+G42*K42*Allocation_Factors!$D$4</f>
        <v>-1461.6978153970977</v>
      </c>
      <c r="Z42" s="7">
        <f>G42*I42*Allocation_Factors!$E$2+G42*J42*Allocation_Factors!$E$3+G42*L42*Allocation_Factors!$E$5</f>
        <v>-617.64941367534027</v>
      </c>
      <c r="AA42" s="7">
        <f>G42*I42*Allocation_Factors!$F$2</f>
        <v>-917.27777181718034</v>
      </c>
      <c r="AB42" s="4">
        <f t="shared" si="11"/>
        <v>0</v>
      </c>
    </row>
    <row r="43" spans="1:28" s="1" customFormat="1" x14ac:dyDescent="0.2">
      <c r="A43" s="3">
        <v>397</v>
      </c>
      <c r="B43" s="1" t="s">
        <v>1364</v>
      </c>
      <c r="E43" s="7">
        <v>-3032584</v>
      </c>
      <c r="G43" s="7">
        <f t="shared" si="12"/>
        <v>606516.80000000005</v>
      </c>
      <c r="I43" s="28">
        <f>'FERC 397000'!Q4</f>
        <v>0.84562886488345423</v>
      </c>
      <c r="J43" s="28">
        <f>'FERC 397000'!Q5</f>
        <v>5.3671997754548395E-2</v>
      </c>
      <c r="K43" s="28">
        <f>'FERC 397000'!Q6</f>
        <v>4.4359022938590294E-2</v>
      </c>
      <c r="L43" s="28">
        <f>'FERC 397000'!Q7</f>
        <v>5.6340114423407125E-2</v>
      </c>
      <c r="M43" s="28"/>
      <c r="N43" s="28"/>
      <c r="O43" s="28"/>
      <c r="P43" s="28"/>
      <c r="Q43" s="28"/>
      <c r="R43" s="28"/>
      <c r="S43" s="28"/>
      <c r="T43" s="28"/>
      <c r="U43" s="6">
        <f t="shared" si="10"/>
        <v>0</v>
      </c>
      <c r="W43" s="7">
        <f>G43*I43*Allocation_Factors!$B$2+G43*J43*Allocation_Factors!$B$3+G43*K43*Allocation_Factors!$B$4</f>
        <v>284478.41684057761</v>
      </c>
      <c r="X43" s="7">
        <f>G43*I43*Allocation_Factors!$C$2+G43*J43*Allocation_Factors!$C$3+G43*L43*Allocation_Factors!$C$5</f>
        <v>149076.14404228999</v>
      </c>
      <c r="Y43" s="7">
        <f>G43*I43*Allocation_Factors!$D$2+G43*J43*Allocation_Factors!$D$3+G43*K43*Allocation_Factors!$D$4</f>
        <v>84751.217079666079</v>
      </c>
      <c r="Z43" s="7">
        <f>G43*I43*Allocation_Factors!$E$2+G43*J43*Allocation_Factors!$E$3+G43*L43*Allocation_Factors!$E$5</f>
        <v>40886.835840184402</v>
      </c>
      <c r="AA43" s="7">
        <f>G43*I43*Allocation_Factors!$F$2</f>
        <v>47324.18619728207</v>
      </c>
      <c r="AB43" s="4">
        <f t="shared" si="11"/>
        <v>0</v>
      </c>
    </row>
    <row r="44" spans="1:28" x14ac:dyDescent="0.2">
      <c r="A44" s="3">
        <v>397.2</v>
      </c>
      <c r="B44" t="s">
        <v>1385</v>
      </c>
      <c r="C44" s="1"/>
      <c r="D44" s="1"/>
      <c r="E44" s="7">
        <v>101220</v>
      </c>
      <c r="F44" s="1"/>
      <c r="G44" s="7">
        <f t="shared" si="12"/>
        <v>-20244</v>
      </c>
      <c r="I44" s="28">
        <f>'FERC 397200'!Q4</f>
        <v>0.55027740873562159</v>
      </c>
      <c r="J44" s="28">
        <f>'FERC 397200'!Q5</f>
        <v>0.44972259126437847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6">
        <f t="shared" si="10"/>
        <v>0</v>
      </c>
      <c r="W44" s="7">
        <f>G44*I44*Allocation_Factors!$B$2+G44*J44*Allocation_Factors!$B$3+G44*K44*Allocation_Factors!$B$4</f>
        <v>-10184.650561465074</v>
      </c>
      <c r="X44" s="7">
        <f>G44*I44*Allocation_Factors!$C$2+G44*J44*Allocation_Factors!$C$3+G44*L44*Allocation_Factors!$C$5</f>
        <v>-4733.5427320241224</v>
      </c>
      <c r="Y44" s="7">
        <f>G44*I44*Allocation_Factors!$D$2+G44*J44*Allocation_Factors!$D$3+G44*K44*Allocation_Factors!$D$4</f>
        <v>-3020.8902038422284</v>
      </c>
      <c r="Z44" s="7">
        <f>G44*I44*Allocation_Factors!$E$2+G44*J44*Allocation_Factors!$E$3+G44*L44*Allocation_Factors!$E$5</f>
        <v>-1277.0456930408768</v>
      </c>
      <c r="AA44" s="7">
        <f>G44*I44*Allocation_Factors!$F$2</f>
        <v>-1027.870809627701</v>
      </c>
      <c r="AB44" s="4">
        <f t="shared" si="11"/>
        <v>0</v>
      </c>
    </row>
    <row r="45" spans="1:28" x14ac:dyDescent="0.2">
      <c r="A45" s="3">
        <v>398</v>
      </c>
      <c r="B45" s="1" t="s">
        <v>1365</v>
      </c>
      <c r="C45" s="1"/>
      <c r="D45" s="1"/>
      <c r="E45" s="7">
        <v>192597</v>
      </c>
      <c r="F45" s="1"/>
      <c r="G45" s="7">
        <f t="shared" si="12"/>
        <v>-38519.4</v>
      </c>
      <c r="I45" s="28">
        <f>'FERC 398000'!Q4</f>
        <v>0.98612637087885069</v>
      </c>
      <c r="J45" s="28">
        <f>'FERC 398000'!Q5</f>
        <v>2.6037677806769657E-3</v>
      </c>
      <c r="K45" s="28">
        <f>'FERC 398000'!Q6</f>
        <v>1.1269861340472247E-2</v>
      </c>
      <c r="L45" s="28">
        <f>'FERC 398000'!Q7</f>
        <v>0</v>
      </c>
      <c r="M45" s="28"/>
      <c r="N45" s="28"/>
      <c r="O45" s="28"/>
      <c r="P45" s="28"/>
      <c r="Q45" s="28"/>
      <c r="R45" s="28"/>
      <c r="S45" s="28"/>
      <c r="T45" s="28"/>
      <c r="U45" s="6">
        <f t="shared" si="10"/>
        <v>0</v>
      </c>
      <c r="W45" s="7">
        <f>G45*I45*Allocation_Factors!$B$2+G45*J45*Allocation_Factors!$B$3+G45*K45*Allocation_Factors!$B$4</f>
        <v>-18628.755443310918</v>
      </c>
      <c r="X45" s="7">
        <f>G45*I45*Allocation_Factors!$C$2+G45*J45*Allocation_Factors!$C$3+G45*L45*Allocation_Factors!$C$5</f>
        <v>-8501.1415981328555</v>
      </c>
      <c r="Y45" s="7">
        <f>G45*I45*Allocation_Factors!$D$2+G45*J45*Allocation_Factors!$D$3+G45*K45*Allocation_Factors!$D$4</f>
        <v>-5570.492742346828</v>
      </c>
      <c r="Z45" s="7">
        <f>G45*I45*Allocation_Factors!$E$2+G45*J45*Allocation_Factors!$E$3+G45*L45*Allocation_Factors!$E$5</f>
        <v>-2314.1346232545443</v>
      </c>
      <c r="AA45" s="7">
        <f>G45*I45*Allocation_Factors!$F$2</f>
        <v>-3504.8755929548502</v>
      </c>
      <c r="AB45" s="4">
        <f t="shared" si="11"/>
        <v>0</v>
      </c>
    </row>
    <row r="46" spans="1:28" x14ac:dyDescent="0.2">
      <c r="A46" s="23" t="s">
        <v>1405</v>
      </c>
      <c r="B46" s="1"/>
      <c r="C46" s="1"/>
      <c r="D46" s="1"/>
      <c r="E46" s="24">
        <f>SUM(E37:E45)</f>
        <v>5115321</v>
      </c>
      <c r="F46" s="1"/>
      <c r="G46" s="24">
        <f>SUM(G37:G45)</f>
        <v>-1023064.2000000003</v>
      </c>
      <c r="W46" s="24">
        <f>SUM(W37:W45)</f>
        <v>-503435.87103866739</v>
      </c>
      <c r="X46" s="24">
        <f>SUM(X37:X45)</f>
        <v>-211975.82183085041</v>
      </c>
      <c r="Y46" s="24">
        <f>SUM(Y37:Y45)</f>
        <v>-150810.19333535703</v>
      </c>
      <c r="Z46" s="24">
        <f>SUM(Z37:Z45)</f>
        <v>-57400.295149666439</v>
      </c>
      <c r="AA46" s="24">
        <f>SUM(AA37:AA45)</f>
        <v>-99442.018645458753</v>
      </c>
    </row>
    <row r="47" spans="1:28" x14ac:dyDescent="0.2">
      <c r="W47" s="29"/>
      <c r="X47" s="29"/>
      <c r="Y47" s="29"/>
      <c r="Z47" s="29"/>
      <c r="AA47" s="29"/>
    </row>
    <row r="48" spans="1:28" x14ac:dyDescent="0.2">
      <c r="A48" s="23" t="s">
        <v>1343</v>
      </c>
      <c r="G48" s="24">
        <f>SUM(G10,G18,G26,G34,G46)</f>
        <v>-1399932.0000000002</v>
      </c>
      <c r="W48" s="30">
        <f>SUM(W10,W18,W26,W34,W46)</f>
        <v>-725106.78477134707</v>
      </c>
      <c r="X48" s="30">
        <f t="shared" ref="X48:AA48" si="13">SUM(X10,X18,X26,X34,X46)</f>
        <v>-296389.90809817077</v>
      </c>
      <c r="Y48" s="30">
        <f t="shared" si="13"/>
        <v>-150280.76372416841</v>
      </c>
      <c r="Z48" s="30">
        <f t="shared" si="13"/>
        <v>-55169.596244855049</v>
      </c>
      <c r="AA48" s="30">
        <f t="shared" si="13"/>
        <v>-172984.94716145878</v>
      </c>
    </row>
  </sheetData>
  <pageMargins left="0.7" right="0.7" top="0.75" bottom="0.75" header="0.3" footer="0.3"/>
  <pageSetup scale="43" fitToHeight="0" orientation="landscape" r:id="rId1"/>
  <headerFooter>
    <oddFooter>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8"/>
  <sheetViews>
    <sheetView workbookViewId="0">
      <selection activeCell="E23" sqref="E23"/>
    </sheetView>
  </sheetViews>
  <sheetFormatPr defaultRowHeight="12.75" x14ac:dyDescent="0.2"/>
  <cols>
    <col min="1" max="1" width="17.42578125" style="1" bestFit="1" customWidth="1"/>
    <col min="2" max="2" width="22" style="1" bestFit="1" customWidth="1"/>
    <col min="3" max="3" width="10.42578125" style="1" bestFit="1" customWidth="1"/>
    <col min="4" max="4" width="22" style="1" bestFit="1" customWidth="1"/>
    <col min="5" max="5" width="9.140625" style="1"/>
    <col min="6" max="6" width="13.28515625" style="1" bestFit="1" customWidth="1"/>
    <col min="7" max="7" width="14" style="1" bestFit="1" customWidth="1"/>
    <col min="8" max="9" width="15" style="1" bestFit="1" customWidth="1"/>
    <col min="10" max="14" width="9.140625" style="1"/>
    <col min="15" max="15" width="13.28515625" style="1" bestFit="1" customWidth="1"/>
    <col min="16" max="16" width="18.42578125" style="1" bestFit="1" customWidth="1"/>
    <col min="17" max="16384" width="9.140625" style="1"/>
  </cols>
  <sheetData>
    <row r="1" spans="1:17" x14ac:dyDescent="0.2">
      <c r="A1" s="2" t="s">
        <v>0</v>
      </c>
      <c r="B1" s="1" t="s">
        <v>1339</v>
      </c>
      <c r="D1" s="5">
        <v>42735</v>
      </c>
      <c r="F1" s="1">
        <v>10</v>
      </c>
      <c r="H1" s="1">
        <v>0.1</v>
      </c>
    </row>
    <row r="3" spans="1:17" x14ac:dyDescent="0.2">
      <c r="A3" s="2" t="s">
        <v>2</v>
      </c>
      <c r="B3" s="2" t="s">
        <v>3</v>
      </c>
      <c r="C3" s="2" t="s">
        <v>8</v>
      </c>
      <c r="D3" t="s">
        <v>1344</v>
      </c>
      <c r="E3" s="1" t="s">
        <v>1354</v>
      </c>
      <c r="F3" s="1" t="s">
        <v>1351</v>
      </c>
      <c r="G3" s="1" t="s">
        <v>1355</v>
      </c>
      <c r="H3" s="1" t="s">
        <v>1352</v>
      </c>
      <c r="I3" s="1" t="s">
        <v>1353</v>
      </c>
      <c r="O3" s="1" t="s">
        <v>1352</v>
      </c>
      <c r="P3" s="1" t="s">
        <v>1353</v>
      </c>
    </row>
    <row r="4" spans="1:17" x14ac:dyDescent="0.2">
      <c r="A4" s="1" t="s">
        <v>12</v>
      </c>
      <c r="B4" s="1" t="s">
        <v>13</v>
      </c>
      <c r="C4" s="5">
        <v>29221</v>
      </c>
      <c r="D4" s="4">
        <v>0</v>
      </c>
      <c r="E4" s="1">
        <f>YEAR(C4)</f>
        <v>1980</v>
      </c>
      <c r="F4" s="1">
        <f>IF(D4&lt;&gt;0,YEARFRAC($D$1,DATE(YEAR(C4),6,30),0),)</f>
        <v>0</v>
      </c>
      <c r="G4" s="1">
        <f>IF(F4&lt;&gt;0,$F$1-F4,0)</f>
        <v>0</v>
      </c>
      <c r="H4" s="6">
        <f>IF(G4&lt;=0,0,D4*$H$1)</f>
        <v>0</v>
      </c>
      <c r="I4" s="4">
        <f>G4*H4</f>
        <v>0</v>
      </c>
      <c r="M4" s="22" t="s">
        <v>12</v>
      </c>
      <c r="N4" s="22" t="s">
        <v>13</v>
      </c>
      <c r="O4" s="6">
        <f>SUMIFS(H$4:H$142,$A$4:$A$142,$M4,$B$4:$B$142,$N4)</f>
        <v>38535.343000000001</v>
      </c>
      <c r="P4" s="6">
        <f>SUMIFS(I$4:I$142,$A$4:$A$142,$M4,$B$4:$B$142,$N4)</f>
        <v>283582.06449999998</v>
      </c>
      <c r="Q4" s="4">
        <f>P4/SUMIFS($P$4:$P$15,$M$4:$M$15,M4)</f>
        <v>0.98612637087885069</v>
      </c>
    </row>
    <row r="5" spans="1:17" x14ac:dyDescent="0.2">
      <c r="A5" s="1" t="s">
        <v>12</v>
      </c>
      <c r="B5" s="1" t="s">
        <v>13</v>
      </c>
      <c r="C5" s="5">
        <v>29587</v>
      </c>
      <c r="D5" s="4">
        <v>0</v>
      </c>
      <c r="E5" s="1">
        <f t="shared" ref="E5:E45" si="0">YEAR(C5)</f>
        <v>1981</v>
      </c>
      <c r="F5" s="1">
        <f t="shared" ref="F5:F45" si="1">IF(D5&lt;&gt;0,YEARFRAC($D$1,DATE(YEAR(C5),6,30),0),)</f>
        <v>0</v>
      </c>
      <c r="G5" s="1">
        <f t="shared" ref="G5:G68" si="2">IF(F5&lt;&gt;0,$F$1-F5,0)</f>
        <v>0</v>
      </c>
      <c r="H5" s="6">
        <f t="shared" ref="H5:H45" si="3">IF(G5&lt;=0,0,D5*$H$1)</f>
        <v>0</v>
      </c>
      <c r="I5" s="4">
        <f t="shared" ref="I5:I45" si="4">G5*H5</f>
        <v>0</v>
      </c>
      <c r="M5" s="22" t="s">
        <v>12</v>
      </c>
      <c r="N5" s="22" t="s">
        <v>45</v>
      </c>
      <c r="O5" s="6">
        <f t="shared" ref="O5:O15" si="5">SUMIFS(H$4:H$142,$A$4:$A$142,$M5,$B$4:$B$142,$N5)</f>
        <v>499.18000000000006</v>
      </c>
      <c r="P5" s="6">
        <f t="shared" ref="P5:P15" si="6">SUMIFS(I$4:I$142,$A$4:$A$142,$M5,$B$4:$B$142,$N5)</f>
        <v>748.7700000000001</v>
      </c>
      <c r="Q5" s="4">
        <f t="shared" ref="Q5:Q10" si="7">P5/SUMIFS($P$4:$P$15,$M$4:$M$15,M5)</f>
        <v>2.6037677806769657E-3</v>
      </c>
    </row>
    <row r="6" spans="1:17" x14ac:dyDescent="0.2">
      <c r="A6" s="1" t="s">
        <v>12</v>
      </c>
      <c r="B6" s="1" t="s">
        <v>13</v>
      </c>
      <c r="C6" s="5">
        <v>29952</v>
      </c>
      <c r="D6" s="4">
        <v>0</v>
      </c>
      <c r="E6" s="1">
        <f t="shared" si="0"/>
        <v>1982</v>
      </c>
      <c r="F6" s="1">
        <f t="shared" si="1"/>
        <v>0</v>
      </c>
      <c r="G6" s="1">
        <f t="shared" si="2"/>
        <v>0</v>
      </c>
      <c r="H6" s="6">
        <f t="shared" si="3"/>
        <v>0</v>
      </c>
      <c r="I6" s="4">
        <f t="shared" si="4"/>
        <v>0</v>
      </c>
      <c r="M6" s="22" t="s">
        <v>12</v>
      </c>
      <c r="N6" s="22" t="s">
        <v>30</v>
      </c>
      <c r="O6" s="6">
        <f t="shared" si="5"/>
        <v>498.59899999999999</v>
      </c>
      <c r="P6" s="6">
        <f t="shared" si="6"/>
        <v>3240.8935000000001</v>
      </c>
      <c r="Q6" s="4">
        <f t="shared" si="7"/>
        <v>1.1269861340472247E-2</v>
      </c>
    </row>
    <row r="7" spans="1:17" x14ac:dyDescent="0.2">
      <c r="A7" s="1" t="s">
        <v>12</v>
      </c>
      <c r="B7" s="1" t="s">
        <v>13</v>
      </c>
      <c r="C7" s="5">
        <v>30317</v>
      </c>
      <c r="D7" s="4">
        <v>0</v>
      </c>
      <c r="E7" s="1">
        <f t="shared" si="0"/>
        <v>1983</v>
      </c>
      <c r="F7" s="1">
        <f t="shared" si="1"/>
        <v>0</v>
      </c>
      <c r="G7" s="1">
        <f t="shared" si="2"/>
        <v>0</v>
      </c>
      <c r="H7" s="6">
        <f t="shared" si="3"/>
        <v>0</v>
      </c>
      <c r="I7" s="4">
        <f t="shared" si="4"/>
        <v>0</v>
      </c>
      <c r="M7" s="22" t="s">
        <v>12</v>
      </c>
      <c r="N7" s="22" t="s">
        <v>37</v>
      </c>
      <c r="O7" s="6">
        <f t="shared" si="5"/>
        <v>0</v>
      </c>
      <c r="P7" s="6">
        <f t="shared" si="6"/>
        <v>0</v>
      </c>
      <c r="Q7" s="4">
        <f t="shared" si="7"/>
        <v>0</v>
      </c>
    </row>
    <row r="8" spans="1:17" x14ac:dyDescent="0.2">
      <c r="A8" s="1" t="s">
        <v>12</v>
      </c>
      <c r="B8" s="1" t="s">
        <v>13</v>
      </c>
      <c r="C8" s="5">
        <v>30682</v>
      </c>
      <c r="D8" s="4">
        <v>0</v>
      </c>
      <c r="E8" s="1">
        <f t="shared" si="0"/>
        <v>1984</v>
      </c>
      <c r="F8" s="1">
        <f t="shared" si="1"/>
        <v>0</v>
      </c>
      <c r="G8" s="1">
        <f t="shared" si="2"/>
        <v>0</v>
      </c>
      <c r="H8" s="6">
        <f t="shared" si="3"/>
        <v>0</v>
      </c>
      <c r="I8" s="4">
        <f t="shared" si="4"/>
        <v>0</v>
      </c>
      <c r="M8" s="22" t="s">
        <v>34</v>
      </c>
      <c r="N8" s="22" t="s">
        <v>45</v>
      </c>
      <c r="O8" s="6">
        <f t="shared" si="5"/>
        <v>14114.481000000002</v>
      </c>
      <c r="P8" s="6">
        <f t="shared" si="6"/>
        <v>92707.91350000001</v>
      </c>
      <c r="Q8" s="4">
        <f t="shared" si="7"/>
        <v>1</v>
      </c>
    </row>
    <row r="9" spans="1:17" x14ac:dyDescent="0.2">
      <c r="A9" s="1" t="s">
        <v>12</v>
      </c>
      <c r="B9" s="1" t="s">
        <v>13</v>
      </c>
      <c r="C9" s="5">
        <v>31048</v>
      </c>
      <c r="D9" s="4">
        <v>0</v>
      </c>
      <c r="E9" s="1">
        <f t="shared" si="0"/>
        <v>1985</v>
      </c>
      <c r="F9" s="1">
        <f t="shared" si="1"/>
        <v>0</v>
      </c>
      <c r="G9" s="1">
        <f t="shared" si="2"/>
        <v>0</v>
      </c>
      <c r="H9" s="6">
        <f t="shared" si="3"/>
        <v>0</v>
      </c>
      <c r="I9" s="4">
        <f t="shared" si="4"/>
        <v>0</v>
      </c>
      <c r="M9" s="22" t="s">
        <v>34</v>
      </c>
      <c r="N9" s="22" t="s">
        <v>30</v>
      </c>
      <c r="O9" s="6">
        <f t="shared" si="5"/>
        <v>0</v>
      </c>
      <c r="P9" s="6">
        <f t="shared" si="6"/>
        <v>0</v>
      </c>
      <c r="Q9" s="4">
        <f t="shared" si="7"/>
        <v>0</v>
      </c>
    </row>
    <row r="10" spans="1:17" x14ac:dyDescent="0.2">
      <c r="A10" s="1" t="s">
        <v>12</v>
      </c>
      <c r="B10" s="1" t="s">
        <v>13</v>
      </c>
      <c r="C10" s="5">
        <v>31413</v>
      </c>
      <c r="D10" s="4">
        <v>0</v>
      </c>
      <c r="E10" s="1">
        <f t="shared" si="0"/>
        <v>1986</v>
      </c>
      <c r="F10" s="1">
        <f t="shared" si="1"/>
        <v>0</v>
      </c>
      <c r="G10" s="1">
        <f t="shared" si="2"/>
        <v>0</v>
      </c>
      <c r="H10" s="6">
        <f t="shared" si="3"/>
        <v>0</v>
      </c>
      <c r="I10" s="4">
        <f t="shared" si="4"/>
        <v>0</v>
      </c>
      <c r="M10" s="22" t="s">
        <v>34</v>
      </c>
      <c r="N10" s="22" t="s">
        <v>37</v>
      </c>
      <c r="O10" s="6">
        <f t="shared" si="5"/>
        <v>0</v>
      </c>
      <c r="P10" s="6">
        <f t="shared" si="6"/>
        <v>0</v>
      </c>
      <c r="Q10" s="4">
        <f t="shared" si="7"/>
        <v>0</v>
      </c>
    </row>
    <row r="11" spans="1:17" x14ac:dyDescent="0.2">
      <c r="A11" s="1" t="s">
        <v>12</v>
      </c>
      <c r="B11" s="1" t="s">
        <v>13</v>
      </c>
      <c r="C11" s="5">
        <v>31778</v>
      </c>
      <c r="D11" s="4">
        <v>0</v>
      </c>
      <c r="E11" s="1">
        <f t="shared" si="0"/>
        <v>1987</v>
      </c>
      <c r="F11" s="1">
        <f t="shared" si="1"/>
        <v>0</v>
      </c>
      <c r="G11" s="1">
        <f t="shared" si="2"/>
        <v>0</v>
      </c>
      <c r="H11" s="6">
        <f t="shared" si="3"/>
        <v>0</v>
      </c>
      <c r="I11" s="4">
        <f t="shared" si="4"/>
        <v>0</v>
      </c>
      <c r="M11" s="22" t="s">
        <v>17</v>
      </c>
      <c r="N11" s="22" t="s">
        <v>13</v>
      </c>
      <c r="O11" s="6">
        <f t="shared" si="5"/>
        <v>0</v>
      </c>
      <c r="P11" s="6">
        <f t="shared" si="6"/>
        <v>0</v>
      </c>
      <c r="Q11" s="19">
        <f>IFERROR(P11/P11,0)</f>
        <v>0</v>
      </c>
    </row>
    <row r="12" spans="1:17" x14ac:dyDescent="0.2">
      <c r="A12" s="1" t="s">
        <v>12</v>
      </c>
      <c r="B12" s="1" t="s">
        <v>13</v>
      </c>
      <c r="C12" s="5">
        <v>32143</v>
      </c>
      <c r="D12" s="4">
        <v>0</v>
      </c>
      <c r="E12" s="1">
        <f t="shared" si="0"/>
        <v>1988</v>
      </c>
      <c r="F12" s="1">
        <f t="shared" si="1"/>
        <v>0</v>
      </c>
      <c r="G12" s="1">
        <f t="shared" si="2"/>
        <v>0</v>
      </c>
      <c r="H12" s="6">
        <f t="shared" si="3"/>
        <v>0</v>
      </c>
      <c r="I12" s="4">
        <f t="shared" si="4"/>
        <v>0</v>
      </c>
      <c r="M12" s="22" t="s">
        <v>17</v>
      </c>
      <c r="N12" s="22" t="s">
        <v>45</v>
      </c>
      <c r="O12" s="6">
        <f t="shared" si="5"/>
        <v>0</v>
      </c>
      <c r="P12" s="6">
        <f t="shared" si="6"/>
        <v>0</v>
      </c>
      <c r="Q12" s="19">
        <f>IFERROR(P12/SUM($P$12:$P$14),0)</f>
        <v>0</v>
      </c>
    </row>
    <row r="13" spans="1:17" x14ac:dyDescent="0.2">
      <c r="A13" s="1" t="s">
        <v>12</v>
      </c>
      <c r="B13" s="1" t="s">
        <v>13</v>
      </c>
      <c r="C13" s="5">
        <v>32509</v>
      </c>
      <c r="D13" s="4">
        <v>0</v>
      </c>
      <c r="E13" s="1">
        <f t="shared" si="0"/>
        <v>1989</v>
      </c>
      <c r="F13" s="1">
        <f t="shared" si="1"/>
        <v>0</v>
      </c>
      <c r="G13" s="1">
        <f t="shared" si="2"/>
        <v>0</v>
      </c>
      <c r="H13" s="6">
        <f t="shared" si="3"/>
        <v>0</v>
      </c>
      <c r="I13" s="4">
        <f t="shared" si="4"/>
        <v>0</v>
      </c>
      <c r="M13" s="22" t="s">
        <v>17</v>
      </c>
      <c r="N13" s="22" t="s">
        <v>30</v>
      </c>
      <c r="O13" s="6">
        <f t="shared" si="5"/>
        <v>0</v>
      </c>
      <c r="P13" s="6">
        <f t="shared" si="6"/>
        <v>0</v>
      </c>
      <c r="Q13" s="19">
        <f>IFERROR(P13/SUM($P$12:$P$14),0)</f>
        <v>0</v>
      </c>
    </row>
    <row r="14" spans="1:17" x14ac:dyDescent="0.2">
      <c r="A14" s="1" t="s">
        <v>12</v>
      </c>
      <c r="B14" s="1" t="s">
        <v>13</v>
      </c>
      <c r="C14" s="5">
        <v>32874</v>
      </c>
      <c r="D14" s="4">
        <v>0</v>
      </c>
      <c r="E14" s="1">
        <f t="shared" si="0"/>
        <v>1990</v>
      </c>
      <c r="F14" s="1">
        <f t="shared" si="1"/>
        <v>0</v>
      </c>
      <c r="G14" s="1">
        <f t="shared" si="2"/>
        <v>0</v>
      </c>
      <c r="H14" s="6">
        <f t="shared" si="3"/>
        <v>0</v>
      </c>
      <c r="I14" s="4">
        <f t="shared" si="4"/>
        <v>0</v>
      </c>
      <c r="M14" s="22" t="s">
        <v>17</v>
      </c>
      <c r="N14" s="22" t="s">
        <v>37</v>
      </c>
      <c r="O14" s="6">
        <f t="shared" si="5"/>
        <v>0</v>
      </c>
      <c r="P14" s="6">
        <f t="shared" si="6"/>
        <v>0</v>
      </c>
      <c r="Q14" s="19">
        <f>IFERROR(P14/SUM($P$12:$P$14),0)</f>
        <v>0</v>
      </c>
    </row>
    <row r="15" spans="1:17" x14ac:dyDescent="0.2">
      <c r="A15" s="1" t="s">
        <v>12</v>
      </c>
      <c r="B15" s="1" t="s">
        <v>13</v>
      </c>
      <c r="C15" s="5">
        <v>33604</v>
      </c>
      <c r="D15" s="4">
        <v>0</v>
      </c>
      <c r="E15" s="1">
        <f t="shared" si="0"/>
        <v>1992</v>
      </c>
      <c r="F15" s="1">
        <f t="shared" si="1"/>
        <v>0</v>
      </c>
      <c r="G15" s="1">
        <f t="shared" si="2"/>
        <v>0</v>
      </c>
      <c r="H15" s="6">
        <f t="shared" si="3"/>
        <v>0</v>
      </c>
      <c r="I15" s="4">
        <f t="shared" si="4"/>
        <v>0</v>
      </c>
      <c r="M15" s="22" t="s">
        <v>17</v>
      </c>
      <c r="N15" s="22" t="s">
        <v>41</v>
      </c>
      <c r="O15" s="6">
        <f t="shared" si="5"/>
        <v>236.71600000000001</v>
      </c>
      <c r="P15" s="6">
        <f t="shared" si="6"/>
        <v>828.50600000000009</v>
      </c>
      <c r="Q15" s="19">
        <f>IFERROR(P15/P15,0)</f>
        <v>1</v>
      </c>
    </row>
    <row r="16" spans="1:17" x14ac:dyDescent="0.2">
      <c r="A16" s="1" t="s">
        <v>12</v>
      </c>
      <c r="B16" s="1" t="s">
        <v>13</v>
      </c>
      <c r="C16" s="5">
        <v>34335</v>
      </c>
      <c r="D16" s="4">
        <v>0</v>
      </c>
      <c r="E16" s="1">
        <f t="shared" si="0"/>
        <v>1994</v>
      </c>
      <c r="F16" s="1">
        <f t="shared" si="1"/>
        <v>0</v>
      </c>
      <c r="G16" s="1">
        <f t="shared" si="2"/>
        <v>0</v>
      </c>
      <c r="H16" s="6">
        <f t="shared" si="3"/>
        <v>0</v>
      </c>
      <c r="I16" s="4">
        <f t="shared" si="4"/>
        <v>0</v>
      </c>
    </row>
    <row r="17" spans="1:9" x14ac:dyDescent="0.2">
      <c r="A17" s="1" t="s">
        <v>12</v>
      </c>
      <c r="B17" s="1" t="s">
        <v>13</v>
      </c>
      <c r="C17" s="5">
        <v>34700</v>
      </c>
      <c r="D17" s="4">
        <v>0</v>
      </c>
      <c r="E17" s="1">
        <f t="shared" si="0"/>
        <v>1995</v>
      </c>
      <c r="F17" s="1">
        <f t="shared" si="1"/>
        <v>0</v>
      </c>
      <c r="G17" s="1">
        <f t="shared" si="2"/>
        <v>0</v>
      </c>
      <c r="H17" s="6">
        <f t="shared" si="3"/>
        <v>0</v>
      </c>
      <c r="I17" s="4">
        <f t="shared" si="4"/>
        <v>0</v>
      </c>
    </row>
    <row r="18" spans="1:9" x14ac:dyDescent="0.2">
      <c r="A18" s="1" t="s">
        <v>12</v>
      </c>
      <c r="B18" s="1" t="s">
        <v>13</v>
      </c>
      <c r="C18" s="5">
        <v>35065</v>
      </c>
      <c r="D18" s="4">
        <v>0</v>
      </c>
      <c r="E18" s="1">
        <f t="shared" si="0"/>
        <v>1996</v>
      </c>
      <c r="F18" s="1">
        <f t="shared" si="1"/>
        <v>0</v>
      </c>
      <c r="G18" s="1">
        <f t="shared" si="2"/>
        <v>0</v>
      </c>
      <c r="H18" s="6">
        <f t="shared" si="3"/>
        <v>0</v>
      </c>
      <c r="I18" s="4">
        <f t="shared" si="4"/>
        <v>0</v>
      </c>
    </row>
    <row r="19" spans="1:9" x14ac:dyDescent="0.2">
      <c r="A19" s="1" t="s">
        <v>12</v>
      </c>
      <c r="B19" s="1" t="s">
        <v>13</v>
      </c>
      <c r="C19" s="5">
        <v>35431</v>
      </c>
      <c r="D19" s="4">
        <v>0</v>
      </c>
      <c r="E19" s="1">
        <f t="shared" si="0"/>
        <v>1997</v>
      </c>
      <c r="F19" s="1">
        <f t="shared" si="1"/>
        <v>0</v>
      </c>
      <c r="G19" s="1">
        <f t="shared" si="2"/>
        <v>0</v>
      </c>
      <c r="H19" s="6">
        <f t="shared" si="3"/>
        <v>0</v>
      </c>
      <c r="I19" s="4">
        <f t="shared" si="4"/>
        <v>0</v>
      </c>
    </row>
    <row r="20" spans="1:9" x14ac:dyDescent="0.2">
      <c r="A20" s="1" t="s">
        <v>12</v>
      </c>
      <c r="B20" s="1" t="s">
        <v>13</v>
      </c>
      <c r="C20" s="5">
        <v>35796</v>
      </c>
      <c r="D20" s="4">
        <v>0</v>
      </c>
      <c r="E20" s="1">
        <f t="shared" si="0"/>
        <v>1998</v>
      </c>
      <c r="F20" s="1">
        <f t="shared" si="1"/>
        <v>0</v>
      </c>
      <c r="G20" s="1">
        <f t="shared" si="2"/>
        <v>0</v>
      </c>
      <c r="H20" s="6">
        <f t="shared" si="3"/>
        <v>0</v>
      </c>
      <c r="I20" s="4">
        <f t="shared" si="4"/>
        <v>0</v>
      </c>
    </row>
    <row r="21" spans="1:9" x14ac:dyDescent="0.2">
      <c r="A21" s="1" t="s">
        <v>12</v>
      </c>
      <c r="B21" s="1" t="s">
        <v>13</v>
      </c>
      <c r="C21" s="5">
        <v>36161</v>
      </c>
      <c r="D21" s="4">
        <v>0</v>
      </c>
      <c r="E21" s="1">
        <f t="shared" si="0"/>
        <v>1999</v>
      </c>
      <c r="F21" s="1">
        <f t="shared" si="1"/>
        <v>0</v>
      </c>
      <c r="G21" s="1">
        <f t="shared" si="2"/>
        <v>0</v>
      </c>
      <c r="H21" s="6">
        <f t="shared" si="3"/>
        <v>0</v>
      </c>
      <c r="I21" s="4">
        <f t="shared" si="4"/>
        <v>0</v>
      </c>
    </row>
    <row r="22" spans="1:9" x14ac:dyDescent="0.2">
      <c r="A22" s="1" t="s">
        <v>12</v>
      </c>
      <c r="B22" s="1" t="s">
        <v>13</v>
      </c>
      <c r="C22" s="5">
        <v>36526</v>
      </c>
      <c r="D22" s="4">
        <v>0</v>
      </c>
      <c r="E22" s="1">
        <f t="shared" si="0"/>
        <v>2000</v>
      </c>
      <c r="F22" s="1">
        <f t="shared" si="1"/>
        <v>0</v>
      </c>
      <c r="G22" s="1">
        <f t="shared" si="2"/>
        <v>0</v>
      </c>
      <c r="H22" s="6">
        <f t="shared" si="3"/>
        <v>0</v>
      </c>
      <c r="I22" s="4">
        <f t="shared" si="4"/>
        <v>0</v>
      </c>
    </row>
    <row r="23" spans="1:9" x14ac:dyDescent="0.2">
      <c r="A23" s="1" t="s">
        <v>12</v>
      </c>
      <c r="B23" s="1" t="s">
        <v>13</v>
      </c>
      <c r="C23" s="5">
        <v>36892</v>
      </c>
      <c r="D23" s="4">
        <v>0</v>
      </c>
      <c r="E23" s="1">
        <f t="shared" si="0"/>
        <v>2001</v>
      </c>
      <c r="F23" s="1">
        <f t="shared" si="1"/>
        <v>0</v>
      </c>
      <c r="G23" s="1">
        <f t="shared" si="2"/>
        <v>0</v>
      </c>
      <c r="H23" s="6">
        <f t="shared" si="3"/>
        <v>0</v>
      </c>
      <c r="I23" s="4">
        <f t="shared" si="4"/>
        <v>0</v>
      </c>
    </row>
    <row r="24" spans="1:9" x14ac:dyDescent="0.2">
      <c r="A24" s="1" t="s">
        <v>12</v>
      </c>
      <c r="B24" s="1" t="s">
        <v>13</v>
      </c>
      <c r="C24" s="5">
        <v>37622</v>
      </c>
      <c r="D24" s="4">
        <v>0</v>
      </c>
      <c r="E24" s="1">
        <f t="shared" si="0"/>
        <v>2003</v>
      </c>
      <c r="F24" s="1">
        <f t="shared" si="1"/>
        <v>0</v>
      </c>
      <c r="G24" s="1">
        <f t="shared" si="2"/>
        <v>0</v>
      </c>
      <c r="H24" s="6">
        <f t="shared" si="3"/>
        <v>0</v>
      </c>
      <c r="I24" s="4">
        <f t="shared" si="4"/>
        <v>0</v>
      </c>
    </row>
    <row r="25" spans="1:9" x14ac:dyDescent="0.2">
      <c r="A25" s="1" t="s">
        <v>12</v>
      </c>
      <c r="B25" s="1" t="s">
        <v>13</v>
      </c>
      <c r="C25" s="5">
        <v>37987</v>
      </c>
      <c r="D25" s="4">
        <v>0</v>
      </c>
      <c r="E25" s="1">
        <f t="shared" si="0"/>
        <v>2004</v>
      </c>
      <c r="F25" s="1">
        <f t="shared" si="1"/>
        <v>0</v>
      </c>
      <c r="G25" s="1">
        <f t="shared" si="2"/>
        <v>0</v>
      </c>
      <c r="H25" s="6">
        <f t="shared" si="3"/>
        <v>0</v>
      </c>
      <c r="I25" s="4">
        <f t="shared" si="4"/>
        <v>0</v>
      </c>
    </row>
    <row r="26" spans="1:9" x14ac:dyDescent="0.2">
      <c r="A26" s="1" t="s">
        <v>12</v>
      </c>
      <c r="B26" s="1" t="s">
        <v>13</v>
      </c>
      <c r="C26" s="5">
        <v>38353</v>
      </c>
      <c r="D26" s="4">
        <v>0</v>
      </c>
      <c r="E26" s="1">
        <f t="shared" si="0"/>
        <v>2005</v>
      </c>
      <c r="F26" s="1">
        <f t="shared" si="1"/>
        <v>0</v>
      </c>
      <c r="G26" s="1">
        <f t="shared" si="2"/>
        <v>0</v>
      </c>
      <c r="H26" s="6">
        <f t="shared" si="3"/>
        <v>0</v>
      </c>
      <c r="I26" s="4">
        <f t="shared" si="4"/>
        <v>0</v>
      </c>
    </row>
    <row r="27" spans="1:9" x14ac:dyDescent="0.2">
      <c r="A27" s="1" t="s">
        <v>12</v>
      </c>
      <c r="B27" s="1" t="s">
        <v>13</v>
      </c>
      <c r="C27" s="5">
        <v>38718</v>
      </c>
      <c r="D27" s="4">
        <v>0</v>
      </c>
      <c r="E27" s="1">
        <f t="shared" si="0"/>
        <v>2006</v>
      </c>
      <c r="F27" s="1">
        <f t="shared" si="1"/>
        <v>0</v>
      </c>
      <c r="G27" s="1">
        <f t="shared" si="2"/>
        <v>0</v>
      </c>
      <c r="H27" s="6">
        <f t="shared" si="3"/>
        <v>0</v>
      </c>
      <c r="I27" s="4">
        <f t="shared" si="4"/>
        <v>0</v>
      </c>
    </row>
    <row r="28" spans="1:9" x14ac:dyDescent="0.2">
      <c r="A28" s="1" t="s">
        <v>12</v>
      </c>
      <c r="B28" s="1" t="s">
        <v>13</v>
      </c>
      <c r="C28" s="5">
        <v>39083</v>
      </c>
      <c r="D28" s="4">
        <v>118.56</v>
      </c>
      <c r="E28" s="1">
        <f t="shared" si="0"/>
        <v>2007</v>
      </c>
      <c r="F28" s="1">
        <f t="shared" si="1"/>
        <v>9.5</v>
      </c>
      <c r="G28" s="1">
        <f t="shared" si="2"/>
        <v>0.5</v>
      </c>
      <c r="H28" s="6">
        <f t="shared" si="3"/>
        <v>11.856000000000002</v>
      </c>
      <c r="I28" s="4">
        <f t="shared" si="4"/>
        <v>5.9280000000000008</v>
      </c>
    </row>
    <row r="29" spans="1:9" x14ac:dyDescent="0.2">
      <c r="A29" s="1" t="s">
        <v>12</v>
      </c>
      <c r="B29" s="1" t="s">
        <v>13</v>
      </c>
      <c r="C29" s="5">
        <v>40544</v>
      </c>
      <c r="D29" s="4">
        <v>4819.04</v>
      </c>
      <c r="E29" s="1">
        <f t="shared" si="0"/>
        <v>2011</v>
      </c>
      <c r="F29" s="1">
        <f t="shared" si="1"/>
        <v>5.5</v>
      </c>
      <c r="G29" s="1">
        <f t="shared" si="2"/>
        <v>4.5</v>
      </c>
      <c r="H29" s="6">
        <f t="shared" si="3"/>
        <v>481.904</v>
      </c>
      <c r="I29" s="4">
        <f t="shared" si="4"/>
        <v>2168.5680000000002</v>
      </c>
    </row>
    <row r="30" spans="1:9" x14ac:dyDescent="0.2">
      <c r="A30" s="1" t="s">
        <v>12</v>
      </c>
      <c r="B30" s="1" t="s">
        <v>13</v>
      </c>
      <c r="C30" s="5">
        <v>41295</v>
      </c>
      <c r="D30" s="4">
        <v>0</v>
      </c>
      <c r="E30" s="1">
        <f t="shared" si="0"/>
        <v>2013</v>
      </c>
      <c r="F30" s="1">
        <f t="shared" si="1"/>
        <v>0</v>
      </c>
      <c r="G30" s="1">
        <f t="shared" si="2"/>
        <v>0</v>
      </c>
      <c r="H30" s="6">
        <f t="shared" si="3"/>
        <v>0</v>
      </c>
      <c r="I30" s="4">
        <f t="shared" si="4"/>
        <v>0</v>
      </c>
    </row>
    <row r="31" spans="1:9" x14ac:dyDescent="0.2">
      <c r="A31" s="1" t="s">
        <v>12</v>
      </c>
      <c r="B31" s="1" t="s">
        <v>13</v>
      </c>
      <c r="C31" s="5">
        <v>41534</v>
      </c>
      <c r="D31" s="4">
        <v>63259.62</v>
      </c>
      <c r="E31" s="1">
        <f t="shared" si="0"/>
        <v>2013</v>
      </c>
      <c r="F31" s="1">
        <f t="shared" si="1"/>
        <v>3.5</v>
      </c>
      <c r="G31" s="1">
        <f t="shared" si="2"/>
        <v>6.5</v>
      </c>
      <c r="H31" s="6">
        <f t="shared" si="3"/>
        <v>6325.9620000000004</v>
      </c>
      <c r="I31" s="4">
        <f t="shared" si="4"/>
        <v>41118.753000000004</v>
      </c>
    </row>
    <row r="32" spans="1:9" x14ac:dyDescent="0.2">
      <c r="A32" s="1" t="s">
        <v>12</v>
      </c>
      <c r="B32" s="1" t="s">
        <v>13</v>
      </c>
      <c r="C32" s="5">
        <v>41717</v>
      </c>
      <c r="D32" s="4">
        <v>0</v>
      </c>
      <c r="E32" s="1">
        <f t="shared" si="0"/>
        <v>2014</v>
      </c>
      <c r="F32" s="1">
        <f t="shared" si="1"/>
        <v>0</v>
      </c>
      <c r="G32" s="1">
        <f t="shared" si="2"/>
        <v>0</v>
      </c>
      <c r="H32" s="6">
        <f t="shared" si="3"/>
        <v>0</v>
      </c>
      <c r="I32" s="4">
        <f t="shared" si="4"/>
        <v>0</v>
      </c>
    </row>
    <row r="33" spans="1:9" x14ac:dyDescent="0.2">
      <c r="A33" s="1" t="s">
        <v>12</v>
      </c>
      <c r="B33" s="1" t="s">
        <v>13</v>
      </c>
      <c r="C33" s="5">
        <v>41913</v>
      </c>
      <c r="D33" s="4">
        <v>299439.89</v>
      </c>
      <c r="E33" s="1">
        <f t="shared" si="0"/>
        <v>2014</v>
      </c>
      <c r="F33" s="1">
        <f t="shared" si="1"/>
        <v>2.5</v>
      </c>
      <c r="G33" s="1">
        <f t="shared" si="2"/>
        <v>7.5</v>
      </c>
      <c r="H33" s="6">
        <f t="shared" si="3"/>
        <v>29943.989000000001</v>
      </c>
      <c r="I33" s="4">
        <f t="shared" si="4"/>
        <v>224579.91750000001</v>
      </c>
    </row>
    <row r="34" spans="1:9" x14ac:dyDescent="0.2">
      <c r="A34" s="1" t="s">
        <v>12</v>
      </c>
      <c r="B34" s="1" t="s">
        <v>13</v>
      </c>
      <c r="C34" s="5">
        <v>42297</v>
      </c>
      <c r="D34" s="4">
        <v>11216.06</v>
      </c>
      <c r="E34" s="1">
        <f t="shared" si="0"/>
        <v>2015</v>
      </c>
      <c r="F34" s="1">
        <f t="shared" si="1"/>
        <v>1.5</v>
      </c>
      <c r="G34" s="1">
        <f t="shared" si="2"/>
        <v>8.5</v>
      </c>
      <c r="H34" s="6">
        <f t="shared" si="3"/>
        <v>1121.606</v>
      </c>
      <c r="I34" s="4">
        <f t="shared" si="4"/>
        <v>9533.6509999999998</v>
      </c>
    </row>
    <row r="35" spans="1:9" x14ac:dyDescent="0.2">
      <c r="A35" s="1" t="s">
        <v>12</v>
      </c>
      <c r="B35" s="1" t="s">
        <v>13</v>
      </c>
      <c r="C35" s="5">
        <v>42460</v>
      </c>
      <c r="D35" s="4">
        <v>6500.26</v>
      </c>
      <c r="E35" s="1">
        <f t="shared" si="0"/>
        <v>2016</v>
      </c>
      <c r="F35" s="1">
        <f t="shared" si="1"/>
        <v>0.5</v>
      </c>
      <c r="G35" s="1">
        <f t="shared" si="2"/>
        <v>9.5</v>
      </c>
      <c r="H35" s="6">
        <f t="shared" si="3"/>
        <v>650.02600000000007</v>
      </c>
      <c r="I35" s="4">
        <f t="shared" si="4"/>
        <v>6175.2470000000003</v>
      </c>
    </row>
    <row r="36" spans="1:9" x14ac:dyDescent="0.2">
      <c r="A36" s="1" t="s">
        <v>12</v>
      </c>
      <c r="B36" s="1" t="s">
        <v>45</v>
      </c>
      <c r="C36" s="5">
        <v>29221</v>
      </c>
      <c r="D36" s="4">
        <v>0</v>
      </c>
      <c r="E36" s="1">
        <f t="shared" si="0"/>
        <v>1980</v>
      </c>
      <c r="F36" s="1">
        <f t="shared" si="1"/>
        <v>0</v>
      </c>
      <c r="G36" s="1">
        <f t="shared" si="2"/>
        <v>0</v>
      </c>
      <c r="H36" s="6">
        <f t="shared" si="3"/>
        <v>0</v>
      </c>
      <c r="I36" s="4">
        <f t="shared" si="4"/>
        <v>0</v>
      </c>
    </row>
    <row r="37" spans="1:9" x14ac:dyDescent="0.2">
      <c r="A37" s="1" t="s">
        <v>12</v>
      </c>
      <c r="B37" s="1" t="s">
        <v>45</v>
      </c>
      <c r="C37" s="5">
        <v>29587</v>
      </c>
      <c r="D37" s="4">
        <v>0</v>
      </c>
      <c r="E37" s="1">
        <f t="shared" si="0"/>
        <v>1981</v>
      </c>
      <c r="F37" s="1">
        <f t="shared" si="1"/>
        <v>0</v>
      </c>
      <c r="G37" s="1">
        <f t="shared" si="2"/>
        <v>0</v>
      </c>
      <c r="H37" s="6">
        <f t="shared" si="3"/>
        <v>0</v>
      </c>
      <c r="I37" s="4">
        <f t="shared" si="4"/>
        <v>0</v>
      </c>
    </row>
    <row r="38" spans="1:9" x14ac:dyDescent="0.2">
      <c r="A38" s="1" t="s">
        <v>12</v>
      </c>
      <c r="B38" s="1" t="s">
        <v>45</v>
      </c>
      <c r="C38" s="5">
        <v>29952</v>
      </c>
      <c r="D38" s="4">
        <v>0</v>
      </c>
      <c r="E38" s="1">
        <f t="shared" si="0"/>
        <v>1982</v>
      </c>
      <c r="F38" s="1">
        <f t="shared" si="1"/>
        <v>0</v>
      </c>
      <c r="G38" s="1">
        <f t="shared" si="2"/>
        <v>0</v>
      </c>
      <c r="H38" s="6">
        <f t="shared" si="3"/>
        <v>0</v>
      </c>
      <c r="I38" s="4">
        <f t="shared" si="4"/>
        <v>0</v>
      </c>
    </row>
    <row r="39" spans="1:9" x14ac:dyDescent="0.2">
      <c r="A39" s="1" t="s">
        <v>12</v>
      </c>
      <c r="B39" s="1" t="s">
        <v>45</v>
      </c>
      <c r="C39" s="5">
        <v>30317</v>
      </c>
      <c r="D39" s="4">
        <v>0</v>
      </c>
      <c r="E39" s="1">
        <f t="shared" si="0"/>
        <v>1983</v>
      </c>
      <c r="F39" s="1">
        <f t="shared" si="1"/>
        <v>0</v>
      </c>
      <c r="G39" s="1">
        <f t="shared" si="2"/>
        <v>0</v>
      </c>
      <c r="H39" s="6">
        <f t="shared" si="3"/>
        <v>0</v>
      </c>
      <c r="I39" s="4">
        <f t="shared" si="4"/>
        <v>0</v>
      </c>
    </row>
    <row r="40" spans="1:9" x14ac:dyDescent="0.2">
      <c r="A40" s="1" t="s">
        <v>12</v>
      </c>
      <c r="B40" s="1" t="s">
        <v>45</v>
      </c>
      <c r="C40" s="5">
        <v>30682</v>
      </c>
      <c r="D40" s="4">
        <v>0</v>
      </c>
      <c r="E40" s="1">
        <f t="shared" si="0"/>
        <v>1984</v>
      </c>
      <c r="F40" s="1">
        <f t="shared" si="1"/>
        <v>0</v>
      </c>
      <c r="G40" s="1">
        <f t="shared" si="2"/>
        <v>0</v>
      </c>
      <c r="H40" s="6">
        <f t="shared" si="3"/>
        <v>0</v>
      </c>
      <c r="I40" s="4">
        <f t="shared" si="4"/>
        <v>0</v>
      </c>
    </row>
    <row r="41" spans="1:9" x14ac:dyDescent="0.2">
      <c r="A41" s="1" t="s">
        <v>12</v>
      </c>
      <c r="B41" s="1" t="s">
        <v>45</v>
      </c>
      <c r="C41" s="5">
        <v>31048</v>
      </c>
      <c r="D41" s="4">
        <v>0</v>
      </c>
      <c r="E41" s="1">
        <f t="shared" si="0"/>
        <v>1985</v>
      </c>
      <c r="F41" s="1">
        <f t="shared" si="1"/>
        <v>0</v>
      </c>
      <c r="G41" s="1">
        <f t="shared" si="2"/>
        <v>0</v>
      </c>
      <c r="H41" s="6">
        <f t="shared" si="3"/>
        <v>0</v>
      </c>
      <c r="I41" s="4">
        <f t="shared" si="4"/>
        <v>0</v>
      </c>
    </row>
    <row r="42" spans="1:9" x14ac:dyDescent="0.2">
      <c r="A42" s="1" t="s">
        <v>12</v>
      </c>
      <c r="B42" s="1" t="s">
        <v>45</v>
      </c>
      <c r="C42" s="5">
        <v>31413</v>
      </c>
      <c r="D42" s="4">
        <v>0</v>
      </c>
      <c r="E42" s="1">
        <f t="shared" si="0"/>
        <v>1986</v>
      </c>
      <c r="F42" s="1">
        <f t="shared" si="1"/>
        <v>0</v>
      </c>
      <c r="G42" s="1">
        <f t="shared" si="2"/>
        <v>0</v>
      </c>
      <c r="H42" s="6">
        <f t="shared" si="3"/>
        <v>0</v>
      </c>
      <c r="I42" s="4">
        <f t="shared" si="4"/>
        <v>0</v>
      </c>
    </row>
    <row r="43" spans="1:9" x14ac:dyDescent="0.2">
      <c r="A43" s="1" t="s">
        <v>12</v>
      </c>
      <c r="B43" s="1" t="s">
        <v>45</v>
      </c>
      <c r="C43" s="5">
        <v>31778</v>
      </c>
      <c r="D43" s="4">
        <v>0</v>
      </c>
      <c r="E43" s="1">
        <f t="shared" si="0"/>
        <v>1987</v>
      </c>
      <c r="F43" s="1">
        <f t="shared" si="1"/>
        <v>0</v>
      </c>
      <c r="G43" s="1">
        <f t="shared" si="2"/>
        <v>0</v>
      </c>
      <c r="H43" s="6">
        <f t="shared" si="3"/>
        <v>0</v>
      </c>
      <c r="I43" s="4">
        <f t="shared" si="4"/>
        <v>0</v>
      </c>
    </row>
    <row r="44" spans="1:9" x14ac:dyDescent="0.2">
      <c r="A44" s="1" t="s">
        <v>12</v>
      </c>
      <c r="B44" s="1" t="s">
        <v>45</v>
      </c>
      <c r="C44" s="5">
        <v>32143</v>
      </c>
      <c r="D44" s="4">
        <v>0</v>
      </c>
      <c r="E44" s="1">
        <f t="shared" si="0"/>
        <v>1988</v>
      </c>
      <c r="F44" s="1">
        <f t="shared" si="1"/>
        <v>0</v>
      </c>
      <c r="G44" s="1">
        <f t="shared" si="2"/>
        <v>0</v>
      </c>
      <c r="H44" s="6">
        <f t="shared" si="3"/>
        <v>0</v>
      </c>
      <c r="I44" s="4">
        <f t="shared" si="4"/>
        <v>0</v>
      </c>
    </row>
    <row r="45" spans="1:9" x14ac:dyDescent="0.2">
      <c r="A45" s="1" t="s">
        <v>12</v>
      </c>
      <c r="B45" s="1" t="s">
        <v>45</v>
      </c>
      <c r="C45" s="5">
        <v>32509</v>
      </c>
      <c r="D45" s="4">
        <v>0</v>
      </c>
      <c r="E45" s="1">
        <f t="shared" si="0"/>
        <v>1989</v>
      </c>
      <c r="F45" s="1">
        <f t="shared" si="1"/>
        <v>0</v>
      </c>
      <c r="G45" s="1">
        <f t="shared" si="2"/>
        <v>0</v>
      </c>
      <c r="H45" s="6">
        <f t="shared" si="3"/>
        <v>0</v>
      </c>
      <c r="I45" s="4">
        <f t="shared" si="4"/>
        <v>0</v>
      </c>
    </row>
    <row r="46" spans="1:9" x14ac:dyDescent="0.2">
      <c r="A46" s="1" t="s">
        <v>12</v>
      </c>
      <c r="B46" s="1" t="s">
        <v>45</v>
      </c>
      <c r="C46" s="5">
        <v>32874</v>
      </c>
      <c r="D46" s="4">
        <v>0</v>
      </c>
      <c r="E46" s="1">
        <f t="shared" ref="E46:E109" si="8">YEAR(C46)</f>
        <v>1990</v>
      </c>
      <c r="F46" s="1">
        <f t="shared" ref="F46:F109" si="9">IF(D46&lt;&gt;0,YEARFRAC($D$1,DATE(YEAR(C46),6,30),0),)</f>
        <v>0</v>
      </c>
      <c r="G46" s="1">
        <f t="shared" si="2"/>
        <v>0</v>
      </c>
      <c r="H46" s="6">
        <f t="shared" ref="H46:H109" si="10">IF(G46&lt;=0,0,D46*$H$1)</f>
        <v>0</v>
      </c>
      <c r="I46" s="4">
        <f t="shared" ref="I46:I109" si="11">G46*H46</f>
        <v>0</v>
      </c>
    </row>
    <row r="47" spans="1:9" x14ac:dyDescent="0.2">
      <c r="A47" s="1" t="s">
        <v>12</v>
      </c>
      <c r="B47" s="1" t="s">
        <v>45</v>
      </c>
      <c r="C47" s="5">
        <v>33604</v>
      </c>
      <c r="D47" s="4">
        <v>0</v>
      </c>
      <c r="E47" s="1">
        <f t="shared" si="8"/>
        <v>1992</v>
      </c>
      <c r="F47" s="1">
        <f t="shared" si="9"/>
        <v>0</v>
      </c>
      <c r="G47" s="1">
        <f t="shared" si="2"/>
        <v>0</v>
      </c>
      <c r="H47" s="6">
        <f t="shared" si="10"/>
        <v>0</v>
      </c>
      <c r="I47" s="4">
        <f t="shared" si="11"/>
        <v>0</v>
      </c>
    </row>
    <row r="48" spans="1:9" x14ac:dyDescent="0.2">
      <c r="A48" s="1" t="s">
        <v>12</v>
      </c>
      <c r="B48" s="1" t="s">
        <v>45</v>
      </c>
      <c r="C48" s="5">
        <v>34335</v>
      </c>
      <c r="D48" s="4">
        <v>0</v>
      </c>
      <c r="E48" s="1">
        <f t="shared" si="8"/>
        <v>1994</v>
      </c>
      <c r="F48" s="1">
        <f t="shared" si="9"/>
        <v>0</v>
      </c>
      <c r="G48" s="1">
        <f t="shared" si="2"/>
        <v>0</v>
      </c>
      <c r="H48" s="6">
        <f t="shared" si="10"/>
        <v>0</v>
      </c>
      <c r="I48" s="4">
        <f t="shared" si="11"/>
        <v>0</v>
      </c>
    </row>
    <row r="49" spans="1:9" x14ac:dyDescent="0.2">
      <c r="A49" s="1" t="s">
        <v>12</v>
      </c>
      <c r="B49" s="1" t="s">
        <v>45</v>
      </c>
      <c r="C49" s="5">
        <v>34700</v>
      </c>
      <c r="D49" s="4">
        <v>0</v>
      </c>
      <c r="E49" s="1">
        <f t="shared" si="8"/>
        <v>1995</v>
      </c>
      <c r="F49" s="1">
        <f t="shared" si="9"/>
        <v>0</v>
      </c>
      <c r="G49" s="1">
        <f t="shared" si="2"/>
        <v>0</v>
      </c>
      <c r="H49" s="6">
        <f t="shared" si="10"/>
        <v>0</v>
      </c>
      <c r="I49" s="4">
        <f t="shared" si="11"/>
        <v>0</v>
      </c>
    </row>
    <row r="50" spans="1:9" x14ac:dyDescent="0.2">
      <c r="A50" s="1" t="s">
        <v>12</v>
      </c>
      <c r="B50" s="1" t="s">
        <v>45</v>
      </c>
      <c r="C50" s="5">
        <v>35065</v>
      </c>
      <c r="D50" s="4">
        <v>0</v>
      </c>
      <c r="E50" s="1">
        <f t="shared" si="8"/>
        <v>1996</v>
      </c>
      <c r="F50" s="1">
        <f t="shared" si="9"/>
        <v>0</v>
      </c>
      <c r="G50" s="1">
        <f t="shared" si="2"/>
        <v>0</v>
      </c>
      <c r="H50" s="6">
        <f t="shared" si="10"/>
        <v>0</v>
      </c>
      <c r="I50" s="4">
        <f t="shared" si="11"/>
        <v>0</v>
      </c>
    </row>
    <row r="51" spans="1:9" x14ac:dyDescent="0.2">
      <c r="A51" s="1" t="s">
        <v>12</v>
      </c>
      <c r="B51" s="1" t="s">
        <v>45</v>
      </c>
      <c r="C51" s="5">
        <v>35431</v>
      </c>
      <c r="D51" s="4">
        <v>0</v>
      </c>
      <c r="E51" s="1">
        <f t="shared" si="8"/>
        <v>1997</v>
      </c>
      <c r="F51" s="1">
        <f t="shared" si="9"/>
        <v>0</v>
      </c>
      <c r="G51" s="1">
        <f t="shared" si="2"/>
        <v>0</v>
      </c>
      <c r="H51" s="6">
        <f t="shared" si="10"/>
        <v>0</v>
      </c>
      <c r="I51" s="4">
        <f t="shared" si="11"/>
        <v>0</v>
      </c>
    </row>
    <row r="52" spans="1:9" x14ac:dyDescent="0.2">
      <c r="A52" s="1" t="s">
        <v>12</v>
      </c>
      <c r="B52" s="1" t="s">
        <v>45</v>
      </c>
      <c r="C52" s="5">
        <v>35796</v>
      </c>
      <c r="D52" s="4">
        <v>0</v>
      </c>
      <c r="E52" s="1">
        <f t="shared" si="8"/>
        <v>1998</v>
      </c>
      <c r="F52" s="1">
        <f t="shared" si="9"/>
        <v>0</v>
      </c>
      <c r="G52" s="1">
        <f t="shared" si="2"/>
        <v>0</v>
      </c>
      <c r="H52" s="6">
        <f t="shared" si="10"/>
        <v>0</v>
      </c>
      <c r="I52" s="4">
        <f t="shared" si="11"/>
        <v>0</v>
      </c>
    </row>
    <row r="53" spans="1:9" x14ac:dyDescent="0.2">
      <c r="A53" s="1" t="s">
        <v>12</v>
      </c>
      <c r="B53" s="1" t="s">
        <v>45</v>
      </c>
      <c r="C53" s="5">
        <v>36161</v>
      </c>
      <c r="D53" s="4">
        <v>0</v>
      </c>
      <c r="E53" s="1">
        <f t="shared" si="8"/>
        <v>1999</v>
      </c>
      <c r="F53" s="1">
        <f t="shared" si="9"/>
        <v>0</v>
      </c>
      <c r="G53" s="1">
        <f t="shared" si="2"/>
        <v>0</v>
      </c>
      <c r="H53" s="6">
        <f t="shared" si="10"/>
        <v>0</v>
      </c>
      <c r="I53" s="4">
        <f t="shared" si="11"/>
        <v>0</v>
      </c>
    </row>
    <row r="54" spans="1:9" x14ac:dyDescent="0.2">
      <c r="A54" s="1" t="s">
        <v>12</v>
      </c>
      <c r="B54" s="1" t="s">
        <v>45</v>
      </c>
      <c r="C54" s="5">
        <v>36526</v>
      </c>
      <c r="D54" s="4">
        <v>0</v>
      </c>
      <c r="E54" s="1">
        <f t="shared" si="8"/>
        <v>2000</v>
      </c>
      <c r="F54" s="1">
        <f t="shared" si="9"/>
        <v>0</v>
      </c>
      <c r="G54" s="1">
        <f t="shared" si="2"/>
        <v>0</v>
      </c>
      <c r="H54" s="6">
        <f t="shared" si="10"/>
        <v>0</v>
      </c>
      <c r="I54" s="4">
        <f t="shared" si="11"/>
        <v>0</v>
      </c>
    </row>
    <row r="55" spans="1:9" x14ac:dyDescent="0.2">
      <c r="A55" s="1" t="s">
        <v>12</v>
      </c>
      <c r="B55" s="1" t="s">
        <v>45</v>
      </c>
      <c r="C55" s="5">
        <v>36892</v>
      </c>
      <c r="D55" s="4">
        <v>0</v>
      </c>
      <c r="E55" s="1">
        <f t="shared" si="8"/>
        <v>2001</v>
      </c>
      <c r="F55" s="1">
        <f t="shared" si="9"/>
        <v>0</v>
      </c>
      <c r="G55" s="1">
        <f t="shared" si="2"/>
        <v>0</v>
      </c>
      <c r="H55" s="6">
        <f t="shared" si="10"/>
        <v>0</v>
      </c>
      <c r="I55" s="4">
        <f t="shared" si="11"/>
        <v>0</v>
      </c>
    </row>
    <row r="56" spans="1:9" x14ac:dyDescent="0.2">
      <c r="A56" s="1" t="s">
        <v>12</v>
      </c>
      <c r="B56" s="1" t="s">
        <v>45</v>
      </c>
      <c r="C56" s="5">
        <v>37622</v>
      </c>
      <c r="D56" s="4">
        <v>0</v>
      </c>
      <c r="E56" s="1">
        <f t="shared" si="8"/>
        <v>2003</v>
      </c>
      <c r="F56" s="1">
        <f t="shared" si="9"/>
        <v>0</v>
      </c>
      <c r="G56" s="1">
        <f t="shared" si="2"/>
        <v>0</v>
      </c>
      <c r="H56" s="6">
        <f t="shared" si="10"/>
        <v>0</v>
      </c>
      <c r="I56" s="4">
        <f t="shared" si="11"/>
        <v>0</v>
      </c>
    </row>
    <row r="57" spans="1:9" x14ac:dyDescent="0.2">
      <c r="A57" s="1" t="s">
        <v>12</v>
      </c>
      <c r="B57" s="1" t="s">
        <v>45</v>
      </c>
      <c r="C57" s="5">
        <v>39448</v>
      </c>
      <c r="D57" s="4">
        <v>4991.8</v>
      </c>
      <c r="E57" s="1">
        <f t="shared" si="8"/>
        <v>2008</v>
      </c>
      <c r="F57" s="1">
        <f t="shared" si="9"/>
        <v>8.5</v>
      </c>
      <c r="G57" s="1">
        <f t="shared" si="2"/>
        <v>1.5</v>
      </c>
      <c r="H57" s="6">
        <f t="shared" si="10"/>
        <v>499.18000000000006</v>
      </c>
      <c r="I57" s="4">
        <f t="shared" si="11"/>
        <v>748.7700000000001</v>
      </c>
    </row>
    <row r="58" spans="1:9" x14ac:dyDescent="0.2">
      <c r="A58" s="1" t="s">
        <v>12</v>
      </c>
      <c r="B58" s="1" t="s">
        <v>37</v>
      </c>
      <c r="C58" s="5">
        <v>29221</v>
      </c>
      <c r="D58" s="4">
        <v>0</v>
      </c>
      <c r="E58" s="1">
        <f t="shared" si="8"/>
        <v>1980</v>
      </c>
      <c r="F58" s="1">
        <f t="shared" si="9"/>
        <v>0</v>
      </c>
      <c r="G58" s="1">
        <f t="shared" si="2"/>
        <v>0</v>
      </c>
      <c r="H58" s="6">
        <f t="shared" si="10"/>
        <v>0</v>
      </c>
      <c r="I58" s="4">
        <f t="shared" si="11"/>
        <v>0</v>
      </c>
    </row>
    <row r="59" spans="1:9" x14ac:dyDescent="0.2">
      <c r="A59" s="1" t="s">
        <v>12</v>
      </c>
      <c r="B59" s="1" t="s">
        <v>37</v>
      </c>
      <c r="C59" s="5">
        <v>29587</v>
      </c>
      <c r="D59" s="4">
        <v>0</v>
      </c>
      <c r="E59" s="1">
        <f t="shared" si="8"/>
        <v>1981</v>
      </c>
      <c r="F59" s="1">
        <f t="shared" si="9"/>
        <v>0</v>
      </c>
      <c r="G59" s="1">
        <f t="shared" si="2"/>
        <v>0</v>
      </c>
      <c r="H59" s="6">
        <f t="shared" si="10"/>
        <v>0</v>
      </c>
      <c r="I59" s="4">
        <f t="shared" si="11"/>
        <v>0</v>
      </c>
    </row>
    <row r="60" spans="1:9" x14ac:dyDescent="0.2">
      <c r="A60" s="1" t="s">
        <v>12</v>
      </c>
      <c r="B60" s="1" t="s">
        <v>37</v>
      </c>
      <c r="C60" s="5">
        <v>29952</v>
      </c>
      <c r="D60" s="4">
        <v>0</v>
      </c>
      <c r="E60" s="1">
        <f t="shared" si="8"/>
        <v>1982</v>
      </c>
      <c r="F60" s="1">
        <f t="shared" si="9"/>
        <v>0</v>
      </c>
      <c r="G60" s="1">
        <f t="shared" si="2"/>
        <v>0</v>
      </c>
      <c r="H60" s="6">
        <f t="shared" si="10"/>
        <v>0</v>
      </c>
      <c r="I60" s="4">
        <f t="shared" si="11"/>
        <v>0</v>
      </c>
    </row>
    <row r="61" spans="1:9" x14ac:dyDescent="0.2">
      <c r="A61" s="1" t="s">
        <v>12</v>
      </c>
      <c r="B61" s="1" t="s">
        <v>37</v>
      </c>
      <c r="C61" s="5">
        <v>30317</v>
      </c>
      <c r="D61" s="4">
        <v>0</v>
      </c>
      <c r="E61" s="1">
        <f t="shared" si="8"/>
        <v>1983</v>
      </c>
      <c r="F61" s="1">
        <f t="shared" si="9"/>
        <v>0</v>
      </c>
      <c r="G61" s="1">
        <f t="shared" si="2"/>
        <v>0</v>
      </c>
      <c r="H61" s="6">
        <f t="shared" si="10"/>
        <v>0</v>
      </c>
      <c r="I61" s="4">
        <f t="shared" si="11"/>
        <v>0</v>
      </c>
    </row>
    <row r="62" spans="1:9" x14ac:dyDescent="0.2">
      <c r="A62" s="1" t="s">
        <v>12</v>
      </c>
      <c r="B62" s="1" t="s">
        <v>37</v>
      </c>
      <c r="C62" s="5">
        <v>30682</v>
      </c>
      <c r="D62" s="4">
        <v>0</v>
      </c>
      <c r="E62" s="1">
        <f t="shared" si="8"/>
        <v>1984</v>
      </c>
      <c r="F62" s="1">
        <f t="shared" si="9"/>
        <v>0</v>
      </c>
      <c r="G62" s="1">
        <f t="shared" si="2"/>
        <v>0</v>
      </c>
      <c r="H62" s="6">
        <f t="shared" si="10"/>
        <v>0</v>
      </c>
      <c r="I62" s="4">
        <f t="shared" si="11"/>
        <v>0</v>
      </c>
    </row>
    <row r="63" spans="1:9" x14ac:dyDescent="0.2">
      <c r="A63" s="1" t="s">
        <v>12</v>
      </c>
      <c r="B63" s="1" t="s">
        <v>37</v>
      </c>
      <c r="C63" s="5">
        <v>31048</v>
      </c>
      <c r="D63" s="4">
        <v>0</v>
      </c>
      <c r="E63" s="1">
        <f t="shared" si="8"/>
        <v>1985</v>
      </c>
      <c r="F63" s="1">
        <f t="shared" si="9"/>
        <v>0</v>
      </c>
      <c r="G63" s="1">
        <f t="shared" si="2"/>
        <v>0</v>
      </c>
      <c r="H63" s="6">
        <f t="shared" si="10"/>
        <v>0</v>
      </c>
      <c r="I63" s="4">
        <f t="shared" si="11"/>
        <v>0</v>
      </c>
    </row>
    <row r="64" spans="1:9" x14ac:dyDescent="0.2">
      <c r="A64" s="1" t="s">
        <v>12</v>
      </c>
      <c r="B64" s="1" t="s">
        <v>37</v>
      </c>
      <c r="C64" s="5">
        <v>31413</v>
      </c>
      <c r="D64" s="4">
        <v>0</v>
      </c>
      <c r="E64" s="1">
        <f t="shared" si="8"/>
        <v>1986</v>
      </c>
      <c r="F64" s="1">
        <f t="shared" si="9"/>
        <v>0</v>
      </c>
      <c r="G64" s="1">
        <f t="shared" si="2"/>
        <v>0</v>
      </c>
      <c r="H64" s="6">
        <f t="shared" si="10"/>
        <v>0</v>
      </c>
      <c r="I64" s="4">
        <f t="shared" si="11"/>
        <v>0</v>
      </c>
    </row>
    <row r="65" spans="1:9" x14ac:dyDescent="0.2">
      <c r="A65" s="1" t="s">
        <v>12</v>
      </c>
      <c r="B65" s="1" t="s">
        <v>37</v>
      </c>
      <c r="C65" s="5">
        <v>31778</v>
      </c>
      <c r="D65" s="4">
        <v>0</v>
      </c>
      <c r="E65" s="1">
        <f t="shared" si="8"/>
        <v>1987</v>
      </c>
      <c r="F65" s="1">
        <f t="shared" si="9"/>
        <v>0</v>
      </c>
      <c r="G65" s="1">
        <f t="shared" si="2"/>
        <v>0</v>
      </c>
      <c r="H65" s="6">
        <f t="shared" si="10"/>
        <v>0</v>
      </c>
      <c r="I65" s="4">
        <f t="shared" si="11"/>
        <v>0</v>
      </c>
    </row>
    <row r="66" spans="1:9" x14ac:dyDescent="0.2">
      <c r="A66" s="1" t="s">
        <v>12</v>
      </c>
      <c r="B66" s="1" t="s">
        <v>37</v>
      </c>
      <c r="C66" s="5">
        <v>32143</v>
      </c>
      <c r="D66" s="4">
        <v>0</v>
      </c>
      <c r="E66" s="1">
        <f t="shared" si="8"/>
        <v>1988</v>
      </c>
      <c r="F66" s="1">
        <f t="shared" si="9"/>
        <v>0</v>
      </c>
      <c r="G66" s="1">
        <f t="shared" si="2"/>
        <v>0</v>
      </c>
      <c r="H66" s="6">
        <f t="shared" si="10"/>
        <v>0</v>
      </c>
      <c r="I66" s="4">
        <f t="shared" si="11"/>
        <v>0</v>
      </c>
    </row>
    <row r="67" spans="1:9" x14ac:dyDescent="0.2">
      <c r="A67" s="1" t="s">
        <v>12</v>
      </c>
      <c r="B67" s="1" t="s">
        <v>37</v>
      </c>
      <c r="C67" s="5">
        <v>32509</v>
      </c>
      <c r="D67" s="4">
        <v>0</v>
      </c>
      <c r="E67" s="1">
        <f t="shared" si="8"/>
        <v>1989</v>
      </c>
      <c r="F67" s="1">
        <f t="shared" si="9"/>
        <v>0</v>
      </c>
      <c r="G67" s="1">
        <f t="shared" si="2"/>
        <v>0</v>
      </c>
      <c r="H67" s="6">
        <f t="shared" si="10"/>
        <v>0</v>
      </c>
      <c r="I67" s="4">
        <f t="shared" si="11"/>
        <v>0</v>
      </c>
    </row>
    <row r="68" spans="1:9" x14ac:dyDescent="0.2">
      <c r="A68" s="1" t="s">
        <v>12</v>
      </c>
      <c r="B68" s="1" t="s">
        <v>37</v>
      </c>
      <c r="C68" s="5">
        <v>32874</v>
      </c>
      <c r="D68" s="4">
        <v>0</v>
      </c>
      <c r="E68" s="1">
        <f t="shared" si="8"/>
        <v>1990</v>
      </c>
      <c r="F68" s="1">
        <f t="shared" si="9"/>
        <v>0</v>
      </c>
      <c r="G68" s="1">
        <f t="shared" si="2"/>
        <v>0</v>
      </c>
      <c r="H68" s="6">
        <f t="shared" si="10"/>
        <v>0</v>
      </c>
      <c r="I68" s="4">
        <f t="shared" si="11"/>
        <v>0</v>
      </c>
    </row>
    <row r="69" spans="1:9" x14ac:dyDescent="0.2">
      <c r="A69" s="1" t="s">
        <v>12</v>
      </c>
      <c r="B69" s="1" t="s">
        <v>37</v>
      </c>
      <c r="C69" s="5">
        <v>33604</v>
      </c>
      <c r="D69" s="4">
        <v>0</v>
      </c>
      <c r="E69" s="1">
        <f t="shared" si="8"/>
        <v>1992</v>
      </c>
      <c r="F69" s="1">
        <f t="shared" si="9"/>
        <v>0</v>
      </c>
      <c r="G69" s="1">
        <f t="shared" ref="G69:G132" si="12">IF(F69&lt;&gt;0,$F$1-F69,0)</f>
        <v>0</v>
      </c>
      <c r="H69" s="6">
        <f t="shared" si="10"/>
        <v>0</v>
      </c>
      <c r="I69" s="4">
        <f t="shared" si="11"/>
        <v>0</v>
      </c>
    </row>
    <row r="70" spans="1:9" x14ac:dyDescent="0.2">
      <c r="A70" s="1" t="s">
        <v>12</v>
      </c>
      <c r="B70" s="1" t="s">
        <v>37</v>
      </c>
      <c r="C70" s="5">
        <v>34335</v>
      </c>
      <c r="D70" s="4">
        <v>0</v>
      </c>
      <c r="E70" s="1">
        <f t="shared" si="8"/>
        <v>1994</v>
      </c>
      <c r="F70" s="1">
        <f t="shared" si="9"/>
        <v>0</v>
      </c>
      <c r="G70" s="1">
        <f t="shared" si="12"/>
        <v>0</v>
      </c>
      <c r="H70" s="6">
        <f t="shared" si="10"/>
        <v>0</v>
      </c>
      <c r="I70" s="4">
        <f t="shared" si="11"/>
        <v>0</v>
      </c>
    </row>
    <row r="71" spans="1:9" x14ac:dyDescent="0.2">
      <c r="A71" s="1" t="s">
        <v>12</v>
      </c>
      <c r="B71" s="1" t="s">
        <v>37</v>
      </c>
      <c r="C71" s="5">
        <v>34700</v>
      </c>
      <c r="D71" s="4">
        <v>0</v>
      </c>
      <c r="E71" s="1">
        <f t="shared" si="8"/>
        <v>1995</v>
      </c>
      <c r="F71" s="1">
        <f t="shared" si="9"/>
        <v>0</v>
      </c>
      <c r="G71" s="1">
        <f t="shared" si="12"/>
        <v>0</v>
      </c>
      <c r="H71" s="6">
        <f t="shared" si="10"/>
        <v>0</v>
      </c>
      <c r="I71" s="4">
        <f t="shared" si="11"/>
        <v>0</v>
      </c>
    </row>
    <row r="72" spans="1:9" x14ac:dyDescent="0.2">
      <c r="A72" s="1" t="s">
        <v>12</v>
      </c>
      <c r="B72" s="1" t="s">
        <v>37</v>
      </c>
      <c r="C72" s="5">
        <v>35065</v>
      </c>
      <c r="D72" s="4">
        <v>0</v>
      </c>
      <c r="E72" s="1">
        <f t="shared" si="8"/>
        <v>1996</v>
      </c>
      <c r="F72" s="1">
        <f t="shared" si="9"/>
        <v>0</v>
      </c>
      <c r="G72" s="1">
        <f t="shared" si="12"/>
        <v>0</v>
      </c>
      <c r="H72" s="6">
        <f t="shared" si="10"/>
        <v>0</v>
      </c>
      <c r="I72" s="4">
        <f t="shared" si="11"/>
        <v>0</v>
      </c>
    </row>
    <row r="73" spans="1:9" x14ac:dyDescent="0.2">
      <c r="A73" s="1" t="s">
        <v>12</v>
      </c>
      <c r="B73" s="1" t="s">
        <v>37</v>
      </c>
      <c r="C73" s="5">
        <v>35431</v>
      </c>
      <c r="D73" s="4">
        <v>0</v>
      </c>
      <c r="E73" s="1">
        <f t="shared" si="8"/>
        <v>1997</v>
      </c>
      <c r="F73" s="1">
        <f t="shared" si="9"/>
        <v>0</v>
      </c>
      <c r="G73" s="1">
        <f t="shared" si="12"/>
        <v>0</v>
      </c>
      <c r="H73" s="6">
        <f t="shared" si="10"/>
        <v>0</v>
      </c>
      <c r="I73" s="4">
        <f t="shared" si="11"/>
        <v>0</v>
      </c>
    </row>
    <row r="74" spans="1:9" x14ac:dyDescent="0.2">
      <c r="A74" s="1" t="s">
        <v>12</v>
      </c>
      <c r="B74" s="1" t="s">
        <v>37</v>
      </c>
      <c r="C74" s="5">
        <v>35796</v>
      </c>
      <c r="D74" s="4">
        <v>0</v>
      </c>
      <c r="E74" s="1">
        <f t="shared" si="8"/>
        <v>1998</v>
      </c>
      <c r="F74" s="1">
        <f t="shared" si="9"/>
        <v>0</v>
      </c>
      <c r="G74" s="1">
        <f t="shared" si="12"/>
        <v>0</v>
      </c>
      <c r="H74" s="6">
        <f t="shared" si="10"/>
        <v>0</v>
      </c>
      <c r="I74" s="4">
        <f t="shared" si="11"/>
        <v>0</v>
      </c>
    </row>
    <row r="75" spans="1:9" x14ac:dyDescent="0.2">
      <c r="A75" s="1" t="s">
        <v>12</v>
      </c>
      <c r="B75" s="1" t="s">
        <v>37</v>
      </c>
      <c r="C75" s="5">
        <v>36161</v>
      </c>
      <c r="D75" s="4">
        <v>0</v>
      </c>
      <c r="E75" s="1">
        <f t="shared" si="8"/>
        <v>1999</v>
      </c>
      <c r="F75" s="1">
        <f t="shared" si="9"/>
        <v>0</v>
      </c>
      <c r="G75" s="1">
        <f t="shared" si="12"/>
        <v>0</v>
      </c>
      <c r="H75" s="6">
        <f t="shared" si="10"/>
        <v>0</v>
      </c>
      <c r="I75" s="4">
        <f t="shared" si="11"/>
        <v>0</v>
      </c>
    </row>
    <row r="76" spans="1:9" x14ac:dyDescent="0.2">
      <c r="A76" s="1" t="s">
        <v>12</v>
      </c>
      <c r="B76" s="1" t="s">
        <v>37</v>
      </c>
      <c r="C76" s="5">
        <v>36526</v>
      </c>
      <c r="D76" s="4">
        <v>0</v>
      </c>
      <c r="E76" s="1">
        <f t="shared" si="8"/>
        <v>2000</v>
      </c>
      <c r="F76" s="1">
        <f t="shared" si="9"/>
        <v>0</v>
      </c>
      <c r="G76" s="1">
        <f t="shared" si="12"/>
        <v>0</v>
      </c>
      <c r="H76" s="6">
        <f t="shared" si="10"/>
        <v>0</v>
      </c>
      <c r="I76" s="4">
        <f t="shared" si="11"/>
        <v>0</v>
      </c>
    </row>
    <row r="77" spans="1:9" x14ac:dyDescent="0.2">
      <c r="A77" s="1" t="s">
        <v>12</v>
      </c>
      <c r="B77" s="1" t="s">
        <v>37</v>
      </c>
      <c r="C77" s="5">
        <v>36892</v>
      </c>
      <c r="D77" s="4">
        <v>0</v>
      </c>
      <c r="E77" s="1">
        <f t="shared" si="8"/>
        <v>2001</v>
      </c>
      <c r="F77" s="1">
        <f t="shared" si="9"/>
        <v>0</v>
      </c>
      <c r="G77" s="1">
        <f t="shared" si="12"/>
        <v>0</v>
      </c>
      <c r="H77" s="6">
        <f t="shared" si="10"/>
        <v>0</v>
      </c>
      <c r="I77" s="4">
        <f t="shared" si="11"/>
        <v>0</v>
      </c>
    </row>
    <row r="78" spans="1:9" x14ac:dyDescent="0.2">
      <c r="A78" s="1" t="s">
        <v>12</v>
      </c>
      <c r="B78" s="1" t="s">
        <v>37</v>
      </c>
      <c r="C78" s="5">
        <v>37622</v>
      </c>
      <c r="D78" s="4">
        <v>0</v>
      </c>
      <c r="E78" s="1">
        <f t="shared" si="8"/>
        <v>2003</v>
      </c>
      <c r="F78" s="1">
        <f t="shared" si="9"/>
        <v>0</v>
      </c>
      <c r="G78" s="1">
        <f t="shared" si="12"/>
        <v>0</v>
      </c>
      <c r="H78" s="6">
        <f t="shared" si="10"/>
        <v>0</v>
      </c>
      <c r="I78" s="4">
        <f t="shared" si="11"/>
        <v>0</v>
      </c>
    </row>
    <row r="79" spans="1:9" x14ac:dyDescent="0.2">
      <c r="A79" s="1" t="s">
        <v>12</v>
      </c>
      <c r="B79" s="1" t="s">
        <v>30</v>
      </c>
      <c r="C79" s="5">
        <v>29221</v>
      </c>
      <c r="D79" s="4">
        <v>0</v>
      </c>
      <c r="E79" s="1">
        <f t="shared" si="8"/>
        <v>1980</v>
      </c>
      <c r="F79" s="1">
        <f t="shared" si="9"/>
        <v>0</v>
      </c>
      <c r="G79" s="1">
        <f t="shared" si="12"/>
        <v>0</v>
      </c>
      <c r="H79" s="6">
        <f t="shared" si="10"/>
        <v>0</v>
      </c>
      <c r="I79" s="4">
        <f t="shared" si="11"/>
        <v>0</v>
      </c>
    </row>
    <row r="80" spans="1:9" x14ac:dyDescent="0.2">
      <c r="A80" s="1" t="s">
        <v>12</v>
      </c>
      <c r="B80" s="1" t="s">
        <v>30</v>
      </c>
      <c r="C80" s="5">
        <v>29587</v>
      </c>
      <c r="D80" s="4">
        <v>0</v>
      </c>
      <c r="E80" s="1">
        <f t="shared" si="8"/>
        <v>1981</v>
      </c>
      <c r="F80" s="1">
        <f t="shared" si="9"/>
        <v>0</v>
      </c>
      <c r="G80" s="1">
        <f t="shared" si="12"/>
        <v>0</v>
      </c>
      <c r="H80" s="6">
        <f t="shared" si="10"/>
        <v>0</v>
      </c>
      <c r="I80" s="4">
        <f t="shared" si="11"/>
        <v>0</v>
      </c>
    </row>
    <row r="81" spans="1:9" x14ac:dyDescent="0.2">
      <c r="A81" s="1" t="s">
        <v>12</v>
      </c>
      <c r="B81" s="1" t="s">
        <v>30</v>
      </c>
      <c r="C81" s="5">
        <v>29952</v>
      </c>
      <c r="D81" s="4">
        <v>0</v>
      </c>
      <c r="E81" s="1">
        <f t="shared" si="8"/>
        <v>1982</v>
      </c>
      <c r="F81" s="1">
        <f t="shared" si="9"/>
        <v>0</v>
      </c>
      <c r="G81" s="1">
        <f t="shared" si="12"/>
        <v>0</v>
      </c>
      <c r="H81" s="6">
        <f t="shared" si="10"/>
        <v>0</v>
      </c>
      <c r="I81" s="4">
        <f t="shared" si="11"/>
        <v>0</v>
      </c>
    </row>
    <row r="82" spans="1:9" x14ac:dyDescent="0.2">
      <c r="A82" s="1" t="s">
        <v>12</v>
      </c>
      <c r="B82" s="1" t="s">
        <v>30</v>
      </c>
      <c r="C82" s="5">
        <v>30317</v>
      </c>
      <c r="D82" s="4">
        <v>0</v>
      </c>
      <c r="E82" s="1">
        <f t="shared" si="8"/>
        <v>1983</v>
      </c>
      <c r="F82" s="1">
        <f t="shared" si="9"/>
        <v>0</v>
      </c>
      <c r="G82" s="1">
        <f t="shared" si="12"/>
        <v>0</v>
      </c>
      <c r="H82" s="6">
        <f t="shared" si="10"/>
        <v>0</v>
      </c>
      <c r="I82" s="4">
        <f t="shared" si="11"/>
        <v>0</v>
      </c>
    </row>
    <row r="83" spans="1:9" x14ac:dyDescent="0.2">
      <c r="A83" s="1" t="s">
        <v>12</v>
      </c>
      <c r="B83" s="1" t="s">
        <v>30</v>
      </c>
      <c r="C83" s="5">
        <v>30682</v>
      </c>
      <c r="D83" s="4">
        <v>0</v>
      </c>
      <c r="E83" s="1">
        <f t="shared" si="8"/>
        <v>1984</v>
      </c>
      <c r="F83" s="1">
        <f t="shared" si="9"/>
        <v>0</v>
      </c>
      <c r="G83" s="1">
        <f t="shared" si="12"/>
        <v>0</v>
      </c>
      <c r="H83" s="6">
        <f t="shared" si="10"/>
        <v>0</v>
      </c>
      <c r="I83" s="4">
        <f t="shared" si="11"/>
        <v>0</v>
      </c>
    </row>
    <row r="84" spans="1:9" x14ac:dyDescent="0.2">
      <c r="A84" s="1" t="s">
        <v>12</v>
      </c>
      <c r="B84" s="1" t="s">
        <v>30</v>
      </c>
      <c r="C84" s="5">
        <v>31048</v>
      </c>
      <c r="D84" s="4">
        <v>0</v>
      </c>
      <c r="E84" s="1">
        <f t="shared" si="8"/>
        <v>1985</v>
      </c>
      <c r="F84" s="1">
        <f t="shared" si="9"/>
        <v>0</v>
      </c>
      <c r="G84" s="1">
        <f t="shared" si="12"/>
        <v>0</v>
      </c>
      <c r="H84" s="6">
        <f t="shared" si="10"/>
        <v>0</v>
      </c>
      <c r="I84" s="4">
        <f t="shared" si="11"/>
        <v>0</v>
      </c>
    </row>
    <row r="85" spans="1:9" x14ac:dyDescent="0.2">
      <c r="A85" s="1" t="s">
        <v>12</v>
      </c>
      <c r="B85" s="1" t="s">
        <v>30</v>
      </c>
      <c r="C85" s="5">
        <v>31413</v>
      </c>
      <c r="D85" s="4">
        <v>0</v>
      </c>
      <c r="E85" s="1">
        <f t="shared" si="8"/>
        <v>1986</v>
      </c>
      <c r="F85" s="1">
        <f t="shared" si="9"/>
        <v>0</v>
      </c>
      <c r="G85" s="1">
        <f t="shared" si="12"/>
        <v>0</v>
      </c>
      <c r="H85" s="6">
        <f t="shared" si="10"/>
        <v>0</v>
      </c>
      <c r="I85" s="4">
        <f t="shared" si="11"/>
        <v>0</v>
      </c>
    </row>
    <row r="86" spans="1:9" x14ac:dyDescent="0.2">
      <c r="A86" s="1" t="s">
        <v>12</v>
      </c>
      <c r="B86" s="1" t="s">
        <v>30</v>
      </c>
      <c r="C86" s="5">
        <v>31778</v>
      </c>
      <c r="D86" s="4">
        <v>0</v>
      </c>
      <c r="E86" s="1">
        <f t="shared" si="8"/>
        <v>1987</v>
      </c>
      <c r="F86" s="1">
        <f t="shared" si="9"/>
        <v>0</v>
      </c>
      <c r="G86" s="1">
        <f t="shared" si="12"/>
        <v>0</v>
      </c>
      <c r="H86" s="6">
        <f t="shared" si="10"/>
        <v>0</v>
      </c>
      <c r="I86" s="4">
        <f t="shared" si="11"/>
        <v>0</v>
      </c>
    </row>
    <row r="87" spans="1:9" x14ac:dyDescent="0.2">
      <c r="A87" s="1" t="s">
        <v>12</v>
      </c>
      <c r="B87" s="1" t="s">
        <v>30</v>
      </c>
      <c r="C87" s="5">
        <v>32143</v>
      </c>
      <c r="D87" s="4">
        <v>0</v>
      </c>
      <c r="E87" s="1">
        <f t="shared" si="8"/>
        <v>1988</v>
      </c>
      <c r="F87" s="1">
        <f t="shared" si="9"/>
        <v>0</v>
      </c>
      <c r="G87" s="1">
        <f t="shared" si="12"/>
        <v>0</v>
      </c>
      <c r="H87" s="6">
        <f t="shared" si="10"/>
        <v>0</v>
      </c>
      <c r="I87" s="4">
        <f t="shared" si="11"/>
        <v>0</v>
      </c>
    </row>
    <row r="88" spans="1:9" x14ac:dyDescent="0.2">
      <c r="A88" s="1" t="s">
        <v>12</v>
      </c>
      <c r="B88" s="1" t="s">
        <v>30</v>
      </c>
      <c r="C88" s="5">
        <v>32509</v>
      </c>
      <c r="D88" s="4">
        <v>0</v>
      </c>
      <c r="E88" s="1">
        <f t="shared" si="8"/>
        <v>1989</v>
      </c>
      <c r="F88" s="1">
        <f t="shared" si="9"/>
        <v>0</v>
      </c>
      <c r="G88" s="1">
        <f t="shared" si="12"/>
        <v>0</v>
      </c>
      <c r="H88" s="6">
        <f t="shared" si="10"/>
        <v>0</v>
      </c>
      <c r="I88" s="4">
        <f t="shared" si="11"/>
        <v>0</v>
      </c>
    </row>
    <row r="89" spans="1:9" x14ac:dyDescent="0.2">
      <c r="A89" s="1" t="s">
        <v>12</v>
      </c>
      <c r="B89" s="1" t="s">
        <v>30</v>
      </c>
      <c r="C89" s="5">
        <v>32874</v>
      </c>
      <c r="D89" s="4">
        <v>0</v>
      </c>
      <c r="E89" s="1">
        <f t="shared" si="8"/>
        <v>1990</v>
      </c>
      <c r="F89" s="1">
        <f t="shared" si="9"/>
        <v>0</v>
      </c>
      <c r="G89" s="1">
        <f t="shared" si="12"/>
        <v>0</v>
      </c>
      <c r="H89" s="6">
        <f t="shared" si="10"/>
        <v>0</v>
      </c>
      <c r="I89" s="4">
        <f t="shared" si="11"/>
        <v>0</v>
      </c>
    </row>
    <row r="90" spans="1:9" x14ac:dyDescent="0.2">
      <c r="A90" s="1" t="s">
        <v>12</v>
      </c>
      <c r="B90" s="1" t="s">
        <v>30</v>
      </c>
      <c r="C90" s="5">
        <v>33604</v>
      </c>
      <c r="D90" s="4">
        <v>0</v>
      </c>
      <c r="E90" s="1">
        <f t="shared" si="8"/>
        <v>1992</v>
      </c>
      <c r="F90" s="1">
        <f t="shared" si="9"/>
        <v>0</v>
      </c>
      <c r="G90" s="1">
        <f t="shared" si="12"/>
        <v>0</v>
      </c>
      <c r="H90" s="6">
        <f t="shared" si="10"/>
        <v>0</v>
      </c>
      <c r="I90" s="4">
        <f t="shared" si="11"/>
        <v>0</v>
      </c>
    </row>
    <row r="91" spans="1:9" x14ac:dyDescent="0.2">
      <c r="A91" s="1" t="s">
        <v>12</v>
      </c>
      <c r="B91" s="1" t="s">
        <v>30</v>
      </c>
      <c r="C91" s="5">
        <v>34335</v>
      </c>
      <c r="D91" s="4">
        <v>0</v>
      </c>
      <c r="E91" s="1">
        <f t="shared" si="8"/>
        <v>1994</v>
      </c>
      <c r="F91" s="1">
        <f t="shared" si="9"/>
        <v>0</v>
      </c>
      <c r="G91" s="1">
        <f t="shared" si="12"/>
        <v>0</v>
      </c>
      <c r="H91" s="6">
        <f t="shared" si="10"/>
        <v>0</v>
      </c>
      <c r="I91" s="4">
        <f t="shared" si="11"/>
        <v>0</v>
      </c>
    </row>
    <row r="92" spans="1:9" x14ac:dyDescent="0.2">
      <c r="A92" s="1" t="s">
        <v>12</v>
      </c>
      <c r="B92" s="1" t="s">
        <v>30</v>
      </c>
      <c r="C92" s="5">
        <v>34700</v>
      </c>
      <c r="D92" s="4">
        <v>0</v>
      </c>
      <c r="E92" s="1">
        <f t="shared" si="8"/>
        <v>1995</v>
      </c>
      <c r="F92" s="1">
        <f t="shared" si="9"/>
        <v>0</v>
      </c>
      <c r="G92" s="1">
        <f t="shared" si="12"/>
        <v>0</v>
      </c>
      <c r="H92" s="6">
        <f t="shared" si="10"/>
        <v>0</v>
      </c>
      <c r="I92" s="4">
        <f t="shared" si="11"/>
        <v>0</v>
      </c>
    </row>
    <row r="93" spans="1:9" x14ac:dyDescent="0.2">
      <c r="A93" s="1" t="s">
        <v>12</v>
      </c>
      <c r="B93" s="1" t="s">
        <v>30</v>
      </c>
      <c r="C93" s="5">
        <v>35065</v>
      </c>
      <c r="D93" s="4">
        <v>0</v>
      </c>
      <c r="E93" s="1">
        <f t="shared" si="8"/>
        <v>1996</v>
      </c>
      <c r="F93" s="1">
        <f t="shared" si="9"/>
        <v>0</v>
      </c>
      <c r="G93" s="1">
        <f t="shared" si="12"/>
        <v>0</v>
      </c>
      <c r="H93" s="6">
        <f t="shared" si="10"/>
        <v>0</v>
      </c>
      <c r="I93" s="4">
        <f t="shared" si="11"/>
        <v>0</v>
      </c>
    </row>
    <row r="94" spans="1:9" x14ac:dyDescent="0.2">
      <c r="A94" s="1" t="s">
        <v>12</v>
      </c>
      <c r="B94" s="1" t="s">
        <v>30</v>
      </c>
      <c r="C94" s="5">
        <v>35431</v>
      </c>
      <c r="D94" s="4">
        <v>0</v>
      </c>
      <c r="E94" s="1">
        <f t="shared" si="8"/>
        <v>1997</v>
      </c>
      <c r="F94" s="1">
        <f t="shared" si="9"/>
        <v>0</v>
      </c>
      <c r="G94" s="1">
        <f t="shared" si="12"/>
        <v>0</v>
      </c>
      <c r="H94" s="6">
        <f t="shared" si="10"/>
        <v>0</v>
      </c>
      <c r="I94" s="4">
        <f t="shared" si="11"/>
        <v>0</v>
      </c>
    </row>
    <row r="95" spans="1:9" x14ac:dyDescent="0.2">
      <c r="A95" s="1" t="s">
        <v>12</v>
      </c>
      <c r="B95" s="1" t="s">
        <v>30</v>
      </c>
      <c r="C95" s="5">
        <v>35796</v>
      </c>
      <c r="D95" s="4">
        <v>0</v>
      </c>
      <c r="E95" s="1">
        <f t="shared" si="8"/>
        <v>1998</v>
      </c>
      <c r="F95" s="1">
        <f t="shared" si="9"/>
        <v>0</v>
      </c>
      <c r="G95" s="1">
        <f t="shared" si="12"/>
        <v>0</v>
      </c>
      <c r="H95" s="6">
        <f t="shared" si="10"/>
        <v>0</v>
      </c>
      <c r="I95" s="4">
        <f t="shared" si="11"/>
        <v>0</v>
      </c>
    </row>
    <row r="96" spans="1:9" x14ac:dyDescent="0.2">
      <c r="A96" s="1" t="s">
        <v>12</v>
      </c>
      <c r="B96" s="1" t="s">
        <v>30</v>
      </c>
      <c r="C96" s="5">
        <v>36161</v>
      </c>
      <c r="D96" s="4">
        <v>0</v>
      </c>
      <c r="E96" s="1">
        <f t="shared" si="8"/>
        <v>1999</v>
      </c>
      <c r="F96" s="1">
        <f t="shared" si="9"/>
        <v>0</v>
      </c>
      <c r="G96" s="1">
        <f t="shared" si="12"/>
        <v>0</v>
      </c>
      <c r="H96" s="6">
        <f t="shared" si="10"/>
        <v>0</v>
      </c>
      <c r="I96" s="4">
        <f t="shared" si="11"/>
        <v>0</v>
      </c>
    </row>
    <row r="97" spans="1:9" x14ac:dyDescent="0.2">
      <c r="A97" s="1" t="s">
        <v>12</v>
      </c>
      <c r="B97" s="1" t="s">
        <v>30</v>
      </c>
      <c r="C97" s="5">
        <v>36526</v>
      </c>
      <c r="D97" s="4">
        <v>0</v>
      </c>
      <c r="E97" s="1">
        <f t="shared" si="8"/>
        <v>2000</v>
      </c>
      <c r="F97" s="1">
        <f t="shared" si="9"/>
        <v>0</v>
      </c>
      <c r="G97" s="1">
        <f t="shared" si="12"/>
        <v>0</v>
      </c>
      <c r="H97" s="6">
        <f t="shared" si="10"/>
        <v>0</v>
      </c>
      <c r="I97" s="4">
        <f t="shared" si="11"/>
        <v>0</v>
      </c>
    </row>
    <row r="98" spans="1:9" x14ac:dyDescent="0.2">
      <c r="A98" s="1" t="s">
        <v>12</v>
      </c>
      <c r="B98" s="1" t="s">
        <v>30</v>
      </c>
      <c r="C98" s="5">
        <v>36892</v>
      </c>
      <c r="D98" s="4">
        <v>0</v>
      </c>
      <c r="E98" s="1">
        <f t="shared" si="8"/>
        <v>2001</v>
      </c>
      <c r="F98" s="1">
        <f t="shared" si="9"/>
        <v>0</v>
      </c>
      <c r="G98" s="1">
        <f t="shared" si="12"/>
        <v>0</v>
      </c>
      <c r="H98" s="6">
        <f t="shared" si="10"/>
        <v>0</v>
      </c>
      <c r="I98" s="4">
        <f t="shared" si="11"/>
        <v>0</v>
      </c>
    </row>
    <row r="99" spans="1:9" x14ac:dyDescent="0.2">
      <c r="A99" s="1" t="s">
        <v>12</v>
      </c>
      <c r="B99" s="1" t="s">
        <v>30</v>
      </c>
      <c r="C99" s="5">
        <v>37622</v>
      </c>
      <c r="D99" s="4">
        <v>0</v>
      </c>
      <c r="E99" s="1">
        <f t="shared" si="8"/>
        <v>2003</v>
      </c>
      <c r="F99" s="1">
        <f t="shared" si="9"/>
        <v>0</v>
      </c>
      <c r="G99" s="1">
        <f t="shared" si="12"/>
        <v>0</v>
      </c>
      <c r="H99" s="6">
        <f t="shared" si="10"/>
        <v>0</v>
      </c>
      <c r="I99" s="4">
        <f t="shared" si="11"/>
        <v>0</v>
      </c>
    </row>
    <row r="100" spans="1:9" x14ac:dyDescent="0.2">
      <c r="A100" s="1" t="s">
        <v>12</v>
      </c>
      <c r="B100" s="1" t="s">
        <v>30</v>
      </c>
      <c r="C100" s="5">
        <v>41492</v>
      </c>
      <c r="D100" s="4">
        <v>4985.99</v>
      </c>
      <c r="E100" s="1">
        <f t="shared" si="8"/>
        <v>2013</v>
      </c>
      <c r="F100" s="1">
        <f t="shared" si="9"/>
        <v>3.5</v>
      </c>
      <c r="G100" s="1">
        <f t="shared" si="12"/>
        <v>6.5</v>
      </c>
      <c r="H100" s="6">
        <f t="shared" si="10"/>
        <v>498.59899999999999</v>
      </c>
      <c r="I100" s="4">
        <f t="shared" si="11"/>
        <v>3240.8935000000001</v>
      </c>
    </row>
    <row r="101" spans="1:9" x14ac:dyDescent="0.2">
      <c r="A101" s="1" t="s">
        <v>34</v>
      </c>
      <c r="B101" s="1" t="s">
        <v>45</v>
      </c>
      <c r="C101" s="5">
        <v>29221</v>
      </c>
      <c r="D101" s="4">
        <v>0</v>
      </c>
      <c r="E101" s="1">
        <f t="shared" si="8"/>
        <v>1980</v>
      </c>
      <c r="F101" s="1">
        <f t="shared" si="9"/>
        <v>0</v>
      </c>
      <c r="G101" s="1">
        <f t="shared" si="12"/>
        <v>0</v>
      </c>
      <c r="H101" s="6">
        <f t="shared" si="10"/>
        <v>0</v>
      </c>
      <c r="I101" s="4">
        <f t="shared" si="11"/>
        <v>0</v>
      </c>
    </row>
    <row r="102" spans="1:9" x14ac:dyDescent="0.2">
      <c r="A102" s="1" t="s">
        <v>34</v>
      </c>
      <c r="B102" s="1" t="s">
        <v>45</v>
      </c>
      <c r="C102" s="5">
        <v>29587</v>
      </c>
      <c r="D102" s="4">
        <v>0</v>
      </c>
      <c r="E102" s="1">
        <f t="shared" si="8"/>
        <v>1981</v>
      </c>
      <c r="F102" s="1">
        <f t="shared" si="9"/>
        <v>0</v>
      </c>
      <c r="G102" s="1">
        <f t="shared" si="12"/>
        <v>0</v>
      </c>
      <c r="H102" s="6">
        <f t="shared" si="10"/>
        <v>0</v>
      </c>
      <c r="I102" s="4">
        <f t="shared" si="11"/>
        <v>0</v>
      </c>
    </row>
    <row r="103" spans="1:9" x14ac:dyDescent="0.2">
      <c r="A103" s="1" t="s">
        <v>34</v>
      </c>
      <c r="B103" s="1" t="s">
        <v>45</v>
      </c>
      <c r="C103" s="5">
        <v>29952</v>
      </c>
      <c r="D103" s="4">
        <v>0</v>
      </c>
      <c r="E103" s="1">
        <f t="shared" si="8"/>
        <v>1982</v>
      </c>
      <c r="F103" s="1">
        <f t="shared" si="9"/>
        <v>0</v>
      </c>
      <c r="G103" s="1">
        <f t="shared" si="12"/>
        <v>0</v>
      </c>
      <c r="H103" s="6">
        <f t="shared" si="10"/>
        <v>0</v>
      </c>
      <c r="I103" s="4">
        <f t="shared" si="11"/>
        <v>0</v>
      </c>
    </row>
    <row r="104" spans="1:9" x14ac:dyDescent="0.2">
      <c r="A104" s="1" t="s">
        <v>34</v>
      </c>
      <c r="B104" s="1" t="s">
        <v>45</v>
      </c>
      <c r="C104" s="5">
        <v>30317</v>
      </c>
      <c r="D104" s="4">
        <v>0</v>
      </c>
      <c r="E104" s="1">
        <f t="shared" si="8"/>
        <v>1983</v>
      </c>
      <c r="F104" s="1">
        <f t="shared" si="9"/>
        <v>0</v>
      </c>
      <c r="G104" s="1">
        <f t="shared" si="12"/>
        <v>0</v>
      </c>
      <c r="H104" s="6">
        <f t="shared" si="10"/>
        <v>0</v>
      </c>
      <c r="I104" s="4">
        <f t="shared" si="11"/>
        <v>0</v>
      </c>
    </row>
    <row r="105" spans="1:9" x14ac:dyDescent="0.2">
      <c r="A105" s="1" t="s">
        <v>34</v>
      </c>
      <c r="B105" s="1" t="s">
        <v>45</v>
      </c>
      <c r="C105" s="5">
        <v>30682</v>
      </c>
      <c r="D105" s="4">
        <v>0</v>
      </c>
      <c r="E105" s="1">
        <f t="shared" si="8"/>
        <v>1984</v>
      </c>
      <c r="F105" s="1">
        <f t="shared" si="9"/>
        <v>0</v>
      </c>
      <c r="G105" s="1">
        <f t="shared" si="12"/>
        <v>0</v>
      </c>
      <c r="H105" s="6">
        <f t="shared" si="10"/>
        <v>0</v>
      </c>
      <c r="I105" s="4">
        <f t="shared" si="11"/>
        <v>0</v>
      </c>
    </row>
    <row r="106" spans="1:9" x14ac:dyDescent="0.2">
      <c r="A106" s="1" t="s">
        <v>34</v>
      </c>
      <c r="B106" s="1" t="s">
        <v>45</v>
      </c>
      <c r="C106" s="5">
        <v>31048</v>
      </c>
      <c r="D106" s="4">
        <v>0</v>
      </c>
      <c r="E106" s="1">
        <f t="shared" si="8"/>
        <v>1985</v>
      </c>
      <c r="F106" s="1">
        <f t="shared" si="9"/>
        <v>0</v>
      </c>
      <c r="G106" s="1">
        <f t="shared" si="12"/>
        <v>0</v>
      </c>
      <c r="H106" s="6">
        <f t="shared" si="10"/>
        <v>0</v>
      </c>
      <c r="I106" s="4">
        <f t="shared" si="11"/>
        <v>0</v>
      </c>
    </row>
    <row r="107" spans="1:9" x14ac:dyDescent="0.2">
      <c r="A107" s="1" t="s">
        <v>34</v>
      </c>
      <c r="B107" s="1" t="s">
        <v>45</v>
      </c>
      <c r="C107" s="5">
        <v>31413</v>
      </c>
      <c r="D107" s="4">
        <v>0</v>
      </c>
      <c r="E107" s="1">
        <f t="shared" si="8"/>
        <v>1986</v>
      </c>
      <c r="F107" s="1">
        <f t="shared" si="9"/>
        <v>0</v>
      </c>
      <c r="G107" s="1">
        <f t="shared" si="12"/>
        <v>0</v>
      </c>
      <c r="H107" s="6">
        <f t="shared" si="10"/>
        <v>0</v>
      </c>
      <c r="I107" s="4">
        <f t="shared" si="11"/>
        <v>0</v>
      </c>
    </row>
    <row r="108" spans="1:9" x14ac:dyDescent="0.2">
      <c r="A108" s="1" t="s">
        <v>34</v>
      </c>
      <c r="B108" s="1" t="s">
        <v>45</v>
      </c>
      <c r="C108" s="5">
        <v>31778</v>
      </c>
      <c r="D108" s="4">
        <v>0</v>
      </c>
      <c r="E108" s="1">
        <f t="shared" si="8"/>
        <v>1987</v>
      </c>
      <c r="F108" s="1">
        <f t="shared" si="9"/>
        <v>0</v>
      </c>
      <c r="G108" s="1">
        <f t="shared" si="12"/>
        <v>0</v>
      </c>
      <c r="H108" s="6">
        <f t="shared" si="10"/>
        <v>0</v>
      </c>
      <c r="I108" s="4">
        <f t="shared" si="11"/>
        <v>0</v>
      </c>
    </row>
    <row r="109" spans="1:9" x14ac:dyDescent="0.2">
      <c r="A109" s="1" t="s">
        <v>34</v>
      </c>
      <c r="B109" s="1" t="s">
        <v>45</v>
      </c>
      <c r="C109" s="5">
        <v>32143</v>
      </c>
      <c r="D109" s="4">
        <v>0</v>
      </c>
      <c r="E109" s="1">
        <f t="shared" si="8"/>
        <v>1988</v>
      </c>
      <c r="F109" s="1">
        <f t="shared" si="9"/>
        <v>0</v>
      </c>
      <c r="G109" s="1">
        <f t="shared" si="12"/>
        <v>0</v>
      </c>
      <c r="H109" s="6">
        <f t="shared" si="10"/>
        <v>0</v>
      </c>
      <c r="I109" s="4">
        <f t="shared" si="11"/>
        <v>0</v>
      </c>
    </row>
    <row r="110" spans="1:9" x14ac:dyDescent="0.2">
      <c r="A110" s="1" t="s">
        <v>34</v>
      </c>
      <c r="B110" s="1" t="s">
        <v>45</v>
      </c>
      <c r="C110" s="5">
        <v>32509</v>
      </c>
      <c r="D110" s="4">
        <v>0</v>
      </c>
      <c r="E110" s="1">
        <f t="shared" ref="E110:E142" si="13">YEAR(C110)</f>
        <v>1989</v>
      </c>
      <c r="F110" s="1">
        <f t="shared" ref="F110:F142" si="14">IF(D110&lt;&gt;0,YEARFRAC($D$1,DATE(YEAR(C110),6,30),0),)</f>
        <v>0</v>
      </c>
      <c r="G110" s="1">
        <f t="shared" si="12"/>
        <v>0</v>
      </c>
      <c r="H110" s="6">
        <f t="shared" ref="H110:H142" si="15">IF(G110&lt;=0,0,D110*$H$1)</f>
        <v>0</v>
      </c>
      <c r="I110" s="4">
        <f t="shared" ref="I110:I142" si="16">G110*H110</f>
        <v>0</v>
      </c>
    </row>
    <row r="111" spans="1:9" x14ac:dyDescent="0.2">
      <c r="A111" s="1" t="s">
        <v>34</v>
      </c>
      <c r="B111" s="1" t="s">
        <v>45</v>
      </c>
      <c r="C111" s="5">
        <v>32874</v>
      </c>
      <c r="D111" s="4">
        <v>0</v>
      </c>
      <c r="E111" s="1">
        <f t="shared" si="13"/>
        <v>1990</v>
      </c>
      <c r="F111" s="1">
        <f t="shared" si="14"/>
        <v>0</v>
      </c>
      <c r="G111" s="1">
        <f t="shared" si="12"/>
        <v>0</v>
      </c>
      <c r="H111" s="6">
        <f t="shared" si="15"/>
        <v>0</v>
      </c>
      <c r="I111" s="4">
        <f t="shared" si="16"/>
        <v>0</v>
      </c>
    </row>
    <row r="112" spans="1:9" x14ac:dyDescent="0.2">
      <c r="A112" s="1" t="s">
        <v>34</v>
      </c>
      <c r="B112" s="1" t="s">
        <v>45</v>
      </c>
      <c r="C112" s="5">
        <v>33604</v>
      </c>
      <c r="D112" s="4">
        <v>0</v>
      </c>
      <c r="E112" s="1">
        <f t="shared" si="13"/>
        <v>1992</v>
      </c>
      <c r="F112" s="1">
        <f t="shared" si="14"/>
        <v>0</v>
      </c>
      <c r="G112" s="1">
        <f t="shared" si="12"/>
        <v>0</v>
      </c>
      <c r="H112" s="6">
        <f t="shared" si="15"/>
        <v>0</v>
      </c>
      <c r="I112" s="4">
        <f t="shared" si="16"/>
        <v>0</v>
      </c>
    </row>
    <row r="113" spans="1:9" x14ac:dyDescent="0.2">
      <c r="A113" s="1" t="s">
        <v>34</v>
      </c>
      <c r="B113" s="1" t="s">
        <v>45</v>
      </c>
      <c r="C113" s="5">
        <v>34335</v>
      </c>
      <c r="D113" s="4">
        <v>0</v>
      </c>
      <c r="E113" s="1">
        <f t="shared" si="13"/>
        <v>1994</v>
      </c>
      <c r="F113" s="1">
        <f t="shared" si="14"/>
        <v>0</v>
      </c>
      <c r="G113" s="1">
        <f t="shared" si="12"/>
        <v>0</v>
      </c>
      <c r="H113" s="6">
        <f t="shared" si="15"/>
        <v>0</v>
      </c>
      <c r="I113" s="4">
        <f t="shared" si="16"/>
        <v>0</v>
      </c>
    </row>
    <row r="114" spans="1:9" x14ac:dyDescent="0.2">
      <c r="A114" s="1" t="s">
        <v>34</v>
      </c>
      <c r="B114" s="1" t="s">
        <v>45</v>
      </c>
      <c r="C114" s="5">
        <v>34700</v>
      </c>
      <c r="D114" s="4">
        <v>0</v>
      </c>
      <c r="E114" s="1">
        <f t="shared" si="13"/>
        <v>1995</v>
      </c>
      <c r="F114" s="1">
        <f t="shared" si="14"/>
        <v>0</v>
      </c>
      <c r="G114" s="1">
        <f t="shared" si="12"/>
        <v>0</v>
      </c>
      <c r="H114" s="6">
        <f t="shared" si="15"/>
        <v>0</v>
      </c>
      <c r="I114" s="4">
        <f t="shared" si="16"/>
        <v>0</v>
      </c>
    </row>
    <row r="115" spans="1:9" x14ac:dyDescent="0.2">
      <c r="A115" s="1" t="s">
        <v>34</v>
      </c>
      <c r="B115" s="1" t="s">
        <v>45</v>
      </c>
      <c r="C115" s="5">
        <v>35065</v>
      </c>
      <c r="D115" s="4">
        <v>0</v>
      </c>
      <c r="E115" s="1">
        <f t="shared" si="13"/>
        <v>1996</v>
      </c>
      <c r="F115" s="1">
        <f t="shared" si="14"/>
        <v>0</v>
      </c>
      <c r="G115" s="1">
        <f t="shared" si="12"/>
        <v>0</v>
      </c>
      <c r="H115" s="6">
        <f t="shared" si="15"/>
        <v>0</v>
      </c>
      <c r="I115" s="4">
        <f t="shared" si="16"/>
        <v>0</v>
      </c>
    </row>
    <row r="116" spans="1:9" x14ac:dyDescent="0.2">
      <c r="A116" s="1" t="s">
        <v>34</v>
      </c>
      <c r="B116" s="1" t="s">
        <v>45</v>
      </c>
      <c r="C116" s="5">
        <v>35431</v>
      </c>
      <c r="D116" s="4">
        <v>0</v>
      </c>
      <c r="E116" s="1">
        <f t="shared" si="13"/>
        <v>1997</v>
      </c>
      <c r="F116" s="1">
        <f t="shared" si="14"/>
        <v>0</v>
      </c>
      <c r="G116" s="1">
        <f t="shared" si="12"/>
        <v>0</v>
      </c>
      <c r="H116" s="6">
        <f t="shared" si="15"/>
        <v>0</v>
      </c>
      <c r="I116" s="4">
        <f t="shared" si="16"/>
        <v>0</v>
      </c>
    </row>
    <row r="117" spans="1:9" x14ac:dyDescent="0.2">
      <c r="A117" s="1" t="s">
        <v>34</v>
      </c>
      <c r="B117" s="1" t="s">
        <v>45</v>
      </c>
      <c r="C117" s="5">
        <v>35796</v>
      </c>
      <c r="D117" s="4">
        <v>0</v>
      </c>
      <c r="E117" s="1">
        <f t="shared" si="13"/>
        <v>1998</v>
      </c>
      <c r="F117" s="1">
        <f t="shared" si="14"/>
        <v>0</v>
      </c>
      <c r="G117" s="1">
        <f t="shared" si="12"/>
        <v>0</v>
      </c>
      <c r="H117" s="6">
        <f t="shared" si="15"/>
        <v>0</v>
      </c>
      <c r="I117" s="4">
        <f t="shared" si="16"/>
        <v>0</v>
      </c>
    </row>
    <row r="118" spans="1:9" x14ac:dyDescent="0.2">
      <c r="A118" s="1" t="s">
        <v>34</v>
      </c>
      <c r="B118" s="1" t="s">
        <v>45</v>
      </c>
      <c r="C118" s="5">
        <v>36161</v>
      </c>
      <c r="D118" s="4">
        <v>0</v>
      </c>
      <c r="E118" s="1">
        <f t="shared" si="13"/>
        <v>1999</v>
      </c>
      <c r="F118" s="1">
        <f t="shared" si="14"/>
        <v>0</v>
      </c>
      <c r="G118" s="1">
        <f t="shared" si="12"/>
        <v>0</v>
      </c>
      <c r="H118" s="6">
        <f t="shared" si="15"/>
        <v>0</v>
      </c>
      <c r="I118" s="4">
        <f t="shared" si="16"/>
        <v>0</v>
      </c>
    </row>
    <row r="119" spans="1:9" x14ac:dyDescent="0.2">
      <c r="A119" s="1" t="s">
        <v>34</v>
      </c>
      <c r="B119" s="1" t="s">
        <v>45</v>
      </c>
      <c r="C119" s="5">
        <v>36526</v>
      </c>
      <c r="D119" s="4">
        <v>0</v>
      </c>
      <c r="E119" s="1">
        <f t="shared" si="13"/>
        <v>2000</v>
      </c>
      <c r="F119" s="1">
        <f t="shared" si="14"/>
        <v>0</v>
      </c>
      <c r="G119" s="1">
        <f t="shared" si="12"/>
        <v>0</v>
      </c>
      <c r="H119" s="6">
        <f t="shared" si="15"/>
        <v>0</v>
      </c>
      <c r="I119" s="4">
        <f t="shared" si="16"/>
        <v>0</v>
      </c>
    </row>
    <row r="120" spans="1:9" x14ac:dyDescent="0.2">
      <c r="A120" s="1" t="s">
        <v>34</v>
      </c>
      <c r="B120" s="1" t="s">
        <v>45</v>
      </c>
      <c r="C120" s="5">
        <v>36892</v>
      </c>
      <c r="D120" s="4">
        <v>0</v>
      </c>
      <c r="E120" s="1">
        <f t="shared" si="13"/>
        <v>2001</v>
      </c>
      <c r="F120" s="1">
        <f t="shared" si="14"/>
        <v>0</v>
      </c>
      <c r="G120" s="1">
        <f t="shared" si="12"/>
        <v>0</v>
      </c>
      <c r="H120" s="6">
        <f t="shared" si="15"/>
        <v>0</v>
      </c>
      <c r="I120" s="4">
        <f t="shared" si="16"/>
        <v>0</v>
      </c>
    </row>
    <row r="121" spans="1:9" x14ac:dyDescent="0.2">
      <c r="A121" s="1" t="s">
        <v>34</v>
      </c>
      <c r="B121" s="1" t="s">
        <v>45</v>
      </c>
      <c r="C121" s="5">
        <v>37622</v>
      </c>
      <c r="D121" s="4">
        <v>0</v>
      </c>
      <c r="E121" s="1">
        <f t="shared" si="13"/>
        <v>2003</v>
      </c>
      <c r="F121" s="1">
        <f t="shared" si="14"/>
        <v>0</v>
      </c>
      <c r="G121" s="1">
        <f t="shared" si="12"/>
        <v>0</v>
      </c>
      <c r="H121" s="6">
        <f t="shared" si="15"/>
        <v>0</v>
      </c>
      <c r="I121" s="4">
        <f t="shared" si="16"/>
        <v>0</v>
      </c>
    </row>
    <row r="122" spans="1:9" x14ac:dyDescent="0.2">
      <c r="A122" s="1" t="s">
        <v>34</v>
      </c>
      <c r="B122" s="1" t="s">
        <v>45</v>
      </c>
      <c r="C122" s="5">
        <v>39814</v>
      </c>
      <c r="D122" s="4">
        <v>6067.56</v>
      </c>
      <c r="E122" s="1">
        <f t="shared" si="13"/>
        <v>2009</v>
      </c>
      <c r="F122" s="1">
        <f t="shared" si="14"/>
        <v>7.5</v>
      </c>
      <c r="G122" s="1">
        <f t="shared" si="12"/>
        <v>2.5</v>
      </c>
      <c r="H122" s="6">
        <f t="shared" si="15"/>
        <v>606.75600000000009</v>
      </c>
      <c r="I122" s="4">
        <f t="shared" si="16"/>
        <v>1516.8900000000003</v>
      </c>
    </row>
    <row r="123" spans="1:9" x14ac:dyDescent="0.2">
      <c r="A123" s="1" t="s">
        <v>34</v>
      </c>
      <c r="B123" s="1" t="s">
        <v>45</v>
      </c>
      <c r="C123" s="5">
        <v>40544</v>
      </c>
      <c r="D123" s="4">
        <v>4783.8</v>
      </c>
      <c r="E123" s="1">
        <f t="shared" si="13"/>
        <v>2011</v>
      </c>
      <c r="F123" s="1">
        <f t="shared" si="14"/>
        <v>5.5</v>
      </c>
      <c r="G123" s="1">
        <f t="shared" si="12"/>
        <v>4.5</v>
      </c>
      <c r="H123" s="6">
        <f t="shared" si="15"/>
        <v>478.38000000000005</v>
      </c>
      <c r="I123" s="4">
        <f t="shared" si="16"/>
        <v>2152.71</v>
      </c>
    </row>
    <row r="124" spans="1:9" x14ac:dyDescent="0.2">
      <c r="A124" s="1" t="s">
        <v>34</v>
      </c>
      <c r="B124" s="1" t="s">
        <v>45</v>
      </c>
      <c r="C124" s="5">
        <v>40909</v>
      </c>
      <c r="D124" s="4">
        <v>3790</v>
      </c>
      <c r="E124" s="1">
        <f t="shared" si="13"/>
        <v>2012</v>
      </c>
      <c r="F124" s="1">
        <f t="shared" si="14"/>
        <v>4.5</v>
      </c>
      <c r="G124" s="1">
        <f t="shared" si="12"/>
        <v>5.5</v>
      </c>
      <c r="H124" s="6">
        <f t="shared" si="15"/>
        <v>379</v>
      </c>
      <c r="I124" s="4">
        <f t="shared" si="16"/>
        <v>2084.5</v>
      </c>
    </row>
    <row r="125" spans="1:9" x14ac:dyDescent="0.2">
      <c r="A125" s="1" t="s">
        <v>34</v>
      </c>
      <c r="B125" s="1" t="s">
        <v>45</v>
      </c>
      <c r="C125" s="5">
        <v>41127</v>
      </c>
      <c r="D125" s="4">
        <v>13562.88</v>
      </c>
      <c r="E125" s="1">
        <f t="shared" si="13"/>
        <v>2012</v>
      </c>
      <c r="F125" s="1">
        <f t="shared" si="14"/>
        <v>4.5</v>
      </c>
      <c r="G125" s="1">
        <f t="shared" si="12"/>
        <v>5.5</v>
      </c>
      <c r="H125" s="6">
        <f t="shared" si="15"/>
        <v>1356.288</v>
      </c>
      <c r="I125" s="4">
        <f t="shared" si="16"/>
        <v>7459.5839999999998</v>
      </c>
    </row>
    <row r="126" spans="1:9" x14ac:dyDescent="0.2">
      <c r="A126" s="1" t="s">
        <v>34</v>
      </c>
      <c r="B126" s="1" t="s">
        <v>45</v>
      </c>
      <c r="C126" s="5">
        <v>41499</v>
      </c>
      <c r="D126" s="4">
        <v>27657.58</v>
      </c>
      <c r="E126" s="1">
        <f t="shared" si="13"/>
        <v>2013</v>
      </c>
      <c r="F126" s="1">
        <f t="shared" si="14"/>
        <v>3.5</v>
      </c>
      <c r="G126" s="1">
        <f t="shared" si="12"/>
        <v>6.5</v>
      </c>
      <c r="H126" s="6">
        <f t="shared" si="15"/>
        <v>2765.7580000000003</v>
      </c>
      <c r="I126" s="4">
        <f t="shared" si="16"/>
        <v>17977.427000000003</v>
      </c>
    </row>
    <row r="127" spans="1:9" x14ac:dyDescent="0.2">
      <c r="A127" s="1" t="s">
        <v>34</v>
      </c>
      <c r="B127" s="1" t="s">
        <v>45</v>
      </c>
      <c r="C127" s="5">
        <v>41612</v>
      </c>
      <c r="D127" s="4">
        <v>36107.26</v>
      </c>
      <c r="E127" s="1">
        <f t="shared" si="13"/>
        <v>2013</v>
      </c>
      <c r="F127" s="1">
        <f t="shared" si="14"/>
        <v>3.5</v>
      </c>
      <c r="G127" s="1">
        <f t="shared" si="12"/>
        <v>6.5</v>
      </c>
      <c r="H127" s="6">
        <f t="shared" si="15"/>
        <v>3610.7260000000006</v>
      </c>
      <c r="I127" s="4">
        <f t="shared" si="16"/>
        <v>23469.719000000005</v>
      </c>
    </row>
    <row r="128" spans="1:9" x14ac:dyDescent="0.2">
      <c r="A128" s="1" t="s">
        <v>34</v>
      </c>
      <c r="B128" s="1" t="s">
        <v>45</v>
      </c>
      <c r="C128" s="5">
        <v>41628</v>
      </c>
      <c r="D128" s="4">
        <v>0</v>
      </c>
      <c r="E128" s="1">
        <f t="shared" si="13"/>
        <v>2013</v>
      </c>
      <c r="F128" s="1">
        <f t="shared" si="14"/>
        <v>0</v>
      </c>
      <c r="G128" s="1">
        <f t="shared" si="12"/>
        <v>0</v>
      </c>
      <c r="H128" s="6">
        <f t="shared" si="15"/>
        <v>0</v>
      </c>
      <c r="I128" s="4">
        <f t="shared" si="16"/>
        <v>0</v>
      </c>
    </row>
    <row r="129" spans="1:9" x14ac:dyDescent="0.2">
      <c r="A129" s="1" t="s">
        <v>34</v>
      </c>
      <c r="B129" s="1" t="s">
        <v>45</v>
      </c>
      <c r="C129" s="5">
        <v>41719</v>
      </c>
      <c r="D129" s="4">
        <v>0</v>
      </c>
      <c r="E129" s="1">
        <f t="shared" si="13"/>
        <v>2014</v>
      </c>
      <c r="F129" s="1">
        <f t="shared" si="14"/>
        <v>0</v>
      </c>
      <c r="G129" s="1">
        <f t="shared" si="12"/>
        <v>0</v>
      </c>
      <c r="H129" s="6">
        <f t="shared" si="15"/>
        <v>0</v>
      </c>
      <c r="I129" s="4">
        <f t="shared" si="16"/>
        <v>0</v>
      </c>
    </row>
    <row r="130" spans="1:9" x14ac:dyDescent="0.2">
      <c r="A130" s="1" t="s">
        <v>34</v>
      </c>
      <c r="B130" s="1" t="s">
        <v>45</v>
      </c>
      <c r="C130" s="5">
        <v>41821</v>
      </c>
      <c r="D130" s="4">
        <v>43349.3</v>
      </c>
      <c r="E130" s="1">
        <f t="shared" si="13"/>
        <v>2014</v>
      </c>
      <c r="F130" s="1">
        <f t="shared" si="14"/>
        <v>2.5</v>
      </c>
      <c r="G130" s="1">
        <f t="shared" si="12"/>
        <v>7.5</v>
      </c>
      <c r="H130" s="6">
        <f t="shared" si="15"/>
        <v>4334.93</v>
      </c>
      <c r="I130" s="4">
        <f t="shared" si="16"/>
        <v>32511.975000000002</v>
      </c>
    </row>
    <row r="131" spans="1:9" x14ac:dyDescent="0.2">
      <c r="A131" s="1" t="s">
        <v>34</v>
      </c>
      <c r="B131" s="1" t="s">
        <v>45</v>
      </c>
      <c r="C131" s="5">
        <v>42384</v>
      </c>
      <c r="D131" s="4">
        <v>5826.43</v>
      </c>
      <c r="E131" s="1">
        <f t="shared" si="13"/>
        <v>2016</v>
      </c>
      <c r="F131" s="1">
        <f t="shared" si="14"/>
        <v>0.5</v>
      </c>
      <c r="G131" s="1">
        <f t="shared" si="12"/>
        <v>9.5</v>
      </c>
      <c r="H131" s="6">
        <f t="shared" si="15"/>
        <v>582.64300000000003</v>
      </c>
      <c r="I131" s="4">
        <f t="shared" si="16"/>
        <v>5535.1085000000003</v>
      </c>
    </row>
    <row r="132" spans="1:9" x14ac:dyDescent="0.2">
      <c r="A132" s="1" t="s">
        <v>34</v>
      </c>
      <c r="B132" s="1" t="s">
        <v>37</v>
      </c>
      <c r="C132" s="5">
        <v>33970</v>
      </c>
      <c r="D132" s="4">
        <v>0</v>
      </c>
      <c r="E132" s="1">
        <f t="shared" si="13"/>
        <v>1993</v>
      </c>
      <c r="F132" s="1">
        <f t="shared" si="14"/>
        <v>0</v>
      </c>
      <c r="G132" s="1">
        <f t="shared" si="12"/>
        <v>0</v>
      </c>
      <c r="H132" s="6">
        <f t="shared" si="15"/>
        <v>0</v>
      </c>
      <c r="I132" s="4">
        <f t="shared" si="16"/>
        <v>0</v>
      </c>
    </row>
    <row r="133" spans="1:9" x14ac:dyDescent="0.2">
      <c r="A133" s="1" t="s">
        <v>34</v>
      </c>
      <c r="B133" s="1" t="s">
        <v>37</v>
      </c>
      <c r="C133" s="5">
        <v>38718</v>
      </c>
      <c r="D133" s="4">
        <v>0</v>
      </c>
      <c r="E133" s="1">
        <f t="shared" si="13"/>
        <v>2006</v>
      </c>
      <c r="F133" s="1">
        <f t="shared" si="14"/>
        <v>0</v>
      </c>
      <c r="G133" s="1">
        <f t="shared" ref="G133:G142" si="17">IF(F133&lt;&gt;0,$F$1-F133,0)</f>
        <v>0</v>
      </c>
      <c r="H133" s="6">
        <f t="shared" si="15"/>
        <v>0</v>
      </c>
      <c r="I133" s="4">
        <f t="shared" si="16"/>
        <v>0</v>
      </c>
    </row>
    <row r="134" spans="1:9" x14ac:dyDescent="0.2">
      <c r="A134" s="1" t="s">
        <v>17</v>
      </c>
      <c r="B134" s="1" t="s">
        <v>45</v>
      </c>
      <c r="C134" s="5">
        <v>31048</v>
      </c>
      <c r="D134" s="4">
        <v>0</v>
      </c>
      <c r="E134" s="1">
        <f t="shared" si="13"/>
        <v>1985</v>
      </c>
      <c r="F134" s="1">
        <f t="shared" si="14"/>
        <v>0</v>
      </c>
      <c r="G134" s="1">
        <f t="shared" si="17"/>
        <v>0</v>
      </c>
      <c r="H134" s="6">
        <f t="shared" si="15"/>
        <v>0</v>
      </c>
      <c r="I134" s="4">
        <f t="shared" si="16"/>
        <v>0</v>
      </c>
    </row>
    <row r="135" spans="1:9" x14ac:dyDescent="0.2">
      <c r="A135" s="1" t="s">
        <v>17</v>
      </c>
      <c r="B135" s="1" t="s">
        <v>45</v>
      </c>
      <c r="C135" s="5">
        <v>31413</v>
      </c>
      <c r="D135" s="4">
        <v>0</v>
      </c>
      <c r="E135" s="1">
        <f t="shared" si="13"/>
        <v>1986</v>
      </c>
      <c r="F135" s="1">
        <f t="shared" si="14"/>
        <v>0</v>
      </c>
      <c r="G135" s="1">
        <f t="shared" si="17"/>
        <v>0</v>
      </c>
      <c r="H135" s="6">
        <f t="shared" si="15"/>
        <v>0</v>
      </c>
      <c r="I135" s="4">
        <f t="shared" si="16"/>
        <v>0</v>
      </c>
    </row>
    <row r="136" spans="1:9" x14ac:dyDescent="0.2">
      <c r="A136" s="1" t="s">
        <v>17</v>
      </c>
      <c r="B136" s="1" t="s">
        <v>56</v>
      </c>
      <c r="C136" s="5">
        <v>26115</v>
      </c>
      <c r="D136" s="4">
        <v>0</v>
      </c>
      <c r="E136" s="1">
        <f t="shared" si="13"/>
        <v>1971</v>
      </c>
      <c r="F136" s="1">
        <f t="shared" si="14"/>
        <v>0</v>
      </c>
      <c r="G136" s="1">
        <f t="shared" si="17"/>
        <v>0</v>
      </c>
      <c r="H136" s="6">
        <f t="shared" si="15"/>
        <v>0</v>
      </c>
      <c r="I136" s="4">
        <f t="shared" si="16"/>
        <v>0</v>
      </c>
    </row>
    <row r="137" spans="1:9" x14ac:dyDescent="0.2">
      <c r="A137" s="1" t="s">
        <v>17</v>
      </c>
      <c r="B137" s="1" t="s">
        <v>56</v>
      </c>
      <c r="C137" s="5">
        <v>26481</v>
      </c>
      <c r="D137" s="4">
        <v>0</v>
      </c>
      <c r="E137" s="1">
        <f t="shared" si="13"/>
        <v>1972</v>
      </c>
      <c r="F137" s="1">
        <f t="shared" si="14"/>
        <v>0</v>
      </c>
      <c r="G137" s="1">
        <f t="shared" si="17"/>
        <v>0</v>
      </c>
      <c r="H137" s="6">
        <f t="shared" si="15"/>
        <v>0</v>
      </c>
      <c r="I137" s="4">
        <f t="shared" si="16"/>
        <v>0</v>
      </c>
    </row>
    <row r="138" spans="1:9" x14ac:dyDescent="0.2">
      <c r="A138" s="1" t="s">
        <v>17</v>
      </c>
      <c r="B138" s="1" t="s">
        <v>56</v>
      </c>
      <c r="C138" s="5">
        <v>27942</v>
      </c>
      <c r="D138" s="4">
        <v>0</v>
      </c>
      <c r="E138" s="1">
        <f t="shared" si="13"/>
        <v>1976</v>
      </c>
      <c r="F138" s="1">
        <f t="shared" si="14"/>
        <v>0</v>
      </c>
      <c r="G138" s="1">
        <f t="shared" si="17"/>
        <v>0</v>
      </c>
      <c r="H138" s="6">
        <f t="shared" si="15"/>
        <v>0</v>
      </c>
      <c r="I138" s="4">
        <f t="shared" si="16"/>
        <v>0</v>
      </c>
    </row>
    <row r="139" spans="1:9" x14ac:dyDescent="0.2">
      <c r="A139" s="1" t="s">
        <v>17</v>
      </c>
      <c r="B139" s="1" t="s">
        <v>56</v>
      </c>
      <c r="C139" s="5">
        <v>29221</v>
      </c>
      <c r="D139" s="4">
        <v>0</v>
      </c>
      <c r="E139" s="1">
        <f t="shared" si="13"/>
        <v>1980</v>
      </c>
      <c r="F139" s="1">
        <f t="shared" si="14"/>
        <v>0</v>
      </c>
      <c r="G139" s="1">
        <f t="shared" si="17"/>
        <v>0</v>
      </c>
      <c r="H139" s="6">
        <f t="shared" si="15"/>
        <v>0</v>
      </c>
      <c r="I139" s="4">
        <f t="shared" si="16"/>
        <v>0</v>
      </c>
    </row>
    <row r="140" spans="1:9" x14ac:dyDescent="0.2">
      <c r="A140" s="1" t="s">
        <v>17</v>
      </c>
      <c r="B140" s="1" t="s">
        <v>56</v>
      </c>
      <c r="C140" s="5">
        <v>30317</v>
      </c>
      <c r="D140" s="4">
        <v>0</v>
      </c>
      <c r="E140" s="1">
        <f t="shared" si="13"/>
        <v>1983</v>
      </c>
      <c r="F140" s="1">
        <f t="shared" si="14"/>
        <v>0</v>
      </c>
      <c r="G140" s="1">
        <f t="shared" si="17"/>
        <v>0</v>
      </c>
      <c r="H140" s="6">
        <f t="shared" si="15"/>
        <v>0</v>
      </c>
      <c r="I140" s="4">
        <f t="shared" si="16"/>
        <v>0</v>
      </c>
    </row>
    <row r="141" spans="1:9" x14ac:dyDescent="0.2">
      <c r="A141" s="1" t="s">
        <v>17</v>
      </c>
      <c r="B141" s="1" t="s">
        <v>41</v>
      </c>
      <c r="C141" s="5">
        <v>40179</v>
      </c>
      <c r="D141" s="4">
        <v>2367.16</v>
      </c>
      <c r="E141" s="1">
        <f t="shared" si="13"/>
        <v>2010</v>
      </c>
      <c r="F141" s="1">
        <f t="shared" si="14"/>
        <v>6.5</v>
      </c>
      <c r="G141" s="1">
        <f t="shared" si="17"/>
        <v>3.5</v>
      </c>
      <c r="H141" s="6">
        <f t="shared" si="15"/>
        <v>236.71600000000001</v>
      </c>
      <c r="I141" s="4">
        <f t="shared" si="16"/>
        <v>828.50600000000009</v>
      </c>
    </row>
    <row r="142" spans="1:9" x14ac:dyDescent="0.2">
      <c r="A142" s="1" t="s">
        <v>1341</v>
      </c>
      <c r="B142" s="1" t="s">
        <v>1341</v>
      </c>
      <c r="C142" s="5">
        <v>37987</v>
      </c>
      <c r="D142" s="4">
        <v>0</v>
      </c>
      <c r="E142" s="1">
        <f t="shared" si="13"/>
        <v>2004</v>
      </c>
      <c r="F142" s="1">
        <f t="shared" si="14"/>
        <v>0</v>
      </c>
      <c r="G142" s="1">
        <f t="shared" si="17"/>
        <v>0</v>
      </c>
      <c r="H142" s="6">
        <f t="shared" si="15"/>
        <v>0</v>
      </c>
      <c r="I142" s="4">
        <f t="shared" si="16"/>
        <v>0</v>
      </c>
    </row>
    <row r="143" spans="1:9" x14ac:dyDescent="0.2">
      <c r="A143" s="1" t="s">
        <v>1343</v>
      </c>
      <c r="B143"/>
      <c r="C143"/>
      <c r="D143" s="4">
        <v>538843.19000000006</v>
      </c>
      <c r="H143" s="6"/>
      <c r="I143" s="4"/>
    </row>
    <row r="144" spans="1:9" x14ac:dyDescent="0.2">
      <c r="H144" s="6"/>
      <c r="I144" s="4"/>
    </row>
    <row r="145" spans="8:9" x14ac:dyDescent="0.2">
      <c r="H145" s="6"/>
      <c r="I145" s="4"/>
    </row>
    <row r="146" spans="8:9" x14ac:dyDescent="0.2">
      <c r="H146" s="6"/>
      <c r="I146" s="4"/>
    </row>
    <row r="147" spans="8:9" x14ac:dyDescent="0.2">
      <c r="H147" s="6"/>
      <c r="I147" s="4"/>
    </row>
    <row r="148" spans="8:9" x14ac:dyDescent="0.2">
      <c r="H148" s="6"/>
      <c r="I148" s="4"/>
    </row>
    <row r="149" spans="8:9" x14ac:dyDescent="0.2">
      <c r="H149" s="6"/>
      <c r="I149" s="4"/>
    </row>
    <row r="150" spans="8:9" x14ac:dyDescent="0.2">
      <c r="H150" s="6"/>
      <c r="I150" s="4"/>
    </row>
    <row r="151" spans="8:9" x14ac:dyDescent="0.2">
      <c r="H151" s="6"/>
      <c r="I151" s="4"/>
    </row>
    <row r="152" spans="8:9" x14ac:dyDescent="0.2">
      <c r="H152" s="6"/>
      <c r="I152" s="4"/>
    </row>
    <row r="153" spans="8:9" x14ac:dyDescent="0.2">
      <c r="H153" s="6"/>
      <c r="I153" s="4"/>
    </row>
    <row r="154" spans="8:9" x14ac:dyDescent="0.2">
      <c r="H154" s="6"/>
      <c r="I154" s="4"/>
    </row>
    <row r="155" spans="8:9" x14ac:dyDescent="0.2">
      <c r="H155" s="6"/>
      <c r="I155" s="4"/>
    </row>
    <row r="156" spans="8:9" x14ac:dyDescent="0.2">
      <c r="H156" s="6"/>
      <c r="I156" s="4"/>
    </row>
    <row r="157" spans="8:9" x14ac:dyDescent="0.2">
      <c r="H157" s="6"/>
      <c r="I157" s="4"/>
    </row>
    <row r="158" spans="8:9" x14ac:dyDescent="0.2">
      <c r="H158" s="6"/>
      <c r="I158" s="4"/>
    </row>
    <row r="159" spans="8:9" x14ac:dyDescent="0.2">
      <c r="H159" s="6"/>
      <c r="I159" s="4"/>
    </row>
    <row r="160" spans="8:9" x14ac:dyDescent="0.2">
      <c r="H160" s="6"/>
      <c r="I160" s="4"/>
    </row>
    <row r="161" spans="8:9" x14ac:dyDescent="0.2">
      <c r="H161" s="6"/>
      <c r="I161" s="4"/>
    </row>
    <row r="162" spans="8:9" x14ac:dyDescent="0.2">
      <c r="H162" s="6"/>
      <c r="I162" s="4"/>
    </row>
    <row r="163" spans="8:9" x14ac:dyDescent="0.2">
      <c r="H163" s="6"/>
      <c r="I163" s="4"/>
    </row>
    <row r="164" spans="8:9" x14ac:dyDescent="0.2">
      <c r="H164" s="6"/>
      <c r="I164" s="4"/>
    </row>
    <row r="165" spans="8:9" x14ac:dyDescent="0.2">
      <c r="H165" s="6"/>
      <c r="I165" s="4"/>
    </row>
    <row r="166" spans="8:9" x14ac:dyDescent="0.2">
      <c r="H166" s="6"/>
      <c r="I166" s="4"/>
    </row>
    <row r="167" spans="8:9" x14ac:dyDescent="0.2">
      <c r="H167" s="6"/>
      <c r="I167" s="4"/>
    </row>
    <row r="168" spans="8:9" x14ac:dyDescent="0.2">
      <c r="H168" s="6"/>
      <c r="I168" s="4"/>
    </row>
    <row r="169" spans="8:9" x14ac:dyDescent="0.2">
      <c r="H169" s="6"/>
      <c r="I169" s="4"/>
    </row>
    <row r="170" spans="8:9" x14ac:dyDescent="0.2">
      <c r="H170" s="6"/>
      <c r="I170" s="4"/>
    </row>
    <row r="171" spans="8:9" x14ac:dyDescent="0.2">
      <c r="H171" s="6"/>
      <c r="I171" s="4"/>
    </row>
    <row r="172" spans="8:9" x14ac:dyDescent="0.2">
      <c r="H172" s="6"/>
      <c r="I172" s="4"/>
    </row>
    <row r="173" spans="8:9" x14ac:dyDescent="0.2">
      <c r="H173" s="6"/>
      <c r="I173" s="4"/>
    </row>
    <row r="174" spans="8:9" x14ac:dyDescent="0.2">
      <c r="H174" s="6"/>
      <c r="I174" s="4"/>
    </row>
    <row r="175" spans="8:9" x14ac:dyDescent="0.2">
      <c r="H175" s="6"/>
      <c r="I175" s="4"/>
    </row>
    <row r="176" spans="8:9" x14ac:dyDescent="0.2">
      <c r="H176" s="6"/>
      <c r="I176" s="4"/>
    </row>
    <row r="177" spans="8:9" x14ac:dyDescent="0.2">
      <c r="H177" s="6"/>
      <c r="I177" s="4"/>
    </row>
    <row r="178" spans="8:9" x14ac:dyDescent="0.2">
      <c r="H178" s="6"/>
      <c r="I178" s="4"/>
    </row>
    <row r="179" spans="8:9" x14ac:dyDescent="0.2">
      <c r="H179" s="6"/>
      <c r="I179" s="4"/>
    </row>
    <row r="180" spans="8:9" x14ac:dyDescent="0.2">
      <c r="H180" s="6"/>
      <c r="I180" s="4"/>
    </row>
    <row r="181" spans="8:9" x14ac:dyDescent="0.2">
      <c r="H181" s="6"/>
      <c r="I181" s="4"/>
    </row>
    <row r="182" spans="8:9" x14ac:dyDescent="0.2">
      <c r="H182" s="6"/>
      <c r="I182" s="4"/>
    </row>
    <row r="183" spans="8:9" x14ac:dyDescent="0.2">
      <c r="H183" s="6"/>
      <c r="I183" s="4"/>
    </row>
    <row r="184" spans="8:9" x14ac:dyDescent="0.2">
      <c r="H184" s="6"/>
      <c r="I184" s="4"/>
    </row>
    <row r="185" spans="8:9" x14ac:dyDescent="0.2">
      <c r="H185" s="6"/>
      <c r="I185" s="4"/>
    </row>
    <row r="186" spans="8:9" x14ac:dyDescent="0.2">
      <c r="H186" s="6"/>
      <c r="I186" s="4"/>
    </row>
    <row r="187" spans="8:9" x14ac:dyDescent="0.2">
      <c r="H187" s="6"/>
      <c r="I187" s="4"/>
    </row>
    <row r="188" spans="8:9" x14ac:dyDescent="0.2">
      <c r="H188" s="6"/>
      <c r="I188" s="4"/>
    </row>
    <row r="189" spans="8:9" x14ac:dyDescent="0.2">
      <c r="H189" s="6"/>
      <c r="I189" s="4"/>
    </row>
    <row r="190" spans="8:9" x14ac:dyDescent="0.2">
      <c r="H190" s="6"/>
      <c r="I190" s="4"/>
    </row>
    <row r="191" spans="8:9" x14ac:dyDescent="0.2">
      <c r="H191" s="6"/>
      <c r="I191" s="4"/>
    </row>
    <row r="192" spans="8:9" x14ac:dyDescent="0.2">
      <c r="H192" s="6"/>
      <c r="I192" s="4"/>
    </row>
    <row r="193" spans="8:9" x14ac:dyDescent="0.2">
      <c r="H193" s="6"/>
      <c r="I193" s="4"/>
    </row>
    <row r="194" spans="8:9" x14ac:dyDescent="0.2">
      <c r="H194" s="6"/>
      <c r="I194" s="4"/>
    </row>
    <row r="195" spans="8:9" x14ac:dyDescent="0.2">
      <c r="H195" s="6"/>
      <c r="I195" s="4"/>
    </row>
    <row r="196" spans="8:9" x14ac:dyDescent="0.2">
      <c r="H196" s="6"/>
      <c r="I196" s="4"/>
    </row>
    <row r="197" spans="8:9" x14ac:dyDescent="0.2">
      <c r="H197" s="6"/>
      <c r="I197" s="4"/>
    </row>
    <row r="198" spans="8:9" x14ac:dyDescent="0.2">
      <c r="H198" s="6"/>
      <c r="I198" s="4"/>
    </row>
    <row r="199" spans="8:9" x14ac:dyDescent="0.2">
      <c r="H199" s="6"/>
      <c r="I199" s="4"/>
    </row>
    <row r="200" spans="8:9" x14ac:dyDescent="0.2">
      <c r="H200" s="6"/>
      <c r="I200" s="4"/>
    </row>
    <row r="201" spans="8:9" x14ac:dyDescent="0.2">
      <c r="H201" s="6"/>
      <c r="I201" s="4"/>
    </row>
    <row r="202" spans="8:9" x14ac:dyDescent="0.2">
      <c r="H202" s="6"/>
      <c r="I202" s="4"/>
    </row>
    <row r="203" spans="8:9" x14ac:dyDescent="0.2">
      <c r="H203" s="6"/>
      <c r="I203" s="4"/>
    </row>
    <row r="204" spans="8:9" x14ac:dyDescent="0.2">
      <c r="H204" s="6"/>
      <c r="I204" s="4"/>
    </row>
    <row r="205" spans="8:9" x14ac:dyDescent="0.2">
      <c r="H205" s="6"/>
      <c r="I205" s="4"/>
    </row>
    <row r="206" spans="8:9" x14ac:dyDescent="0.2">
      <c r="H206" s="6"/>
      <c r="I206" s="4"/>
    </row>
    <row r="207" spans="8:9" x14ac:dyDescent="0.2">
      <c r="H207" s="6"/>
      <c r="I207" s="4"/>
    </row>
    <row r="208" spans="8:9" x14ac:dyDescent="0.2">
      <c r="H208" s="6"/>
      <c r="I208" s="4"/>
    </row>
    <row r="209" spans="8:9" x14ac:dyDescent="0.2">
      <c r="H209" s="6"/>
      <c r="I209" s="4"/>
    </row>
    <row r="210" spans="8:9" x14ac:dyDescent="0.2">
      <c r="H210" s="6"/>
      <c r="I210" s="4"/>
    </row>
    <row r="211" spans="8:9" x14ac:dyDescent="0.2">
      <c r="H211" s="6"/>
      <c r="I211" s="4"/>
    </row>
    <row r="212" spans="8:9" x14ac:dyDescent="0.2">
      <c r="H212" s="6"/>
      <c r="I212" s="4"/>
    </row>
    <row r="213" spans="8:9" x14ac:dyDescent="0.2">
      <c r="H213" s="6"/>
      <c r="I213" s="4"/>
    </row>
    <row r="214" spans="8:9" x14ac:dyDescent="0.2">
      <c r="H214" s="6"/>
      <c r="I214" s="4"/>
    </row>
    <row r="215" spans="8:9" x14ac:dyDescent="0.2">
      <c r="H215" s="6"/>
      <c r="I215" s="4"/>
    </row>
    <row r="216" spans="8:9" x14ac:dyDescent="0.2">
      <c r="H216" s="6"/>
      <c r="I216" s="4"/>
    </row>
    <row r="217" spans="8:9" x14ac:dyDescent="0.2">
      <c r="H217" s="6"/>
      <c r="I217" s="4"/>
    </row>
    <row r="218" spans="8:9" x14ac:dyDescent="0.2">
      <c r="H218" s="6"/>
      <c r="I218" s="4"/>
    </row>
    <row r="219" spans="8:9" x14ac:dyDescent="0.2">
      <c r="H219" s="6"/>
      <c r="I219" s="4"/>
    </row>
    <row r="220" spans="8:9" x14ac:dyDescent="0.2">
      <c r="H220" s="6"/>
      <c r="I220" s="4"/>
    </row>
    <row r="221" spans="8:9" x14ac:dyDescent="0.2">
      <c r="H221" s="6"/>
      <c r="I221" s="4"/>
    </row>
    <row r="222" spans="8:9" x14ac:dyDescent="0.2">
      <c r="H222" s="6"/>
      <c r="I222" s="4"/>
    </row>
    <row r="223" spans="8:9" x14ac:dyDescent="0.2">
      <c r="H223" s="6"/>
      <c r="I223" s="4"/>
    </row>
    <row r="224" spans="8:9" x14ac:dyDescent="0.2">
      <c r="H224" s="6"/>
      <c r="I224" s="4"/>
    </row>
    <row r="225" spans="8:9" x14ac:dyDescent="0.2">
      <c r="H225" s="6"/>
      <c r="I225" s="4"/>
    </row>
    <row r="226" spans="8:9" x14ac:dyDescent="0.2">
      <c r="H226" s="6"/>
      <c r="I226" s="4"/>
    </row>
    <row r="227" spans="8:9" x14ac:dyDescent="0.2">
      <c r="H227" s="6"/>
      <c r="I227" s="4"/>
    </row>
    <row r="228" spans="8:9" x14ac:dyDescent="0.2">
      <c r="H228" s="6"/>
      <c r="I228" s="4"/>
    </row>
    <row r="229" spans="8:9" x14ac:dyDescent="0.2">
      <c r="H229" s="6"/>
      <c r="I229" s="4"/>
    </row>
    <row r="230" spans="8:9" x14ac:dyDescent="0.2">
      <c r="H230" s="6"/>
      <c r="I230" s="4"/>
    </row>
    <row r="231" spans="8:9" x14ac:dyDescent="0.2">
      <c r="H231" s="6"/>
      <c r="I231" s="4"/>
    </row>
    <row r="232" spans="8:9" x14ac:dyDescent="0.2">
      <c r="H232" s="6"/>
      <c r="I232" s="4"/>
    </row>
    <row r="233" spans="8:9" x14ac:dyDescent="0.2">
      <c r="H233" s="6"/>
      <c r="I233" s="4"/>
    </row>
    <row r="234" spans="8:9" x14ac:dyDescent="0.2">
      <c r="H234" s="6"/>
      <c r="I234" s="4"/>
    </row>
    <row r="235" spans="8:9" x14ac:dyDescent="0.2">
      <c r="H235" s="6"/>
      <c r="I235" s="4"/>
    </row>
    <row r="236" spans="8:9" x14ac:dyDescent="0.2">
      <c r="H236" s="6"/>
      <c r="I236" s="4"/>
    </row>
    <row r="237" spans="8:9" x14ac:dyDescent="0.2">
      <c r="H237" s="6"/>
      <c r="I237" s="4"/>
    </row>
    <row r="238" spans="8:9" x14ac:dyDescent="0.2">
      <c r="H238" s="6"/>
      <c r="I238" s="4"/>
    </row>
    <row r="239" spans="8:9" x14ac:dyDescent="0.2">
      <c r="H239" s="6"/>
      <c r="I239" s="4"/>
    </row>
    <row r="240" spans="8:9" x14ac:dyDescent="0.2">
      <c r="H240" s="6"/>
      <c r="I240" s="4"/>
    </row>
    <row r="241" spans="8:9" x14ac:dyDescent="0.2">
      <c r="H241" s="6"/>
      <c r="I241" s="4"/>
    </row>
    <row r="242" spans="8:9" x14ac:dyDescent="0.2">
      <c r="H242" s="6"/>
      <c r="I242" s="4"/>
    </row>
    <row r="243" spans="8:9" x14ac:dyDescent="0.2">
      <c r="H243" s="6"/>
      <c r="I243" s="4"/>
    </row>
    <row r="244" spans="8:9" x14ac:dyDescent="0.2">
      <c r="H244" s="6"/>
      <c r="I244" s="4"/>
    </row>
    <row r="245" spans="8:9" x14ac:dyDescent="0.2">
      <c r="H245" s="6"/>
      <c r="I245" s="4"/>
    </row>
    <row r="246" spans="8:9" x14ac:dyDescent="0.2">
      <c r="H246" s="6"/>
      <c r="I246" s="4"/>
    </row>
    <row r="247" spans="8:9" x14ac:dyDescent="0.2">
      <c r="H247" s="6"/>
      <c r="I247" s="4"/>
    </row>
    <row r="248" spans="8:9" x14ac:dyDescent="0.2">
      <c r="H248" s="6"/>
      <c r="I248" s="4"/>
    </row>
    <row r="249" spans="8:9" x14ac:dyDescent="0.2">
      <c r="H249" s="6"/>
      <c r="I249" s="4"/>
    </row>
    <row r="250" spans="8:9" x14ac:dyDescent="0.2">
      <c r="H250" s="6"/>
      <c r="I250" s="4"/>
    </row>
    <row r="251" spans="8:9" x14ac:dyDescent="0.2">
      <c r="H251" s="6"/>
      <c r="I251" s="4"/>
    </row>
    <row r="252" spans="8:9" x14ac:dyDescent="0.2">
      <c r="H252" s="6"/>
      <c r="I252" s="4"/>
    </row>
    <row r="253" spans="8:9" x14ac:dyDescent="0.2">
      <c r="H253" s="6"/>
      <c r="I253" s="4"/>
    </row>
    <row r="254" spans="8:9" x14ac:dyDescent="0.2">
      <c r="H254" s="6"/>
      <c r="I254" s="4"/>
    </row>
    <row r="255" spans="8:9" x14ac:dyDescent="0.2">
      <c r="H255" s="6"/>
      <c r="I255" s="4"/>
    </row>
    <row r="256" spans="8:9" x14ac:dyDescent="0.2">
      <c r="H256" s="6"/>
      <c r="I256" s="4"/>
    </row>
    <row r="257" spans="8:9" x14ac:dyDescent="0.2">
      <c r="H257" s="6"/>
      <c r="I257" s="4"/>
    </row>
    <row r="258" spans="8:9" x14ac:dyDescent="0.2">
      <c r="H258" s="6"/>
      <c r="I258" s="4"/>
    </row>
    <row r="259" spans="8:9" x14ac:dyDescent="0.2">
      <c r="H259" s="6"/>
      <c r="I259" s="4"/>
    </row>
    <row r="260" spans="8:9" x14ac:dyDescent="0.2">
      <c r="H260" s="6"/>
      <c r="I260" s="4"/>
    </row>
    <row r="261" spans="8:9" x14ac:dyDescent="0.2">
      <c r="H261" s="6"/>
      <c r="I261" s="4"/>
    </row>
    <row r="262" spans="8:9" x14ac:dyDescent="0.2">
      <c r="H262" s="6"/>
      <c r="I262" s="4"/>
    </row>
    <row r="263" spans="8:9" x14ac:dyDescent="0.2">
      <c r="H263" s="6"/>
      <c r="I263" s="4"/>
    </row>
    <row r="264" spans="8:9" x14ac:dyDescent="0.2">
      <c r="H264" s="6"/>
      <c r="I264" s="4"/>
    </row>
    <row r="265" spans="8:9" x14ac:dyDescent="0.2">
      <c r="H265" s="6"/>
      <c r="I265" s="4"/>
    </row>
    <row r="266" spans="8:9" x14ac:dyDescent="0.2">
      <c r="H266" s="6"/>
      <c r="I266" s="4"/>
    </row>
    <row r="267" spans="8:9" x14ac:dyDescent="0.2">
      <c r="H267" s="6"/>
      <c r="I267" s="4"/>
    </row>
    <row r="268" spans="8:9" x14ac:dyDescent="0.2">
      <c r="H268" s="6"/>
      <c r="I268" s="4"/>
    </row>
    <row r="269" spans="8:9" x14ac:dyDescent="0.2">
      <c r="H269" s="6"/>
      <c r="I269" s="4"/>
    </row>
    <row r="270" spans="8:9" x14ac:dyDescent="0.2">
      <c r="H270" s="6"/>
      <c r="I270" s="4"/>
    </row>
    <row r="271" spans="8:9" x14ac:dyDescent="0.2">
      <c r="H271" s="6"/>
      <c r="I271" s="4"/>
    </row>
    <row r="272" spans="8:9" x14ac:dyDescent="0.2">
      <c r="H272" s="6"/>
      <c r="I272" s="4"/>
    </row>
    <row r="273" spans="8:9" x14ac:dyDescent="0.2">
      <c r="H273" s="6"/>
      <c r="I273" s="4"/>
    </row>
    <row r="274" spans="8:9" x14ac:dyDescent="0.2">
      <c r="H274" s="6"/>
      <c r="I274" s="4"/>
    </row>
    <row r="275" spans="8:9" x14ac:dyDescent="0.2">
      <c r="H275" s="6"/>
      <c r="I275" s="4"/>
    </row>
    <row r="276" spans="8:9" x14ac:dyDescent="0.2">
      <c r="H276" s="6"/>
      <c r="I276" s="4"/>
    </row>
    <row r="277" spans="8:9" x14ac:dyDescent="0.2">
      <c r="H277" s="6"/>
      <c r="I277" s="4"/>
    </row>
    <row r="278" spans="8:9" x14ac:dyDescent="0.2">
      <c r="H278" s="6"/>
      <c r="I278" s="4"/>
    </row>
    <row r="279" spans="8:9" x14ac:dyDescent="0.2">
      <c r="H279" s="6"/>
      <c r="I279" s="4"/>
    </row>
    <row r="280" spans="8:9" x14ac:dyDescent="0.2">
      <c r="H280" s="6"/>
      <c r="I280" s="4"/>
    </row>
    <row r="281" spans="8:9" x14ac:dyDescent="0.2">
      <c r="H281" s="6"/>
      <c r="I281" s="4"/>
    </row>
    <row r="282" spans="8:9" x14ac:dyDescent="0.2">
      <c r="H282" s="6"/>
      <c r="I282" s="4"/>
    </row>
    <row r="283" spans="8:9" x14ac:dyDescent="0.2">
      <c r="H283" s="6"/>
      <c r="I283" s="4"/>
    </row>
    <row r="284" spans="8:9" x14ac:dyDescent="0.2">
      <c r="H284" s="6"/>
      <c r="I284" s="4"/>
    </row>
    <row r="285" spans="8:9" x14ac:dyDescent="0.2">
      <c r="H285" s="6"/>
      <c r="I285" s="4"/>
    </row>
    <row r="286" spans="8:9" x14ac:dyDescent="0.2">
      <c r="H286" s="6"/>
      <c r="I286" s="4"/>
    </row>
    <row r="287" spans="8:9" x14ac:dyDescent="0.2">
      <c r="H287" s="6"/>
      <c r="I287" s="4"/>
    </row>
    <row r="288" spans="8:9" x14ac:dyDescent="0.2">
      <c r="H288" s="6"/>
      <c r="I288" s="4"/>
    </row>
    <row r="289" spans="8:9" x14ac:dyDescent="0.2">
      <c r="H289" s="6"/>
      <c r="I289" s="4"/>
    </row>
    <row r="290" spans="8:9" x14ac:dyDescent="0.2">
      <c r="H290" s="6"/>
      <c r="I290" s="4"/>
    </row>
    <row r="291" spans="8:9" x14ac:dyDescent="0.2">
      <c r="H291" s="6"/>
      <c r="I291" s="4"/>
    </row>
    <row r="292" spans="8:9" x14ac:dyDescent="0.2">
      <c r="H292" s="6"/>
      <c r="I292" s="4"/>
    </row>
    <row r="293" spans="8:9" x14ac:dyDescent="0.2">
      <c r="H293" s="6"/>
      <c r="I293" s="4"/>
    </row>
    <row r="294" spans="8:9" x14ac:dyDescent="0.2">
      <c r="H294" s="6"/>
      <c r="I294" s="4"/>
    </row>
    <row r="295" spans="8:9" x14ac:dyDescent="0.2">
      <c r="H295" s="6"/>
      <c r="I295" s="4"/>
    </row>
    <row r="296" spans="8:9" x14ac:dyDescent="0.2">
      <c r="H296" s="6"/>
      <c r="I296" s="4"/>
    </row>
    <row r="297" spans="8:9" x14ac:dyDescent="0.2">
      <c r="H297" s="6"/>
      <c r="I297" s="4"/>
    </row>
    <row r="298" spans="8:9" x14ac:dyDescent="0.2">
      <c r="H298" s="6"/>
      <c r="I298" s="4"/>
    </row>
    <row r="299" spans="8:9" x14ac:dyDescent="0.2">
      <c r="H299" s="6"/>
      <c r="I299" s="4"/>
    </row>
    <row r="300" spans="8:9" x14ac:dyDescent="0.2">
      <c r="H300" s="6"/>
      <c r="I300" s="4"/>
    </row>
    <row r="301" spans="8:9" x14ac:dyDescent="0.2">
      <c r="H301" s="6"/>
      <c r="I301" s="4"/>
    </row>
    <row r="302" spans="8:9" x14ac:dyDescent="0.2">
      <c r="H302" s="6"/>
      <c r="I302" s="4"/>
    </row>
    <row r="303" spans="8:9" x14ac:dyDescent="0.2">
      <c r="H303" s="6"/>
      <c r="I303" s="4"/>
    </row>
    <row r="304" spans="8:9" x14ac:dyDescent="0.2">
      <c r="H304" s="6"/>
      <c r="I304" s="4"/>
    </row>
    <row r="305" spans="8:9" x14ac:dyDescent="0.2">
      <c r="H305" s="6"/>
      <c r="I305" s="4"/>
    </row>
    <row r="306" spans="8:9" x14ac:dyDescent="0.2">
      <c r="H306" s="6"/>
      <c r="I306" s="4"/>
    </row>
    <row r="307" spans="8:9" x14ac:dyDescent="0.2">
      <c r="H307" s="6"/>
      <c r="I307" s="4"/>
    </row>
    <row r="308" spans="8:9" x14ac:dyDescent="0.2">
      <c r="H308" s="6"/>
      <c r="I308" s="4"/>
    </row>
    <row r="309" spans="8:9" x14ac:dyDescent="0.2">
      <c r="H309" s="6"/>
      <c r="I309" s="4"/>
    </row>
    <row r="310" spans="8:9" x14ac:dyDescent="0.2">
      <c r="H310" s="6"/>
      <c r="I310" s="4"/>
    </row>
    <row r="311" spans="8:9" x14ac:dyDescent="0.2">
      <c r="H311" s="6"/>
      <c r="I311" s="4"/>
    </row>
    <row r="312" spans="8:9" x14ac:dyDescent="0.2">
      <c r="H312" s="6"/>
      <c r="I312" s="4"/>
    </row>
    <row r="313" spans="8:9" x14ac:dyDescent="0.2">
      <c r="H313" s="6"/>
      <c r="I313" s="4"/>
    </row>
    <row r="314" spans="8:9" x14ac:dyDescent="0.2">
      <c r="H314" s="6"/>
      <c r="I314" s="4"/>
    </row>
    <row r="315" spans="8:9" x14ac:dyDescent="0.2">
      <c r="H315" s="6"/>
      <c r="I315" s="4"/>
    </row>
    <row r="316" spans="8:9" x14ac:dyDescent="0.2">
      <c r="H316" s="6"/>
      <c r="I316" s="4"/>
    </row>
    <row r="317" spans="8:9" x14ac:dyDescent="0.2">
      <c r="H317" s="6"/>
      <c r="I317" s="4"/>
    </row>
    <row r="318" spans="8:9" x14ac:dyDescent="0.2">
      <c r="H318" s="6"/>
      <c r="I318" s="4"/>
    </row>
    <row r="319" spans="8:9" x14ac:dyDescent="0.2">
      <c r="H319" s="6"/>
      <c r="I319" s="4"/>
    </row>
    <row r="320" spans="8:9" x14ac:dyDescent="0.2">
      <c r="H320" s="6"/>
      <c r="I320" s="4"/>
    </row>
    <row r="321" spans="8:9" x14ac:dyDescent="0.2">
      <c r="H321" s="6"/>
      <c r="I321" s="4"/>
    </row>
    <row r="322" spans="8:9" x14ac:dyDescent="0.2">
      <c r="H322" s="6"/>
      <c r="I322" s="4"/>
    </row>
    <row r="323" spans="8:9" x14ac:dyDescent="0.2">
      <c r="H323" s="6"/>
      <c r="I323" s="4"/>
    </row>
    <row r="324" spans="8:9" x14ac:dyDescent="0.2">
      <c r="H324" s="6"/>
      <c r="I324" s="4"/>
    </row>
    <row r="325" spans="8:9" x14ac:dyDescent="0.2">
      <c r="H325" s="6"/>
      <c r="I325" s="4"/>
    </row>
    <row r="326" spans="8:9" x14ac:dyDescent="0.2">
      <c r="H326" s="6"/>
      <c r="I326" s="4"/>
    </row>
    <row r="327" spans="8:9" x14ac:dyDescent="0.2">
      <c r="H327" s="6"/>
      <c r="I327" s="4"/>
    </row>
    <row r="328" spans="8:9" x14ac:dyDescent="0.2">
      <c r="H328" s="6"/>
      <c r="I328" s="4"/>
    </row>
    <row r="329" spans="8:9" x14ac:dyDescent="0.2">
      <c r="H329" s="6"/>
      <c r="I329" s="4"/>
    </row>
    <row r="330" spans="8:9" x14ac:dyDescent="0.2">
      <c r="H330" s="6"/>
      <c r="I330" s="4"/>
    </row>
    <row r="331" spans="8:9" x14ac:dyDescent="0.2">
      <c r="H331" s="6"/>
      <c r="I331" s="4"/>
    </row>
    <row r="332" spans="8:9" x14ac:dyDescent="0.2">
      <c r="H332" s="6"/>
      <c r="I332" s="4"/>
    </row>
    <row r="333" spans="8:9" x14ac:dyDescent="0.2">
      <c r="H333" s="6"/>
      <c r="I333" s="4"/>
    </row>
    <row r="334" spans="8:9" x14ac:dyDescent="0.2">
      <c r="H334" s="6"/>
      <c r="I334" s="4"/>
    </row>
    <row r="335" spans="8:9" x14ac:dyDescent="0.2">
      <c r="H335" s="6"/>
      <c r="I335" s="4"/>
    </row>
    <row r="336" spans="8:9" x14ac:dyDescent="0.2">
      <c r="H336" s="6"/>
      <c r="I336" s="4"/>
    </row>
    <row r="337" spans="8:9" x14ac:dyDescent="0.2">
      <c r="H337" s="6"/>
      <c r="I337" s="4"/>
    </row>
    <row r="338" spans="8:9" x14ac:dyDescent="0.2">
      <c r="H338" s="6"/>
      <c r="I338" s="4"/>
    </row>
    <row r="339" spans="8:9" x14ac:dyDescent="0.2">
      <c r="H339" s="6"/>
      <c r="I339" s="4"/>
    </row>
    <row r="340" spans="8:9" x14ac:dyDescent="0.2">
      <c r="H340" s="6"/>
      <c r="I340" s="4"/>
    </row>
    <row r="341" spans="8:9" x14ac:dyDescent="0.2">
      <c r="H341" s="6"/>
      <c r="I341" s="4"/>
    </row>
    <row r="342" spans="8:9" x14ac:dyDescent="0.2">
      <c r="H342" s="6"/>
      <c r="I342" s="4"/>
    </row>
    <row r="343" spans="8:9" x14ac:dyDescent="0.2">
      <c r="H343" s="6"/>
      <c r="I343" s="4"/>
    </row>
    <row r="344" spans="8:9" x14ac:dyDescent="0.2">
      <c r="H344" s="6"/>
      <c r="I344" s="4"/>
    </row>
    <row r="345" spans="8:9" x14ac:dyDescent="0.2">
      <c r="H345" s="6"/>
      <c r="I345" s="4"/>
    </row>
    <row r="346" spans="8:9" x14ac:dyDescent="0.2">
      <c r="H346" s="6"/>
      <c r="I346" s="4"/>
    </row>
    <row r="347" spans="8:9" x14ac:dyDescent="0.2">
      <c r="H347" s="6"/>
      <c r="I347" s="4"/>
    </row>
    <row r="348" spans="8:9" x14ac:dyDescent="0.2">
      <c r="H348" s="6"/>
      <c r="I348" s="4"/>
    </row>
    <row r="349" spans="8:9" x14ac:dyDescent="0.2">
      <c r="H349" s="6"/>
      <c r="I349" s="4"/>
    </row>
    <row r="350" spans="8:9" x14ac:dyDescent="0.2">
      <c r="H350" s="6"/>
      <c r="I350" s="4"/>
    </row>
    <row r="351" spans="8:9" x14ac:dyDescent="0.2">
      <c r="H351" s="6"/>
      <c r="I351" s="4"/>
    </row>
    <row r="352" spans="8:9" x14ac:dyDescent="0.2">
      <c r="H352" s="6"/>
      <c r="I352" s="4"/>
    </row>
    <row r="353" spans="8:9" x14ac:dyDescent="0.2">
      <c r="H353" s="6"/>
      <c r="I353" s="4"/>
    </row>
    <row r="354" spans="8:9" x14ac:dyDescent="0.2">
      <c r="H354" s="6"/>
      <c r="I354" s="4"/>
    </row>
    <row r="355" spans="8:9" x14ac:dyDescent="0.2">
      <c r="H355" s="6"/>
      <c r="I355" s="4"/>
    </row>
    <row r="356" spans="8:9" x14ac:dyDescent="0.2">
      <c r="H356" s="6"/>
      <c r="I356" s="4"/>
    </row>
    <row r="357" spans="8:9" x14ac:dyDescent="0.2">
      <c r="H357" s="6"/>
      <c r="I357" s="4"/>
    </row>
    <row r="358" spans="8:9" x14ac:dyDescent="0.2">
      <c r="H358" s="6"/>
      <c r="I358" s="4"/>
    </row>
    <row r="359" spans="8:9" x14ac:dyDescent="0.2">
      <c r="H359" s="6"/>
      <c r="I359" s="4"/>
    </row>
    <row r="360" spans="8:9" x14ac:dyDescent="0.2">
      <c r="H360" s="6"/>
      <c r="I360" s="4"/>
    </row>
    <row r="361" spans="8:9" x14ac:dyDescent="0.2">
      <c r="H361" s="6"/>
      <c r="I361" s="4"/>
    </row>
    <row r="362" spans="8:9" x14ac:dyDescent="0.2">
      <c r="H362" s="6"/>
      <c r="I362" s="4"/>
    </row>
    <row r="363" spans="8:9" x14ac:dyDescent="0.2">
      <c r="H363" s="6"/>
      <c r="I363" s="4"/>
    </row>
    <row r="364" spans="8:9" x14ac:dyDescent="0.2">
      <c r="H364" s="6"/>
      <c r="I364" s="4"/>
    </row>
    <row r="365" spans="8:9" x14ac:dyDescent="0.2">
      <c r="H365" s="6"/>
      <c r="I365" s="4"/>
    </row>
    <row r="366" spans="8:9" x14ac:dyDescent="0.2">
      <c r="H366" s="6"/>
      <c r="I366" s="4"/>
    </row>
    <row r="367" spans="8:9" x14ac:dyDescent="0.2">
      <c r="H367" s="6"/>
      <c r="I367" s="4"/>
    </row>
    <row r="368" spans="8:9" x14ac:dyDescent="0.2">
      <c r="H368" s="6"/>
      <c r="I368" s="4"/>
    </row>
    <row r="369" spans="8:9" x14ac:dyDescent="0.2">
      <c r="H369" s="6"/>
      <c r="I369" s="4"/>
    </row>
    <row r="370" spans="8:9" x14ac:dyDescent="0.2">
      <c r="H370" s="6"/>
      <c r="I370" s="4"/>
    </row>
    <row r="371" spans="8:9" x14ac:dyDescent="0.2">
      <c r="H371" s="6"/>
      <c r="I371" s="4"/>
    </row>
    <row r="372" spans="8:9" x14ac:dyDescent="0.2">
      <c r="H372" s="6"/>
      <c r="I372" s="4"/>
    </row>
    <row r="373" spans="8:9" x14ac:dyDescent="0.2">
      <c r="H373" s="6"/>
      <c r="I373" s="4"/>
    </row>
    <row r="374" spans="8:9" x14ac:dyDescent="0.2">
      <c r="H374" s="6"/>
      <c r="I374" s="4"/>
    </row>
    <row r="375" spans="8:9" x14ac:dyDescent="0.2">
      <c r="H375" s="6"/>
      <c r="I375" s="4"/>
    </row>
    <row r="376" spans="8:9" x14ac:dyDescent="0.2">
      <c r="H376" s="6"/>
      <c r="I376" s="4"/>
    </row>
    <row r="377" spans="8:9" x14ac:dyDescent="0.2">
      <c r="H377" s="6"/>
      <c r="I377" s="4"/>
    </row>
    <row r="378" spans="8:9" x14ac:dyDescent="0.2">
      <c r="H378" s="6"/>
      <c r="I378" s="4"/>
    </row>
    <row r="379" spans="8:9" x14ac:dyDescent="0.2">
      <c r="H379" s="6"/>
      <c r="I379" s="4"/>
    </row>
    <row r="380" spans="8:9" x14ac:dyDescent="0.2">
      <c r="H380" s="6"/>
      <c r="I380" s="4"/>
    </row>
    <row r="381" spans="8:9" x14ac:dyDescent="0.2">
      <c r="H381" s="6"/>
      <c r="I381" s="4"/>
    </row>
    <row r="382" spans="8:9" x14ac:dyDescent="0.2">
      <c r="H382" s="6"/>
      <c r="I382" s="4"/>
    </row>
    <row r="383" spans="8:9" x14ac:dyDescent="0.2">
      <c r="H383" s="6"/>
      <c r="I383" s="4"/>
    </row>
    <row r="384" spans="8:9" x14ac:dyDescent="0.2">
      <c r="H384" s="6"/>
      <c r="I384" s="4"/>
    </row>
    <row r="385" spans="8:9" x14ac:dyDescent="0.2">
      <c r="H385" s="6"/>
      <c r="I385" s="4"/>
    </row>
    <row r="386" spans="8:9" x14ac:dyDescent="0.2">
      <c r="H386" s="6"/>
      <c r="I386" s="4"/>
    </row>
    <row r="387" spans="8:9" x14ac:dyDescent="0.2">
      <c r="H387" s="6"/>
      <c r="I387" s="4"/>
    </row>
    <row r="388" spans="8:9" x14ac:dyDescent="0.2">
      <c r="H388" s="6"/>
      <c r="I388" s="4"/>
    </row>
    <row r="389" spans="8:9" x14ac:dyDescent="0.2">
      <c r="H389" s="6"/>
      <c r="I389" s="4"/>
    </row>
    <row r="390" spans="8:9" x14ac:dyDescent="0.2">
      <c r="H390" s="6"/>
      <c r="I390" s="4"/>
    </row>
    <row r="391" spans="8:9" x14ac:dyDescent="0.2">
      <c r="H391" s="6"/>
      <c r="I391" s="4"/>
    </row>
    <row r="392" spans="8:9" x14ac:dyDescent="0.2">
      <c r="H392" s="6"/>
      <c r="I392" s="4"/>
    </row>
    <row r="393" spans="8:9" x14ac:dyDescent="0.2">
      <c r="H393" s="6"/>
      <c r="I393" s="4"/>
    </row>
    <row r="394" spans="8:9" x14ac:dyDescent="0.2">
      <c r="H394" s="6"/>
      <c r="I394" s="4"/>
    </row>
    <row r="395" spans="8:9" x14ac:dyDescent="0.2">
      <c r="H395" s="6"/>
      <c r="I395" s="4"/>
    </row>
    <row r="396" spans="8:9" x14ac:dyDescent="0.2">
      <c r="H396" s="6"/>
      <c r="I396" s="4"/>
    </row>
    <row r="397" spans="8:9" x14ac:dyDescent="0.2">
      <c r="H397" s="6"/>
      <c r="I397" s="4"/>
    </row>
    <row r="398" spans="8:9" x14ac:dyDescent="0.2">
      <c r="H398" s="6"/>
      <c r="I398" s="4"/>
    </row>
    <row r="399" spans="8:9" x14ac:dyDescent="0.2">
      <c r="H399" s="6"/>
      <c r="I399" s="4"/>
    </row>
    <row r="400" spans="8:9" x14ac:dyDescent="0.2">
      <c r="H400" s="6"/>
      <c r="I400" s="4"/>
    </row>
    <row r="401" spans="8:9" x14ac:dyDescent="0.2">
      <c r="H401" s="6"/>
      <c r="I401" s="4"/>
    </row>
    <row r="402" spans="8:9" x14ac:dyDescent="0.2">
      <c r="H402" s="6"/>
      <c r="I402" s="4"/>
    </row>
    <row r="403" spans="8:9" x14ac:dyDescent="0.2">
      <c r="H403" s="6"/>
      <c r="I403" s="4"/>
    </row>
    <row r="404" spans="8:9" x14ac:dyDescent="0.2">
      <c r="H404" s="6"/>
      <c r="I404" s="4"/>
    </row>
    <row r="405" spans="8:9" x14ac:dyDescent="0.2">
      <c r="H405" s="6"/>
      <c r="I405" s="4"/>
    </row>
    <row r="406" spans="8:9" x14ac:dyDescent="0.2">
      <c r="H406" s="6"/>
      <c r="I406" s="4"/>
    </row>
    <row r="407" spans="8:9" x14ac:dyDescent="0.2">
      <c r="H407" s="6"/>
      <c r="I407" s="4"/>
    </row>
    <row r="408" spans="8:9" x14ac:dyDescent="0.2">
      <c r="H408" s="6"/>
      <c r="I408" s="4"/>
    </row>
    <row r="409" spans="8:9" x14ac:dyDescent="0.2">
      <c r="H409" s="6"/>
      <c r="I409" s="4"/>
    </row>
    <row r="410" spans="8:9" x14ac:dyDescent="0.2">
      <c r="H410" s="6"/>
      <c r="I410" s="4"/>
    </row>
    <row r="411" spans="8:9" x14ac:dyDescent="0.2">
      <c r="H411" s="6"/>
      <c r="I411" s="4"/>
    </row>
    <row r="412" spans="8:9" x14ac:dyDescent="0.2">
      <c r="H412" s="6"/>
      <c r="I412" s="4"/>
    </row>
    <row r="413" spans="8:9" x14ac:dyDescent="0.2">
      <c r="H413" s="6"/>
      <c r="I413" s="4"/>
    </row>
    <row r="414" spans="8:9" x14ac:dyDescent="0.2">
      <c r="H414" s="6"/>
      <c r="I414" s="4"/>
    </row>
    <row r="415" spans="8:9" x14ac:dyDescent="0.2">
      <c r="H415" s="6"/>
      <c r="I415" s="4"/>
    </row>
    <row r="416" spans="8:9" x14ac:dyDescent="0.2">
      <c r="H416" s="6"/>
      <c r="I416" s="4"/>
    </row>
    <row r="417" spans="8:9" x14ac:dyDescent="0.2">
      <c r="H417" s="6"/>
      <c r="I417" s="4"/>
    </row>
    <row r="418" spans="8:9" x14ac:dyDescent="0.2">
      <c r="H418" s="6"/>
      <c r="I418" s="4"/>
    </row>
    <row r="419" spans="8:9" x14ac:dyDescent="0.2">
      <c r="H419" s="6"/>
      <c r="I419" s="4"/>
    </row>
    <row r="420" spans="8:9" x14ac:dyDescent="0.2">
      <c r="H420" s="6"/>
      <c r="I420" s="4"/>
    </row>
    <row r="421" spans="8:9" x14ac:dyDescent="0.2">
      <c r="H421" s="6"/>
      <c r="I421" s="4"/>
    </row>
    <row r="422" spans="8:9" x14ac:dyDescent="0.2">
      <c r="H422" s="6"/>
      <c r="I422" s="4"/>
    </row>
    <row r="423" spans="8:9" x14ac:dyDescent="0.2">
      <c r="H423" s="6"/>
      <c r="I423" s="4"/>
    </row>
    <row r="424" spans="8:9" x14ac:dyDescent="0.2">
      <c r="H424" s="6"/>
      <c r="I424" s="4"/>
    </row>
    <row r="425" spans="8:9" x14ac:dyDescent="0.2">
      <c r="H425" s="6"/>
      <c r="I425" s="4"/>
    </row>
    <row r="426" spans="8:9" x14ac:dyDescent="0.2">
      <c r="H426" s="6"/>
      <c r="I426" s="4"/>
    </row>
    <row r="427" spans="8:9" x14ac:dyDescent="0.2">
      <c r="H427" s="6"/>
      <c r="I427" s="4"/>
    </row>
    <row r="428" spans="8:9" x14ac:dyDescent="0.2">
      <c r="H428" s="6"/>
      <c r="I428" s="4"/>
    </row>
    <row r="429" spans="8:9" x14ac:dyDescent="0.2">
      <c r="H429" s="6"/>
      <c r="I429" s="4"/>
    </row>
    <row r="430" spans="8:9" x14ac:dyDescent="0.2">
      <c r="H430" s="6"/>
      <c r="I430" s="4"/>
    </row>
    <row r="431" spans="8:9" x14ac:dyDescent="0.2">
      <c r="H431" s="6"/>
      <c r="I431" s="4"/>
    </row>
    <row r="432" spans="8:9" x14ac:dyDescent="0.2">
      <c r="H432" s="6"/>
      <c r="I432" s="4"/>
    </row>
    <row r="433" spans="8:9" x14ac:dyDescent="0.2">
      <c r="H433" s="6"/>
      <c r="I433" s="4"/>
    </row>
    <row r="434" spans="8:9" x14ac:dyDescent="0.2">
      <c r="H434" s="6"/>
      <c r="I434" s="4"/>
    </row>
    <row r="435" spans="8:9" x14ac:dyDescent="0.2">
      <c r="H435" s="6"/>
      <c r="I435" s="4"/>
    </row>
    <row r="436" spans="8:9" x14ac:dyDescent="0.2">
      <c r="H436" s="6"/>
      <c r="I436" s="4"/>
    </row>
    <row r="437" spans="8:9" x14ac:dyDescent="0.2">
      <c r="H437" s="6"/>
      <c r="I437" s="4"/>
    </row>
    <row r="438" spans="8:9" x14ac:dyDescent="0.2">
      <c r="H438" s="6"/>
      <c r="I438" s="4"/>
    </row>
    <row r="439" spans="8:9" x14ac:dyDescent="0.2">
      <c r="H439" s="6"/>
      <c r="I439" s="4"/>
    </row>
    <row r="440" spans="8:9" x14ac:dyDescent="0.2">
      <c r="H440" s="6"/>
      <c r="I440" s="4"/>
    </row>
    <row r="441" spans="8:9" x14ac:dyDescent="0.2">
      <c r="H441" s="6"/>
      <c r="I441" s="4"/>
    </row>
    <row r="442" spans="8:9" x14ac:dyDescent="0.2">
      <c r="H442" s="6"/>
      <c r="I442" s="4"/>
    </row>
    <row r="443" spans="8:9" x14ac:dyDescent="0.2">
      <c r="H443" s="6"/>
      <c r="I443" s="4"/>
    </row>
    <row r="444" spans="8:9" x14ac:dyDescent="0.2">
      <c r="H444" s="6"/>
      <c r="I444" s="4"/>
    </row>
    <row r="445" spans="8:9" x14ac:dyDescent="0.2">
      <c r="H445" s="6"/>
      <c r="I445" s="4"/>
    </row>
    <row r="446" spans="8:9" x14ac:dyDescent="0.2">
      <c r="H446" s="6"/>
      <c r="I446" s="4"/>
    </row>
    <row r="447" spans="8:9" x14ac:dyDescent="0.2">
      <c r="H447" s="6"/>
      <c r="I447" s="4"/>
    </row>
    <row r="448" spans="8:9" x14ac:dyDescent="0.2">
      <c r="H448" s="6"/>
      <c r="I448" s="4"/>
    </row>
    <row r="449" spans="8:9" x14ac:dyDescent="0.2">
      <c r="H449" s="6"/>
      <c r="I449" s="4"/>
    </row>
    <row r="450" spans="8:9" x14ac:dyDescent="0.2">
      <c r="H450" s="6"/>
      <c r="I450" s="4"/>
    </row>
    <row r="451" spans="8:9" x14ac:dyDescent="0.2">
      <c r="H451" s="6"/>
      <c r="I451" s="4"/>
    </row>
    <row r="452" spans="8:9" x14ac:dyDescent="0.2">
      <c r="H452" s="6"/>
      <c r="I452" s="4"/>
    </row>
    <row r="453" spans="8:9" x14ac:dyDescent="0.2">
      <c r="H453" s="6"/>
      <c r="I453" s="4"/>
    </row>
    <row r="454" spans="8:9" x14ac:dyDescent="0.2">
      <c r="H454" s="6"/>
      <c r="I454" s="4"/>
    </row>
    <row r="455" spans="8:9" x14ac:dyDescent="0.2">
      <c r="H455" s="6"/>
      <c r="I455" s="4"/>
    </row>
    <row r="456" spans="8:9" x14ac:dyDescent="0.2">
      <c r="H456" s="6"/>
      <c r="I456" s="4"/>
    </row>
    <row r="457" spans="8:9" x14ac:dyDescent="0.2">
      <c r="H457" s="6"/>
      <c r="I457" s="4"/>
    </row>
    <row r="458" spans="8:9" x14ac:dyDescent="0.2">
      <c r="H458" s="6"/>
      <c r="I458" s="4"/>
    </row>
    <row r="459" spans="8:9" x14ac:dyDescent="0.2">
      <c r="H459" s="6"/>
      <c r="I459" s="4"/>
    </row>
    <row r="460" spans="8:9" x14ac:dyDescent="0.2">
      <c r="H460" s="6"/>
      <c r="I460" s="4"/>
    </row>
    <row r="461" spans="8:9" x14ac:dyDescent="0.2">
      <c r="H461" s="6"/>
      <c r="I461" s="4"/>
    </row>
    <row r="462" spans="8:9" x14ac:dyDescent="0.2">
      <c r="H462" s="6"/>
      <c r="I462" s="4"/>
    </row>
    <row r="463" spans="8:9" x14ac:dyDescent="0.2">
      <c r="H463" s="6"/>
      <c r="I463" s="4"/>
    </row>
    <row r="464" spans="8:9" x14ac:dyDescent="0.2">
      <c r="H464" s="6"/>
      <c r="I464" s="4"/>
    </row>
    <row r="465" spans="8:9" x14ac:dyDescent="0.2">
      <c r="H465" s="6"/>
      <c r="I465" s="4"/>
    </row>
    <row r="466" spans="8:9" x14ac:dyDescent="0.2">
      <c r="H466" s="6"/>
      <c r="I466" s="4"/>
    </row>
    <row r="467" spans="8:9" x14ac:dyDescent="0.2">
      <c r="H467" s="6"/>
      <c r="I467" s="4"/>
    </row>
    <row r="468" spans="8:9" x14ac:dyDescent="0.2">
      <c r="H468" s="6"/>
      <c r="I468" s="4"/>
    </row>
    <row r="469" spans="8:9" x14ac:dyDescent="0.2">
      <c r="H469" s="6"/>
      <c r="I469" s="4"/>
    </row>
    <row r="470" spans="8:9" x14ac:dyDescent="0.2">
      <c r="H470" s="6"/>
      <c r="I470" s="4"/>
    </row>
    <row r="471" spans="8:9" x14ac:dyDescent="0.2">
      <c r="H471" s="6"/>
      <c r="I471" s="4"/>
    </row>
    <row r="472" spans="8:9" x14ac:dyDescent="0.2">
      <c r="H472" s="6"/>
      <c r="I472" s="4"/>
    </row>
    <row r="473" spans="8:9" x14ac:dyDescent="0.2">
      <c r="H473" s="6"/>
      <c r="I473" s="4"/>
    </row>
    <row r="474" spans="8:9" x14ac:dyDescent="0.2">
      <c r="H474" s="6"/>
      <c r="I474" s="4"/>
    </row>
    <row r="475" spans="8:9" x14ac:dyDescent="0.2">
      <c r="H475" s="6"/>
      <c r="I475" s="4"/>
    </row>
    <row r="476" spans="8:9" x14ac:dyDescent="0.2">
      <c r="H476" s="6"/>
      <c r="I476" s="4"/>
    </row>
    <row r="477" spans="8:9" x14ac:dyDescent="0.2">
      <c r="H477" s="6"/>
      <c r="I477" s="4"/>
    </row>
    <row r="478" spans="8:9" x14ac:dyDescent="0.2">
      <c r="H478" s="6"/>
      <c r="I478" s="4"/>
    </row>
    <row r="479" spans="8:9" x14ac:dyDescent="0.2">
      <c r="H479" s="6"/>
      <c r="I479" s="4"/>
    </row>
    <row r="480" spans="8:9" x14ac:dyDescent="0.2">
      <c r="H480" s="6"/>
      <c r="I480" s="4"/>
    </row>
    <row r="481" spans="8:9" x14ac:dyDescent="0.2">
      <c r="H481" s="6"/>
      <c r="I481" s="4"/>
    </row>
    <row r="482" spans="8:9" x14ac:dyDescent="0.2">
      <c r="H482" s="6"/>
      <c r="I482" s="4"/>
    </row>
    <row r="483" spans="8:9" x14ac:dyDescent="0.2">
      <c r="H483" s="6"/>
      <c r="I483" s="4"/>
    </row>
    <row r="484" spans="8:9" x14ac:dyDescent="0.2">
      <c r="H484" s="6"/>
      <c r="I484" s="4"/>
    </row>
    <row r="485" spans="8:9" x14ac:dyDescent="0.2">
      <c r="H485" s="6"/>
      <c r="I485" s="4"/>
    </row>
    <row r="486" spans="8:9" x14ac:dyDescent="0.2">
      <c r="H486" s="6"/>
      <c r="I486" s="4"/>
    </row>
    <row r="487" spans="8:9" x14ac:dyDescent="0.2">
      <c r="H487" s="6"/>
      <c r="I487" s="4"/>
    </row>
    <row r="488" spans="8:9" x14ac:dyDescent="0.2">
      <c r="H488" s="6"/>
      <c r="I488" s="4"/>
    </row>
    <row r="489" spans="8:9" x14ac:dyDescent="0.2">
      <c r="H489" s="6"/>
      <c r="I489" s="4"/>
    </row>
    <row r="490" spans="8:9" x14ac:dyDescent="0.2">
      <c r="H490" s="6"/>
      <c r="I490" s="4"/>
    </row>
    <row r="491" spans="8:9" x14ac:dyDescent="0.2">
      <c r="H491" s="6"/>
      <c r="I491" s="4"/>
    </row>
    <row r="492" spans="8:9" x14ac:dyDescent="0.2">
      <c r="H492" s="6"/>
      <c r="I492" s="4"/>
    </row>
    <row r="493" spans="8:9" x14ac:dyDescent="0.2">
      <c r="H493" s="6"/>
      <c r="I493" s="4"/>
    </row>
    <row r="494" spans="8:9" x14ac:dyDescent="0.2">
      <c r="H494" s="6"/>
      <c r="I494" s="4"/>
    </row>
    <row r="495" spans="8:9" x14ac:dyDescent="0.2">
      <c r="H495" s="6"/>
      <c r="I495" s="4"/>
    </row>
    <row r="496" spans="8:9" x14ac:dyDescent="0.2">
      <c r="H496" s="6"/>
      <c r="I496" s="4"/>
    </row>
    <row r="497" spans="8:9" x14ac:dyDescent="0.2">
      <c r="H497" s="6"/>
      <c r="I497" s="4"/>
    </row>
    <row r="498" spans="8:9" x14ac:dyDescent="0.2">
      <c r="H498" s="6"/>
      <c r="I498" s="4"/>
    </row>
    <row r="499" spans="8:9" x14ac:dyDescent="0.2">
      <c r="H499" s="6"/>
      <c r="I499" s="4"/>
    </row>
    <row r="500" spans="8:9" x14ac:dyDescent="0.2">
      <c r="H500" s="6"/>
      <c r="I500" s="4"/>
    </row>
    <row r="501" spans="8:9" x14ac:dyDescent="0.2">
      <c r="H501" s="6"/>
      <c r="I501" s="4"/>
    </row>
    <row r="502" spans="8:9" x14ac:dyDescent="0.2">
      <c r="H502" s="6"/>
      <c r="I502" s="4"/>
    </row>
    <row r="503" spans="8:9" x14ac:dyDescent="0.2">
      <c r="H503" s="6"/>
      <c r="I503" s="4"/>
    </row>
    <row r="504" spans="8:9" x14ac:dyDescent="0.2">
      <c r="H504" s="6"/>
      <c r="I504" s="4"/>
    </row>
    <row r="505" spans="8:9" x14ac:dyDescent="0.2">
      <c r="H505" s="6"/>
      <c r="I505" s="4"/>
    </row>
    <row r="506" spans="8:9" x14ac:dyDescent="0.2">
      <c r="H506" s="6"/>
      <c r="I506" s="4"/>
    </row>
    <row r="507" spans="8:9" x14ac:dyDescent="0.2">
      <c r="H507" s="6"/>
      <c r="I507" s="4"/>
    </row>
    <row r="508" spans="8:9" x14ac:dyDescent="0.2">
      <c r="H508" s="6"/>
      <c r="I508" s="4"/>
    </row>
    <row r="509" spans="8:9" x14ac:dyDescent="0.2">
      <c r="H509" s="6"/>
      <c r="I509" s="4"/>
    </row>
    <row r="510" spans="8:9" x14ac:dyDescent="0.2">
      <c r="H510" s="6"/>
      <c r="I510" s="4"/>
    </row>
    <row r="511" spans="8:9" x14ac:dyDescent="0.2">
      <c r="H511" s="6"/>
      <c r="I511" s="4"/>
    </row>
    <row r="512" spans="8:9" x14ac:dyDescent="0.2">
      <c r="H512" s="6"/>
      <c r="I512" s="4"/>
    </row>
    <row r="513" spans="8:9" x14ac:dyDescent="0.2">
      <c r="H513" s="6"/>
      <c r="I513" s="4"/>
    </row>
    <row r="514" spans="8:9" x14ac:dyDescent="0.2">
      <c r="H514" s="6"/>
      <c r="I514" s="4"/>
    </row>
    <row r="515" spans="8:9" x14ac:dyDescent="0.2">
      <c r="H515" s="6"/>
      <c r="I515" s="4"/>
    </row>
    <row r="516" spans="8:9" x14ac:dyDescent="0.2">
      <c r="H516" s="6"/>
      <c r="I516" s="4"/>
    </row>
    <row r="517" spans="8:9" x14ac:dyDescent="0.2">
      <c r="H517" s="6"/>
      <c r="I517" s="4"/>
    </row>
    <row r="518" spans="8:9" x14ac:dyDescent="0.2">
      <c r="H518" s="6"/>
      <c r="I518" s="4"/>
    </row>
    <row r="519" spans="8:9" x14ac:dyDescent="0.2">
      <c r="H519" s="6"/>
      <c r="I519" s="4"/>
    </row>
    <row r="520" spans="8:9" x14ac:dyDescent="0.2">
      <c r="H520" s="6"/>
      <c r="I520" s="4"/>
    </row>
    <row r="521" spans="8:9" x14ac:dyDescent="0.2">
      <c r="H521" s="6"/>
      <c r="I521" s="4"/>
    </row>
    <row r="522" spans="8:9" x14ac:dyDescent="0.2">
      <c r="H522" s="6"/>
      <c r="I522" s="4"/>
    </row>
    <row r="523" spans="8:9" x14ac:dyDescent="0.2">
      <c r="H523" s="6"/>
      <c r="I523" s="4"/>
    </row>
    <row r="524" spans="8:9" x14ac:dyDescent="0.2">
      <c r="H524" s="6"/>
      <c r="I524" s="4"/>
    </row>
    <row r="525" spans="8:9" x14ac:dyDescent="0.2">
      <c r="H525" s="6"/>
      <c r="I525" s="4"/>
    </row>
    <row r="526" spans="8:9" x14ac:dyDescent="0.2">
      <c r="H526" s="6"/>
      <c r="I526" s="4"/>
    </row>
    <row r="527" spans="8:9" x14ac:dyDescent="0.2">
      <c r="H527" s="6"/>
      <c r="I527" s="4"/>
    </row>
    <row r="528" spans="8:9" x14ac:dyDescent="0.2">
      <c r="H528" s="6"/>
      <c r="I528" s="4"/>
    </row>
    <row r="529" spans="8:9" x14ac:dyDescent="0.2">
      <c r="H529" s="6"/>
      <c r="I529" s="4"/>
    </row>
    <row r="530" spans="8:9" x14ac:dyDescent="0.2">
      <c r="H530" s="6"/>
      <c r="I530" s="4"/>
    </row>
    <row r="531" spans="8:9" x14ac:dyDescent="0.2">
      <c r="H531" s="6"/>
      <c r="I531" s="4"/>
    </row>
    <row r="532" spans="8:9" x14ac:dyDescent="0.2">
      <c r="H532" s="6"/>
      <c r="I532" s="4"/>
    </row>
    <row r="533" spans="8:9" x14ac:dyDescent="0.2">
      <c r="H533" s="6"/>
      <c r="I533" s="4"/>
    </row>
    <row r="534" spans="8:9" x14ac:dyDescent="0.2">
      <c r="H534" s="6"/>
      <c r="I534" s="4"/>
    </row>
    <row r="535" spans="8:9" x14ac:dyDescent="0.2">
      <c r="H535" s="6"/>
      <c r="I535" s="4"/>
    </row>
    <row r="536" spans="8:9" x14ac:dyDescent="0.2">
      <c r="H536" s="6"/>
      <c r="I536" s="4"/>
    </row>
    <row r="537" spans="8:9" x14ac:dyDescent="0.2">
      <c r="H537" s="6"/>
      <c r="I537" s="4"/>
    </row>
    <row r="538" spans="8:9" x14ac:dyDescent="0.2">
      <c r="H538" s="6"/>
      <c r="I538" s="4"/>
    </row>
    <row r="539" spans="8:9" x14ac:dyDescent="0.2">
      <c r="H539" s="6"/>
      <c r="I539" s="4"/>
    </row>
    <row r="540" spans="8:9" x14ac:dyDescent="0.2">
      <c r="H540" s="6"/>
      <c r="I540" s="4"/>
    </row>
    <row r="541" spans="8:9" x14ac:dyDescent="0.2">
      <c r="H541" s="6"/>
      <c r="I541" s="4"/>
    </row>
    <row r="542" spans="8:9" x14ac:dyDescent="0.2">
      <c r="H542" s="6"/>
      <c r="I542" s="4"/>
    </row>
    <row r="543" spans="8:9" x14ac:dyDescent="0.2">
      <c r="H543" s="6"/>
      <c r="I543" s="4"/>
    </row>
    <row r="544" spans="8:9" x14ac:dyDescent="0.2">
      <c r="H544" s="6"/>
      <c r="I544" s="4"/>
    </row>
    <row r="545" spans="8:9" x14ac:dyDescent="0.2">
      <c r="H545" s="6"/>
      <c r="I545" s="4"/>
    </row>
    <row r="546" spans="8:9" x14ac:dyDescent="0.2">
      <c r="H546" s="6"/>
      <c r="I546" s="4"/>
    </row>
    <row r="547" spans="8:9" x14ac:dyDescent="0.2">
      <c r="H547" s="6"/>
      <c r="I547" s="4"/>
    </row>
    <row r="548" spans="8:9" x14ac:dyDescent="0.2">
      <c r="H548" s="6"/>
      <c r="I548" s="4"/>
    </row>
    <row r="549" spans="8:9" x14ac:dyDescent="0.2">
      <c r="H549" s="6"/>
      <c r="I549" s="4"/>
    </row>
    <row r="550" spans="8:9" x14ac:dyDescent="0.2">
      <c r="H550" s="6"/>
      <c r="I550" s="4"/>
    </row>
    <row r="551" spans="8:9" x14ac:dyDescent="0.2">
      <c r="H551" s="6"/>
      <c r="I551" s="4"/>
    </row>
    <row r="552" spans="8:9" x14ac:dyDescent="0.2">
      <c r="H552" s="6"/>
      <c r="I552" s="4"/>
    </row>
    <row r="553" spans="8:9" x14ac:dyDescent="0.2">
      <c r="H553" s="6"/>
      <c r="I553" s="4"/>
    </row>
    <row r="554" spans="8:9" x14ac:dyDescent="0.2">
      <c r="H554" s="6"/>
      <c r="I554" s="4"/>
    </row>
    <row r="555" spans="8:9" x14ac:dyDescent="0.2">
      <c r="H555" s="6"/>
      <c r="I555" s="4"/>
    </row>
    <row r="556" spans="8:9" x14ac:dyDescent="0.2">
      <c r="H556" s="6"/>
      <c r="I556" s="4"/>
    </row>
    <row r="557" spans="8:9" x14ac:dyDescent="0.2">
      <c r="H557" s="6"/>
      <c r="I557" s="4"/>
    </row>
    <row r="558" spans="8:9" x14ac:dyDescent="0.2">
      <c r="H558" s="6"/>
      <c r="I558" s="4"/>
    </row>
    <row r="559" spans="8:9" x14ac:dyDescent="0.2">
      <c r="H559" s="6"/>
      <c r="I559" s="4"/>
    </row>
    <row r="560" spans="8:9" x14ac:dyDescent="0.2">
      <c r="H560" s="6"/>
      <c r="I560" s="4"/>
    </row>
    <row r="561" spans="8:9" x14ac:dyDescent="0.2">
      <c r="H561" s="6"/>
      <c r="I561" s="4"/>
    </row>
    <row r="562" spans="8:9" x14ac:dyDescent="0.2">
      <c r="H562" s="6"/>
      <c r="I562" s="4"/>
    </row>
    <row r="563" spans="8:9" x14ac:dyDescent="0.2">
      <c r="H563" s="6"/>
      <c r="I563" s="4"/>
    </row>
    <row r="564" spans="8:9" x14ac:dyDescent="0.2">
      <c r="H564" s="6"/>
      <c r="I564" s="4"/>
    </row>
    <row r="565" spans="8:9" x14ac:dyDescent="0.2">
      <c r="H565" s="6"/>
      <c r="I565" s="4"/>
    </row>
    <row r="566" spans="8:9" x14ac:dyDescent="0.2">
      <c r="H566" s="6"/>
      <c r="I566" s="4"/>
    </row>
    <row r="567" spans="8:9" x14ac:dyDescent="0.2">
      <c r="H567" s="6"/>
      <c r="I567" s="4"/>
    </row>
    <row r="568" spans="8:9" x14ac:dyDescent="0.2">
      <c r="H568" s="6"/>
      <c r="I568" s="4"/>
    </row>
    <row r="569" spans="8:9" x14ac:dyDescent="0.2">
      <c r="H569" s="6"/>
      <c r="I569" s="4"/>
    </row>
    <row r="570" spans="8:9" x14ac:dyDescent="0.2">
      <c r="H570" s="6"/>
      <c r="I570" s="4"/>
    </row>
    <row r="571" spans="8:9" x14ac:dyDescent="0.2">
      <c r="H571" s="6"/>
      <c r="I571" s="4"/>
    </row>
    <row r="572" spans="8:9" x14ac:dyDescent="0.2">
      <c r="H572" s="6"/>
      <c r="I572" s="4"/>
    </row>
    <row r="573" spans="8:9" x14ac:dyDescent="0.2">
      <c r="H573" s="6"/>
      <c r="I573" s="4"/>
    </row>
    <row r="574" spans="8:9" x14ac:dyDescent="0.2">
      <c r="H574" s="6"/>
      <c r="I574" s="4"/>
    </row>
    <row r="575" spans="8:9" x14ac:dyDescent="0.2">
      <c r="H575" s="6"/>
      <c r="I575" s="4"/>
    </row>
    <row r="576" spans="8:9" x14ac:dyDescent="0.2">
      <c r="H576" s="6"/>
      <c r="I576" s="4"/>
    </row>
    <row r="577" spans="8:9" x14ac:dyDescent="0.2">
      <c r="H577" s="6"/>
      <c r="I577" s="4"/>
    </row>
    <row r="578" spans="8:9" x14ac:dyDescent="0.2">
      <c r="H578" s="6"/>
      <c r="I578" s="4"/>
    </row>
    <row r="579" spans="8:9" x14ac:dyDescent="0.2">
      <c r="H579" s="6"/>
      <c r="I579" s="4"/>
    </row>
    <row r="580" spans="8:9" x14ac:dyDescent="0.2">
      <c r="H580" s="6"/>
      <c r="I580" s="4"/>
    </row>
    <row r="581" spans="8:9" x14ac:dyDescent="0.2">
      <c r="H581" s="6"/>
      <c r="I581" s="4"/>
    </row>
    <row r="582" spans="8:9" x14ac:dyDescent="0.2">
      <c r="H582" s="6"/>
      <c r="I582" s="4"/>
    </row>
    <row r="583" spans="8:9" x14ac:dyDescent="0.2">
      <c r="H583" s="6"/>
      <c r="I583" s="4"/>
    </row>
    <row r="584" spans="8:9" x14ac:dyDescent="0.2">
      <c r="H584" s="6"/>
      <c r="I584" s="4"/>
    </row>
    <row r="585" spans="8:9" x14ac:dyDescent="0.2">
      <c r="H585" s="6"/>
      <c r="I585" s="4"/>
    </row>
    <row r="586" spans="8:9" x14ac:dyDescent="0.2">
      <c r="H586" s="6"/>
      <c r="I586" s="4"/>
    </row>
    <row r="587" spans="8:9" x14ac:dyDescent="0.2">
      <c r="H587" s="6"/>
      <c r="I587" s="4"/>
    </row>
    <row r="588" spans="8:9" x14ac:dyDescent="0.2">
      <c r="H588" s="6"/>
      <c r="I588" s="4"/>
    </row>
    <row r="589" spans="8:9" x14ac:dyDescent="0.2">
      <c r="H589" s="6"/>
      <c r="I589" s="4"/>
    </row>
    <row r="590" spans="8:9" x14ac:dyDescent="0.2">
      <c r="H590" s="6"/>
      <c r="I590" s="4"/>
    </row>
    <row r="591" spans="8:9" x14ac:dyDescent="0.2">
      <c r="H591" s="6"/>
      <c r="I591" s="4"/>
    </row>
    <row r="592" spans="8:9" x14ac:dyDescent="0.2">
      <c r="H592" s="6"/>
      <c r="I592" s="4"/>
    </row>
    <row r="593" spans="8:9" x14ac:dyDescent="0.2">
      <c r="H593" s="6"/>
      <c r="I593" s="4"/>
    </row>
    <row r="594" spans="8:9" x14ac:dyDescent="0.2">
      <c r="H594" s="6"/>
      <c r="I594" s="4"/>
    </row>
    <row r="595" spans="8:9" x14ac:dyDescent="0.2">
      <c r="H595" s="6"/>
      <c r="I595" s="4"/>
    </row>
    <row r="596" spans="8:9" x14ac:dyDescent="0.2">
      <c r="H596" s="6"/>
      <c r="I596" s="4"/>
    </row>
    <row r="597" spans="8:9" x14ac:dyDescent="0.2">
      <c r="H597" s="6"/>
      <c r="I597" s="4"/>
    </row>
    <row r="598" spans="8:9" x14ac:dyDescent="0.2">
      <c r="H598" s="6"/>
      <c r="I598" s="4"/>
    </row>
    <row r="599" spans="8:9" x14ac:dyDescent="0.2">
      <c r="H599" s="6"/>
      <c r="I599" s="4"/>
    </row>
    <row r="600" spans="8:9" x14ac:dyDescent="0.2">
      <c r="H600" s="6"/>
      <c r="I600" s="4"/>
    </row>
    <row r="601" spans="8:9" x14ac:dyDescent="0.2">
      <c r="H601" s="6"/>
      <c r="I601" s="4"/>
    </row>
    <row r="602" spans="8:9" x14ac:dyDescent="0.2">
      <c r="H602" s="6"/>
      <c r="I602" s="4"/>
    </row>
    <row r="603" spans="8:9" x14ac:dyDescent="0.2">
      <c r="H603" s="6"/>
      <c r="I603" s="4"/>
    </row>
    <row r="604" spans="8:9" x14ac:dyDescent="0.2">
      <c r="H604" s="6"/>
      <c r="I604" s="4"/>
    </row>
    <row r="605" spans="8:9" x14ac:dyDescent="0.2">
      <c r="H605" s="6"/>
      <c r="I605" s="4"/>
    </row>
    <row r="606" spans="8:9" x14ac:dyDescent="0.2">
      <c r="H606" s="6"/>
      <c r="I606" s="4"/>
    </row>
    <row r="607" spans="8:9" x14ac:dyDescent="0.2">
      <c r="H607" s="6"/>
      <c r="I607" s="4"/>
    </row>
    <row r="608" spans="8:9" x14ac:dyDescent="0.2">
      <c r="H608" s="6"/>
      <c r="I608" s="4"/>
    </row>
    <row r="609" spans="8:9" x14ac:dyDescent="0.2">
      <c r="H609" s="6"/>
      <c r="I609" s="4"/>
    </row>
    <row r="610" spans="8:9" x14ac:dyDescent="0.2">
      <c r="H610" s="6"/>
      <c r="I610" s="4"/>
    </row>
    <row r="611" spans="8:9" x14ac:dyDescent="0.2">
      <c r="H611" s="6"/>
      <c r="I611" s="4"/>
    </row>
    <row r="612" spans="8:9" x14ac:dyDescent="0.2">
      <c r="H612" s="6"/>
      <c r="I612" s="4"/>
    </row>
    <row r="613" spans="8:9" x14ac:dyDescent="0.2">
      <c r="H613" s="6"/>
      <c r="I613" s="4"/>
    </row>
    <row r="614" spans="8:9" x14ac:dyDescent="0.2">
      <c r="H614" s="6"/>
      <c r="I614" s="4"/>
    </row>
    <row r="615" spans="8:9" x14ac:dyDescent="0.2">
      <c r="H615" s="6"/>
      <c r="I615" s="4"/>
    </row>
    <row r="616" spans="8:9" x14ac:dyDescent="0.2">
      <c r="H616" s="6"/>
      <c r="I616" s="4"/>
    </row>
    <row r="617" spans="8:9" x14ac:dyDescent="0.2">
      <c r="H617" s="6"/>
      <c r="I617" s="4"/>
    </row>
    <row r="618" spans="8:9" x14ac:dyDescent="0.2">
      <c r="H618" s="6"/>
      <c r="I618" s="4"/>
    </row>
    <row r="619" spans="8:9" x14ac:dyDescent="0.2">
      <c r="H619" s="6"/>
      <c r="I619" s="4"/>
    </row>
    <row r="620" spans="8:9" x14ac:dyDescent="0.2">
      <c r="H620" s="6"/>
      <c r="I620" s="4"/>
    </row>
    <row r="621" spans="8:9" x14ac:dyDescent="0.2">
      <c r="H621" s="6"/>
      <c r="I621" s="4"/>
    </row>
    <row r="622" spans="8:9" x14ac:dyDescent="0.2">
      <c r="H622" s="6"/>
      <c r="I622" s="4"/>
    </row>
    <row r="623" spans="8:9" x14ac:dyDescent="0.2">
      <c r="H623" s="6"/>
      <c r="I623" s="4"/>
    </row>
    <row r="624" spans="8:9" x14ac:dyDescent="0.2">
      <c r="H624" s="6"/>
      <c r="I624" s="4"/>
    </row>
    <row r="625" spans="8:9" x14ac:dyDescent="0.2">
      <c r="H625" s="6"/>
      <c r="I625" s="4"/>
    </row>
    <row r="626" spans="8:9" x14ac:dyDescent="0.2">
      <c r="H626" s="6"/>
      <c r="I626" s="4"/>
    </row>
    <row r="627" spans="8:9" x14ac:dyDescent="0.2">
      <c r="H627" s="6"/>
      <c r="I627" s="4"/>
    </row>
    <row r="628" spans="8:9" x14ac:dyDescent="0.2">
      <c r="H628" s="6"/>
      <c r="I628" s="4"/>
    </row>
    <row r="629" spans="8:9" x14ac:dyDescent="0.2">
      <c r="H629" s="6"/>
      <c r="I629" s="4"/>
    </row>
    <row r="630" spans="8:9" x14ac:dyDescent="0.2">
      <c r="H630" s="6"/>
      <c r="I630" s="4"/>
    </row>
    <row r="631" spans="8:9" x14ac:dyDescent="0.2">
      <c r="H631" s="6"/>
      <c r="I631" s="4"/>
    </row>
    <row r="632" spans="8:9" x14ac:dyDescent="0.2">
      <c r="H632" s="6"/>
      <c r="I632" s="4"/>
    </row>
    <row r="633" spans="8:9" x14ac:dyDescent="0.2">
      <c r="H633" s="6"/>
      <c r="I633" s="4"/>
    </row>
    <row r="634" spans="8:9" x14ac:dyDescent="0.2">
      <c r="H634" s="6"/>
      <c r="I634" s="4"/>
    </row>
    <row r="635" spans="8:9" x14ac:dyDescent="0.2">
      <c r="H635" s="6"/>
      <c r="I635" s="4"/>
    </row>
    <row r="636" spans="8:9" x14ac:dyDescent="0.2">
      <c r="H636" s="6"/>
      <c r="I636" s="4"/>
    </row>
    <row r="637" spans="8:9" x14ac:dyDescent="0.2">
      <c r="H637" s="6"/>
      <c r="I637" s="4"/>
    </row>
    <row r="638" spans="8:9" x14ac:dyDescent="0.2">
      <c r="H638" s="6"/>
      <c r="I638" s="4"/>
    </row>
    <row r="639" spans="8:9" x14ac:dyDescent="0.2">
      <c r="H639" s="6"/>
      <c r="I639" s="4"/>
    </row>
    <row r="640" spans="8:9" x14ac:dyDescent="0.2">
      <c r="H640" s="6"/>
      <c r="I640" s="4"/>
    </row>
    <row r="641" spans="8:9" x14ac:dyDescent="0.2">
      <c r="H641" s="6"/>
      <c r="I641" s="4"/>
    </row>
    <row r="642" spans="8:9" x14ac:dyDescent="0.2">
      <c r="H642" s="6"/>
      <c r="I642" s="4"/>
    </row>
    <row r="643" spans="8:9" x14ac:dyDescent="0.2">
      <c r="H643" s="6"/>
      <c r="I643" s="4"/>
    </row>
    <row r="644" spans="8:9" x14ac:dyDescent="0.2">
      <c r="H644" s="6"/>
      <c r="I644" s="4"/>
    </row>
    <row r="645" spans="8:9" x14ac:dyDescent="0.2">
      <c r="H645" s="6"/>
      <c r="I645" s="4"/>
    </row>
    <row r="646" spans="8:9" x14ac:dyDescent="0.2">
      <c r="H646" s="6"/>
      <c r="I646" s="4"/>
    </row>
    <row r="647" spans="8:9" x14ac:dyDescent="0.2">
      <c r="H647" s="6"/>
      <c r="I647" s="4"/>
    </row>
    <row r="648" spans="8:9" x14ac:dyDescent="0.2">
      <c r="H648" s="6"/>
      <c r="I648" s="4"/>
    </row>
    <row r="649" spans="8:9" x14ac:dyDescent="0.2">
      <c r="H649" s="6"/>
      <c r="I649" s="4"/>
    </row>
    <row r="650" spans="8:9" x14ac:dyDescent="0.2">
      <c r="H650" s="6"/>
      <c r="I650" s="4"/>
    </row>
    <row r="651" spans="8:9" x14ac:dyDescent="0.2">
      <c r="H651" s="6"/>
      <c r="I651" s="4"/>
    </row>
    <row r="652" spans="8:9" x14ac:dyDescent="0.2">
      <c r="H652" s="6"/>
      <c r="I652" s="4"/>
    </row>
    <row r="653" spans="8:9" x14ac:dyDescent="0.2">
      <c r="H653" s="6"/>
      <c r="I653" s="4"/>
    </row>
    <row r="654" spans="8:9" x14ac:dyDescent="0.2">
      <c r="H654" s="6"/>
      <c r="I654" s="4"/>
    </row>
    <row r="655" spans="8:9" x14ac:dyDescent="0.2">
      <c r="H655" s="6"/>
      <c r="I655" s="4"/>
    </row>
    <row r="656" spans="8:9" x14ac:dyDescent="0.2">
      <c r="H656" s="6"/>
      <c r="I656" s="4"/>
    </row>
    <row r="657" spans="8:9" x14ac:dyDescent="0.2">
      <c r="H657" s="6"/>
      <c r="I657" s="4"/>
    </row>
    <row r="658" spans="8:9" x14ac:dyDescent="0.2">
      <c r="H658" s="6"/>
      <c r="I658" s="4"/>
    </row>
    <row r="659" spans="8:9" x14ac:dyDescent="0.2">
      <c r="H659" s="6"/>
      <c r="I659" s="4"/>
    </row>
    <row r="660" spans="8:9" x14ac:dyDescent="0.2">
      <c r="H660" s="6"/>
      <c r="I660" s="4"/>
    </row>
    <row r="661" spans="8:9" x14ac:dyDescent="0.2">
      <c r="H661" s="6"/>
      <c r="I661" s="4"/>
    </row>
    <row r="662" spans="8:9" x14ac:dyDescent="0.2">
      <c r="H662" s="6"/>
      <c r="I662" s="4"/>
    </row>
    <row r="663" spans="8:9" x14ac:dyDescent="0.2">
      <c r="H663" s="6"/>
      <c r="I663" s="4"/>
    </row>
    <row r="664" spans="8:9" x14ac:dyDescent="0.2">
      <c r="H664" s="6"/>
      <c r="I664" s="4"/>
    </row>
    <row r="665" spans="8:9" x14ac:dyDescent="0.2">
      <c r="H665" s="6"/>
      <c r="I665" s="4"/>
    </row>
    <row r="666" spans="8:9" x14ac:dyDescent="0.2">
      <c r="H666" s="6"/>
      <c r="I666" s="4"/>
    </row>
    <row r="667" spans="8:9" x14ac:dyDescent="0.2">
      <c r="H667" s="6"/>
      <c r="I667" s="4"/>
    </row>
    <row r="668" spans="8:9" x14ac:dyDescent="0.2">
      <c r="H668" s="6"/>
      <c r="I668" s="4"/>
    </row>
    <row r="669" spans="8:9" x14ac:dyDescent="0.2">
      <c r="H669" s="6"/>
      <c r="I669" s="4"/>
    </row>
    <row r="670" spans="8:9" x14ac:dyDescent="0.2">
      <c r="H670" s="6"/>
      <c r="I670" s="4"/>
    </row>
    <row r="671" spans="8:9" x14ac:dyDescent="0.2">
      <c r="H671" s="6"/>
      <c r="I671" s="4"/>
    </row>
    <row r="672" spans="8:9" x14ac:dyDescent="0.2">
      <c r="H672" s="6"/>
      <c r="I672" s="4"/>
    </row>
    <row r="673" spans="8:9" x14ac:dyDescent="0.2">
      <c r="H673" s="6"/>
      <c r="I673" s="4"/>
    </row>
    <row r="674" spans="8:9" x14ac:dyDescent="0.2">
      <c r="H674" s="6"/>
      <c r="I674" s="4"/>
    </row>
    <row r="675" spans="8:9" x14ac:dyDescent="0.2">
      <c r="H675" s="6"/>
      <c r="I675" s="4"/>
    </row>
    <row r="676" spans="8:9" x14ac:dyDescent="0.2">
      <c r="H676" s="6"/>
      <c r="I676" s="4"/>
    </row>
    <row r="677" spans="8:9" x14ac:dyDescent="0.2">
      <c r="H677" s="6"/>
      <c r="I677" s="4"/>
    </row>
    <row r="678" spans="8:9" x14ac:dyDescent="0.2">
      <c r="H678" s="6"/>
      <c r="I678" s="4"/>
    </row>
    <row r="679" spans="8:9" x14ac:dyDescent="0.2">
      <c r="H679" s="6"/>
      <c r="I679" s="4"/>
    </row>
    <row r="680" spans="8:9" x14ac:dyDescent="0.2">
      <c r="H680" s="6"/>
      <c r="I680" s="4"/>
    </row>
    <row r="681" spans="8:9" x14ac:dyDescent="0.2">
      <c r="H681" s="6"/>
      <c r="I681" s="4"/>
    </row>
    <row r="682" spans="8:9" x14ac:dyDescent="0.2">
      <c r="H682" s="6"/>
      <c r="I682" s="4"/>
    </row>
    <row r="683" spans="8:9" x14ac:dyDescent="0.2">
      <c r="H683" s="6"/>
      <c r="I683" s="4"/>
    </row>
    <row r="684" spans="8:9" x14ac:dyDescent="0.2">
      <c r="H684" s="6"/>
      <c r="I684" s="4"/>
    </row>
    <row r="685" spans="8:9" x14ac:dyDescent="0.2">
      <c r="H685" s="6"/>
      <c r="I685" s="4"/>
    </row>
    <row r="686" spans="8:9" x14ac:dyDescent="0.2">
      <c r="H686" s="6"/>
      <c r="I686" s="4"/>
    </row>
    <row r="687" spans="8:9" x14ac:dyDescent="0.2">
      <c r="H687" s="6"/>
      <c r="I687" s="4"/>
    </row>
    <row r="688" spans="8:9" x14ac:dyDescent="0.2">
      <c r="H688" s="6"/>
      <c r="I688" s="4"/>
    </row>
    <row r="689" spans="8:9" x14ac:dyDescent="0.2">
      <c r="H689" s="6"/>
      <c r="I689" s="4"/>
    </row>
    <row r="690" spans="8:9" x14ac:dyDescent="0.2">
      <c r="H690" s="6"/>
      <c r="I690" s="4"/>
    </row>
    <row r="691" spans="8:9" x14ac:dyDescent="0.2">
      <c r="H691" s="6"/>
      <c r="I691" s="4"/>
    </row>
    <row r="692" spans="8:9" x14ac:dyDescent="0.2">
      <c r="H692" s="6"/>
      <c r="I692" s="4"/>
    </row>
    <row r="693" spans="8:9" x14ac:dyDescent="0.2">
      <c r="H693" s="6"/>
      <c r="I693" s="4"/>
    </row>
    <row r="694" spans="8:9" x14ac:dyDescent="0.2">
      <c r="H694" s="6"/>
      <c r="I694" s="4"/>
    </row>
    <row r="695" spans="8:9" x14ac:dyDescent="0.2">
      <c r="H695" s="6"/>
      <c r="I695" s="4"/>
    </row>
    <row r="696" spans="8:9" x14ac:dyDescent="0.2">
      <c r="H696" s="6"/>
      <c r="I696" s="4"/>
    </row>
    <row r="697" spans="8:9" x14ac:dyDescent="0.2">
      <c r="H697" s="6"/>
      <c r="I697" s="4"/>
    </row>
    <row r="698" spans="8:9" x14ac:dyDescent="0.2">
      <c r="H698" s="6"/>
      <c r="I698" s="4"/>
    </row>
    <row r="699" spans="8:9" x14ac:dyDescent="0.2">
      <c r="H699" s="6"/>
      <c r="I699" s="4"/>
    </row>
    <row r="700" spans="8:9" x14ac:dyDescent="0.2">
      <c r="H700" s="6"/>
      <c r="I700" s="4"/>
    </row>
    <row r="701" spans="8:9" x14ac:dyDescent="0.2">
      <c r="H701" s="6"/>
      <c r="I701" s="4"/>
    </row>
    <row r="702" spans="8:9" x14ac:dyDescent="0.2">
      <c r="H702" s="6"/>
      <c r="I702" s="4"/>
    </row>
    <row r="703" spans="8:9" x14ac:dyDescent="0.2">
      <c r="H703" s="6"/>
      <c r="I703" s="4"/>
    </row>
    <row r="704" spans="8:9" x14ac:dyDescent="0.2">
      <c r="H704" s="6"/>
      <c r="I704" s="4"/>
    </row>
    <row r="705" spans="8:9" x14ac:dyDescent="0.2">
      <c r="H705" s="6"/>
      <c r="I705" s="4"/>
    </row>
    <row r="706" spans="8:9" x14ac:dyDescent="0.2">
      <c r="H706" s="6"/>
      <c r="I706" s="4"/>
    </row>
    <row r="707" spans="8:9" x14ac:dyDescent="0.2">
      <c r="H707" s="6"/>
      <c r="I707" s="4"/>
    </row>
    <row r="708" spans="8:9" x14ac:dyDescent="0.2">
      <c r="H708" s="6"/>
      <c r="I708" s="4"/>
    </row>
    <row r="709" spans="8:9" x14ac:dyDescent="0.2">
      <c r="H709" s="6"/>
      <c r="I709" s="4"/>
    </row>
    <row r="710" spans="8:9" x14ac:dyDescent="0.2">
      <c r="H710" s="6"/>
      <c r="I710" s="4"/>
    </row>
    <row r="711" spans="8:9" x14ac:dyDescent="0.2">
      <c r="H711" s="6"/>
      <c r="I711" s="4"/>
    </row>
    <row r="712" spans="8:9" x14ac:dyDescent="0.2">
      <c r="H712" s="6"/>
      <c r="I712" s="4"/>
    </row>
    <row r="713" spans="8:9" x14ac:dyDescent="0.2">
      <c r="H713" s="6"/>
      <c r="I713" s="4"/>
    </row>
    <row r="714" spans="8:9" x14ac:dyDescent="0.2">
      <c r="H714" s="6"/>
      <c r="I714" s="4"/>
    </row>
    <row r="715" spans="8:9" x14ac:dyDescent="0.2">
      <c r="H715" s="6"/>
      <c r="I715" s="4"/>
    </row>
    <row r="716" spans="8:9" x14ac:dyDescent="0.2">
      <c r="H716" s="6"/>
      <c r="I716" s="4"/>
    </row>
    <row r="717" spans="8:9" x14ac:dyDescent="0.2">
      <c r="H717" s="6"/>
      <c r="I717" s="4"/>
    </row>
    <row r="718" spans="8:9" x14ac:dyDescent="0.2">
      <c r="H718" s="6"/>
      <c r="I718" s="4"/>
    </row>
    <row r="719" spans="8:9" x14ac:dyDescent="0.2">
      <c r="H719" s="6"/>
      <c r="I719" s="4"/>
    </row>
    <row r="720" spans="8:9" x14ac:dyDescent="0.2">
      <c r="H720" s="6"/>
      <c r="I720" s="4"/>
    </row>
    <row r="721" spans="8:9" x14ac:dyDescent="0.2">
      <c r="H721" s="6"/>
      <c r="I721" s="4"/>
    </row>
    <row r="722" spans="8:9" x14ac:dyDescent="0.2">
      <c r="H722" s="6"/>
      <c r="I722" s="4"/>
    </row>
    <row r="723" spans="8:9" x14ac:dyDescent="0.2">
      <c r="H723" s="6"/>
      <c r="I723" s="4"/>
    </row>
    <row r="724" spans="8:9" x14ac:dyDescent="0.2">
      <c r="H724" s="6"/>
      <c r="I724" s="4"/>
    </row>
    <row r="725" spans="8:9" x14ac:dyDescent="0.2">
      <c r="H725" s="6"/>
      <c r="I725" s="4"/>
    </row>
    <row r="726" spans="8:9" x14ac:dyDescent="0.2">
      <c r="H726" s="6"/>
      <c r="I726" s="4"/>
    </row>
    <row r="727" spans="8:9" x14ac:dyDescent="0.2">
      <c r="H727" s="6"/>
      <c r="I727" s="4"/>
    </row>
    <row r="728" spans="8:9" x14ac:dyDescent="0.2">
      <c r="H728" s="6"/>
      <c r="I728" s="4"/>
    </row>
    <row r="729" spans="8:9" x14ac:dyDescent="0.2">
      <c r="H729" s="6"/>
      <c r="I729" s="4"/>
    </row>
    <row r="730" spans="8:9" x14ac:dyDescent="0.2">
      <c r="H730" s="6"/>
      <c r="I730" s="4"/>
    </row>
    <row r="731" spans="8:9" x14ac:dyDescent="0.2">
      <c r="H731" s="6"/>
      <c r="I731" s="4"/>
    </row>
    <row r="732" spans="8:9" x14ac:dyDescent="0.2">
      <c r="H732" s="6"/>
      <c r="I732" s="4"/>
    </row>
    <row r="733" spans="8:9" x14ac:dyDescent="0.2">
      <c r="H733" s="6"/>
      <c r="I733" s="4"/>
    </row>
    <row r="734" spans="8:9" x14ac:dyDescent="0.2">
      <c r="H734" s="6"/>
      <c r="I734" s="4"/>
    </row>
    <row r="735" spans="8:9" x14ac:dyDescent="0.2">
      <c r="H735" s="6"/>
      <c r="I735" s="4"/>
    </row>
    <row r="736" spans="8:9" x14ac:dyDescent="0.2">
      <c r="H736" s="6"/>
      <c r="I736" s="4"/>
    </row>
    <row r="737" spans="8:9" x14ac:dyDescent="0.2">
      <c r="H737" s="6"/>
      <c r="I737" s="4"/>
    </row>
    <row r="738" spans="8:9" x14ac:dyDescent="0.2">
      <c r="H738" s="6"/>
      <c r="I738" s="4"/>
    </row>
    <row r="739" spans="8:9" x14ac:dyDescent="0.2">
      <c r="H739" s="6"/>
      <c r="I739" s="4"/>
    </row>
    <row r="740" spans="8:9" x14ac:dyDescent="0.2">
      <c r="H740" s="6"/>
      <c r="I740" s="4"/>
    </row>
    <row r="741" spans="8:9" x14ac:dyDescent="0.2">
      <c r="H741" s="6"/>
      <c r="I741" s="4"/>
    </row>
    <row r="742" spans="8:9" x14ac:dyDescent="0.2">
      <c r="H742" s="6"/>
      <c r="I742" s="4"/>
    </row>
    <row r="743" spans="8:9" x14ac:dyDescent="0.2">
      <c r="H743" s="6"/>
      <c r="I743" s="4"/>
    </row>
    <row r="744" spans="8:9" x14ac:dyDescent="0.2">
      <c r="H744" s="6"/>
      <c r="I744" s="4"/>
    </row>
    <row r="745" spans="8:9" x14ac:dyDescent="0.2">
      <c r="H745" s="6"/>
      <c r="I745" s="4"/>
    </row>
    <row r="746" spans="8:9" x14ac:dyDescent="0.2">
      <c r="H746" s="6"/>
      <c r="I746" s="4"/>
    </row>
    <row r="747" spans="8:9" x14ac:dyDescent="0.2">
      <c r="H747" s="6"/>
      <c r="I747" s="4"/>
    </row>
    <row r="748" spans="8:9" x14ac:dyDescent="0.2">
      <c r="H748" s="6"/>
      <c r="I748" s="4"/>
    </row>
    <row r="749" spans="8:9" x14ac:dyDescent="0.2">
      <c r="H749" s="6"/>
      <c r="I749" s="4"/>
    </row>
    <row r="750" spans="8:9" x14ac:dyDescent="0.2">
      <c r="H750" s="6"/>
      <c r="I750" s="4"/>
    </row>
    <row r="751" spans="8:9" x14ac:dyDescent="0.2">
      <c r="H751" s="6"/>
      <c r="I751" s="4"/>
    </row>
    <row r="752" spans="8:9" x14ac:dyDescent="0.2">
      <c r="H752" s="6"/>
      <c r="I752" s="4"/>
    </row>
    <row r="753" spans="8:9" x14ac:dyDescent="0.2">
      <c r="H753" s="6"/>
      <c r="I753" s="4"/>
    </row>
    <row r="754" spans="8:9" x14ac:dyDescent="0.2">
      <c r="H754" s="6"/>
      <c r="I754" s="4"/>
    </row>
    <row r="755" spans="8:9" x14ac:dyDescent="0.2">
      <c r="H755" s="6"/>
      <c r="I755" s="4"/>
    </row>
    <row r="756" spans="8:9" x14ac:dyDescent="0.2">
      <c r="H756" s="6"/>
      <c r="I756" s="4"/>
    </row>
    <row r="757" spans="8:9" x14ac:dyDescent="0.2">
      <c r="H757" s="6"/>
      <c r="I757" s="4"/>
    </row>
    <row r="758" spans="8:9" x14ac:dyDescent="0.2">
      <c r="H758" s="6"/>
      <c r="I758" s="4"/>
    </row>
    <row r="759" spans="8:9" x14ac:dyDescent="0.2">
      <c r="H759" s="6"/>
      <c r="I759" s="4"/>
    </row>
    <row r="760" spans="8:9" x14ac:dyDescent="0.2">
      <c r="H760" s="6"/>
      <c r="I760" s="4"/>
    </row>
    <row r="761" spans="8:9" x14ac:dyDescent="0.2">
      <c r="H761" s="6"/>
      <c r="I761" s="4"/>
    </row>
    <row r="762" spans="8:9" x14ac:dyDescent="0.2">
      <c r="H762" s="6"/>
      <c r="I762" s="4"/>
    </row>
    <row r="763" spans="8:9" x14ac:dyDescent="0.2">
      <c r="H763" s="6"/>
      <c r="I763" s="4"/>
    </row>
    <row r="764" spans="8:9" x14ac:dyDescent="0.2">
      <c r="H764" s="6"/>
      <c r="I764" s="4"/>
    </row>
    <row r="765" spans="8:9" x14ac:dyDescent="0.2">
      <c r="H765" s="6"/>
      <c r="I765" s="4"/>
    </row>
    <row r="766" spans="8:9" x14ac:dyDescent="0.2">
      <c r="H766" s="6"/>
      <c r="I766" s="4"/>
    </row>
    <row r="767" spans="8:9" x14ac:dyDescent="0.2">
      <c r="H767" s="6"/>
      <c r="I767" s="4"/>
    </row>
    <row r="768" spans="8:9" x14ac:dyDescent="0.2">
      <c r="H768" s="6"/>
      <c r="I768" s="4"/>
    </row>
    <row r="769" spans="8:9" x14ac:dyDescent="0.2">
      <c r="H769" s="6"/>
      <c r="I769" s="4"/>
    </row>
    <row r="770" spans="8:9" x14ac:dyDescent="0.2">
      <c r="H770" s="6"/>
      <c r="I770" s="4"/>
    </row>
    <row r="771" spans="8:9" x14ac:dyDescent="0.2">
      <c r="H771" s="6"/>
      <c r="I771" s="4"/>
    </row>
    <row r="772" spans="8:9" x14ac:dyDescent="0.2">
      <c r="H772" s="6"/>
      <c r="I772" s="4"/>
    </row>
    <row r="773" spans="8:9" x14ac:dyDescent="0.2">
      <c r="H773" s="6"/>
      <c r="I773" s="4"/>
    </row>
    <row r="774" spans="8:9" x14ac:dyDescent="0.2">
      <c r="H774" s="6"/>
      <c r="I774" s="4"/>
    </row>
    <row r="775" spans="8:9" x14ac:dyDescent="0.2">
      <c r="H775" s="6"/>
      <c r="I775" s="4"/>
    </row>
    <row r="776" spans="8:9" x14ac:dyDescent="0.2">
      <c r="H776" s="6"/>
      <c r="I776" s="4"/>
    </row>
    <row r="777" spans="8:9" x14ac:dyDescent="0.2">
      <c r="H777" s="6"/>
      <c r="I777" s="4"/>
    </row>
    <row r="778" spans="8:9" x14ac:dyDescent="0.2">
      <c r="H778" s="6"/>
      <c r="I778" s="4"/>
    </row>
    <row r="779" spans="8:9" x14ac:dyDescent="0.2">
      <c r="H779" s="6"/>
      <c r="I779" s="4"/>
    </row>
    <row r="780" spans="8:9" x14ac:dyDescent="0.2">
      <c r="H780" s="6"/>
      <c r="I780" s="4"/>
    </row>
    <row r="781" spans="8:9" x14ac:dyDescent="0.2">
      <c r="H781" s="6"/>
      <c r="I781" s="4"/>
    </row>
    <row r="782" spans="8:9" x14ac:dyDescent="0.2">
      <c r="H782" s="6"/>
      <c r="I782" s="4"/>
    </row>
    <row r="783" spans="8:9" x14ac:dyDescent="0.2">
      <c r="H783" s="6"/>
      <c r="I783" s="4"/>
    </row>
    <row r="784" spans="8:9" x14ac:dyDescent="0.2">
      <c r="H784" s="6"/>
      <c r="I784" s="4"/>
    </row>
    <row r="785" spans="8:9" x14ac:dyDescent="0.2">
      <c r="H785" s="6"/>
      <c r="I785" s="4"/>
    </row>
    <row r="786" spans="8:9" x14ac:dyDescent="0.2">
      <c r="H786" s="6"/>
      <c r="I786" s="4"/>
    </row>
    <row r="787" spans="8:9" x14ac:dyDescent="0.2">
      <c r="H787" s="6"/>
      <c r="I787" s="4"/>
    </row>
    <row r="788" spans="8:9" x14ac:dyDescent="0.2">
      <c r="H788" s="6"/>
      <c r="I788" s="4"/>
    </row>
    <row r="789" spans="8:9" x14ac:dyDescent="0.2">
      <c r="H789" s="6"/>
      <c r="I789" s="4"/>
    </row>
    <row r="790" spans="8:9" x14ac:dyDescent="0.2">
      <c r="H790" s="6"/>
      <c r="I790" s="4"/>
    </row>
    <row r="791" spans="8:9" x14ac:dyDescent="0.2">
      <c r="H791" s="6"/>
      <c r="I791" s="4"/>
    </row>
    <row r="792" spans="8:9" x14ac:dyDescent="0.2">
      <c r="H792" s="6"/>
      <c r="I792" s="4"/>
    </row>
    <row r="793" spans="8:9" x14ac:dyDescent="0.2">
      <c r="H793" s="6"/>
      <c r="I793" s="4"/>
    </row>
    <row r="794" spans="8:9" x14ac:dyDescent="0.2">
      <c r="H794" s="6"/>
      <c r="I794" s="4"/>
    </row>
    <row r="795" spans="8:9" x14ac:dyDescent="0.2">
      <c r="H795" s="6"/>
      <c r="I795" s="4"/>
    </row>
    <row r="796" spans="8:9" x14ac:dyDescent="0.2">
      <c r="H796" s="6"/>
      <c r="I796" s="4"/>
    </row>
    <row r="797" spans="8:9" x14ac:dyDescent="0.2">
      <c r="H797" s="6"/>
      <c r="I797" s="4"/>
    </row>
    <row r="798" spans="8:9" x14ac:dyDescent="0.2">
      <c r="H798" s="6"/>
      <c r="I798" s="4"/>
    </row>
    <row r="799" spans="8:9" x14ac:dyDescent="0.2">
      <c r="H799" s="6"/>
      <c r="I799" s="4"/>
    </row>
    <row r="800" spans="8:9" x14ac:dyDescent="0.2">
      <c r="H800" s="6"/>
      <c r="I800" s="4"/>
    </row>
    <row r="801" spans="8:9" x14ac:dyDescent="0.2">
      <c r="H801" s="6"/>
      <c r="I801" s="4"/>
    </row>
    <row r="802" spans="8:9" x14ac:dyDescent="0.2">
      <c r="H802" s="6"/>
      <c r="I802" s="4"/>
    </row>
    <row r="803" spans="8:9" x14ac:dyDescent="0.2">
      <c r="H803" s="6"/>
      <c r="I803" s="4"/>
    </row>
    <row r="804" spans="8:9" x14ac:dyDescent="0.2">
      <c r="H804" s="6"/>
      <c r="I804" s="4"/>
    </row>
    <row r="805" spans="8:9" x14ac:dyDescent="0.2">
      <c r="H805" s="6"/>
      <c r="I805" s="4"/>
    </row>
    <row r="806" spans="8:9" x14ac:dyDescent="0.2">
      <c r="H806" s="6"/>
      <c r="I806" s="4"/>
    </row>
    <row r="807" spans="8:9" x14ac:dyDescent="0.2">
      <c r="H807" s="6"/>
      <c r="I807" s="4"/>
    </row>
    <row r="808" spans="8:9" x14ac:dyDescent="0.2">
      <c r="H808" s="6"/>
      <c r="I808" s="4"/>
    </row>
    <row r="809" spans="8:9" x14ac:dyDescent="0.2">
      <c r="H809" s="6"/>
      <c r="I809" s="4"/>
    </row>
    <row r="810" spans="8:9" x14ac:dyDescent="0.2">
      <c r="H810" s="6"/>
      <c r="I810" s="4"/>
    </row>
    <row r="811" spans="8:9" x14ac:dyDescent="0.2">
      <c r="H811" s="6"/>
      <c r="I811" s="4"/>
    </row>
    <row r="812" spans="8:9" x14ac:dyDescent="0.2">
      <c r="H812" s="6"/>
      <c r="I812" s="4"/>
    </row>
    <row r="813" spans="8:9" x14ac:dyDescent="0.2">
      <c r="H813" s="6"/>
      <c r="I813" s="4"/>
    </row>
    <row r="814" spans="8:9" x14ac:dyDescent="0.2">
      <c r="H814" s="6"/>
      <c r="I814" s="4"/>
    </row>
    <row r="815" spans="8:9" x14ac:dyDescent="0.2">
      <c r="H815" s="6"/>
      <c r="I815" s="4"/>
    </row>
    <row r="816" spans="8:9" x14ac:dyDescent="0.2">
      <c r="H816" s="6"/>
      <c r="I816" s="4"/>
    </row>
    <row r="817" spans="8:9" x14ac:dyDescent="0.2">
      <c r="H817" s="6"/>
      <c r="I817" s="4"/>
    </row>
    <row r="818" spans="8:9" x14ac:dyDescent="0.2">
      <c r="H818" s="6"/>
      <c r="I818" s="4"/>
    </row>
    <row r="819" spans="8:9" x14ac:dyDescent="0.2">
      <c r="H819" s="6"/>
      <c r="I819" s="4"/>
    </row>
    <row r="820" spans="8:9" x14ac:dyDescent="0.2">
      <c r="H820" s="6"/>
      <c r="I820" s="4"/>
    </row>
    <row r="821" spans="8:9" x14ac:dyDescent="0.2">
      <c r="H821" s="6"/>
      <c r="I821" s="4"/>
    </row>
    <row r="822" spans="8:9" x14ac:dyDescent="0.2">
      <c r="H822" s="6"/>
      <c r="I822" s="4"/>
    </row>
    <row r="823" spans="8:9" x14ac:dyDescent="0.2">
      <c r="H823" s="6"/>
      <c r="I823" s="4"/>
    </row>
    <row r="824" spans="8:9" x14ac:dyDescent="0.2">
      <c r="H824" s="6"/>
      <c r="I824" s="4"/>
    </row>
    <row r="825" spans="8:9" x14ac:dyDescent="0.2">
      <c r="H825" s="6"/>
      <c r="I825" s="4"/>
    </row>
    <row r="826" spans="8:9" x14ac:dyDescent="0.2">
      <c r="H826" s="6"/>
      <c r="I826" s="4"/>
    </row>
    <row r="827" spans="8:9" x14ac:dyDescent="0.2">
      <c r="H827" s="6"/>
      <c r="I827" s="4"/>
    </row>
    <row r="828" spans="8:9" x14ac:dyDescent="0.2">
      <c r="H828" s="6"/>
      <c r="I828" s="4"/>
    </row>
    <row r="829" spans="8:9" x14ac:dyDescent="0.2">
      <c r="H829" s="6"/>
      <c r="I829" s="4"/>
    </row>
    <row r="830" spans="8:9" x14ac:dyDescent="0.2">
      <c r="H830" s="6"/>
      <c r="I830" s="4"/>
    </row>
    <row r="831" spans="8:9" x14ac:dyDescent="0.2">
      <c r="H831" s="6"/>
      <c r="I831" s="4"/>
    </row>
    <row r="832" spans="8:9" x14ac:dyDescent="0.2">
      <c r="H832" s="6"/>
      <c r="I832" s="4"/>
    </row>
    <row r="833" spans="8:9" x14ac:dyDescent="0.2">
      <c r="H833" s="6"/>
      <c r="I833" s="4"/>
    </row>
    <row r="834" spans="8:9" x14ac:dyDescent="0.2">
      <c r="H834" s="6"/>
      <c r="I834" s="4"/>
    </row>
    <row r="835" spans="8:9" x14ac:dyDescent="0.2">
      <c r="H835" s="6"/>
      <c r="I835" s="4"/>
    </row>
    <row r="836" spans="8:9" x14ac:dyDescent="0.2">
      <c r="H836" s="6"/>
      <c r="I836" s="4"/>
    </row>
    <row r="837" spans="8:9" x14ac:dyDescent="0.2">
      <c r="H837" s="6"/>
      <c r="I837" s="4"/>
    </row>
    <row r="838" spans="8:9" x14ac:dyDescent="0.2">
      <c r="H838" s="6"/>
      <c r="I838" s="4"/>
    </row>
    <row r="839" spans="8:9" x14ac:dyDescent="0.2">
      <c r="H839" s="6"/>
      <c r="I839" s="4"/>
    </row>
    <row r="840" spans="8:9" x14ac:dyDescent="0.2">
      <c r="H840" s="6"/>
      <c r="I840" s="4"/>
    </row>
    <row r="841" spans="8:9" x14ac:dyDescent="0.2">
      <c r="H841" s="6"/>
      <c r="I841" s="4"/>
    </row>
    <row r="842" spans="8:9" x14ac:dyDescent="0.2">
      <c r="H842" s="6"/>
      <c r="I842" s="4"/>
    </row>
    <row r="843" spans="8:9" x14ac:dyDescent="0.2">
      <c r="H843" s="6"/>
      <c r="I843" s="4"/>
    </row>
    <row r="844" spans="8:9" x14ac:dyDescent="0.2">
      <c r="H844" s="6"/>
      <c r="I844" s="4"/>
    </row>
    <row r="845" spans="8:9" x14ac:dyDescent="0.2">
      <c r="H845" s="6"/>
      <c r="I845" s="4"/>
    </row>
    <row r="846" spans="8:9" x14ac:dyDescent="0.2">
      <c r="H846" s="6"/>
      <c r="I846" s="4"/>
    </row>
    <row r="847" spans="8:9" x14ac:dyDescent="0.2">
      <c r="H847" s="6"/>
      <c r="I847" s="4"/>
    </row>
    <row r="848" spans="8:9" x14ac:dyDescent="0.2">
      <c r="H848" s="6"/>
      <c r="I848" s="4"/>
    </row>
    <row r="849" spans="8:9" x14ac:dyDescent="0.2">
      <c r="H849" s="6"/>
      <c r="I849" s="4"/>
    </row>
    <row r="850" spans="8:9" x14ac:dyDescent="0.2">
      <c r="H850" s="6"/>
      <c r="I850" s="4"/>
    </row>
    <row r="851" spans="8:9" x14ac:dyDescent="0.2">
      <c r="H851" s="6"/>
      <c r="I851" s="4"/>
    </row>
    <row r="852" spans="8:9" x14ac:dyDescent="0.2">
      <c r="H852" s="6"/>
      <c r="I852" s="4"/>
    </row>
    <row r="853" spans="8:9" x14ac:dyDescent="0.2">
      <c r="H853" s="6"/>
      <c r="I853" s="4"/>
    </row>
    <row r="854" spans="8:9" x14ac:dyDescent="0.2">
      <c r="H854" s="6"/>
      <c r="I854" s="4"/>
    </row>
    <row r="855" spans="8:9" x14ac:dyDescent="0.2">
      <c r="H855" s="6"/>
      <c r="I855" s="4"/>
    </row>
    <row r="856" spans="8:9" x14ac:dyDescent="0.2">
      <c r="H856" s="6"/>
      <c r="I856" s="4"/>
    </row>
    <row r="857" spans="8:9" x14ac:dyDescent="0.2">
      <c r="H857" s="6"/>
      <c r="I857" s="4"/>
    </row>
    <row r="858" spans="8:9" x14ac:dyDescent="0.2">
      <c r="H858" s="6"/>
      <c r="I858" s="4"/>
    </row>
    <row r="859" spans="8:9" x14ac:dyDescent="0.2">
      <c r="H859" s="6"/>
      <c r="I859" s="4"/>
    </row>
    <row r="860" spans="8:9" x14ac:dyDescent="0.2">
      <c r="H860" s="6"/>
      <c r="I860" s="4"/>
    </row>
    <row r="861" spans="8:9" x14ac:dyDescent="0.2">
      <c r="H861" s="6"/>
      <c r="I861" s="4"/>
    </row>
    <row r="862" spans="8:9" x14ac:dyDescent="0.2">
      <c r="H862" s="6"/>
      <c r="I862" s="4"/>
    </row>
    <row r="863" spans="8:9" x14ac:dyDescent="0.2">
      <c r="H863" s="6"/>
      <c r="I863" s="4"/>
    </row>
    <row r="864" spans="8:9" x14ac:dyDescent="0.2">
      <c r="H864" s="6"/>
      <c r="I864" s="4"/>
    </row>
    <row r="865" spans="8:9" x14ac:dyDescent="0.2">
      <c r="H865" s="6"/>
      <c r="I865" s="4"/>
    </row>
    <row r="866" spans="8:9" x14ac:dyDescent="0.2">
      <c r="H866" s="6"/>
      <c r="I866" s="4"/>
    </row>
    <row r="867" spans="8:9" x14ac:dyDescent="0.2">
      <c r="H867" s="6"/>
      <c r="I867" s="4"/>
    </row>
    <row r="868" spans="8:9" x14ac:dyDescent="0.2">
      <c r="H868" s="6"/>
      <c r="I868" s="4"/>
    </row>
    <row r="869" spans="8:9" x14ac:dyDescent="0.2">
      <c r="H869" s="6"/>
      <c r="I869" s="4"/>
    </row>
    <row r="870" spans="8:9" x14ac:dyDescent="0.2">
      <c r="H870" s="6"/>
      <c r="I870" s="4"/>
    </row>
    <row r="871" spans="8:9" x14ac:dyDescent="0.2">
      <c r="H871" s="6"/>
      <c r="I871" s="4"/>
    </row>
    <row r="872" spans="8:9" x14ac:dyDescent="0.2">
      <c r="H872" s="6"/>
      <c r="I872" s="4"/>
    </row>
    <row r="873" spans="8:9" x14ac:dyDescent="0.2">
      <c r="H873" s="6"/>
      <c r="I873" s="4"/>
    </row>
    <row r="874" spans="8:9" x14ac:dyDescent="0.2">
      <c r="H874" s="6"/>
      <c r="I874" s="4"/>
    </row>
    <row r="875" spans="8:9" x14ac:dyDescent="0.2">
      <c r="H875" s="6"/>
      <c r="I875" s="4"/>
    </row>
    <row r="876" spans="8:9" x14ac:dyDescent="0.2">
      <c r="H876" s="6"/>
      <c r="I876" s="4"/>
    </row>
    <row r="877" spans="8:9" x14ac:dyDescent="0.2">
      <c r="H877" s="6"/>
      <c r="I877" s="4"/>
    </row>
    <row r="878" spans="8:9" x14ac:dyDescent="0.2">
      <c r="H878" s="6"/>
      <c r="I878" s="4"/>
    </row>
    <row r="879" spans="8:9" x14ac:dyDescent="0.2">
      <c r="H879" s="6"/>
      <c r="I879" s="4"/>
    </row>
    <row r="880" spans="8:9" x14ac:dyDescent="0.2">
      <c r="H880" s="6"/>
      <c r="I880" s="4"/>
    </row>
    <row r="881" spans="8:9" x14ac:dyDescent="0.2">
      <c r="H881" s="6"/>
      <c r="I881" s="4"/>
    </row>
    <row r="882" spans="8:9" x14ac:dyDescent="0.2">
      <c r="H882" s="6"/>
      <c r="I882" s="4"/>
    </row>
    <row r="883" spans="8:9" x14ac:dyDescent="0.2">
      <c r="H883" s="6"/>
      <c r="I883" s="4"/>
    </row>
    <row r="884" spans="8:9" x14ac:dyDescent="0.2">
      <c r="H884" s="6"/>
      <c r="I884" s="4"/>
    </row>
    <row r="885" spans="8:9" x14ac:dyDescent="0.2">
      <c r="H885" s="6"/>
      <c r="I885" s="4"/>
    </row>
    <row r="886" spans="8:9" x14ac:dyDescent="0.2">
      <c r="H886" s="6"/>
      <c r="I886" s="4"/>
    </row>
    <row r="887" spans="8:9" x14ac:dyDescent="0.2">
      <c r="H887" s="6"/>
      <c r="I887" s="4"/>
    </row>
    <row r="888" spans="8:9" x14ac:dyDescent="0.2">
      <c r="H888" s="6"/>
      <c r="I888" s="4"/>
    </row>
    <row r="889" spans="8:9" x14ac:dyDescent="0.2">
      <c r="H889" s="6"/>
      <c r="I889" s="4"/>
    </row>
    <row r="890" spans="8:9" x14ac:dyDescent="0.2">
      <c r="H890" s="6"/>
      <c r="I890" s="4"/>
    </row>
    <row r="891" spans="8:9" x14ac:dyDescent="0.2">
      <c r="H891" s="6"/>
      <c r="I891" s="4"/>
    </row>
    <row r="892" spans="8:9" x14ac:dyDescent="0.2">
      <c r="H892" s="6"/>
      <c r="I892" s="4"/>
    </row>
    <row r="893" spans="8:9" x14ac:dyDescent="0.2">
      <c r="H893" s="6"/>
      <c r="I893" s="4"/>
    </row>
    <row r="894" spans="8:9" x14ac:dyDescent="0.2">
      <c r="H894" s="6"/>
      <c r="I894" s="4"/>
    </row>
    <row r="895" spans="8:9" x14ac:dyDescent="0.2">
      <c r="H895" s="6"/>
      <c r="I895" s="4"/>
    </row>
    <row r="896" spans="8:9" x14ac:dyDescent="0.2">
      <c r="H896" s="6"/>
      <c r="I896" s="4"/>
    </row>
    <row r="897" spans="8:9" x14ac:dyDescent="0.2">
      <c r="H897" s="6"/>
      <c r="I897" s="4"/>
    </row>
    <row r="898" spans="8:9" x14ac:dyDescent="0.2">
      <c r="H898" s="6"/>
      <c r="I898" s="4"/>
    </row>
    <row r="899" spans="8:9" x14ac:dyDescent="0.2">
      <c r="H899" s="6"/>
      <c r="I899" s="4"/>
    </row>
    <row r="900" spans="8:9" x14ac:dyDescent="0.2">
      <c r="H900" s="6"/>
      <c r="I900" s="4"/>
    </row>
    <row r="901" spans="8:9" x14ac:dyDescent="0.2">
      <c r="H901" s="6"/>
      <c r="I901" s="4"/>
    </row>
    <row r="902" spans="8:9" x14ac:dyDescent="0.2">
      <c r="H902" s="6"/>
      <c r="I902" s="4"/>
    </row>
    <row r="903" spans="8:9" x14ac:dyDescent="0.2">
      <c r="H903" s="6"/>
      <c r="I903" s="4"/>
    </row>
    <row r="904" spans="8:9" x14ac:dyDescent="0.2">
      <c r="H904" s="6"/>
      <c r="I904" s="4"/>
    </row>
    <row r="905" spans="8:9" x14ac:dyDescent="0.2">
      <c r="H905" s="6"/>
      <c r="I905" s="4"/>
    </row>
    <row r="906" spans="8:9" x14ac:dyDescent="0.2">
      <c r="H906" s="6"/>
      <c r="I906" s="4"/>
    </row>
    <row r="907" spans="8:9" x14ac:dyDescent="0.2">
      <c r="H907" s="6"/>
      <c r="I907" s="4"/>
    </row>
    <row r="908" spans="8:9" x14ac:dyDescent="0.2">
      <c r="H908" s="6"/>
      <c r="I908" s="4"/>
    </row>
    <row r="909" spans="8:9" x14ac:dyDescent="0.2">
      <c r="H909" s="6"/>
      <c r="I909" s="4"/>
    </row>
    <row r="910" spans="8:9" x14ac:dyDescent="0.2">
      <c r="H910" s="6"/>
      <c r="I910" s="4"/>
    </row>
    <row r="911" spans="8:9" x14ac:dyDescent="0.2">
      <c r="H911" s="6"/>
      <c r="I911" s="4"/>
    </row>
    <row r="912" spans="8:9" x14ac:dyDescent="0.2">
      <c r="H912" s="6"/>
      <c r="I912" s="4"/>
    </row>
    <row r="913" spans="8:9" x14ac:dyDescent="0.2">
      <c r="H913" s="6"/>
      <c r="I913" s="4"/>
    </row>
    <row r="914" spans="8:9" x14ac:dyDescent="0.2">
      <c r="H914" s="6"/>
      <c r="I914" s="4"/>
    </row>
    <row r="915" spans="8:9" x14ac:dyDescent="0.2">
      <c r="H915" s="6"/>
      <c r="I915" s="4"/>
    </row>
    <row r="916" spans="8:9" x14ac:dyDescent="0.2">
      <c r="H916" s="6"/>
      <c r="I916" s="4"/>
    </row>
    <row r="917" spans="8:9" x14ac:dyDescent="0.2">
      <c r="H917" s="6"/>
      <c r="I917" s="4"/>
    </row>
    <row r="918" spans="8:9" x14ac:dyDescent="0.2">
      <c r="H918" s="6"/>
      <c r="I918" s="4"/>
    </row>
    <row r="919" spans="8:9" x14ac:dyDescent="0.2">
      <c r="H919" s="6"/>
      <c r="I919" s="4"/>
    </row>
    <row r="920" spans="8:9" x14ac:dyDescent="0.2">
      <c r="H920" s="6"/>
      <c r="I920" s="4"/>
    </row>
    <row r="921" spans="8:9" x14ac:dyDescent="0.2">
      <c r="H921" s="6"/>
      <c r="I921" s="4"/>
    </row>
    <row r="922" spans="8:9" x14ac:dyDescent="0.2">
      <c r="H922" s="6"/>
      <c r="I922" s="4"/>
    </row>
    <row r="923" spans="8:9" x14ac:dyDescent="0.2">
      <c r="H923" s="6"/>
      <c r="I923" s="4"/>
    </row>
    <row r="924" spans="8:9" x14ac:dyDescent="0.2">
      <c r="H924" s="6"/>
      <c r="I924" s="4"/>
    </row>
    <row r="925" spans="8:9" x14ac:dyDescent="0.2">
      <c r="H925" s="6"/>
      <c r="I925" s="4"/>
    </row>
    <row r="926" spans="8:9" x14ac:dyDescent="0.2">
      <c r="H926" s="6"/>
      <c r="I926" s="4"/>
    </row>
    <row r="927" spans="8:9" x14ac:dyDescent="0.2">
      <c r="H927" s="6"/>
      <c r="I927" s="4"/>
    </row>
    <row r="928" spans="8:9" x14ac:dyDescent="0.2">
      <c r="H928" s="6"/>
      <c r="I928" s="4"/>
    </row>
    <row r="929" spans="8:9" x14ac:dyDescent="0.2">
      <c r="H929" s="6"/>
      <c r="I929" s="4"/>
    </row>
    <row r="930" spans="8:9" x14ac:dyDescent="0.2">
      <c r="H930" s="6"/>
      <c r="I930" s="4"/>
    </row>
    <row r="931" spans="8:9" x14ac:dyDescent="0.2">
      <c r="H931" s="6"/>
      <c r="I931" s="4"/>
    </row>
    <row r="932" spans="8:9" x14ac:dyDescent="0.2">
      <c r="H932" s="6"/>
      <c r="I932" s="4"/>
    </row>
    <row r="933" spans="8:9" x14ac:dyDescent="0.2">
      <c r="H933" s="6"/>
      <c r="I933" s="4"/>
    </row>
    <row r="934" spans="8:9" x14ac:dyDescent="0.2">
      <c r="H934" s="6"/>
      <c r="I934" s="4"/>
    </row>
    <row r="935" spans="8:9" x14ac:dyDescent="0.2">
      <c r="H935" s="6"/>
      <c r="I935" s="4"/>
    </row>
    <row r="936" spans="8:9" x14ac:dyDescent="0.2">
      <c r="H936" s="6"/>
      <c r="I936" s="4"/>
    </row>
    <row r="937" spans="8:9" x14ac:dyDescent="0.2">
      <c r="H937" s="6"/>
      <c r="I937" s="4"/>
    </row>
    <row r="938" spans="8:9" x14ac:dyDescent="0.2">
      <c r="H938" s="6"/>
      <c r="I938" s="4"/>
    </row>
    <row r="939" spans="8:9" x14ac:dyDescent="0.2">
      <c r="H939" s="6"/>
      <c r="I939" s="4"/>
    </row>
    <row r="940" spans="8:9" x14ac:dyDescent="0.2">
      <c r="H940" s="6"/>
      <c r="I940" s="4"/>
    </row>
    <row r="941" spans="8:9" x14ac:dyDescent="0.2">
      <c r="H941" s="6"/>
      <c r="I941" s="4"/>
    </row>
    <row r="942" spans="8:9" x14ac:dyDescent="0.2">
      <c r="H942" s="6"/>
      <c r="I942" s="4"/>
    </row>
    <row r="943" spans="8:9" x14ac:dyDescent="0.2">
      <c r="H943" s="6"/>
      <c r="I943" s="4"/>
    </row>
    <row r="944" spans="8:9" x14ac:dyDescent="0.2">
      <c r="H944" s="6"/>
      <c r="I944" s="4"/>
    </row>
    <row r="945" spans="8:9" x14ac:dyDescent="0.2">
      <c r="H945" s="6"/>
      <c r="I945" s="4"/>
    </row>
    <row r="946" spans="8:9" x14ac:dyDescent="0.2">
      <c r="H946" s="6"/>
      <c r="I946" s="4"/>
    </row>
    <row r="947" spans="8:9" x14ac:dyDescent="0.2">
      <c r="H947" s="6"/>
      <c r="I947" s="4"/>
    </row>
    <row r="948" spans="8:9" x14ac:dyDescent="0.2">
      <c r="H948" s="6"/>
      <c r="I948" s="4"/>
    </row>
    <row r="949" spans="8:9" x14ac:dyDescent="0.2">
      <c r="H949" s="6"/>
      <c r="I949" s="4"/>
    </row>
    <row r="950" spans="8:9" x14ac:dyDescent="0.2">
      <c r="H950" s="6"/>
      <c r="I950" s="4"/>
    </row>
    <row r="951" spans="8:9" x14ac:dyDescent="0.2">
      <c r="H951" s="6"/>
      <c r="I951" s="4"/>
    </row>
    <row r="952" spans="8:9" x14ac:dyDescent="0.2">
      <c r="H952" s="6"/>
      <c r="I952" s="4"/>
    </row>
    <row r="953" spans="8:9" x14ac:dyDescent="0.2">
      <c r="H953" s="6"/>
      <c r="I953" s="4"/>
    </row>
    <row r="954" spans="8:9" x14ac:dyDescent="0.2">
      <c r="H954" s="6"/>
      <c r="I954" s="4"/>
    </row>
    <row r="955" spans="8:9" x14ac:dyDescent="0.2">
      <c r="H955" s="6"/>
      <c r="I955" s="4"/>
    </row>
    <row r="956" spans="8:9" x14ac:dyDescent="0.2">
      <c r="H956" s="6"/>
      <c r="I956" s="4"/>
    </row>
    <row r="957" spans="8:9" x14ac:dyDescent="0.2">
      <c r="H957" s="6"/>
      <c r="I957" s="4"/>
    </row>
    <row r="958" spans="8:9" x14ac:dyDescent="0.2">
      <c r="H958" s="6"/>
      <c r="I958" s="4"/>
    </row>
    <row r="959" spans="8:9" x14ac:dyDescent="0.2">
      <c r="H959" s="6"/>
      <c r="I959" s="4"/>
    </row>
    <row r="960" spans="8:9" x14ac:dyDescent="0.2">
      <c r="H960" s="6"/>
      <c r="I960" s="4"/>
    </row>
    <row r="961" spans="8:9" x14ac:dyDescent="0.2">
      <c r="H961" s="6"/>
      <c r="I961" s="4"/>
    </row>
    <row r="962" spans="8:9" x14ac:dyDescent="0.2">
      <c r="H962" s="6"/>
      <c r="I962" s="4"/>
    </row>
    <row r="963" spans="8:9" x14ac:dyDescent="0.2">
      <c r="H963" s="6"/>
      <c r="I963" s="4"/>
    </row>
    <row r="964" spans="8:9" x14ac:dyDescent="0.2">
      <c r="H964" s="6"/>
      <c r="I964" s="4"/>
    </row>
    <row r="965" spans="8:9" x14ac:dyDescent="0.2">
      <c r="H965" s="6"/>
      <c r="I965" s="4"/>
    </row>
    <row r="966" spans="8:9" x14ac:dyDescent="0.2">
      <c r="H966" s="6"/>
      <c r="I966" s="4"/>
    </row>
    <row r="967" spans="8:9" x14ac:dyDescent="0.2">
      <c r="H967" s="6"/>
      <c r="I967" s="4"/>
    </row>
    <row r="968" spans="8:9" x14ac:dyDescent="0.2">
      <c r="H968" s="6"/>
      <c r="I968" s="4"/>
    </row>
    <row r="969" spans="8:9" x14ac:dyDescent="0.2">
      <c r="H969" s="6"/>
      <c r="I969" s="4"/>
    </row>
    <row r="970" spans="8:9" x14ac:dyDescent="0.2">
      <c r="H970" s="6"/>
      <c r="I970" s="4"/>
    </row>
    <row r="971" spans="8:9" x14ac:dyDescent="0.2">
      <c r="H971" s="6"/>
      <c r="I971" s="4"/>
    </row>
    <row r="972" spans="8:9" x14ac:dyDescent="0.2">
      <c r="H972" s="6"/>
      <c r="I972" s="4"/>
    </row>
    <row r="973" spans="8:9" x14ac:dyDescent="0.2">
      <c r="H973" s="6"/>
      <c r="I973" s="4"/>
    </row>
    <row r="974" spans="8:9" x14ac:dyDescent="0.2">
      <c r="H974" s="6"/>
      <c r="I974" s="4"/>
    </row>
    <row r="975" spans="8:9" x14ac:dyDescent="0.2">
      <c r="H975" s="6"/>
      <c r="I975" s="4"/>
    </row>
    <row r="976" spans="8:9" x14ac:dyDescent="0.2">
      <c r="H976" s="6"/>
      <c r="I976" s="4"/>
    </row>
    <row r="977" spans="8:9" x14ac:dyDescent="0.2">
      <c r="H977" s="6"/>
      <c r="I977" s="4"/>
    </row>
    <row r="978" spans="8:9" x14ac:dyDescent="0.2">
      <c r="H978" s="6"/>
      <c r="I978" s="4"/>
    </row>
    <row r="979" spans="8:9" x14ac:dyDescent="0.2">
      <c r="H979" s="6"/>
      <c r="I979" s="4"/>
    </row>
    <row r="980" spans="8:9" x14ac:dyDescent="0.2">
      <c r="H980" s="6"/>
      <c r="I980" s="4"/>
    </row>
    <row r="981" spans="8:9" x14ac:dyDescent="0.2">
      <c r="H981" s="6"/>
      <c r="I981" s="4"/>
    </row>
    <row r="982" spans="8:9" x14ac:dyDescent="0.2">
      <c r="H982" s="6"/>
      <c r="I982" s="4"/>
    </row>
    <row r="983" spans="8:9" x14ac:dyDescent="0.2">
      <c r="H983" s="6"/>
      <c r="I983" s="4"/>
    </row>
    <row r="984" spans="8:9" x14ac:dyDescent="0.2">
      <c r="H984" s="6"/>
      <c r="I984" s="4"/>
    </row>
    <row r="985" spans="8:9" x14ac:dyDescent="0.2">
      <c r="H985" s="6"/>
      <c r="I985" s="4"/>
    </row>
    <row r="986" spans="8:9" x14ac:dyDescent="0.2">
      <c r="H986" s="6"/>
      <c r="I986" s="4"/>
    </row>
    <row r="987" spans="8:9" x14ac:dyDescent="0.2">
      <c r="H987" s="6"/>
      <c r="I987" s="4"/>
    </row>
    <row r="988" spans="8:9" x14ac:dyDescent="0.2">
      <c r="H988" s="6"/>
      <c r="I988" s="4"/>
    </row>
    <row r="989" spans="8:9" x14ac:dyDescent="0.2">
      <c r="H989" s="6"/>
      <c r="I989" s="4"/>
    </row>
    <row r="990" spans="8:9" x14ac:dyDescent="0.2">
      <c r="H990" s="6"/>
      <c r="I990" s="4"/>
    </row>
    <row r="991" spans="8:9" x14ac:dyDescent="0.2">
      <c r="H991" s="6"/>
      <c r="I991" s="4"/>
    </row>
    <row r="992" spans="8:9" x14ac:dyDescent="0.2">
      <c r="H992" s="6"/>
      <c r="I992" s="4"/>
    </row>
    <row r="993" spans="8:9" x14ac:dyDescent="0.2">
      <c r="H993" s="6"/>
      <c r="I993" s="4"/>
    </row>
    <row r="994" spans="8:9" x14ac:dyDescent="0.2">
      <c r="H994" s="6"/>
      <c r="I994" s="4"/>
    </row>
    <row r="995" spans="8:9" x14ac:dyDescent="0.2">
      <c r="H995" s="6"/>
      <c r="I995" s="4"/>
    </row>
    <row r="996" spans="8:9" x14ac:dyDescent="0.2">
      <c r="H996" s="6"/>
      <c r="I996" s="4"/>
    </row>
    <row r="997" spans="8:9" x14ac:dyDescent="0.2">
      <c r="H997" s="6"/>
      <c r="I997" s="4"/>
    </row>
    <row r="998" spans="8:9" x14ac:dyDescent="0.2">
      <c r="H998" s="6"/>
      <c r="I998" s="4"/>
    </row>
  </sheetData>
  <pageMargins left="0.7" right="0.7" top="0.75" bottom="0.75" header="0.3" footer="0.3"/>
  <pageSetup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46"/>
  <sheetViews>
    <sheetView workbookViewId="0">
      <selection activeCell="J3639" sqref="J3639:J3694"/>
    </sheetView>
  </sheetViews>
  <sheetFormatPr defaultRowHeight="12.75" x14ac:dyDescent="0.2"/>
  <cols>
    <col min="1" max="2" width="14.28515625" style="13" bestFit="1" customWidth="1"/>
    <col min="3" max="3" width="11.5703125" style="13" bestFit="1" customWidth="1"/>
    <col min="4" max="4" width="14.85546875" style="13" bestFit="1" customWidth="1"/>
    <col min="5" max="5" width="23.85546875" style="13" bestFit="1" customWidth="1"/>
    <col min="6" max="6" width="34.140625" style="13" bestFit="1" customWidth="1"/>
    <col min="7" max="7" width="13.85546875" style="13" bestFit="1" customWidth="1"/>
    <col min="8" max="8" width="101.28515625" style="13" bestFit="1" customWidth="1"/>
    <col min="9" max="9" width="23.85546875" style="13" bestFit="1" customWidth="1"/>
    <col min="10" max="10" width="18.7109375" style="13" bestFit="1" customWidth="1"/>
    <col min="11" max="16384" width="9.140625" style="13"/>
  </cols>
  <sheetData>
    <row r="1" spans="1:10" x14ac:dyDescent="0.2">
      <c r="A1" s="40">
        <v>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2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</row>
    <row r="3" spans="1:10" x14ac:dyDescent="0.2">
      <c r="A3" s="15" t="s">
        <v>10</v>
      </c>
      <c r="B3" s="15" t="s">
        <v>11</v>
      </c>
      <c r="C3" s="15" t="s">
        <v>12</v>
      </c>
      <c r="D3" s="15" t="s">
        <v>13</v>
      </c>
      <c r="E3" s="15" t="s">
        <v>14</v>
      </c>
      <c r="F3" s="15" t="s">
        <v>15</v>
      </c>
      <c r="G3" s="15" t="s">
        <v>11</v>
      </c>
      <c r="H3" s="15" t="s">
        <v>16</v>
      </c>
      <c r="I3" s="16">
        <v>31048</v>
      </c>
      <c r="J3" s="17">
        <v>0</v>
      </c>
    </row>
    <row r="4" spans="1:10" x14ac:dyDescent="0.2">
      <c r="A4" s="9" t="s">
        <v>10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11</v>
      </c>
      <c r="H4" s="9" t="s">
        <v>16</v>
      </c>
      <c r="I4" s="10">
        <v>31413</v>
      </c>
      <c r="J4" s="12">
        <v>0</v>
      </c>
    </row>
    <row r="5" spans="1:10" x14ac:dyDescent="0.2">
      <c r="A5" s="9" t="s">
        <v>10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15</v>
      </c>
      <c r="G5" s="9" t="s">
        <v>11</v>
      </c>
      <c r="H5" s="9" t="s">
        <v>16</v>
      </c>
      <c r="I5" s="10">
        <v>31778</v>
      </c>
      <c r="J5" s="12">
        <v>0</v>
      </c>
    </row>
    <row r="6" spans="1:10" x14ac:dyDescent="0.2">
      <c r="A6" s="9" t="s">
        <v>10</v>
      </c>
      <c r="B6" s="9" t="s">
        <v>11</v>
      </c>
      <c r="C6" s="9" t="s">
        <v>12</v>
      </c>
      <c r="D6" s="9" t="s">
        <v>13</v>
      </c>
      <c r="E6" s="9" t="s">
        <v>14</v>
      </c>
      <c r="F6" s="9" t="s">
        <v>15</v>
      </c>
      <c r="G6" s="9" t="s">
        <v>11</v>
      </c>
      <c r="H6" s="9" t="s">
        <v>16</v>
      </c>
      <c r="I6" s="10">
        <v>32143</v>
      </c>
      <c r="J6" s="12">
        <v>0</v>
      </c>
    </row>
    <row r="7" spans="1:10" x14ac:dyDescent="0.2">
      <c r="A7" s="9" t="s">
        <v>10</v>
      </c>
      <c r="B7" s="9" t="s">
        <v>11</v>
      </c>
      <c r="C7" s="9" t="s">
        <v>12</v>
      </c>
      <c r="D7" s="9" t="s">
        <v>13</v>
      </c>
      <c r="E7" s="9" t="s">
        <v>14</v>
      </c>
      <c r="F7" s="9" t="s">
        <v>15</v>
      </c>
      <c r="G7" s="9" t="s">
        <v>11</v>
      </c>
      <c r="H7" s="9" t="s">
        <v>16</v>
      </c>
      <c r="I7" s="10">
        <v>32509</v>
      </c>
      <c r="J7" s="12">
        <v>0</v>
      </c>
    </row>
    <row r="8" spans="1:10" x14ac:dyDescent="0.2">
      <c r="A8" s="9" t="s">
        <v>10</v>
      </c>
      <c r="B8" s="9" t="s">
        <v>11</v>
      </c>
      <c r="C8" s="9" t="s">
        <v>12</v>
      </c>
      <c r="D8" s="9" t="s">
        <v>13</v>
      </c>
      <c r="E8" s="9" t="s">
        <v>14</v>
      </c>
      <c r="F8" s="9" t="s">
        <v>15</v>
      </c>
      <c r="G8" s="9" t="s">
        <v>11</v>
      </c>
      <c r="H8" s="9" t="s">
        <v>16</v>
      </c>
      <c r="I8" s="10">
        <v>32874</v>
      </c>
      <c r="J8" s="12">
        <v>0</v>
      </c>
    </row>
    <row r="9" spans="1:10" x14ac:dyDescent="0.2">
      <c r="A9" s="9" t="s">
        <v>10</v>
      </c>
      <c r="B9" s="9" t="s">
        <v>11</v>
      </c>
      <c r="C9" s="9" t="s">
        <v>12</v>
      </c>
      <c r="D9" s="9" t="s">
        <v>13</v>
      </c>
      <c r="E9" s="9" t="s">
        <v>14</v>
      </c>
      <c r="F9" s="9" t="s">
        <v>15</v>
      </c>
      <c r="G9" s="9" t="s">
        <v>11</v>
      </c>
      <c r="H9" s="9" t="s">
        <v>16</v>
      </c>
      <c r="I9" s="10">
        <v>33239</v>
      </c>
      <c r="J9" s="12">
        <v>0</v>
      </c>
    </row>
    <row r="10" spans="1:10" x14ac:dyDescent="0.2">
      <c r="A10" s="9" t="s">
        <v>10</v>
      </c>
      <c r="B10" s="9" t="s">
        <v>11</v>
      </c>
      <c r="C10" s="9" t="s">
        <v>12</v>
      </c>
      <c r="D10" s="9" t="s">
        <v>13</v>
      </c>
      <c r="E10" s="9" t="s">
        <v>14</v>
      </c>
      <c r="F10" s="9" t="s">
        <v>15</v>
      </c>
      <c r="G10" s="9" t="s">
        <v>11</v>
      </c>
      <c r="H10" s="9" t="s">
        <v>16</v>
      </c>
      <c r="I10" s="10">
        <v>33604</v>
      </c>
      <c r="J10" s="12">
        <v>0</v>
      </c>
    </row>
    <row r="11" spans="1:10" x14ac:dyDescent="0.2">
      <c r="A11" s="9" t="s">
        <v>10</v>
      </c>
      <c r="B11" s="9" t="s">
        <v>11</v>
      </c>
      <c r="C11" s="9" t="s">
        <v>12</v>
      </c>
      <c r="D11" s="9" t="s">
        <v>13</v>
      </c>
      <c r="E11" s="9" t="s">
        <v>14</v>
      </c>
      <c r="F11" s="9" t="s">
        <v>15</v>
      </c>
      <c r="G11" s="9" t="s">
        <v>11</v>
      </c>
      <c r="H11" s="9" t="s">
        <v>16</v>
      </c>
      <c r="I11" s="10">
        <v>33970</v>
      </c>
      <c r="J11" s="12">
        <v>0</v>
      </c>
    </row>
    <row r="12" spans="1:10" x14ac:dyDescent="0.2">
      <c r="A12" s="9" t="s">
        <v>10</v>
      </c>
      <c r="B12" s="9" t="s">
        <v>11</v>
      </c>
      <c r="C12" s="9" t="s">
        <v>12</v>
      </c>
      <c r="D12" s="9" t="s">
        <v>13</v>
      </c>
      <c r="E12" s="9" t="s">
        <v>14</v>
      </c>
      <c r="F12" s="9" t="s">
        <v>15</v>
      </c>
      <c r="G12" s="9" t="s">
        <v>11</v>
      </c>
      <c r="H12" s="9" t="s">
        <v>16</v>
      </c>
      <c r="I12" s="10">
        <v>34335</v>
      </c>
      <c r="J12" s="12">
        <v>0</v>
      </c>
    </row>
    <row r="13" spans="1:10" x14ac:dyDescent="0.2">
      <c r="A13" s="9" t="s">
        <v>10</v>
      </c>
      <c r="B13" s="9" t="s">
        <v>11</v>
      </c>
      <c r="C13" s="9" t="s">
        <v>12</v>
      </c>
      <c r="D13" s="9" t="s">
        <v>13</v>
      </c>
      <c r="E13" s="9" t="s">
        <v>14</v>
      </c>
      <c r="F13" s="9" t="s">
        <v>15</v>
      </c>
      <c r="G13" s="9" t="s">
        <v>11</v>
      </c>
      <c r="H13" s="9" t="s">
        <v>16</v>
      </c>
      <c r="I13" s="10">
        <v>34700</v>
      </c>
      <c r="J13" s="12">
        <v>0</v>
      </c>
    </row>
    <row r="14" spans="1:10" x14ac:dyDescent="0.2">
      <c r="A14" s="9" t="s">
        <v>10</v>
      </c>
      <c r="B14" s="9" t="s">
        <v>11</v>
      </c>
      <c r="C14" s="9" t="s">
        <v>12</v>
      </c>
      <c r="D14" s="9" t="s">
        <v>13</v>
      </c>
      <c r="E14" s="9" t="s">
        <v>14</v>
      </c>
      <c r="F14" s="9" t="s">
        <v>15</v>
      </c>
      <c r="G14" s="9" t="s">
        <v>11</v>
      </c>
      <c r="H14" s="9" t="s">
        <v>16</v>
      </c>
      <c r="I14" s="10">
        <v>35065</v>
      </c>
      <c r="J14" s="12">
        <v>0</v>
      </c>
    </row>
    <row r="15" spans="1:10" x14ac:dyDescent="0.2">
      <c r="A15" s="9" t="s">
        <v>10</v>
      </c>
      <c r="B15" s="9" t="s">
        <v>11</v>
      </c>
      <c r="C15" s="9" t="s">
        <v>12</v>
      </c>
      <c r="D15" s="9" t="s">
        <v>13</v>
      </c>
      <c r="E15" s="9" t="s">
        <v>14</v>
      </c>
      <c r="F15" s="9" t="s">
        <v>15</v>
      </c>
      <c r="G15" s="9" t="s">
        <v>11</v>
      </c>
      <c r="H15" s="9" t="s">
        <v>16</v>
      </c>
      <c r="I15" s="10">
        <v>35431</v>
      </c>
      <c r="J15" s="12">
        <v>0</v>
      </c>
    </row>
    <row r="16" spans="1:10" x14ac:dyDescent="0.2">
      <c r="A16" s="9" t="s">
        <v>10</v>
      </c>
      <c r="B16" s="9" t="s">
        <v>11</v>
      </c>
      <c r="C16" s="9" t="s">
        <v>12</v>
      </c>
      <c r="D16" s="9" t="s">
        <v>13</v>
      </c>
      <c r="E16" s="9" t="s">
        <v>14</v>
      </c>
      <c r="F16" s="9" t="s">
        <v>15</v>
      </c>
      <c r="G16" s="9" t="s">
        <v>11</v>
      </c>
      <c r="H16" s="9" t="s">
        <v>16</v>
      </c>
      <c r="I16" s="10">
        <v>35796</v>
      </c>
      <c r="J16" s="12">
        <v>0</v>
      </c>
    </row>
    <row r="17" spans="1:10" x14ac:dyDescent="0.2">
      <c r="A17" s="9" t="s">
        <v>10</v>
      </c>
      <c r="B17" s="9" t="s">
        <v>11</v>
      </c>
      <c r="C17" s="9" t="s">
        <v>12</v>
      </c>
      <c r="D17" s="9" t="s">
        <v>13</v>
      </c>
      <c r="E17" s="9" t="s">
        <v>14</v>
      </c>
      <c r="F17" s="9" t="s">
        <v>15</v>
      </c>
      <c r="G17" s="9" t="s">
        <v>11</v>
      </c>
      <c r="H17" s="9" t="s">
        <v>16</v>
      </c>
      <c r="I17" s="10">
        <v>36161</v>
      </c>
      <c r="J17" s="12">
        <v>0</v>
      </c>
    </row>
    <row r="18" spans="1:10" x14ac:dyDescent="0.2">
      <c r="A18" s="9" t="s">
        <v>10</v>
      </c>
      <c r="B18" s="9" t="s">
        <v>11</v>
      </c>
      <c r="C18" s="9" t="s">
        <v>12</v>
      </c>
      <c r="D18" s="9" t="s">
        <v>13</v>
      </c>
      <c r="E18" s="9" t="s">
        <v>14</v>
      </c>
      <c r="F18" s="9" t="s">
        <v>15</v>
      </c>
      <c r="G18" s="9" t="s">
        <v>11</v>
      </c>
      <c r="H18" s="9" t="s">
        <v>16</v>
      </c>
      <c r="I18" s="10">
        <v>36526</v>
      </c>
      <c r="J18" s="12">
        <v>0</v>
      </c>
    </row>
    <row r="19" spans="1:10" x14ac:dyDescent="0.2">
      <c r="A19" s="9" t="s">
        <v>10</v>
      </c>
      <c r="B19" s="9" t="s">
        <v>11</v>
      </c>
      <c r="C19" s="9" t="s">
        <v>12</v>
      </c>
      <c r="D19" s="9" t="s">
        <v>13</v>
      </c>
      <c r="E19" s="9" t="s">
        <v>14</v>
      </c>
      <c r="F19" s="9" t="s">
        <v>15</v>
      </c>
      <c r="G19" s="9" t="s">
        <v>11</v>
      </c>
      <c r="H19" s="9" t="s">
        <v>16</v>
      </c>
      <c r="I19" s="10">
        <v>36892</v>
      </c>
      <c r="J19" s="12">
        <v>0</v>
      </c>
    </row>
    <row r="20" spans="1:10" x14ac:dyDescent="0.2">
      <c r="A20" s="9" t="s">
        <v>10</v>
      </c>
      <c r="B20" s="9" t="s">
        <v>11</v>
      </c>
      <c r="C20" s="9" t="s">
        <v>12</v>
      </c>
      <c r="D20" s="9" t="s">
        <v>13</v>
      </c>
      <c r="E20" s="9" t="s">
        <v>14</v>
      </c>
      <c r="F20" s="9" t="s">
        <v>15</v>
      </c>
      <c r="G20" s="9" t="s">
        <v>11</v>
      </c>
      <c r="H20" s="9" t="s">
        <v>16</v>
      </c>
      <c r="I20" s="10">
        <v>37257</v>
      </c>
      <c r="J20" s="12">
        <v>0</v>
      </c>
    </row>
    <row r="21" spans="1:10" x14ac:dyDescent="0.2">
      <c r="A21" s="9" t="s">
        <v>10</v>
      </c>
      <c r="B21" s="9" t="s">
        <v>11</v>
      </c>
      <c r="C21" s="9" t="s">
        <v>12</v>
      </c>
      <c r="D21" s="9" t="s">
        <v>13</v>
      </c>
      <c r="E21" s="9" t="s">
        <v>14</v>
      </c>
      <c r="F21" s="9" t="s">
        <v>15</v>
      </c>
      <c r="G21" s="9" t="s">
        <v>11</v>
      </c>
      <c r="H21" s="9" t="s">
        <v>16</v>
      </c>
      <c r="I21" s="10">
        <v>37622</v>
      </c>
      <c r="J21" s="12">
        <v>0</v>
      </c>
    </row>
    <row r="22" spans="1:10" x14ac:dyDescent="0.2">
      <c r="A22" s="9" t="s">
        <v>10</v>
      </c>
      <c r="B22" s="9" t="s">
        <v>11</v>
      </c>
      <c r="C22" s="9" t="s">
        <v>12</v>
      </c>
      <c r="D22" s="9" t="s">
        <v>13</v>
      </c>
      <c r="E22" s="9" t="s">
        <v>14</v>
      </c>
      <c r="F22" s="9" t="s">
        <v>15</v>
      </c>
      <c r="G22" s="9" t="s">
        <v>11</v>
      </c>
      <c r="H22" s="9" t="s">
        <v>16</v>
      </c>
      <c r="I22" s="10">
        <v>37987</v>
      </c>
      <c r="J22" s="12">
        <v>0</v>
      </c>
    </row>
    <row r="23" spans="1:10" x14ac:dyDescent="0.2">
      <c r="A23" s="9" t="s">
        <v>10</v>
      </c>
      <c r="B23" s="9" t="s">
        <v>11</v>
      </c>
      <c r="C23" s="9" t="s">
        <v>12</v>
      </c>
      <c r="D23" s="9" t="s">
        <v>13</v>
      </c>
      <c r="E23" s="9" t="s">
        <v>14</v>
      </c>
      <c r="F23" s="9" t="s">
        <v>15</v>
      </c>
      <c r="G23" s="9" t="s">
        <v>11</v>
      </c>
      <c r="H23" s="9" t="s">
        <v>16</v>
      </c>
      <c r="I23" s="10">
        <v>38353</v>
      </c>
      <c r="J23" s="12">
        <v>0</v>
      </c>
    </row>
    <row r="24" spans="1:10" x14ac:dyDescent="0.2">
      <c r="A24" s="9" t="s">
        <v>10</v>
      </c>
      <c r="B24" s="9" t="s">
        <v>11</v>
      </c>
      <c r="C24" s="9" t="s">
        <v>12</v>
      </c>
      <c r="D24" s="9" t="s">
        <v>13</v>
      </c>
      <c r="E24" s="9" t="s">
        <v>14</v>
      </c>
      <c r="F24" s="9" t="s">
        <v>15</v>
      </c>
      <c r="G24" s="9" t="s">
        <v>11</v>
      </c>
      <c r="H24" s="9" t="s">
        <v>16</v>
      </c>
      <c r="I24" s="10">
        <v>38718</v>
      </c>
      <c r="J24" s="12">
        <v>0</v>
      </c>
    </row>
    <row r="25" spans="1:10" x14ac:dyDescent="0.2">
      <c r="A25" s="9" t="s">
        <v>10</v>
      </c>
      <c r="B25" s="9" t="s">
        <v>11</v>
      </c>
      <c r="C25" s="9" t="s">
        <v>12</v>
      </c>
      <c r="D25" s="9" t="s">
        <v>13</v>
      </c>
      <c r="E25" s="9" t="s">
        <v>14</v>
      </c>
      <c r="F25" s="9" t="s">
        <v>15</v>
      </c>
      <c r="G25" s="9" t="s">
        <v>11</v>
      </c>
      <c r="H25" s="9" t="s">
        <v>16</v>
      </c>
      <c r="I25" s="10">
        <v>39083</v>
      </c>
      <c r="J25" s="12">
        <v>0</v>
      </c>
    </row>
    <row r="26" spans="1:10" x14ac:dyDescent="0.2">
      <c r="A26" s="9" t="s">
        <v>10</v>
      </c>
      <c r="B26" s="9" t="s">
        <v>11</v>
      </c>
      <c r="C26" s="9" t="s">
        <v>12</v>
      </c>
      <c r="D26" s="9" t="s">
        <v>13</v>
      </c>
      <c r="E26" s="9" t="s">
        <v>14</v>
      </c>
      <c r="F26" s="9" t="s">
        <v>15</v>
      </c>
      <c r="G26" s="9" t="s">
        <v>11</v>
      </c>
      <c r="H26" s="9" t="s">
        <v>16</v>
      </c>
      <c r="I26" s="10">
        <v>39448</v>
      </c>
      <c r="J26" s="12">
        <v>0</v>
      </c>
    </row>
    <row r="27" spans="1:10" x14ac:dyDescent="0.2">
      <c r="A27" s="9" t="s">
        <v>10</v>
      </c>
      <c r="B27" s="9" t="s">
        <v>11</v>
      </c>
      <c r="C27" s="9" t="s">
        <v>12</v>
      </c>
      <c r="D27" s="9" t="s">
        <v>13</v>
      </c>
      <c r="E27" s="9" t="s">
        <v>14</v>
      </c>
      <c r="F27" s="9" t="s">
        <v>15</v>
      </c>
      <c r="G27" s="9" t="s">
        <v>11</v>
      </c>
      <c r="H27" s="9" t="s">
        <v>16</v>
      </c>
      <c r="I27" s="10">
        <v>39814</v>
      </c>
      <c r="J27" s="12">
        <v>0</v>
      </c>
    </row>
    <row r="28" spans="1:10" x14ac:dyDescent="0.2">
      <c r="A28" s="9" t="s">
        <v>10</v>
      </c>
      <c r="B28" s="9" t="s">
        <v>11</v>
      </c>
      <c r="C28" s="9" t="s">
        <v>12</v>
      </c>
      <c r="D28" s="9" t="s">
        <v>13</v>
      </c>
      <c r="E28" s="9" t="s">
        <v>14</v>
      </c>
      <c r="F28" s="9" t="s">
        <v>15</v>
      </c>
      <c r="G28" s="9" t="s">
        <v>11</v>
      </c>
      <c r="H28" s="9" t="s">
        <v>16</v>
      </c>
      <c r="I28" s="10">
        <v>40179</v>
      </c>
      <c r="J28" s="12">
        <v>0</v>
      </c>
    </row>
    <row r="29" spans="1:10" x14ac:dyDescent="0.2">
      <c r="A29" s="9" t="s">
        <v>10</v>
      </c>
      <c r="B29" s="9" t="s">
        <v>11</v>
      </c>
      <c r="C29" s="9" t="s">
        <v>12</v>
      </c>
      <c r="D29" s="9" t="s">
        <v>13</v>
      </c>
      <c r="E29" s="9" t="s">
        <v>14</v>
      </c>
      <c r="F29" s="9" t="s">
        <v>15</v>
      </c>
      <c r="G29" s="9" t="s">
        <v>11</v>
      </c>
      <c r="H29" s="9" t="s">
        <v>16</v>
      </c>
      <c r="I29" s="10">
        <v>40544</v>
      </c>
      <c r="J29" s="12">
        <v>0</v>
      </c>
    </row>
    <row r="30" spans="1:10" x14ac:dyDescent="0.2">
      <c r="A30" s="9" t="s">
        <v>10</v>
      </c>
      <c r="B30" s="9" t="s">
        <v>11</v>
      </c>
      <c r="C30" s="9" t="s">
        <v>12</v>
      </c>
      <c r="D30" s="9" t="s">
        <v>13</v>
      </c>
      <c r="E30" s="9" t="s">
        <v>14</v>
      </c>
      <c r="F30" s="9" t="s">
        <v>15</v>
      </c>
      <c r="G30" s="9" t="s">
        <v>11</v>
      </c>
      <c r="H30" s="9" t="s">
        <v>16</v>
      </c>
      <c r="I30" s="10">
        <v>41148</v>
      </c>
      <c r="J30" s="12">
        <v>0</v>
      </c>
    </row>
    <row r="31" spans="1:10" x14ac:dyDescent="0.2">
      <c r="A31" s="9" t="s">
        <v>10</v>
      </c>
      <c r="B31" s="9" t="s">
        <v>11</v>
      </c>
      <c r="C31" s="9" t="s">
        <v>12</v>
      </c>
      <c r="D31" s="9" t="s">
        <v>13</v>
      </c>
      <c r="E31" s="9" t="s">
        <v>14</v>
      </c>
      <c r="F31" s="9" t="s">
        <v>15</v>
      </c>
      <c r="G31" s="9" t="s">
        <v>11</v>
      </c>
      <c r="H31" s="9" t="s">
        <v>16</v>
      </c>
      <c r="I31" s="10">
        <v>41182</v>
      </c>
      <c r="J31" s="12">
        <v>0</v>
      </c>
    </row>
    <row r="32" spans="1:10" x14ac:dyDescent="0.2">
      <c r="A32" s="9" t="s">
        <v>10</v>
      </c>
      <c r="B32" s="9" t="s">
        <v>11</v>
      </c>
      <c r="C32" s="9" t="s">
        <v>12</v>
      </c>
      <c r="D32" s="9" t="s">
        <v>13</v>
      </c>
      <c r="E32" s="9" t="s">
        <v>14</v>
      </c>
      <c r="F32" s="9" t="s">
        <v>15</v>
      </c>
      <c r="G32" s="9" t="s">
        <v>11</v>
      </c>
      <c r="H32" s="9" t="s">
        <v>16</v>
      </c>
      <c r="I32" s="10">
        <v>41221</v>
      </c>
      <c r="J32" s="12">
        <v>0</v>
      </c>
    </row>
    <row r="33" spans="1:10" x14ac:dyDescent="0.2">
      <c r="A33" s="9" t="s">
        <v>10</v>
      </c>
      <c r="B33" s="9" t="s">
        <v>11</v>
      </c>
      <c r="C33" s="9" t="s">
        <v>12</v>
      </c>
      <c r="D33" s="9" t="s">
        <v>13</v>
      </c>
      <c r="E33" s="9" t="s">
        <v>14</v>
      </c>
      <c r="F33" s="9" t="s">
        <v>15</v>
      </c>
      <c r="G33" s="9" t="s">
        <v>11</v>
      </c>
      <c r="H33" s="9" t="s">
        <v>16</v>
      </c>
      <c r="I33" s="10">
        <v>41264</v>
      </c>
      <c r="J33" s="12">
        <v>0</v>
      </c>
    </row>
    <row r="34" spans="1:10" x14ac:dyDescent="0.2">
      <c r="A34" s="9" t="s">
        <v>10</v>
      </c>
      <c r="B34" s="9" t="s">
        <v>11</v>
      </c>
      <c r="C34" s="9" t="s">
        <v>12</v>
      </c>
      <c r="D34" s="9" t="s">
        <v>13</v>
      </c>
      <c r="E34" s="9" t="s">
        <v>14</v>
      </c>
      <c r="F34" s="9" t="s">
        <v>15</v>
      </c>
      <c r="G34" s="9" t="s">
        <v>11</v>
      </c>
      <c r="H34" s="9" t="s">
        <v>16</v>
      </c>
      <c r="I34" s="10">
        <v>41428</v>
      </c>
      <c r="J34" s="12">
        <v>0</v>
      </c>
    </row>
    <row r="35" spans="1:10" x14ac:dyDescent="0.2">
      <c r="A35" s="9" t="s">
        <v>10</v>
      </c>
      <c r="B35" s="9" t="s">
        <v>11</v>
      </c>
      <c r="C35" s="9" t="s">
        <v>12</v>
      </c>
      <c r="D35" s="9" t="s">
        <v>13</v>
      </c>
      <c r="E35" s="9" t="s">
        <v>14</v>
      </c>
      <c r="F35" s="9" t="s">
        <v>15</v>
      </c>
      <c r="G35" s="9" t="s">
        <v>11</v>
      </c>
      <c r="H35" s="9" t="s">
        <v>16</v>
      </c>
      <c r="I35" s="10">
        <v>41446</v>
      </c>
      <c r="J35" s="12">
        <v>0</v>
      </c>
    </row>
    <row r="36" spans="1:10" x14ac:dyDescent="0.2">
      <c r="A36" s="9" t="s">
        <v>10</v>
      </c>
      <c r="B36" s="9" t="s">
        <v>11</v>
      </c>
      <c r="C36" s="9" t="s">
        <v>12</v>
      </c>
      <c r="D36" s="9" t="s">
        <v>13</v>
      </c>
      <c r="E36" s="9" t="s">
        <v>14</v>
      </c>
      <c r="F36" s="9" t="s">
        <v>15</v>
      </c>
      <c r="G36" s="9" t="s">
        <v>11</v>
      </c>
      <c r="H36" s="9" t="s">
        <v>16</v>
      </c>
      <c r="I36" s="10">
        <v>41579</v>
      </c>
      <c r="J36" s="12">
        <v>0</v>
      </c>
    </row>
    <row r="37" spans="1:10" x14ac:dyDescent="0.2">
      <c r="A37" s="9" t="s">
        <v>10</v>
      </c>
      <c r="B37" s="9" t="s">
        <v>11</v>
      </c>
      <c r="C37" s="9" t="s">
        <v>12</v>
      </c>
      <c r="D37" s="9" t="s">
        <v>13</v>
      </c>
      <c r="E37" s="9" t="s">
        <v>14</v>
      </c>
      <c r="F37" s="9" t="s">
        <v>15</v>
      </c>
      <c r="G37" s="9" t="s">
        <v>11</v>
      </c>
      <c r="H37" s="9" t="s">
        <v>16</v>
      </c>
      <c r="I37" s="10">
        <v>41624</v>
      </c>
      <c r="J37" s="12">
        <v>0</v>
      </c>
    </row>
    <row r="38" spans="1:10" x14ac:dyDescent="0.2">
      <c r="A38" s="9" t="s">
        <v>10</v>
      </c>
      <c r="B38" s="9" t="s">
        <v>11</v>
      </c>
      <c r="C38" s="9" t="s">
        <v>12</v>
      </c>
      <c r="D38" s="9" t="s">
        <v>13</v>
      </c>
      <c r="E38" s="9" t="s">
        <v>14</v>
      </c>
      <c r="F38" s="9" t="s">
        <v>15</v>
      </c>
      <c r="G38" s="9" t="s">
        <v>11</v>
      </c>
      <c r="H38" s="9" t="s">
        <v>16</v>
      </c>
      <c r="I38" s="10">
        <v>41699</v>
      </c>
      <c r="J38" s="12">
        <v>0</v>
      </c>
    </row>
    <row r="39" spans="1:10" x14ac:dyDescent="0.2">
      <c r="A39" s="9" t="s">
        <v>10</v>
      </c>
      <c r="B39" s="9" t="s">
        <v>11</v>
      </c>
      <c r="C39" s="9" t="s">
        <v>12</v>
      </c>
      <c r="D39" s="9" t="s">
        <v>13</v>
      </c>
      <c r="E39" s="9" t="s">
        <v>14</v>
      </c>
      <c r="F39" s="9" t="s">
        <v>15</v>
      </c>
      <c r="G39" s="9" t="s">
        <v>11</v>
      </c>
      <c r="H39" s="9" t="s">
        <v>16</v>
      </c>
      <c r="I39" s="10">
        <v>41913</v>
      </c>
      <c r="J39" s="12">
        <v>0</v>
      </c>
    </row>
    <row r="40" spans="1:10" x14ac:dyDescent="0.2">
      <c r="A40" s="9" t="s">
        <v>10</v>
      </c>
      <c r="B40" s="9" t="s">
        <v>11</v>
      </c>
      <c r="C40" s="9" t="s">
        <v>12</v>
      </c>
      <c r="D40" s="9" t="s">
        <v>13</v>
      </c>
      <c r="E40" s="9" t="s">
        <v>14</v>
      </c>
      <c r="F40" s="9" t="s">
        <v>15</v>
      </c>
      <c r="G40" s="9" t="s">
        <v>11</v>
      </c>
      <c r="H40" s="9" t="s">
        <v>16</v>
      </c>
      <c r="I40" s="10">
        <v>41974</v>
      </c>
      <c r="J40" s="12">
        <v>0</v>
      </c>
    </row>
    <row r="41" spans="1:10" x14ac:dyDescent="0.2">
      <c r="A41" s="9" t="s">
        <v>10</v>
      </c>
      <c r="B41" s="9" t="s">
        <v>11</v>
      </c>
      <c r="C41" s="9" t="s">
        <v>17</v>
      </c>
      <c r="D41" s="9" t="s">
        <v>13</v>
      </c>
      <c r="E41" s="9" t="s">
        <v>14</v>
      </c>
      <c r="F41" s="9" t="s">
        <v>15</v>
      </c>
      <c r="G41" s="9" t="s">
        <v>11</v>
      </c>
      <c r="H41" s="9" t="s">
        <v>16</v>
      </c>
      <c r="I41" s="10">
        <v>37622</v>
      </c>
      <c r="J41" s="12">
        <v>0</v>
      </c>
    </row>
    <row r="42" spans="1:10" x14ac:dyDescent="0.2">
      <c r="A42" s="9" t="s">
        <v>10</v>
      </c>
      <c r="B42" s="9" t="s">
        <v>11</v>
      </c>
      <c r="C42" s="9" t="s">
        <v>12</v>
      </c>
      <c r="D42" s="9" t="s">
        <v>13</v>
      </c>
      <c r="E42" s="9" t="s">
        <v>14</v>
      </c>
      <c r="F42" s="9" t="s">
        <v>15</v>
      </c>
      <c r="G42" s="9" t="s">
        <v>11</v>
      </c>
      <c r="H42" s="9" t="s">
        <v>18</v>
      </c>
      <c r="I42" s="10">
        <v>38353</v>
      </c>
      <c r="J42" s="11">
        <v>16765.849999999999</v>
      </c>
    </row>
    <row r="43" spans="1:10" x14ac:dyDescent="0.2">
      <c r="A43" s="9" t="s">
        <v>10</v>
      </c>
      <c r="B43" s="9" t="s">
        <v>11</v>
      </c>
      <c r="C43" s="9" t="s">
        <v>12</v>
      </c>
      <c r="D43" s="9" t="s">
        <v>13</v>
      </c>
      <c r="E43" s="9" t="s">
        <v>14</v>
      </c>
      <c r="F43" s="9" t="s">
        <v>15</v>
      </c>
      <c r="G43" s="9" t="s">
        <v>11</v>
      </c>
      <c r="H43" s="9" t="s">
        <v>18</v>
      </c>
      <c r="I43" s="10">
        <v>42193</v>
      </c>
      <c r="J43" s="11">
        <v>5004.4399999999996</v>
      </c>
    </row>
    <row r="44" spans="1:10" x14ac:dyDescent="0.2">
      <c r="A44" s="9" t="s">
        <v>10</v>
      </c>
      <c r="B44" s="9" t="s">
        <v>11</v>
      </c>
      <c r="C44" s="9" t="s">
        <v>12</v>
      </c>
      <c r="D44" s="9" t="s">
        <v>13</v>
      </c>
      <c r="E44" s="9" t="s">
        <v>14</v>
      </c>
      <c r="F44" s="9" t="s">
        <v>15</v>
      </c>
      <c r="G44" s="9" t="s">
        <v>11</v>
      </c>
      <c r="H44" s="9" t="s">
        <v>19</v>
      </c>
      <c r="I44" s="10">
        <v>42275</v>
      </c>
      <c r="J44" s="11">
        <v>28131.14</v>
      </c>
    </row>
    <row r="45" spans="1:10" x14ac:dyDescent="0.2">
      <c r="A45" s="9" t="s">
        <v>10</v>
      </c>
      <c r="B45" s="9" t="s">
        <v>11</v>
      </c>
      <c r="C45" s="9" t="s">
        <v>12</v>
      </c>
      <c r="D45" s="9" t="s">
        <v>13</v>
      </c>
      <c r="E45" s="9" t="s">
        <v>14</v>
      </c>
      <c r="F45" s="9" t="s">
        <v>15</v>
      </c>
      <c r="G45" s="9" t="s">
        <v>11</v>
      </c>
      <c r="H45" s="9" t="s">
        <v>20</v>
      </c>
      <c r="I45" s="10">
        <v>37257</v>
      </c>
      <c r="J45" s="11">
        <v>2085.3000000000002</v>
      </c>
    </row>
    <row r="46" spans="1:10" x14ac:dyDescent="0.2">
      <c r="A46" s="9" t="s">
        <v>10</v>
      </c>
      <c r="B46" s="9" t="s">
        <v>11</v>
      </c>
      <c r="C46" s="9" t="s">
        <v>12</v>
      </c>
      <c r="D46" s="9" t="s">
        <v>13</v>
      </c>
      <c r="E46" s="9" t="s">
        <v>14</v>
      </c>
      <c r="F46" s="9" t="s">
        <v>15</v>
      </c>
      <c r="G46" s="9" t="s">
        <v>11</v>
      </c>
      <c r="H46" s="9" t="s">
        <v>20</v>
      </c>
      <c r="I46" s="10">
        <v>37622</v>
      </c>
      <c r="J46" s="11">
        <v>3210069.18</v>
      </c>
    </row>
    <row r="47" spans="1:10" x14ac:dyDescent="0.2">
      <c r="A47" s="9" t="s">
        <v>10</v>
      </c>
      <c r="B47" s="9" t="s">
        <v>11</v>
      </c>
      <c r="C47" s="9" t="s">
        <v>12</v>
      </c>
      <c r="D47" s="9" t="s">
        <v>13</v>
      </c>
      <c r="E47" s="9" t="s">
        <v>14</v>
      </c>
      <c r="F47" s="9" t="s">
        <v>15</v>
      </c>
      <c r="G47" s="9" t="s">
        <v>11</v>
      </c>
      <c r="H47" s="9" t="s">
        <v>20</v>
      </c>
      <c r="I47" s="10">
        <v>37987</v>
      </c>
      <c r="J47" s="11">
        <v>179345.38</v>
      </c>
    </row>
    <row r="48" spans="1:10" x14ac:dyDescent="0.2">
      <c r="A48" s="9" t="s">
        <v>10</v>
      </c>
      <c r="B48" s="9" t="s">
        <v>11</v>
      </c>
      <c r="C48" s="9" t="s">
        <v>12</v>
      </c>
      <c r="D48" s="9" t="s">
        <v>13</v>
      </c>
      <c r="E48" s="9" t="s">
        <v>14</v>
      </c>
      <c r="F48" s="9" t="s">
        <v>15</v>
      </c>
      <c r="G48" s="9" t="s">
        <v>11</v>
      </c>
      <c r="H48" s="9" t="s">
        <v>20</v>
      </c>
      <c r="I48" s="10">
        <v>38718</v>
      </c>
      <c r="J48" s="11">
        <v>448145.22</v>
      </c>
    </row>
    <row r="49" spans="1:10" x14ac:dyDescent="0.2">
      <c r="A49" s="9" t="s">
        <v>10</v>
      </c>
      <c r="B49" s="9" t="s">
        <v>11</v>
      </c>
      <c r="C49" s="9" t="s">
        <v>12</v>
      </c>
      <c r="D49" s="9" t="s">
        <v>13</v>
      </c>
      <c r="E49" s="9" t="s">
        <v>14</v>
      </c>
      <c r="F49" s="9" t="s">
        <v>15</v>
      </c>
      <c r="G49" s="9" t="s">
        <v>11</v>
      </c>
      <c r="H49" s="9" t="s">
        <v>20</v>
      </c>
      <c r="I49" s="10">
        <v>39083</v>
      </c>
      <c r="J49" s="11">
        <v>256717.89</v>
      </c>
    </row>
    <row r="50" spans="1:10" x14ac:dyDescent="0.2">
      <c r="A50" s="9" t="s">
        <v>10</v>
      </c>
      <c r="B50" s="9" t="s">
        <v>11</v>
      </c>
      <c r="C50" s="9" t="s">
        <v>12</v>
      </c>
      <c r="D50" s="9" t="s">
        <v>13</v>
      </c>
      <c r="E50" s="9" t="s">
        <v>14</v>
      </c>
      <c r="F50" s="9" t="s">
        <v>15</v>
      </c>
      <c r="G50" s="9" t="s">
        <v>11</v>
      </c>
      <c r="H50" s="9" t="s">
        <v>20</v>
      </c>
      <c r="I50" s="10">
        <v>39448</v>
      </c>
      <c r="J50" s="11">
        <v>337192.39</v>
      </c>
    </row>
    <row r="51" spans="1:10" x14ac:dyDescent="0.2">
      <c r="A51" s="9" t="s">
        <v>10</v>
      </c>
      <c r="B51" s="9" t="s">
        <v>11</v>
      </c>
      <c r="C51" s="9" t="s">
        <v>12</v>
      </c>
      <c r="D51" s="9" t="s">
        <v>13</v>
      </c>
      <c r="E51" s="9" t="s">
        <v>14</v>
      </c>
      <c r="F51" s="9" t="s">
        <v>15</v>
      </c>
      <c r="G51" s="9" t="s">
        <v>11</v>
      </c>
      <c r="H51" s="9" t="s">
        <v>20</v>
      </c>
      <c r="I51" s="10">
        <v>39814</v>
      </c>
      <c r="J51" s="11">
        <v>730268.77</v>
      </c>
    </row>
    <row r="52" spans="1:10" x14ac:dyDescent="0.2">
      <c r="A52" s="9" t="s">
        <v>10</v>
      </c>
      <c r="B52" s="9" t="s">
        <v>11</v>
      </c>
      <c r="C52" s="9" t="s">
        <v>12</v>
      </c>
      <c r="D52" s="9" t="s">
        <v>13</v>
      </c>
      <c r="E52" s="9" t="s">
        <v>14</v>
      </c>
      <c r="F52" s="9" t="s">
        <v>15</v>
      </c>
      <c r="G52" s="9" t="s">
        <v>11</v>
      </c>
      <c r="H52" s="9" t="s">
        <v>20</v>
      </c>
      <c r="I52" s="10">
        <v>40179</v>
      </c>
      <c r="J52" s="11">
        <v>940273.98</v>
      </c>
    </row>
    <row r="53" spans="1:10" x14ac:dyDescent="0.2">
      <c r="A53" s="9" t="s">
        <v>10</v>
      </c>
      <c r="B53" s="9" t="s">
        <v>11</v>
      </c>
      <c r="C53" s="9" t="s">
        <v>12</v>
      </c>
      <c r="D53" s="9" t="s">
        <v>13</v>
      </c>
      <c r="E53" s="9" t="s">
        <v>14</v>
      </c>
      <c r="F53" s="9" t="s">
        <v>15</v>
      </c>
      <c r="G53" s="9" t="s">
        <v>11</v>
      </c>
      <c r="H53" s="9" t="s">
        <v>20</v>
      </c>
      <c r="I53" s="10">
        <v>40544</v>
      </c>
      <c r="J53" s="11">
        <v>259501.4</v>
      </c>
    </row>
    <row r="54" spans="1:10" x14ac:dyDescent="0.2">
      <c r="A54" s="9" t="s">
        <v>10</v>
      </c>
      <c r="B54" s="9" t="s">
        <v>11</v>
      </c>
      <c r="C54" s="9" t="s">
        <v>12</v>
      </c>
      <c r="D54" s="9" t="s">
        <v>13</v>
      </c>
      <c r="E54" s="9" t="s">
        <v>14</v>
      </c>
      <c r="F54" s="9" t="s">
        <v>15</v>
      </c>
      <c r="G54" s="9" t="s">
        <v>11</v>
      </c>
      <c r="H54" s="9" t="s">
        <v>20</v>
      </c>
      <c r="I54" s="10">
        <v>41182</v>
      </c>
      <c r="J54" s="11">
        <v>111245.54</v>
      </c>
    </row>
    <row r="55" spans="1:10" x14ac:dyDescent="0.2">
      <c r="A55" s="9" t="s">
        <v>10</v>
      </c>
      <c r="B55" s="9" t="s">
        <v>11</v>
      </c>
      <c r="C55" s="9" t="s">
        <v>12</v>
      </c>
      <c r="D55" s="9" t="s">
        <v>13</v>
      </c>
      <c r="E55" s="9" t="s">
        <v>14</v>
      </c>
      <c r="F55" s="9" t="s">
        <v>15</v>
      </c>
      <c r="G55" s="9" t="s">
        <v>11</v>
      </c>
      <c r="H55" s="9" t="s">
        <v>20</v>
      </c>
      <c r="I55" s="10">
        <v>41264</v>
      </c>
      <c r="J55" s="11">
        <v>1459771.59</v>
      </c>
    </row>
    <row r="56" spans="1:10" x14ac:dyDescent="0.2">
      <c r="A56" s="9" t="s">
        <v>10</v>
      </c>
      <c r="B56" s="9" t="s">
        <v>11</v>
      </c>
      <c r="C56" s="9" t="s">
        <v>12</v>
      </c>
      <c r="D56" s="9" t="s">
        <v>13</v>
      </c>
      <c r="E56" s="9" t="s">
        <v>14</v>
      </c>
      <c r="F56" s="9" t="s">
        <v>15</v>
      </c>
      <c r="G56" s="9" t="s">
        <v>11</v>
      </c>
      <c r="H56" s="9" t="s">
        <v>20</v>
      </c>
      <c r="I56" s="10">
        <v>41334</v>
      </c>
      <c r="J56" s="11">
        <v>1491.41</v>
      </c>
    </row>
    <row r="57" spans="1:10" x14ac:dyDescent="0.2">
      <c r="A57" s="9" t="s">
        <v>10</v>
      </c>
      <c r="B57" s="9" t="s">
        <v>11</v>
      </c>
      <c r="C57" s="9" t="s">
        <v>12</v>
      </c>
      <c r="D57" s="9" t="s">
        <v>13</v>
      </c>
      <c r="E57" s="9" t="s">
        <v>14</v>
      </c>
      <c r="F57" s="9" t="s">
        <v>15</v>
      </c>
      <c r="G57" s="9" t="s">
        <v>11</v>
      </c>
      <c r="H57" s="9" t="s">
        <v>20</v>
      </c>
      <c r="I57" s="10">
        <v>41358</v>
      </c>
      <c r="J57" s="11">
        <v>6387.34</v>
      </c>
    </row>
    <row r="58" spans="1:10" x14ac:dyDescent="0.2">
      <c r="A58" s="9" t="s">
        <v>10</v>
      </c>
      <c r="B58" s="9" t="s">
        <v>11</v>
      </c>
      <c r="C58" s="9" t="s">
        <v>12</v>
      </c>
      <c r="D58" s="9" t="s">
        <v>13</v>
      </c>
      <c r="E58" s="9" t="s">
        <v>14</v>
      </c>
      <c r="F58" s="9" t="s">
        <v>15</v>
      </c>
      <c r="G58" s="9" t="s">
        <v>11</v>
      </c>
      <c r="H58" s="9" t="s">
        <v>20</v>
      </c>
      <c r="I58" s="10">
        <v>41383</v>
      </c>
      <c r="J58" s="11">
        <v>380249.09</v>
      </c>
    </row>
    <row r="59" spans="1:10" x14ac:dyDescent="0.2">
      <c r="A59" s="9" t="s">
        <v>10</v>
      </c>
      <c r="B59" s="9" t="s">
        <v>11</v>
      </c>
      <c r="C59" s="9" t="s">
        <v>12</v>
      </c>
      <c r="D59" s="9" t="s">
        <v>13</v>
      </c>
      <c r="E59" s="9" t="s">
        <v>14</v>
      </c>
      <c r="F59" s="9" t="s">
        <v>15</v>
      </c>
      <c r="G59" s="9" t="s">
        <v>11</v>
      </c>
      <c r="H59" s="9" t="s">
        <v>20</v>
      </c>
      <c r="I59" s="10">
        <v>41428</v>
      </c>
      <c r="J59" s="11">
        <v>46029.06</v>
      </c>
    </row>
    <row r="60" spans="1:10" x14ac:dyDescent="0.2">
      <c r="A60" s="9" t="s">
        <v>10</v>
      </c>
      <c r="B60" s="9" t="s">
        <v>11</v>
      </c>
      <c r="C60" s="9" t="s">
        <v>12</v>
      </c>
      <c r="D60" s="9" t="s">
        <v>13</v>
      </c>
      <c r="E60" s="9" t="s">
        <v>14</v>
      </c>
      <c r="F60" s="9" t="s">
        <v>15</v>
      </c>
      <c r="G60" s="9" t="s">
        <v>11</v>
      </c>
      <c r="H60" s="9" t="s">
        <v>20</v>
      </c>
      <c r="I60" s="10">
        <v>41446</v>
      </c>
      <c r="J60" s="11">
        <v>29709.32</v>
      </c>
    </row>
    <row r="61" spans="1:10" x14ac:dyDescent="0.2">
      <c r="A61" s="9" t="s">
        <v>10</v>
      </c>
      <c r="B61" s="9" t="s">
        <v>11</v>
      </c>
      <c r="C61" s="9" t="s">
        <v>12</v>
      </c>
      <c r="D61" s="9" t="s">
        <v>13</v>
      </c>
      <c r="E61" s="9" t="s">
        <v>14</v>
      </c>
      <c r="F61" s="9" t="s">
        <v>15</v>
      </c>
      <c r="G61" s="9" t="s">
        <v>11</v>
      </c>
      <c r="H61" s="9" t="s">
        <v>20</v>
      </c>
      <c r="I61" s="10">
        <v>41624</v>
      </c>
      <c r="J61" s="11">
        <v>70992.83</v>
      </c>
    </row>
    <row r="62" spans="1:10" x14ac:dyDescent="0.2">
      <c r="A62" s="9" t="s">
        <v>10</v>
      </c>
      <c r="B62" s="9" t="s">
        <v>11</v>
      </c>
      <c r="C62" s="9" t="s">
        <v>12</v>
      </c>
      <c r="D62" s="9" t="s">
        <v>13</v>
      </c>
      <c r="E62" s="9" t="s">
        <v>14</v>
      </c>
      <c r="F62" s="9" t="s">
        <v>15</v>
      </c>
      <c r="G62" s="9" t="s">
        <v>11</v>
      </c>
      <c r="H62" s="9" t="s">
        <v>20</v>
      </c>
      <c r="I62" s="10">
        <v>41687</v>
      </c>
      <c r="J62" s="11">
        <v>40412.67</v>
      </c>
    </row>
    <row r="63" spans="1:10" x14ac:dyDescent="0.2">
      <c r="A63" s="9" t="s">
        <v>10</v>
      </c>
      <c r="B63" s="9" t="s">
        <v>11</v>
      </c>
      <c r="C63" s="9" t="s">
        <v>12</v>
      </c>
      <c r="D63" s="9" t="s">
        <v>13</v>
      </c>
      <c r="E63" s="9" t="s">
        <v>14</v>
      </c>
      <c r="F63" s="9" t="s">
        <v>15</v>
      </c>
      <c r="G63" s="9" t="s">
        <v>11</v>
      </c>
      <c r="H63" s="9" t="s">
        <v>20</v>
      </c>
      <c r="I63" s="10">
        <v>41842</v>
      </c>
      <c r="J63" s="11">
        <v>126288.61</v>
      </c>
    </row>
    <row r="64" spans="1:10" x14ac:dyDescent="0.2">
      <c r="A64" s="9" t="s">
        <v>10</v>
      </c>
      <c r="B64" s="9" t="s">
        <v>11</v>
      </c>
      <c r="C64" s="9" t="s">
        <v>12</v>
      </c>
      <c r="D64" s="9" t="s">
        <v>13</v>
      </c>
      <c r="E64" s="9" t="s">
        <v>14</v>
      </c>
      <c r="F64" s="9" t="s">
        <v>15</v>
      </c>
      <c r="G64" s="9" t="s">
        <v>11</v>
      </c>
      <c r="H64" s="9" t="s">
        <v>20</v>
      </c>
      <c r="I64" s="10">
        <v>41877</v>
      </c>
      <c r="J64" s="12">
        <v>0</v>
      </c>
    </row>
    <row r="65" spans="1:10" x14ac:dyDescent="0.2">
      <c r="A65" s="9" t="s">
        <v>10</v>
      </c>
      <c r="B65" s="9" t="s">
        <v>11</v>
      </c>
      <c r="C65" s="9" t="s">
        <v>12</v>
      </c>
      <c r="D65" s="9" t="s">
        <v>13</v>
      </c>
      <c r="E65" s="9" t="s">
        <v>14</v>
      </c>
      <c r="F65" s="9" t="s">
        <v>15</v>
      </c>
      <c r="G65" s="9" t="s">
        <v>11</v>
      </c>
      <c r="H65" s="9" t="s">
        <v>20</v>
      </c>
      <c r="I65" s="10">
        <v>41894</v>
      </c>
      <c r="J65" s="12">
        <v>0</v>
      </c>
    </row>
    <row r="66" spans="1:10" x14ac:dyDescent="0.2">
      <c r="A66" s="9" t="s">
        <v>10</v>
      </c>
      <c r="B66" s="9" t="s">
        <v>11</v>
      </c>
      <c r="C66" s="9" t="s">
        <v>12</v>
      </c>
      <c r="D66" s="9" t="s">
        <v>13</v>
      </c>
      <c r="E66" s="9" t="s">
        <v>14</v>
      </c>
      <c r="F66" s="9" t="s">
        <v>15</v>
      </c>
      <c r="G66" s="9" t="s">
        <v>11</v>
      </c>
      <c r="H66" s="9" t="s">
        <v>20</v>
      </c>
      <c r="I66" s="10">
        <v>41913</v>
      </c>
      <c r="J66" s="11">
        <v>6315.17</v>
      </c>
    </row>
    <row r="67" spans="1:10" x14ac:dyDescent="0.2">
      <c r="A67" s="9" t="s">
        <v>10</v>
      </c>
      <c r="B67" s="9" t="s">
        <v>11</v>
      </c>
      <c r="C67" s="9" t="s">
        <v>12</v>
      </c>
      <c r="D67" s="9" t="s">
        <v>13</v>
      </c>
      <c r="E67" s="9" t="s">
        <v>14</v>
      </c>
      <c r="F67" s="9" t="s">
        <v>15</v>
      </c>
      <c r="G67" s="9" t="s">
        <v>11</v>
      </c>
      <c r="H67" s="9" t="s">
        <v>20</v>
      </c>
      <c r="I67" s="10">
        <v>41974</v>
      </c>
      <c r="J67" s="11">
        <v>315420.44</v>
      </c>
    </row>
    <row r="68" spans="1:10" x14ac:dyDescent="0.2">
      <c r="A68" s="9" t="s">
        <v>10</v>
      </c>
      <c r="B68" s="9" t="s">
        <v>11</v>
      </c>
      <c r="C68" s="9" t="s">
        <v>12</v>
      </c>
      <c r="D68" s="9" t="s">
        <v>13</v>
      </c>
      <c r="E68" s="9" t="s">
        <v>14</v>
      </c>
      <c r="F68" s="9" t="s">
        <v>15</v>
      </c>
      <c r="G68" s="9" t="s">
        <v>11</v>
      </c>
      <c r="H68" s="9" t="s">
        <v>20</v>
      </c>
      <c r="I68" s="10">
        <v>42036</v>
      </c>
      <c r="J68" s="12">
        <v>0</v>
      </c>
    </row>
    <row r="69" spans="1:10" x14ac:dyDescent="0.2">
      <c r="A69" s="9" t="s">
        <v>10</v>
      </c>
      <c r="B69" s="9" t="s">
        <v>11</v>
      </c>
      <c r="C69" s="9" t="s">
        <v>12</v>
      </c>
      <c r="D69" s="9" t="s">
        <v>13</v>
      </c>
      <c r="E69" s="9" t="s">
        <v>14</v>
      </c>
      <c r="F69" s="9" t="s">
        <v>15</v>
      </c>
      <c r="G69" s="9" t="s">
        <v>11</v>
      </c>
      <c r="H69" s="9" t="s">
        <v>20</v>
      </c>
      <c r="I69" s="10">
        <v>42171</v>
      </c>
      <c r="J69" s="12">
        <v>0</v>
      </c>
    </row>
    <row r="70" spans="1:10" x14ac:dyDescent="0.2">
      <c r="A70" s="9" t="s">
        <v>10</v>
      </c>
      <c r="B70" s="9" t="s">
        <v>11</v>
      </c>
      <c r="C70" s="9" t="s">
        <v>12</v>
      </c>
      <c r="D70" s="9" t="s">
        <v>13</v>
      </c>
      <c r="E70" s="9" t="s">
        <v>14</v>
      </c>
      <c r="F70" s="9" t="s">
        <v>15</v>
      </c>
      <c r="G70" s="9" t="s">
        <v>11</v>
      </c>
      <c r="H70" s="9" t="s">
        <v>20</v>
      </c>
      <c r="I70" s="10">
        <v>42193</v>
      </c>
      <c r="J70" s="12">
        <v>0</v>
      </c>
    </row>
    <row r="71" spans="1:10" x14ac:dyDescent="0.2">
      <c r="A71" s="9" t="s">
        <v>10</v>
      </c>
      <c r="B71" s="9" t="s">
        <v>11</v>
      </c>
      <c r="C71" s="9" t="s">
        <v>12</v>
      </c>
      <c r="D71" s="9" t="s">
        <v>13</v>
      </c>
      <c r="E71" s="9" t="s">
        <v>14</v>
      </c>
      <c r="F71" s="9" t="s">
        <v>15</v>
      </c>
      <c r="G71" s="9" t="s">
        <v>11</v>
      </c>
      <c r="H71" s="9" t="s">
        <v>20</v>
      </c>
      <c r="I71" s="10">
        <v>42202</v>
      </c>
      <c r="J71" s="12">
        <v>0</v>
      </c>
    </row>
    <row r="72" spans="1:10" x14ac:dyDescent="0.2">
      <c r="A72" s="9" t="s">
        <v>10</v>
      </c>
      <c r="B72" s="9" t="s">
        <v>11</v>
      </c>
      <c r="C72" s="9" t="s">
        <v>12</v>
      </c>
      <c r="D72" s="9" t="s">
        <v>13</v>
      </c>
      <c r="E72" s="9" t="s">
        <v>14</v>
      </c>
      <c r="F72" s="9" t="s">
        <v>15</v>
      </c>
      <c r="G72" s="9" t="s">
        <v>11</v>
      </c>
      <c r="H72" s="9" t="s">
        <v>20</v>
      </c>
      <c r="I72" s="10">
        <v>42256</v>
      </c>
      <c r="J72" s="11">
        <v>1193477.56</v>
      </c>
    </row>
    <row r="73" spans="1:10" x14ac:dyDescent="0.2">
      <c r="A73" s="9" t="s">
        <v>10</v>
      </c>
      <c r="B73" s="9" t="s">
        <v>11</v>
      </c>
      <c r="C73" s="9" t="s">
        <v>12</v>
      </c>
      <c r="D73" s="9" t="s">
        <v>13</v>
      </c>
      <c r="E73" s="9" t="s">
        <v>14</v>
      </c>
      <c r="F73" s="9" t="s">
        <v>15</v>
      </c>
      <c r="G73" s="9" t="s">
        <v>11</v>
      </c>
      <c r="H73" s="9" t="s">
        <v>20</v>
      </c>
      <c r="I73" s="10">
        <v>42276</v>
      </c>
      <c r="J73" s="12">
        <v>0</v>
      </c>
    </row>
    <row r="74" spans="1:10" x14ac:dyDescent="0.2">
      <c r="A74" s="9" t="s">
        <v>10</v>
      </c>
      <c r="B74" s="9" t="s">
        <v>11</v>
      </c>
      <c r="C74" s="9" t="s">
        <v>12</v>
      </c>
      <c r="D74" s="9" t="s">
        <v>13</v>
      </c>
      <c r="E74" s="9" t="s">
        <v>14</v>
      </c>
      <c r="F74" s="9" t="s">
        <v>15</v>
      </c>
      <c r="G74" s="9" t="s">
        <v>11</v>
      </c>
      <c r="H74" s="9" t="s">
        <v>20</v>
      </c>
      <c r="I74" s="10">
        <v>42370</v>
      </c>
      <c r="J74" s="11">
        <v>467521.97</v>
      </c>
    </row>
    <row r="75" spans="1:10" x14ac:dyDescent="0.2">
      <c r="A75" s="9" t="s">
        <v>10</v>
      </c>
      <c r="B75" s="9" t="s">
        <v>11</v>
      </c>
      <c r="C75" s="9" t="s">
        <v>12</v>
      </c>
      <c r="D75" s="9" t="s">
        <v>13</v>
      </c>
      <c r="E75" s="9" t="s">
        <v>14</v>
      </c>
      <c r="F75" s="9" t="s">
        <v>15</v>
      </c>
      <c r="G75" s="9" t="s">
        <v>11</v>
      </c>
      <c r="H75" s="9" t="s">
        <v>20</v>
      </c>
      <c r="I75" s="10">
        <v>42509</v>
      </c>
      <c r="J75" s="11">
        <v>423037.2</v>
      </c>
    </row>
    <row r="76" spans="1:10" x14ac:dyDescent="0.2">
      <c r="A76" s="9" t="s">
        <v>10</v>
      </c>
      <c r="B76" s="9" t="s">
        <v>11</v>
      </c>
      <c r="C76" s="9" t="s">
        <v>12</v>
      </c>
      <c r="D76" s="9" t="s">
        <v>13</v>
      </c>
      <c r="E76" s="9" t="s">
        <v>14</v>
      </c>
      <c r="F76" s="9" t="s">
        <v>15</v>
      </c>
      <c r="G76" s="9" t="s">
        <v>11</v>
      </c>
      <c r="H76" s="9" t="s">
        <v>20</v>
      </c>
      <c r="I76" s="10">
        <v>42675</v>
      </c>
      <c r="J76" s="11">
        <v>267831.78999999998</v>
      </c>
    </row>
    <row r="77" spans="1:10" x14ac:dyDescent="0.2">
      <c r="A77" s="9" t="s">
        <v>10</v>
      </c>
      <c r="B77" s="9" t="s">
        <v>11</v>
      </c>
      <c r="C77" s="9" t="s">
        <v>12</v>
      </c>
      <c r="D77" s="9" t="s">
        <v>13</v>
      </c>
      <c r="E77" s="9" t="s">
        <v>14</v>
      </c>
      <c r="F77" s="9" t="s">
        <v>15</v>
      </c>
      <c r="G77" s="9" t="s">
        <v>11</v>
      </c>
      <c r="H77" s="9" t="s">
        <v>20</v>
      </c>
      <c r="I77" s="10">
        <v>42702</v>
      </c>
      <c r="J77" s="11">
        <v>2524.69</v>
      </c>
    </row>
    <row r="78" spans="1:10" x14ac:dyDescent="0.2">
      <c r="A78" s="9" t="s">
        <v>10</v>
      </c>
      <c r="B78" s="9" t="s">
        <v>11</v>
      </c>
      <c r="C78" s="9" t="s">
        <v>17</v>
      </c>
      <c r="D78" s="9" t="s">
        <v>13</v>
      </c>
      <c r="E78" s="9" t="s">
        <v>14</v>
      </c>
      <c r="F78" s="9" t="s">
        <v>15</v>
      </c>
      <c r="G78" s="9" t="s">
        <v>11</v>
      </c>
      <c r="H78" s="9" t="s">
        <v>20</v>
      </c>
      <c r="I78" s="10">
        <v>37622</v>
      </c>
      <c r="J78" s="11">
        <v>378871.41</v>
      </c>
    </row>
    <row r="79" spans="1:10" x14ac:dyDescent="0.2">
      <c r="A79" s="9" t="s">
        <v>10</v>
      </c>
      <c r="B79" s="9" t="s">
        <v>21</v>
      </c>
      <c r="C79" s="9" t="s">
        <v>12</v>
      </c>
      <c r="D79" s="9" t="s">
        <v>13</v>
      </c>
      <c r="E79" s="9" t="s">
        <v>14</v>
      </c>
      <c r="F79" s="9" t="s">
        <v>15</v>
      </c>
      <c r="G79" s="9" t="s">
        <v>21</v>
      </c>
      <c r="H79" s="9" t="s">
        <v>22</v>
      </c>
      <c r="I79" s="10">
        <v>41334</v>
      </c>
      <c r="J79" s="11">
        <v>19054.54</v>
      </c>
    </row>
    <row r="80" spans="1:10" x14ac:dyDescent="0.2">
      <c r="A80" s="9" t="s">
        <v>10</v>
      </c>
      <c r="B80" s="9" t="s">
        <v>21</v>
      </c>
      <c r="C80" s="9" t="s">
        <v>12</v>
      </c>
      <c r="D80" s="9" t="s">
        <v>13</v>
      </c>
      <c r="E80" s="9" t="s">
        <v>14</v>
      </c>
      <c r="F80" s="9" t="s">
        <v>15</v>
      </c>
      <c r="G80" s="9" t="s">
        <v>21</v>
      </c>
      <c r="H80" s="9" t="s">
        <v>22</v>
      </c>
      <c r="I80" s="10">
        <v>41358</v>
      </c>
      <c r="J80" s="12">
        <v>0</v>
      </c>
    </row>
    <row r="81" spans="1:10" x14ac:dyDescent="0.2">
      <c r="A81" s="9" t="s">
        <v>10</v>
      </c>
      <c r="B81" s="9" t="s">
        <v>23</v>
      </c>
      <c r="C81" s="9" t="s">
        <v>12</v>
      </c>
      <c r="D81" s="9" t="s">
        <v>13</v>
      </c>
      <c r="E81" s="9" t="s">
        <v>14</v>
      </c>
      <c r="F81" s="9" t="s">
        <v>15</v>
      </c>
      <c r="G81" s="9" t="s">
        <v>23</v>
      </c>
      <c r="H81" s="9" t="s">
        <v>24</v>
      </c>
      <c r="I81" s="10">
        <v>41579</v>
      </c>
      <c r="J81" s="11">
        <v>109565.43</v>
      </c>
    </row>
    <row r="82" spans="1:10" x14ac:dyDescent="0.2">
      <c r="A82" s="9" t="s">
        <v>10</v>
      </c>
      <c r="B82" s="9" t="s">
        <v>25</v>
      </c>
      <c r="C82" s="9" t="s">
        <v>12</v>
      </c>
      <c r="D82" s="9" t="s">
        <v>13</v>
      </c>
      <c r="E82" s="9" t="s">
        <v>14</v>
      </c>
      <c r="F82" s="9" t="s">
        <v>15</v>
      </c>
      <c r="G82" s="9" t="s">
        <v>25</v>
      </c>
      <c r="H82" s="9" t="s">
        <v>26</v>
      </c>
      <c r="I82" s="10">
        <v>41687</v>
      </c>
      <c r="J82" s="12">
        <v>0</v>
      </c>
    </row>
    <row r="83" spans="1:10" x14ac:dyDescent="0.2">
      <c r="A83" s="9" t="s">
        <v>10</v>
      </c>
      <c r="B83" s="9" t="s">
        <v>25</v>
      </c>
      <c r="C83" s="9" t="s">
        <v>12</v>
      </c>
      <c r="D83" s="9" t="s">
        <v>13</v>
      </c>
      <c r="E83" s="9" t="s">
        <v>14</v>
      </c>
      <c r="F83" s="9" t="s">
        <v>15</v>
      </c>
      <c r="G83" s="9" t="s">
        <v>25</v>
      </c>
      <c r="H83" s="9" t="s">
        <v>26</v>
      </c>
      <c r="I83" s="10">
        <v>41842</v>
      </c>
      <c r="J83" s="12">
        <v>0</v>
      </c>
    </row>
    <row r="84" spans="1:10" x14ac:dyDescent="0.2">
      <c r="A84" s="9" t="s">
        <v>10</v>
      </c>
      <c r="B84" s="9" t="s">
        <v>27</v>
      </c>
      <c r="C84" s="9" t="s">
        <v>12</v>
      </c>
      <c r="D84" s="9" t="s">
        <v>13</v>
      </c>
      <c r="E84" s="9" t="s">
        <v>14</v>
      </c>
      <c r="F84" s="9" t="s">
        <v>15</v>
      </c>
      <c r="G84" s="9" t="s">
        <v>27</v>
      </c>
      <c r="H84" s="9" t="s">
        <v>28</v>
      </c>
      <c r="I84" s="10">
        <v>41383</v>
      </c>
      <c r="J84" s="12">
        <v>0</v>
      </c>
    </row>
    <row r="85" spans="1:10" x14ac:dyDescent="0.2">
      <c r="A85" s="9" t="s">
        <v>29</v>
      </c>
      <c r="B85" s="9" t="s">
        <v>11</v>
      </c>
      <c r="C85" s="9" t="s">
        <v>12</v>
      </c>
      <c r="D85" s="9" t="s">
        <v>30</v>
      </c>
      <c r="E85" s="9" t="s">
        <v>31</v>
      </c>
      <c r="F85" s="9" t="s">
        <v>32</v>
      </c>
      <c r="G85" s="9" t="s">
        <v>11</v>
      </c>
      <c r="H85" s="9" t="s">
        <v>33</v>
      </c>
      <c r="I85" s="10">
        <v>41831</v>
      </c>
      <c r="J85" s="11">
        <v>38563.550000000003</v>
      </c>
    </row>
    <row r="86" spans="1:10" x14ac:dyDescent="0.2">
      <c r="A86" s="9" t="s">
        <v>29</v>
      </c>
      <c r="B86" s="9" t="s">
        <v>11</v>
      </c>
      <c r="C86" s="9" t="s">
        <v>12</v>
      </c>
      <c r="D86" s="9" t="s">
        <v>30</v>
      </c>
      <c r="E86" s="9" t="s">
        <v>31</v>
      </c>
      <c r="F86" s="9" t="s">
        <v>32</v>
      </c>
      <c r="G86" s="9" t="s">
        <v>11</v>
      </c>
      <c r="H86" s="9" t="s">
        <v>33</v>
      </c>
      <c r="I86" s="10">
        <v>42733</v>
      </c>
      <c r="J86" s="11">
        <v>375453.35</v>
      </c>
    </row>
    <row r="87" spans="1:10" x14ac:dyDescent="0.2">
      <c r="A87" s="9" t="s">
        <v>29</v>
      </c>
      <c r="B87" s="9" t="s">
        <v>11</v>
      </c>
      <c r="C87" s="9" t="s">
        <v>34</v>
      </c>
      <c r="D87" s="9" t="s">
        <v>30</v>
      </c>
      <c r="E87" s="9" t="s">
        <v>31</v>
      </c>
      <c r="F87" s="9" t="s">
        <v>32</v>
      </c>
      <c r="G87" s="9" t="s">
        <v>11</v>
      </c>
      <c r="H87" s="9" t="s">
        <v>33</v>
      </c>
      <c r="I87" s="10">
        <v>40544</v>
      </c>
      <c r="J87" s="12">
        <v>0</v>
      </c>
    </row>
    <row r="88" spans="1:10" x14ac:dyDescent="0.2">
      <c r="A88" s="9" t="s">
        <v>29</v>
      </c>
      <c r="B88" s="9" t="s">
        <v>11</v>
      </c>
      <c r="C88" s="9" t="s">
        <v>34</v>
      </c>
      <c r="D88" s="9" t="s">
        <v>30</v>
      </c>
      <c r="E88" s="9" t="s">
        <v>31</v>
      </c>
      <c r="F88" s="9" t="s">
        <v>32</v>
      </c>
      <c r="G88" s="9" t="s">
        <v>11</v>
      </c>
      <c r="H88" s="9" t="s">
        <v>33</v>
      </c>
      <c r="I88" s="10">
        <v>40617</v>
      </c>
      <c r="J88" s="12">
        <v>0</v>
      </c>
    </row>
    <row r="89" spans="1:10" x14ac:dyDescent="0.2">
      <c r="A89" s="9" t="s">
        <v>29</v>
      </c>
      <c r="B89" s="9" t="s">
        <v>11</v>
      </c>
      <c r="C89" s="9" t="s">
        <v>34</v>
      </c>
      <c r="D89" s="9" t="s">
        <v>30</v>
      </c>
      <c r="E89" s="9" t="s">
        <v>31</v>
      </c>
      <c r="F89" s="9" t="s">
        <v>32</v>
      </c>
      <c r="G89" s="9" t="s">
        <v>11</v>
      </c>
      <c r="H89" s="9" t="s">
        <v>33</v>
      </c>
      <c r="I89" s="10">
        <v>40909</v>
      </c>
      <c r="J89" s="11">
        <v>1626676.21</v>
      </c>
    </row>
    <row r="90" spans="1:10" x14ac:dyDescent="0.2">
      <c r="A90" s="9" t="s">
        <v>29</v>
      </c>
      <c r="B90" s="9" t="s">
        <v>11</v>
      </c>
      <c r="C90" s="9" t="s">
        <v>34</v>
      </c>
      <c r="D90" s="9" t="s">
        <v>30</v>
      </c>
      <c r="E90" s="9" t="s">
        <v>31</v>
      </c>
      <c r="F90" s="9" t="s">
        <v>32</v>
      </c>
      <c r="G90" s="9" t="s">
        <v>11</v>
      </c>
      <c r="H90" s="9" t="s">
        <v>33</v>
      </c>
      <c r="I90" s="10">
        <v>40974</v>
      </c>
      <c r="J90" s="12">
        <v>0</v>
      </c>
    </row>
    <row r="91" spans="1:10" x14ac:dyDescent="0.2">
      <c r="A91" s="9" t="s">
        <v>29</v>
      </c>
      <c r="B91" s="9" t="s">
        <v>11</v>
      </c>
      <c r="C91" s="9" t="s">
        <v>34</v>
      </c>
      <c r="D91" s="9" t="s">
        <v>30</v>
      </c>
      <c r="E91" s="9" t="s">
        <v>31</v>
      </c>
      <c r="F91" s="9" t="s">
        <v>32</v>
      </c>
      <c r="G91" s="9" t="s">
        <v>11</v>
      </c>
      <c r="H91" s="9" t="s">
        <v>33</v>
      </c>
      <c r="I91" s="10">
        <v>41107</v>
      </c>
      <c r="J91" s="11">
        <v>6387.8</v>
      </c>
    </row>
    <row r="92" spans="1:10" x14ac:dyDescent="0.2">
      <c r="A92" s="9" t="s">
        <v>29</v>
      </c>
      <c r="B92" s="9" t="s">
        <v>11</v>
      </c>
      <c r="C92" s="9" t="s">
        <v>34</v>
      </c>
      <c r="D92" s="9" t="s">
        <v>30</v>
      </c>
      <c r="E92" s="9" t="s">
        <v>31</v>
      </c>
      <c r="F92" s="9" t="s">
        <v>32</v>
      </c>
      <c r="G92" s="9" t="s">
        <v>11</v>
      </c>
      <c r="H92" s="9" t="s">
        <v>33</v>
      </c>
      <c r="I92" s="10">
        <v>41172</v>
      </c>
      <c r="J92" s="11">
        <v>12689.35</v>
      </c>
    </row>
    <row r="93" spans="1:10" x14ac:dyDescent="0.2">
      <c r="A93" s="9" t="s">
        <v>29</v>
      </c>
      <c r="B93" s="9" t="s">
        <v>11</v>
      </c>
      <c r="C93" s="9" t="s">
        <v>34</v>
      </c>
      <c r="D93" s="9" t="s">
        <v>30</v>
      </c>
      <c r="E93" s="9" t="s">
        <v>31</v>
      </c>
      <c r="F93" s="9" t="s">
        <v>32</v>
      </c>
      <c r="G93" s="9" t="s">
        <v>11</v>
      </c>
      <c r="H93" s="9" t="s">
        <v>33</v>
      </c>
      <c r="I93" s="10">
        <v>41178</v>
      </c>
      <c r="J93" s="11">
        <v>22144.99</v>
      </c>
    </row>
    <row r="94" spans="1:10" x14ac:dyDescent="0.2">
      <c r="A94" s="9" t="s">
        <v>29</v>
      </c>
      <c r="B94" s="9" t="s">
        <v>11</v>
      </c>
      <c r="C94" s="9" t="s">
        <v>34</v>
      </c>
      <c r="D94" s="9" t="s">
        <v>30</v>
      </c>
      <c r="E94" s="9" t="s">
        <v>31</v>
      </c>
      <c r="F94" s="9" t="s">
        <v>32</v>
      </c>
      <c r="G94" s="9" t="s">
        <v>11</v>
      </c>
      <c r="H94" s="9" t="s">
        <v>33</v>
      </c>
      <c r="I94" s="10">
        <v>41212</v>
      </c>
      <c r="J94" s="11">
        <v>18566.189999999999</v>
      </c>
    </row>
    <row r="95" spans="1:10" x14ac:dyDescent="0.2">
      <c r="A95" s="9" t="s">
        <v>29</v>
      </c>
      <c r="B95" s="9" t="s">
        <v>11</v>
      </c>
      <c r="C95" s="9" t="s">
        <v>34</v>
      </c>
      <c r="D95" s="9" t="s">
        <v>30</v>
      </c>
      <c r="E95" s="9" t="s">
        <v>31</v>
      </c>
      <c r="F95" s="9" t="s">
        <v>32</v>
      </c>
      <c r="G95" s="9" t="s">
        <v>11</v>
      </c>
      <c r="H95" s="9" t="s">
        <v>33</v>
      </c>
      <c r="I95" s="10">
        <v>41312</v>
      </c>
      <c r="J95" s="12">
        <v>0</v>
      </c>
    </row>
    <row r="96" spans="1:10" x14ac:dyDescent="0.2">
      <c r="A96" s="9" t="s">
        <v>29</v>
      </c>
      <c r="B96" s="9" t="s">
        <v>11</v>
      </c>
      <c r="C96" s="9" t="s">
        <v>34</v>
      </c>
      <c r="D96" s="9" t="s">
        <v>30</v>
      </c>
      <c r="E96" s="9" t="s">
        <v>31</v>
      </c>
      <c r="F96" s="9" t="s">
        <v>32</v>
      </c>
      <c r="G96" s="9" t="s">
        <v>11</v>
      </c>
      <c r="H96" s="9" t="s">
        <v>33</v>
      </c>
      <c r="I96" s="10">
        <v>41537</v>
      </c>
      <c r="J96" s="11">
        <v>244062.71</v>
      </c>
    </row>
    <row r="97" spans="1:10" x14ac:dyDescent="0.2">
      <c r="A97" s="9" t="s">
        <v>29</v>
      </c>
      <c r="B97" s="9" t="s">
        <v>11</v>
      </c>
      <c r="C97" s="9" t="s">
        <v>34</v>
      </c>
      <c r="D97" s="9" t="s">
        <v>30</v>
      </c>
      <c r="E97" s="9" t="s">
        <v>31</v>
      </c>
      <c r="F97" s="9" t="s">
        <v>32</v>
      </c>
      <c r="G97" s="9" t="s">
        <v>11</v>
      </c>
      <c r="H97" s="9" t="s">
        <v>33</v>
      </c>
      <c r="I97" s="10">
        <v>41547</v>
      </c>
      <c r="J97" s="12">
        <v>0</v>
      </c>
    </row>
    <row r="98" spans="1:10" x14ac:dyDescent="0.2">
      <c r="A98" s="9" t="s">
        <v>29</v>
      </c>
      <c r="B98" s="9" t="s">
        <v>11</v>
      </c>
      <c r="C98" s="9" t="s">
        <v>34</v>
      </c>
      <c r="D98" s="9" t="s">
        <v>30</v>
      </c>
      <c r="E98" s="9" t="s">
        <v>31</v>
      </c>
      <c r="F98" s="9" t="s">
        <v>32</v>
      </c>
      <c r="G98" s="9" t="s">
        <v>11</v>
      </c>
      <c r="H98" s="9" t="s">
        <v>33</v>
      </c>
      <c r="I98" s="10">
        <v>41654</v>
      </c>
      <c r="J98" s="11">
        <v>122644.73</v>
      </c>
    </row>
    <row r="99" spans="1:10" x14ac:dyDescent="0.2">
      <c r="A99" s="9" t="s">
        <v>29</v>
      </c>
      <c r="B99" s="9" t="s">
        <v>11</v>
      </c>
      <c r="C99" s="9" t="s">
        <v>34</v>
      </c>
      <c r="D99" s="9" t="s">
        <v>30</v>
      </c>
      <c r="E99" s="9" t="s">
        <v>31</v>
      </c>
      <c r="F99" s="9" t="s">
        <v>32</v>
      </c>
      <c r="G99" s="9" t="s">
        <v>11</v>
      </c>
      <c r="H99" s="9" t="s">
        <v>33</v>
      </c>
      <c r="I99" s="10">
        <v>41670</v>
      </c>
      <c r="J99" s="11">
        <v>387129.06</v>
      </c>
    </row>
    <row r="100" spans="1:10" x14ac:dyDescent="0.2">
      <c r="A100" s="9" t="s">
        <v>29</v>
      </c>
      <c r="B100" s="9" t="s">
        <v>11</v>
      </c>
      <c r="C100" s="9" t="s">
        <v>34</v>
      </c>
      <c r="D100" s="9" t="s">
        <v>30</v>
      </c>
      <c r="E100" s="9" t="s">
        <v>31</v>
      </c>
      <c r="F100" s="9" t="s">
        <v>32</v>
      </c>
      <c r="G100" s="9" t="s">
        <v>11</v>
      </c>
      <c r="H100" s="9" t="s">
        <v>33</v>
      </c>
      <c r="I100" s="10">
        <v>41681</v>
      </c>
      <c r="J100" s="12">
        <v>0</v>
      </c>
    </row>
    <row r="101" spans="1:10" x14ac:dyDescent="0.2">
      <c r="A101" s="9" t="s">
        <v>29</v>
      </c>
      <c r="B101" s="9" t="s">
        <v>11</v>
      </c>
      <c r="C101" s="9" t="s">
        <v>34</v>
      </c>
      <c r="D101" s="9" t="s">
        <v>30</v>
      </c>
      <c r="E101" s="9" t="s">
        <v>31</v>
      </c>
      <c r="F101" s="9" t="s">
        <v>32</v>
      </c>
      <c r="G101" s="9" t="s">
        <v>11</v>
      </c>
      <c r="H101" s="9" t="s">
        <v>33</v>
      </c>
      <c r="I101" s="10">
        <v>41831</v>
      </c>
      <c r="J101" s="12">
        <v>0</v>
      </c>
    </row>
    <row r="102" spans="1:10" x14ac:dyDescent="0.2">
      <c r="A102" s="9" t="s">
        <v>29</v>
      </c>
      <c r="B102" s="9" t="s">
        <v>11</v>
      </c>
      <c r="C102" s="9" t="s">
        <v>34</v>
      </c>
      <c r="D102" s="9" t="s">
        <v>30</v>
      </c>
      <c r="E102" s="9" t="s">
        <v>31</v>
      </c>
      <c r="F102" s="9" t="s">
        <v>32</v>
      </c>
      <c r="G102" s="9" t="s">
        <v>11</v>
      </c>
      <c r="H102" s="9" t="s">
        <v>33</v>
      </c>
      <c r="I102" s="10">
        <v>41845</v>
      </c>
      <c r="J102" s="11">
        <v>150126.78</v>
      </c>
    </row>
    <row r="103" spans="1:10" x14ac:dyDescent="0.2">
      <c r="A103" s="9" t="s">
        <v>29</v>
      </c>
      <c r="B103" s="9" t="s">
        <v>11</v>
      </c>
      <c r="C103" s="9" t="s">
        <v>34</v>
      </c>
      <c r="D103" s="9" t="s">
        <v>30</v>
      </c>
      <c r="E103" s="9" t="s">
        <v>31</v>
      </c>
      <c r="F103" s="9" t="s">
        <v>32</v>
      </c>
      <c r="G103" s="9" t="s">
        <v>11</v>
      </c>
      <c r="H103" s="9" t="s">
        <v>33</v>
      </c>
      <c r="I103" s="10">
        <v>41852</v>
      </c>
      <c r="J103" s="12">
        <v>0</v>
      </c>
    </row>
    <row r="104" spans="1:10" x14ac:dyDescent="0.2">
      <c r="A104" s="9" t="s">
        <v>29</v>
      </c>
      <c r="B104" s="9" t="s">
        <v>11</v>
      </c>
      <c r="C104" s="9" t="s">
        <v>34</v>
      </c>
      <c r="D104" s="9" t="s">
        <v>30</v>
      </c>
      <c r="E104" s="9" t="s">
        <v>31</v>
      </c>
      <c r="F104" s="9" t="s">
        <v>32</v>
      </c>
      <c r="G104" s="9" t="s">
        <v>11</v>
      </c>
      <c r="H104" s="9" t="s">
        <v>33</v>
      </c>
      <c r="I104" s="10">
        <v>42733</v>
      </c>
      <c r="J104" s="11">
        <v>64190.76</v>
      </c>
    </row>
    <row r="105" spans="1:10" x14ac:dyDescent="0.2">
      <c r="A105" s="9" t="s">
        <v>29</v>
      </c>
      <c r="B105" s="9" t="s">
        <v>35</v>
      </c>
      <c r="C105" s="9" t="s">
        <v>34</v>
      </c>
      <c r="D105" s="9" t="s">
        <v>30</v>
      </c>
      <c r="E105" s="9" t="s">
        <v>31</v>
      </c>
      <c r="F105" s="9" t="s">
        <v>32</v>
      </c>
      <c r="G105" s="9" t="s">
        <v>35</v>
      </c>
      <c r="H105" s="9" t="s">
        <v>36</v>
      </c>
      <c r="I105" s="10">
        <v>41351</v>
      </c>
      <c r="J105" s="11">
        <v>1832.93</v>
      </c>
    </row>
    <row r="106" spans="1:10" x14ac:dyDescent="0.2">
      <c r="A106" s="9" t="s">
        <v>29</v>
      </c>
      <c r="B106" s="9" t="s">
        <v>11</v>
      </c>
      <c r="C106" s="9" t="s">
        <v>12</v>
      </c>
      <c r="D106" s="9" t="s">
        <v>37</v>
      </c>
      <c r="E106" s="9" t="s">
        <v>38</v>
      </c>
      <c r="F106" s="9" t="s">
        <v>39</v>
      </c>
      <c r="G106" s="9" t="s">
        <v>11</v>
      </c>
      <c r="H106" s="9" t="s">
        <v>40</v>
      </c>
      <c r="I106" s="10">
        <v>41334</v>
      </c>
      <c r="J106" s="11">
        <v>13948.49</v>
      </c>
    </row>
    <row r="107" spans="1:10" x14ac:dyDescent="0.2">
      <c r="A107" s="9" t="s">
        <v>29</v>
      </c>
      <c r="B107" s="9" t="s">
        <v>11</v>
      </c>
      <c r="C107" s="9" t="s">
        <v>12</v>
      </c>
      <c r="D107" s="9" t="s">
        <v>37</v>
      </c>
      <c r="E107" s="9" t="s">
        <v>38</v>
      </c>
      <c r="F107" s="9" t="s">
        <v>39</v>
      </c>
      <c r="G107" s="9" t="s">
        <v>11</v>
      </c>
      <c r="H107" s="9" t="s">
        <v>40</v>
      </c>
      <c r="I107" s="10">
        <v>41831</v>
      </c>
      <c r="J107" s="11">
        <v>58567.56</v>
      </c>
    </row>
    <row r="108" spans="1:10" x14ac:dyDescent="0.2">
      <c r="A108" s="9" t="s">
        <v>29</v>
      </c>
      <c r="B108" s="9" t="s">
        <v>11</v>
      </c>
      <c r="C108" s="9" t="s">
        <v>12</v>
      </c>
      <c r="D108" s="9" t="s">
        <v>37</v>
      </c>
      <c r="E108" s="9" t="s">
        <v>38</v>
      </c>
      <c r="F108" s="9" t="s">
        <v>39</v>
      </c>
      <c r="G108" s="9" t="s">
        <v>11</v>
      </c>
      <c r="H108" s="9" t="s">
        <v>40</v>
      </c>
      <c r="I108" s="10">
        <v>42064</v>
      </c>
      <c r="J108" s="11">
        <v>12579.39</v>
      </c>
    </row>
    <row r="109" spans="1:10" x14ac:dyDescent="0.2">
      <c r="A109" s="9" t="s">
        <v>29</v>
      </c>
      <c r="B109" s="9" t="s">
        <v>11</v>
      </c>
      <c r="C109" s="9" t="s">
        <v>34</v>
      </c>
      <c r="D109" s="9" t="s">
        <v>37</v>
      </c>
      <c r="E109" s="9" t="s">
        <v>38</v>
      </c>
      <c r="F109" s="9" t="s">
        <v>39</v>
      </c>
      <c r="G109" s="9" t="s">
        <v>11</v>
      </c>
      <c r="H109" s="9" t="s">
        <v>40</v>
      </c>
      <c r="I109" s="10">
        <v>40909</v>
      </c>
      <c r="J109" s="12">
        <v>0</v>
      </c>
    </row>
    <row r="110" spans="1:10" x14ac:dyDescent="0.2">
      <c r="A110" s="9" t="s">
        <v>29</v>
      </c>
      <c r="B110" s="9" t="s">
        <v>11</v>
      </c>
      <c r="C110" s="9" t="s">
        <v>17</v>
      </c>
      <c r="D110" s="9" t="s">
        <v>41</v>
      </c>
      <c r="E110" s="9" t="s">
        <v>42</v>
      </c>
      <c r="F110" s="9" t="s">
        <v>43</v>
      </c>
      <c r="G110" s="9" t="s">
        <v>11</v>
      </c>
      <c r="H110" s="9" t="s">
        <v>44</v>
      </c>
      <c r="I110" s="10">
        <v>36161</v>
      </c>
      <c r="J110" s="12">
        <v>0</v>
      </c>
    </row>
    <row r="111" spans="1:10" x14ac:dyDescent="0.2">
      <c r="A111" s="9" t="s">
        <v>29</v>
      </c>
      <c r="B111" s="9" t="s">
        <v>11</v>
      </c>
      <c r="C111" s="9" t="s">
        <v>12</v>
      </c>
      <c r="D111" s="9" t="s">
        <v>45</v>
      </c>
      <c r="E111" s="9" t="s">
        <v>46</v>
      </c>
      <c r="F111" s="9" t="s">
        <v>47</v>
      </c>
      <c r="G111" s="9" t="s">
        <v>11</v>
      </c>
      <c r="H111" s="9" t="s">
        <v>48</v>
      </c>
      <c r="I111" s="10">
        <v>40909</v>
      </c>
      <c r="J111" s="12">
        <v>0</v>
      </c>
    </row>
    <row r="112" spans="1:10" x14ac:dyDescent="0.2">
      <c r="A112" s="9" t="s">
        <v>29</v>
      </c>
      <c r="B112" s="9" t="s">
        <v>11</v>
      </c>
      <c r="C112" s="9" t="s">
        <v>12</v>
      </c>
      <c r="D112" s="9" t="s">
        <v>45</v>
      </c>
      <c r="E112" s="9" t="s">
        <v>46</v>
      </c>
      <c r="F112" s="9" t="s">
        <v>47</v>
      </c>
      <c r="G112" s="9" t="s">
        <v>11</v>
      </c>
      <c r="H112" s="9" t="s">
        <v>48</v>
      </c>
      <c r="I112" s="10">
        <v>41333</v>
      </c>
      <c r="J112" s="12">
        <v>0</v>
      </c>
    </row>
    <row r="113" spans="1:10" x14ac:dyDescent="0.2">
      <c r="A113" s="9" t="s">
        <v>29</v>
      </c>
      <c r="B113" s="9" t="s">
        <v>11</v>
      </c>
      <c r="C113" s="9" t="s">
        <v>12</v>
      </c>
      <c r="D113" s="9" t="s">
        <v>45</v>
      </c>
      <c r="E113" s="9" t="s">
        <v>46</v>
      </c>
      <c r="F113" s="9" t="s">
        <v>47</v>
      </c>
      <c r="G113" s="9" t="s">
        <v>11</v>
      </c>
      <c r="H113" s="9" t="s">
        <v>48</v>
      </c>
      <c r="I113" s="10">
        <v>41424</v>
      </c>
      <c r="J113" s="12">
        <v>0</v>
      </c>
    </row>
    <row r="114" spans="1:10" x14ac:dyDescent="0.2">
      <c r="A114" s="9" t="s">
        <v>29</v>
      </c>
      <c r="B114" s="9" t="s">
        <v>11</v>
      </c>
      <c r="C114" s="9" t="s">
        <v>34</v>
      </c>
      <c r="D114" s="9" t="s">
        <v>45</v>
      </c>
      <c r="E114" s="9" t="s">
        <v>46</v>
      </c>
      <c r="F114" s="9" t="s">
        <v>47</v>
      </c>
      <c r="G114" s="9" t="s">
        <v>11</v>
      </c>
      <c r="H114" s="9" t="s">
        <v>48</v>
      </c>
      <c r="I114" s="10">
        <v>36526</v>
      </c>
      <c r="J114" s="12">
        <v>0</v>
      </c>
    </row>
    <row r="115" spans="1:10" x14ac:dyDescent="0.2">
      <c r="A115" s="9" t="s">
        <v>29</v>
      </c>
      <c r="B115" s="9" t="s">
        <v>11</v>
      </c>
      <c r="C115" s="9" t="s">
        <v>34</v>
      </c>
      <c r="D115" s="9" t="s">
        <v>45</v>
      </c>
      <c r="E115" s="9" t="s">
        <v>46</v>
      </c>
      <c r="F115" s="9" t="s">
        <v>47</v>
      </c>
      <c r="G115" s="9" t="s">
        <v>11</v>
      </c>
      <c r="H115" s="9" t="s">
        <v>48</v>
      </c>
      <c r="I115" s="10">
        <v>37257</v>
      </c>
      <c r="J115" s="12">
        <v>0</v>
      </c>
    </row>
    <row r="116" spans="1:10" x14ac:dyDescent="0.2">
      <c r="A116" s="9" t="s">
        <v>29</v>
      </c>
      <c r="B116" s="9" t="s">
        <v>11</v>
      </c>
      <c r="C116" s="9" t="s">
        <v>34</v>
      </c>
      <c r="D116" s="9" t="s">
        <v>45</v>
      </c>
      <c r="E116" s="9" t="s">
        <v>46</v>
      </c>
      <c r="F116" s="9" t="s">
        <v>47</v>
      </c>
      <c r="G116" s="9" t="s">
        <v>11</v>
      </c>
      <c r="H116" s="9" t="s">
        <v>48</v>
      </c>
      <c r="I116" s="10">
        <v>37622</v>
      </c>
      <c r="J116" s="12">
        <v>0</v>
      </c>
    </row>
    <row r="117" spans="1:10" x14ac:dyDescent="0.2">
      <c r="A117" s="9" t="s">
        <v>29</v>
      </c>
      <c r="B117" s="9" t="s">
        <v>11</v>
      </c>
      <c r="C117" s="9" t="s">
        <v>34</v>
      </c>
      <c r="D117" s="9" t="s">
        <v>45</v>
      </c>
      <c r="E117" s="9" t="s">
        <v>46</v>
      </c>
      <c r="F117" s="9" t="s">
        <v>47</v>
      </c>
      <c r="G117" s="9" t="s">
        <v>11</v>
      </c>
      <c r="H117" s="9" t="s">
        <v>48</v>
      </c>
      <c r="I117" s="10">
        <v>38353</v>
      </c>
      <c r="J117" s="12">
        <v>0</v>
      </c>
    </row>
    <row r="118" spans="1:10" x14ac:dyDescent="0.2">
      <c r="A118" s="9" t="s">
        <v>29</v>
      </c>
      <c r="B118" s="9" t="s">
        <v>11</v>
      </c>
      <c r="C118" s="9" t="s">
        <v>34</v>
      </c>
      <c r="D118" s="9" t="s">
        <v>45</v>
      </c>
      <c r="E118" s="9" t="s">
        <v>46</v>
      </c>
      <c r="F118" s="9" t="s">
        <v>47</v>
      </c>
      <c r="G118" s="9" t="s">
        <v>11</v>
      </c>
      <c r="H118" s="9" t="s">
        <v>48</v>
      </c>
      <c r="I118" s="10">
        <v>39083</v>
      </c>
      <c r="J118" s="12">
        <v>0</v>
      </c>
    </row>
    <row r="119" spans="1:10" x14ac:dyDescent="0.2">
      <c r="A119" s="9" t="s">
        <v>29</v>
      </c>
      <c r="B119" s="9" t="s">
        <v>11</v>
      </c>
      <c r="C119" s="9" t="s">
        <v>34</v>
      </c>
      <c r="D119" s="9" t="s">
        <v>45</v>
      </c>
      <c r="E119" s="9" t="s">
        <v>46</v>
      </c>
      <c r="F119" s="9" t="s">
        <v>47</v>
      </c>
      <c r="G119" s="9" t="s">
        <v>11</v>
      </c>
      <c r="H119" s="9" t="s">
        <v>48</v>
      </c>
      <c r="I119" s="10">
        <v>39448</v>
      </c>
      <c r="J119" s="12">
        <v>0</v>
      </c>
    </row>
    <row r="120" spans="1:10" x14ac:dyDescent="0.2">
      <c r="A120" s="9" t="s">
        <v>29</v>
      </c>
      <c r="B120" s="9" t="s">
        <v>11</v>
      </c>
      <c r="C120" s="9" t="s">
        <v>34</v>
      </c>
      <c r="D120" s="9" t="s">
        <v>45</v>
      </c>
      <c r="E120" s="9" t="s">
        <v>46</v>
      </c>
      <c r="F120" s="9" t="s">
        <v>47</v>
      </c>
      <c r="G120" s="9" t="s">
        <v>11</v>
      </c>
      <c r="H120" s="9" t="s">
        <v>48</v>
      </c>
      <c r="I120" s="10">
        <v>39814</v>
      </c>
      <c r="J120" s="12">
        <v>0</v>
      </c>
    </row>
    <row r="121" spans="1:10" x14ac:dyDescent="0.2">
      <c r="A121" s="9" t="s">
        <v>29</v>
      </c>
      <c r="B121" s="9" t="s">
        <v>11</v>
      </c>
      <c r="C121" s="9" t="s">
        <v>34</v>
      </c>
      <c r="D121" s="9" t="s">
        <v>45</v>
      </c>
      <c r="E121" s="9" t="s">
        <v>46</v>
      </c>
      <c r="F121" s="9" t="s">
        <v>47</v>
      </c>
      <c r="G121" s="9" t="s">
        <v>11</v>
      </c>
      <c r="H121" s="9" t="s">
        <v>48</v>
      </c>
      <c r="I121" s="10">
        <v>40179</v>
      </c>
      <c r="J121" s="12">
        <v>0</v>
      </c>
    </row>
    <row r="122" spans="1:10" x14ac:dyDescent="0.2">
      <c r="A122" s="9" t="s">
        <v>29</v>
      </c>
      <c r="B122" s="9" t="s">
        <v>11</v>
      </c>
      <c r="C122" s="9" t="s">
        <v>34</v>
      </c>
      <c r="D122" s="9" t="s">
        <v>45</v>
      </c>
      <c r="E122" s="9" t="s">
        <v>46</v>
      </c>
      <c r="F122" s="9" t="s">
        <v>47</v>
      </c>
      <c r="G122" s="9" t="s">
        <v>11</v>
      </c>
      <c r="H122" s="9" t="s">
        <v>48</v>
      </c>
      <c r="I122" s="10">
        <v>40526</v>
      </c>
      <c r="J122" s="12">
        <v>0</v>
      </c>
    </row>
    <row r="123" spans="1:10" x14ac:dyDescent="0.2">
      <c r="A123" s="9" t="s">
        <v>29</v>
      </c>
      <c r="B123" s="9" t="s">
        <v>11</v>
      </c>
      <c r="C123" s="9" t="s">
        <v>34</v>
      </c>
      <c r="D123" s="9" t="s">
        <v>45</v>
      </c>
      <c r="E123" s="9" t="s">
        <v>46</v>
      </c>
      <c r="F123" s="9" t="s">
        <v>47</v>
      </c>
      <c r="G123" s="9" t="s">
        <v>11</v>
      </c>
      <c r="H123" s="9" t="s">
        <v>48</v>
      </c>
      <c r="I123" s="10">
        <v>40544</v>
      </c>
      <c r="J123" s="12">
        <v>0</v>
      </c>
    </row>
    <row r="124" spans="1:10" x14ac:dyDescent="0.2">
      <c r="A124" s="9" t="s">
        <v>29</v>
      </c>
      <c r="B124" s="9" t="s">
        <v>11</v>
      </c>
      <c r="C124" s="9" t="s">
        <v>34</v>
      </c>
      <c r="D124" s="9" t="s">
        <v>45</v>
      </c>
      <c r="E124" s="9" t="s">
        <v>46</v>
      </c>
      <c r="F124" s="9" t="s">
        <v>47</v>
      </c>
      <c r="G124" s="9" t="s">
        <v>11</v>
      </c>
      <c r="H124" s="9" t="s">
        <v>48</v>
      </c>
      <c r="I124" s="10">
        <v>40808</v>
      </c>
      <c r="J124" s="12">
        <v>0</v>
      </c>
    </row>
    <row r="125" spans="1:10" x14ac:dyDescent="0.2">
      <c r="A125" s="9" t="s">
        <v>29</v>
      </c>
      <c r="B125" s="9" t="s">
        <v>11</v>
      </c>
      <c r="C125" s="9" t="s">
        <v>34</v>
      </c>
      <c r="D125" s="9" t="s">
        <v>45</v>
      </c>
      <c r="E125" s="9" t="s">
        <v>46</v>
      </c>
      <c r="F125" s="9" t="s">
        <v>47</v>
      </c>
      <c r="G125" s="9" t="s">
        <v>11</v>
      </c>
      <c r="H125" s="9" t="s">
        <v>48</v>
      </c>
      <c r="I125" s="10">
        <v>40882</v>
      </c>
      <c r="J125" s="12">
        <v>0</v>
      </c>
    </row>
    <row r="126" spans="1:10" x14ac:dyDescent="0.2">
      <c r="A126" s="9" t="s">
        <v>29</v>
      </c>
      <c r="B126" s="9" t="s">
        <v>11</v>
      </c>
      <c r="C126" s="9" t="s">
        <v>34</v>
      </c>
      <c r="D126" s="9" t="s">
        <v>45</v>
      </c>
      <c r="E126" s="9" t="s">
        <v>46</v>
      </c>
      <c r="F126" s="9" t="s">
        <v>47</v>
      </c>
      <c r="G126" s="9" t="s">
        <v>11</v>
      </c>
      <c r="H126" s="9" t="s">
        <v>48</v>
      </c>
      <c r="I126" s="10">
        <v>40909</v>
      </c>
      <c r="J126" s="12">
        <v>0</v>
      </c>
    </row>
    <row r="127" spans="1:10" x14ac:dyDescent="0.2">
      <c r="A127" s="9" t="s">
        <v>29</v>
      </c>
      <c r="B127" s="9" t="s">
        <v>11</v>
      </c>
      <c r="C127" s="9" t="s">
        <v>34</v>
      </c>
      <c r="D127" s="9" t="s">
        <v>45</v>
      </c>
      <c r="E127" s="9" t="s">
        <v>46</v>
      </c>
      <c r="F127" s="9" t="s">
        <v>47</v>
      </c>
      <c r="G127" s="9" t="s">
        <v>11</v>
      </c>
      <c r="H127" s="9" t="s">
        <v>48</v>
      </c>
      <c r="I127" s="10">
        <v>41144</v>
      </c>
      <c r="J127" s="12">
        <v>0</v>
      </c>
    </row>
    <row r="128" spans="1:10" x14ac:dyDescent="0.2">
      <c r="A128" s="9" t="s">
        <v>29</v>
      </c>
      <c r="B128" s="9" t="s">
        <v>11</v>
      </c>
      <c r="C128" s="9" t="s">
        <v>34</v>
      </c>
      <c r="D128" s="9" t="s">
        <v>45</v>
      </c>
      <c r="E128" s="9" t="s">
        <v>46</v>
      </c>
      <c r="F128" s="9" t="s">
        <v>47</v>
      </c>
      <c r="G128" s="9" t="s">
        <v>11</v>
      </c>
      <c r="H128" s="9" t="s">
        <v>48</v>
      </c>
      <c r="I128" s="10">
        <v>41150</v>
      </c>
      <c r="J128" s="12">
        <v>0</v>
      </c>
    </row>
    <row r="129" spans="1:10" x14ac:dyDescent="0.2">
      <c r="A129" s="9" t="s">
        <v>29</v>
      </c>
      <c r="B129" s="9" t="s">
        <v>11</v>
      </c>
      <c r="C129" s="9" t="s">
        <v>34</v>
      </c>
      <c r="D129" s="9" t="s">
        <v>45</v>
      </c>
      <c r="E129" s="9" t="s">
        <v>46</v>
      </c>
      <c r="F129" s="9" t="s">
        <v>47</v>
      </c>
      <c r="G129" s="9" t="s">
        <v>11</v>
      </c>
      <c r="H129" s="9" t="s">
        <v>48</v>
      </c>
      <c r="I129" s="10">
        <v>41159</v>
      </c>
      <c r="J129" s="12">
        <v>0</v>
      </c>
    </row>
    <row r="130" spans="1:10" x14ac:dyDescent="0.2">
      <c r="A130" s="9" t="s">
        <v>29</v>
      </c>
      <c r="B130" s="9" t="s">
        <v>11</v>
      </c>
      <c r="C130" s="9" t="s">
        <v>34</v>
      </c>
      <c r="D130" s="9" t="s">
        <v>45</v>
      </c>
      <c r="E130" s="9" t="s">
        <v>46</v>
      </c>
      <c r="F130" s="9" t="s">
        <v>47</v>
      </c>
      <c r="G130" s="9" t="s">
        <v>11</v>
      </c>
      <c r="H130" s="9" t="s">
        <v>48</v>
      </c>
      <c r="I130" s="10">
        <v>41241</v>
      </c>
      <c r="J130" s="12">
        <v>0</v>
      </c>
    </row>
    <row r="131" spans="1:10" x14ac:dyDescent="0.2">
      <c r="A131" s="9" t="s">
        <v>29</v>
      </c>
      <c r="B131" s="9" t="s">
        <v>11</v>
      </c>
      <c r="C131" s="9" t="s">
        <v>34</v>
      </c>
      <c r="D131" s="9" t="s">
        <v>45</v>
      </c>
      <c r="E131" s="9" t="s">
        <v>46</v>
      </c>
      <c r="F131" s="9" t="s">
        <v>47</v>
      </c>
      <c r="G131" s="9" t="s">
        <v>11</v>
      </c>
      <c r="H131" s="9" t="s">
        <v>48</v>
      </c>
      <c r="I131" s="10">
        <v>41269</v>
      </c>
      <c r="J131" s="12">
        <v>0</v>
      </c>
    </row>
    <row r="132" spans="1:10" x14ac:dyDescent="0.2">
      <c r="A132" s="9" t="s">
        <v>29</v>
      </c>
      <c r="B132" s="9" t="s">
        <v>11</v>
      </c>
      <c r="C132" s="9" t="s">
        <v>34</v>
      </c>
      <c r="D132" s="9" t="s">
        <v>45</v>
      </c>
      <c r="E132" s="9" t="s">
        <v>46</v>
      </c>
      <c r="F132" s="9" t="s">
        <v>47</v>
      </c>
      <c r="G132" s="9" t="s">
        <v>11</v>
      </c>
      <c r="H132" s="9" t="s">
        <v>48</v>
      </c>
      <c r="I132" s="10">
        <v>41334</v>
      </c>
      <c r="J132" s="12">
        <v>0</v>
      </c>
    </row>
    <row r="133" spans="1:10" x14ac:dyDescent="0.2">
      <c r="A133" s="9" t="s">
        <v>29</v>
      </c>
      <c r="B133" s="9" t="s">
        <v>11</v>
      </c>
      <c r="C133" s="9" t="s">
        <v>34</v>
      </c>
      <c r="D133" s="9" t="s">
        <v>45</v>
      </c>
      <c r="E133" s="9" t="s">
        <v>46</v>
      </c>
      <c r="F133" s="9" t="s">
        <v>47</v>
      </c>
      <c r="G133" s="9" t="s">
        <v>11</v>
      </c>
      <c r="H133" s="9" t="s">
        <v>48</v>
      </c>
      <c r="I133" s="10">
        <v>41426</v>
      </c>
      <c r="J133" s="12">
        <v>0</v>
      </c>
    </row>
    <row r="134" spans="1:10" x14ac:dyDescent="0.2">
      <c r="A134" s="9" t="s">
        <v>29</v>
      </c>
      <c r="B134" s="9" t="s">
        <v>11</v>
      </c>
      <c r="C134" s="9" t="s">
        <v>34</v>
      </c>
      <c r="D134" s="9" t="s">
        <v>45</v>
      </c>
      <c r="E134" s="9" t="s">
        <v>46</v>
      </c>
      <c r="F134" s="9" t="s">
        <v>47</v>
      </c>
      <c r="G134" s="9" t="s">
        <v>11</v>
      </c>
      <c r="H134" s="9" t="s">
        <v>48</v>
      </c>
      <c r="I134" s="10">
        <v>41518</v>
      </c>
      <c r="J134" s="12">
        <v>0</v>
      </c>
    </row>
    <row r="135" spans="1:10" x14ac:dyDescent="0.2">
      <c r="A135" s="9" t="s">
        <v>29</v>
      </c>
      <c r="B135" s="9" t="s">
        <v>11</v>
      </c>
      <c r="C135" s="9" t="s">
        <v>34</v>
      </c>
      <c r="D135" s="9" t="s">
        <v>45</v>
      </c>
      <c r="E135" s="9" t="s">
        <v>46</v>
      </c>
      <c r="F135" s="9" t="s">
        <v>47</v>
      </c>
      <c r="G135" s="9" t="s">
        <v>11</v>
      </c>
      <c r="H135" s="9" t="s">
        <v>48</v>
      </c>
      <c r="I135" s="10">
        <v>41548</v>
      </c>
      <c r="J135" s="12">
        <v>0</v>
      </c>
    </row>
    <row r="136" spans="1:10" x14ac:dyDescent="0.2">
      <c r="A136" s="9" t="s">
        <v>29</v>
      </c>
      <c r="B136" s="9" t="s">
        <v>11</v>
      </c>
      <c r="C136" s="9" t="s">
        <v>34</v>
      </c>
      <c r="D136" s="9" t="s">
        <v>45</v>
      </c>
      <c r="E136" s="9" t="s">
        <v>46</v>
      </c>
      <c r="F136" s="9" t="s">
        <v>47</v>
      </c>
      <c r="G136" s="9" t="s">
        <v>11</v>
      </c>
      <c r="H136" s="9" t="s">
        <v>48</v>
      </c>
      <c r="I136" s="10">
        <v>41737</v>
      </c>
      <c r="J136" s="12">
        <v>0</v>
      </c>
    </row>
    <row r="137" spans="1:10" x14ac:dyDescent="0.2">
      <c r="A137" s="9" t="s">
        <v>29</v>
      </c>
      <c r="B137" s="9" t="s">
        <v>11</v>
      </c>
      <c r="C137" s="9" t="s">
        <v>34</v>
      </c>
      <c r="D137" s="9" t="s">
        <v>45</v>
      </c>
      <c r="E137" s="9" t="s">
        <v>46</v>
      </c>
      <c r="F137" s="9" t="s">
        <v>47</v>
      </c>
      <c r="G137" s="9" t="s">
        <v>11</v>
      </c>
      <c r="H137" s="9" t="s">
        <v>48</v>
      </c>
      <c r="I137" s="10">
        <v>42064</v>
      </c>
      <c r="J137" s="12">
        <v>0</v>
      </c>
    </row>
    <row r="138" spans="1:10" x14ac:dyDescent="0.2">
      <c r="A138" s="9" t="s">
        <v>29</v>
      </c>
      <c r="B138" s="9" t="s">
        <v>11</v>
      </c>
      <c r="C138" s="9" t="s">
        <v>34</v>
      </c>
      <c r="D138" s="9" t="s">
        <v>45</v>
      </c>
      <c r="E138" s="9" t="s">
        <v>46</v>
      </c>
      <c r="F138" s="9" t="s">
        <v>47</v>
      </c>
      <c r="G138" s="9" t="s">
        <v>11</v>
      </c>
      <c r="H138" s="9" t="s">
        <v>48</v>
      </c>
      <c r="I138" s="10">
        <v>42125</v>
      </c>
      <c r="J138" s="12">
        <v>0</v>
      </c>
    </row>
    <row r="139" spans="1:10" x14ac:dyDescent="0.2">
      <c r="A139" s="9" t="s">
        <v>29</v>
      </c>
      <c r="B139" s="9" t="s">
        <v>11</v>
      </c>
      <c r="C139" s="9" t="s">
        <v>34</v>
      </c>
      <c r="D139" s="9" t="s">
        <v>45</v>
      </c>
      <c r="E139" s="9" t="s">
        <v>46</v>
      </c>
      <c r="F139" s="9" t="s">
        <v>47</v>
      </c>
      <c r="G139" s="9" t="s">
        <v>11</v>
      </c>
      <c r="H139" s="9" t="s">
        <v>48</v>
      </c>
      <c r="I139" s="10">
        <v>42361</v>
      </c>
      <c r="J139" s="12">
        <v>0</v>
      </c>
    </row>
    <row r="140" spans="1:10" x14ac:dyDescent="0.2">
      <c r="A140" s="9" t="s">
        <v>29</v>
      </c>
      <c r="B140" s="9" t="s">
        <v>11</v>
      </c>
      <c r="C140" s="9" t="s">
        <v>34</v>
      </c>
      <c r="D140" s="9" t="s">
        <v>45</v>
      </c>
      <c r="E140" s="9" t="s">
        <v>46</v>
      </c>
      <c r="F140" s="9" t="s">
        <v>47</v>
      </c>
      <c r="G140" s="9" t="s">
        <v>11</v>
      </c>
      <c r="H140" s="9" t="s">
        <v>48</v>
      </c>
      <c r="I140" s="10">
        <v>42452</v>
      </c>
      <c r="J140" s="12">
        <v>0</v>
      </c>
    </row>
    <row r="141" spans="1:10" x14ac:dyDescent="0.2">
      <c r="A141" s="9" t="s">
        <v>29</v>
      </c>
      <c r="B141" s="9" t="s">
        <v>11</v>
      </c>
      <c r="C141" s="9" t="s">
        <v>17</v>
      </c>
      <c r="D141" s="9" t="s">
        <v>45</v>
      </c>
      <c r="E141" s="9" t="s">
        <v>46</v>
      </c>
      <c r="F141" s="9" t="s">
        <v>47</v>
      </c>
      <c r="G141" s="9" t="s">
        <v>11</v>
      </c>
      <c r="H141" s="9" t="s">
        <v>48</v>
      </c>
      <c r="I141" s="10">
        <v>41036</v>
      </c>
      <c r="J141" s="12">
        <v>0</v>
      </c>
    </row>
    <row r="142" spans="1:10" x14ac:dyDescent="0.2">
      <c r="A142" s="9" t="s">
        <v>29</v>
      </c>
      <c r="B142" s="9" t="s">
        <v>11</v>
      </c>
      <c r="C142" s="9" t="s">
        <v>12</v>
      </c>
      <c r="D142" s="9" t="s">
        <v>45</v>
      </c>
      <c r="E142" s="9" t="s">
        <v>46</v>
      </c>
      <c r="F142" s="9" t="s">
        <v>47</v>
      </c>
      <c r="G142" s="9" t="s">
        <v>11</v>
      </c>
      <c r="H142" s="9" t="s">
        <v>49</v>
      </c>
      <c r="I142" s="10">
        <v>42727</v>
      </c>
      <c r="J142" s="11">
        <v>88774.13</v>
      </c>
    </row>
    <row r="143" spans="1:10" x14ac:dyDescent="0.2">
      <c r="A143" s="9" t="s">
        <v>29</v>
      </c>
      <c r="B143" s="9" t="s">
        <v>11</v>
      </c>
      <c r="C143" s="9" t="s">
        <v>34</v>
      </c>
      <c r="D143" s="9" t="s">
        <v>45</v>
      </c>
      <c r="E143" s="9" t="s">
        <v>46</v>
      </c>
      <c r="F143" s="9" t="s">
        <v>47</v>
      </c>
      <c r="G143" s="9" t="s">
        <v>11</v>
      </c>
      <c r="H143" s="9" t="s">
        <v>49</v>
      </c>
      <c r="I143" s="10">
        <v>41954</v>
      </c>
      <c r="J143" s="11">
        <v>18477.830000000002</v>
      </c>
    </row>
    <row r="144" spans="1:10" x14ac:dyDescent="0.2">
      <c r="A144" s="9" t="s">
        <v>29</v>
      </c>
      <c r="B144" s="9" t="s">
        <v>11</v>
      </c>
      <c r="C144" s="9" t="s">
        <v>34</v>
      </c>
      <c r="D144" s="9" t="s">
        <v>45</v>
      </c>
      <c r="E144" s="9" t="s">
        <v>46</v>
      </c>
      <c r="F144" s="9" t="s">
        <v>47</v>
      </c>
      <c r="G144" s="9" t="s">
        <v>11</v>
      </c>
      <c r="H144" s="9" t="s">
        <v>49</v>
      </c>
      <c r="I144" s="10">
        <v>42064</v>
      </c>
      <c r="J144" s="11">
        <v>3028.18</v>
      </c>
    </row>
    <row r="145" spans="1:10" x14ac:dyDescent="0.2">
      <c r="A145" s="9" t="s">
        <v>29</v>
      </c>
      <c r="B145" s="9" t="s">
        <v>11</v>
      </c>
      <c r="C145" s="9" t="s">
        <v>12</v>
      </c>
      <c r="D145" s="9" t="s">
        <v>45</v>
      </c>
      <c r="E145" s="9" t="s">
        <v>46</v>
      </c>
      <c r="F145" s="9" t="s">
        <v>47</v>
      </c>
      <c r="G145" s="9" t="s">
        <v>11</v>
      </c>
      <c r="H145" s="9" t="s">
        <v>50</v>
      </c>
      <c r="I145" s="10">
        <v>40909</v>
      </c>
      <c r="J145" s="11">
        <v>66842.53</v>
      </c>
    </row>
    <row r="146" spans="1:10" x14ac:dyDescent="0.2">
      <c r="A146" s="9" t="s">
        <v>29</v>
      </c>
      <c r="B146" s="9" t="s">
        <v>11</v>
      </c>
      <c r="C146" s="9" t="s">
        <v>12</v>
      </c>
      <c r="D146" s="9" t="s">
        <v>45</v>
      </c>
      <c r="E146" s="9" t="s">
        <v>46</v>
      </c>
      <c r="F146" s="9" t="s">
        <v>47</v>
      </c>
      <c r="G146" s="9" t="s">
        <v>11</v>
      </c>
      <c r="H146" s="9" t="s">
        <v>50</v>
      </c>
      <c r="I146" s="10">
        <v>41333</v>
      </c>
      <c r="J146" s="11">
        <v>29217.27</v>
      </c>
    </row>
    <row r="147" spans="1:10" x14ac:dyDescent="0.2">
      <c r="A147" s="9" t="s">
        <v>29</v>
      </c>
      <c r="B147" s="9" t="s">
        <v>11</v>
      </c>
      <c r="C147" s="9" t="s">
        <v>34</v>
      </c>
      <c r="D147" s="9" t="s">
        <v>45</v>
      </c>
      <c r="E147" s="9" t="s">
        <v>46</v>
      </c>
      <c r="F147" s="9" t="s">
        <v>47</v>
      </c>
      <c r="G147" s="9" t="s">
        <v>11</v>
      </c>
      <c r="H147" s="9" t="s">
        <v>50</v>
      </c>
      <c r="I147" s="10">
        <v>40909</v>
      </c>
      <c r="J147" s="11">
        <v>9264.43</v>
      </c>
    </row>
    <row r="148" spans="1:10" x14ac:dyDescent="0.2">
      <c r="A148" s="9" t="s">
        <v>29</v>
      </c>
      <c r="B148" s="9" t="s">
        <v>11</v>
      </c>
      <c r="C148" s="9" t="s">
        <v>34</v>
      </c>
      <c r="D148" s="9" t="s">
        <v>45</v>
      </c>
      <c r="E148" s="9" t="s">
        <v>46</v>
      </c>
      <c r="F148" s="9" t="s">
        <v>47</v>
      </c>
      <c r="G148" s="9" t="s">
        <v>11</v>
      </c>
      <c r="H148" s="9" t="s">
        <v>50</v>
      </c>
      <c r="I148" s="10">
        <v>41144</v>
      </c>
      <c r="J148" s="11">
        <v>406817.93</v>
      </c>
    </row>
    <row r="149" spans="1:10" x14ac:dyDescent="0.2">
      <c r="A149" s="9" t="s">
        <v>29</v>
      </c>
      <c r="B149" s="9" t="s">
        <v>11</v>
      </c>
      <c r="C149" s="9" t="s">
        <v>34</v>
      </c>
      <c r="D149" s="9" t="s">
        <v>45</v>
      </c>
      <c r="E149" s="9" t="s">
        <v>46</v>
      </c>
      <c r="F149" s="9" t="s">
        <v>47</v>
      </c>
      <c r="G149" s="9" t="s">
        <v>11</v>
      </c>
      <c r="H149" s="9" t="s">
        <v>50</v>
      </c>
      <c r="I149" s="10">
        <v>41150</v>
      </c>
      <c r="J149" s="11">
        <v>6956.15</v>
      </c>
    </row>
    <row r="150" spans="1:10" x14ac:dyDescent="0.2">
      <c r="A150" s="9" t="s">
        <v>29</v>
      </c>
      <c r="B150" s="9" t="s">
        <v>11</v>
      </c>
      <c r="C150" s="9" t="s">
        <v>34</v>
      </c>
      <c r="D150" s="9" t="s">
        <v>45</v>
      </c>
      <c r="E150" s="9" t="s">
        <v>46</v>
      </c>
      <c r="F150" s="9" t="s">
        <v>47</v>
      </c>
      <c r="G150" s="9" t="s">
        <v>11</v>
      </c>
      <c r="H150" s="9" t="s">
        <v>50</v>
      </c>
      <c r="I150" s="10">
        <v>41269</v>
      </c>
      <c r="J150" s="11">
        <v>3373057.24</v>
      </c>
    </row>
    <row r="151" spans="1:10" x14ac:dyDescent="0.2">
      <c r="A151" s="9" t="s">
        <v>29</v>
      </c>
      <c r="B151" s="9" t="s">
        <v>11</v>
      </c>
      <c r="C151" s="9" t="s">
        <v>34</v>
      </c>
      <c r="D151" s="9" t="s">
        <v>45</v>
      </c>
      <c r="E151" s="9" t="s">
        <v>46</v>
      </c>
      <c r="F151" s="9" t="s">
        <v>47</v>
      </c>
      <c r="G151" s="9" t="s">
        <v>11</v>
      </c>
      <c r="H151" s="9" t="s">
        <v>50</v>
      </c>
      <c r="I151" s="10">
        <v>41426</v>
      </c>
      <c r="J151" s="11">
        <v>115226.78</v>
      </c>
    </row>
    <row r="152" spans="1:10" x14ac:dyDescent="0.2">
      <c r="A152" s="9" t="s">
        <v>29</v>
      </c>
      <c r="B152" s="9" t="s">
        <v>11</v>
      </c>
      <c r="C152" s="9" t="s">
        <v>34</v>
      </c>
      <c r="D152" s="9" t="s">
        <v>45</v>
      </c>
      <c r="E152" s="9" t="s">
        <v>46</v>
      </c>
      <c r="F152" s="9" t="s">
        <v>47</v>
      </c>
      <c r="G152" s="9" t="s">
        <v>11</v>
      </c>
      <c r="H152" s="9" t="s">
        <v>50</v>
      </c>
      <c r="I152" s="10">
        <v>41518</v>
      </c>
      <c r="J152" s="11">
        <v>97949.06</v>
      </c>
    </row>
    <row r="153" spans="1:10" x14ac:dyDescent="0.2">
      <c r="A153" s="9" t="s">
        <v>29</v>
      </c>
      <c r="B153" s="9" t="s">
        <v>11</v>
      </c>
      <c r="C153" s="9" t="s">
        <v>34</v>
      </c>
      <c r="D153" s="9" t="s">
        <v>45</v>
      </c>
      <c r="E153" s="9" t="s">
        <v>46</v>
      </c>
      <c r="F153" s="9" t="s">
        <v>47</v>
      </c>
      <c r="G153" s="9" t="s">
        <v>11</v>
      </c>
      <c r="H153" s="9" t="s">
        <v>50</v>
      </c>
      <c r="I153" s="10">
        <v>41737</v>
      </c>
      <c r="J153" s="11">
        <v>500820.31</v>
      </c>
    </row>
    <row r="154" spans="1:10" x14ac:dyDescent="0.2">
      <c r="A154" s="9" t="s">
        <v>29</v>
      </c>
      <c r="B154" s="9" t="s">
        <v>11</v>
      </c>
      <c r="C154" s="9" t="s">
        <v>34</v>
      </c>
      <c r="D154" s="9" t="s">
        <v>45</v>
      </c>
      <c r="E154" s="9" t="s">
        <v>46</v>
      </c>
      <c r="F154" s="9" t="s">
        <v>47</v>
      </c>
      <c r="G154" s="9" t="s">
        <v>11</v>
      </c>
      <c r="H154" s="9" t="s">
        <v>50</v>
      </c>
      <c r="I154" s="10">
        <v>42064</v>
      </c>
      <c r="J154" s="11">
        <v>574606.42000000004</v>
      </c>
    </row>
    <row r="155" spans="1:10" x14ac:dyDescent="0.2">
      <c r="A155" s="9" t="s">
        <v>29</v>
      </c>
      <c r="B155" s="9" t="s">
        <v>11</v>
      </c>
      <c r="C155" s="9" t="s">
        <v>34</v>
      </c>
      <c r="D155" s="9" t="s">
        <v>45</v>
      </c>
      <c r="E155" s="9" t="s">
        <v>46</v>
      </c>
      <c r="F155" s="9" t="s">
        <v>47</v>
      </c>
      <c r="G155" s="9" t="s">
        <v>11</v>
      </c>
      <c r="H155" s="9" t="s">
        <v>50</v>
      </c>
      <c r="I155" s="10">
        <v>42125</v>
      </c>
      <c r="J155" s="11">
        <v>432243.14</v>
      </c>
    </row>
    <row r="156" spans="1:10" x14ac:dyDescent="0.2">
      <c r="A156" s="9" t="s">
        <v>29</v>
      </c>
      <c r="B156" s="9" t="s">
        <v>11</v>
      </c>
      <c r="C156" s="9" t="s">
        <v>34</v>
      </c>
      <c r="D156" s="9" t="s">
        <v>45</v>
      </c>
      <c r="E156" s="9" t="s">
        <v>46</v>
      </c>
      <c r="F156" s="9" t="s">
        <v>47</v>
      </c>
      <c r="G156" s="9" t="s">
        <v>11</v>
      </c>
      <c r="H156" s="9" t="s">
        <v>50</v>
      </c>
      <c r="I156" s="10">
        <v>42275</v>
      </c>
      <c r="J156" s="12">
        <v>0</v>
      </c>
    </row>
    <row r="157" spans="1:10" x14ac:dyDescent="0.2">
      <c r="A157" s="9" t="s">
        <v>29</v>
      </c>
      <c r="B157" s="9" t="s">
        <v>11</v>
      </c>
      <c r="C157" s="9" t="s">
        <v>34</v>
      </c>
      <c r="D157" s="9" t="s">
        <v>45</v>
      </c>
      <c r="E157" s="9" t="s">
        <v>46</v>
      </c>
      <c r="F157" s="9" t="s">
        <v>47</v>
      </c>
      <c r="G157" s="9" t="s">
        <v>11</v>
      </c>
      <c r="H157" s="9" t="s">
        <v>50</v>
      </c>
      <c r="I157" s="10">
        <v>42307</v>
      </c>
      <c r="J157" s="12">
        <v>0</v>
      </c>
    </row>
    <row r="158" spans="1:10" x14ac:dyDescent="0.2">
      <c r="A158" s="9" t="s">
        <v>29</v>
      </c>
      <c r="B158" s="9" t="s">
        <v>11</v>
      </c>
      <c r="C158" s="9" t="s">
        <v>34</v>
      </c>
      <c r="D158" s="9" t="s">
        <v>45</v>
      </c>
      <c r="E158" s="9" t="s">
        <v>46</v>
      </c>
      <c r="F158" s="9" t="s">
        <v>47</v>
      </c>
      <c r="G158" s="9" t="s">
        <v>11</v>
      </c>
      <c r="H158" s="9" t="s">
        <v>50</v>
      </c>
      <c r="I158" s="10">
        <v>42452</v>
      </c>
      <c r="J158" s="11">
        <v>124373.13</v>
      </c>
    </row>
    <row r="159" spans="1:10" x14ac:dyDescent="0.2">
      <c r="A159" s="9" t="s">
        <v>29</v>
      </c>
      <c r="B159" s="9" t="s">
        <v>11</v>
      </c>
      <c r="C159" s="9" t="s">
        <v>34</v>
      </c>
      <c r="D159" s="9" t="s">
        <v>45</v>
      </c>
      <c r="E159" s="9" t="s">
        <v>46</v>
      </c>
      <c r="F159" s="9" t="s">
        <v>47</v>
      </c>
      <c r="G159" s="9" t="s">
        <v>11</v>
      </c>
      <c r="H159" s="9" t="s">
        <v>50</v>
      </c>
      <c r="I159" s="10">
        <v>42480</v>
      </c>
      <c r="J159" s="12">
        <v>63193</v>
      </c>
    </row>
    <row r="160" spans="1:10" x14ac:dyDescent="0.2">
      <c r="A160" s="9" t="s">
        <v>29</v>
      </c>
      <c r="B160" s="9" t="s">
        <v>11</v>
      </c>
      <c r="C160" s="9" t="s">
        <v>17</v>
      </c>
      <c r="D160" s="9" t="s">
        <v>45</v>
      </c>
      <c r="E160" s="9" t="s">
        <v>46</v>
      </c>
      <c r="F160" s="9" t="s">
        <v>47</v>
      </c>
      <c r="G160" s="9" t="s">
        <v>11</v>
      </c>
      <c r="H160" s="9" t="s">
        <v>50</v>
      </c>
      <c r="I160" s="10">
        <v>41036</v>
      </c>
      <c r="J160" s="11">
        <v>6649.51</v>
      </c>
    </row>
    <row r="161" spans="1:10" x14ac:dyDescent="0.2">
      <c r="A161" s="9" t="s">
        <v>29</v>
      </c>
      <c r="B161" s="9" t="s">
        <v>11</v>
      </c>
      <c r="C161" s="9" t="s">
        <v>12</v>
      </c>
      <c r="D161" s="9" t="s">
        <v>13</v>
      </c>
      <c r="E161" s="9" t="s">
        <v>14</v>
      </c>
      <c r="F161" s="9" t="s">
        <v>15</v>
      </c>
      <c r="G161" s="9" t="s">
        <v>11</v>
      </c>
      <c r="H161" s="9" t="s">
        <v>16</v>
      </c>
      <c r="I161" s="10">
        <v>36161</v>
      </c>
      <c r="J161" s="12">
        <v>0</v>
      </c>
    </row>
    <row r="162" spans="1:10" x14ac:dyDescent="0.2">
      <c r="A162" s="9" t="s">
        <v>29</v>
      </c>
      <c r="B162" s="9" t="s">
        <v>11</v>
      </c>
      <c r="C162" s="9" t="s">
        <v>12</v>
      </c>
      <c r="D162" s="9" t="s">
        <v>13</v>
      </c>
      <c r="E162" s="9" t="s">
        <v>14</v>
      </c>
      <c r="F162" s="9" t="s">
        <v>15</v>
      </c>
      <c r="G162" s="9" t="s">
        <v>11</v>
      </c>
      <c r="H162" s="9" t="s">
        <v>16</v>
      </c>
      <c r="I162" s="10">
        <v>36526</v>
      </c>
      <c r="J162" s="12">
        <v>0</v>
      </c>
    </row>
    <row r="163" spans="1:10" x14ac:dyDescent="0.2">
      <c r="A163" s="9" t="s">
        <v>29</v>
      </c>
      <c r="B163" s="9" t="s">
        <v>11</v>
      </c>
      <c r="C163" s="9" t="s">
        <v>12</v>
      </c>
      <c r="D163" s="9" t="s">
        <v>13</v>
      </c>
      <c r="E163" s="9" t="s">
        <v>14</v>
      </c>
      <c r="F163" s="9" t="s">
        <v>15</v>
      </c>
      <c r="G163" s="9" t="s">
        <v>11</v>
      </c>
      <c r="H163" s="9" t="s">
        <v>16</v>
      </c>
      <c r="I163" s="10">
        <v>36892</v>
      </c>
      <c r="J163" s="12">
        <v>0</v>
      </c>
    </row>
    <row r="164" spans="1:10" x14ac:dyDescent="0.2">
      <c r="A164" s="9" t="s">
        <v>29</v>
      </c>
      <c r="B164" s="9" t="s">
        <v>11</v>
      </c>
      <c r="C164" s="9" t="s">
        <v>12</v>
      </c>
      <c r="D164" s="9" t="s">
        <v>13</v>
      </c>
      <c r="E164" s="9" t="s">
        <v>14</v>
      </c>
      <c r="F164" s="9" t="s">
        <v>15</v>
      </c>
      <c r="G164" s="9" t="s">
        <v>11</v>
      </c>
      <c r="H164" s="9" t="s">
        <v>16</v>
      </c>
      <c r="I164" s="10">
        <v>37257</v>
      </c>
      <c r="J164" s="12">
        <v>0</v>
      </c>
    </row>
    <row r="165" spans="1:10" x14ac:dyDescent="0.2">
      <c r="A165" s="9" t="s">
        <v>29</v>
      </c>
      <c r="B165" s="9" t="s">
        <v>11</v>
      </c>
      <c r="C165" s="9" t="s">
        <v>12</v>
      </c>
      <c r="D165" s="9" t="s">
        <v>13</v>
      </c>
      <c r="E165" s="9" t="s">
        <v>14</v>
      </c>
      <c r="F165" s="9" t="s">
        <v>15</v>
      </c>
      <c r="G165" s="9" t="s">
        <v>11</v>
      </c>
      <c r="H165" s="9" t="s">
        <v>16</v>
      </c>
      <c r="I165" s="10">
        <v>37622</v>
      </c>
      <c r="J165" s="12">
        <v>0</v>
      </c>
    </row>
    <row r="166" spans="1:10" x14ac:dyDescent="0.2">
      <c r="A166" s="9" t="s">
        <v>29</v>
      </c>
      <c r="B166" s="9" t="s">
        <v>11</v>
      </c>
      <c r="C166" s="9" t="s">
        <v>12</v>
      </c>
      <c r="D166" s="9" t="s">
        <v>13</v>
      </c>
      <c r="E166" s="9" t="s">
        <v>14</v>
      </c>
      <c r="F166" s="9" t="s">
        <v>15</v>
      </c>
      <c r="G166" s="9" t="s">
        <v>11</v>
      </c>
      <c r="H166" s="9" t="s">
        <v>16</v>
      </c>
      <c r="I166" s="10">
        <v>37987</v>
      </c>
      <c r="J166" s="12">
        <v>0</v>
      </c>
    </row>
    <row r="167" spans="1:10" x14ac:dyDescent="0.2">
      <c r="A167" s="9" t="s">
        <v>29</v>
      </c>
      <c r="B167" s="9" t="s">
        <v>11</v>
      </c>
      <c r="C167" s="9" t="s">
        <v>12</v>
      </c>
      <c r="D167" s="9" t="s">
        <v>13</v>
      </c>
      <c r="E167" s="9" t="s">
        <v>14</v>
      </c>
      <c r="F167" s="9" t="s">
        <v>15</v>
      </c>
      <c r="G167" s="9" t="s">
        <v>11</v>
      </c>
      <c r="H167" s="9" t="s">
        <v>16</v>
      </c>
      <c r="I167" s="10">
        <v>38353</v>
      </c>
      <c r="J167" s="12">
        <v>0</v>
      </c>
    </row>
    <row r="168" spans="1:10" x14ac:dyDescent="0.2">
      <c r="A168" s="9" t="s">
        <v>29</v>
      </c>
      <c r="B168" s="9" t="s">
        <v>11</v>
      </c>
      <c r="C168" s="9" t="s">
        <v>12</v>
      </c>
      <c r="D168" s="9" t="s">
        <v>13</v>
      </c>
      <c r="E168" s="9" t="s">
        <v>14</v>
      </c>
      <c r="F168" s="9" t="s">
        <v>15</v>
      </c>
      <c r="G168" s="9" t="s">
        <v>11</v>
      </c>
      <c r="H168" s="9" t="s">
        <v>16</v>
      </c>
      <c r="I168" s="10">
        <v>38718</v>
      </c>
      <c r="J168" s="12">
        <v>0</v>
      </c>
    </row>
    <row r="169" spans="1:10" x14ac:dyDescent="0.2">
      <c r="A169" s="9" t="s">
        <v>29</v>
      </c>
      <c r="B169" s="9" t="s">
        <v>11</v>
      </c>
      <c r="C169" s="9" t="s">
        <v>12</v>
      </c>
      <c r="D169" s="9" t="s">
        <v>13</v>
      </c>
      <c r="E169" s="9" t="s">
        <v>14</v>
      </c>
      <c r="F169" s="9" t="s">
        <v>15</v>
      </c>
      <c r="G169" s="9" t="s">
        <v>11</v>
      </c>
      <c r="H169" s="9" t="s">
        <v>16</v>
      </c>
      <c r="I169" s="10">
        <v>39083</v>
      </c>
      <c r="J169" s="12">
        <v>0</v>
      </c>
    </row>
    <row r="170" spans="1:10" x14ac:dyDescent="0.2">
      <c r="A170" s="9" t="s">
        <v>29</v>
      </c>
      <c r="B170" s="9" t="s">
        <v>11</v>
      </c>
      <c r="C170" s="9" t="s">
        <v>12</v>
      </c>
      <c r="D170" s="9" t="s">
        <v>13</v>
      </c>
      <c r="E170" s="9" t="s">
        <v>14</v>
      </c>
      <c r="F170" s="9" t="s">
        <v>15</v>
      </c>
      <c r="G170" s="9" t="s">
        <v>11</v>
      </c>
      <c r="H170" s="9" t="s">
        <v>16</v>
      </c>
      <c r="I170" s="10">
        <v>39448</v>
      </c>
      <c r="J170" s="12">
        <v>0</v>
      </c>
    </row>
    <row r="171" spans="1:10" x14ac:dyDescent="0.2">
      <c r="A171" s="9" t="s">
        <v>29</v>
      </c>
      <c r="B171" s="9" t="s">
        <v>11</v>
      </c>
      <c r="C171" s="9" t="s">
        <v>12</v>
      </c>
      <c r="D171" s="9" t="s">
        <v>13</v>
      </c>
      <c r="E171" s="9" t="s">
        <v>14</v>
      </c>
      <c r="F171" s="9" t="s">
        <v>15</v>
      </c>
      <c r="G171" s="9" t="s">
        <v>11</v>
      </c>
      <c r="H171" s="9" t="s">
        <v>16</v>
      </c>
      <c r="I171" s="10">
        <v>39814</v>
      </c>
      <c r="J171" s="12">
        <v>0</v>
      </c>
    </row>
    <row r="172" spans="1:10" x14ac:dyDescent="0.2">
      <c r="A172" s="9" t="s">
        <v>29</v>
      </c>
      <c r="B172" s="9" t="s">
        <v>11</v>
      </c>
      <c r="C172" s="9" t="s">
        <v>12</v>
      </c>
      <c r="D172" s="9" t="s">
        <v>13</v>
      </c>
      <c r="E172" s="9" t="s">
        <v>14</v>
      </c>
      <c r="F172" s="9" t="s">
        <v>15</v>
      </c>
      <c r="G172" s="9" t="s">
        <v>11</v>
      </c>
      <c r="H172" s="9" t="s">
        <v>16</v>
      </c>
      <c r="I172" s="10">
        <v>40179</v>
      </c>
      <c r="J172" s="12">
        <v>0</v>
      </c>
    </row>
    <row r="173" spans="1:10" x14ac:dyDescent="0.2">
      <c r="A173" s="9" t="s">
        <v>29</v>
      </c>
      <c r="B173" s="9" t="s">
        <v>11</v>
      </c>
      <c r="C173" s="9" t="s">
        <v>12</v>
      </c>
      <c r="D173" s="9" t="s">
        <v>13</v>
      </c>
      <c r="E173" s="9" t="s">
        <v>14</v>
      </c>
      <c r="F173" s="9" t="s">
        <v>15</v>
      </c>
      <c r="G173" s="9" t="s">
        <v>11</v>
      </c>
      <c r="H173" s="9" t="s">
        <v>16</v>
      </c>
      <c r="I173" s="10">
        <v>40544</v>
      </c>
      <c r="J173" s="12">
        <v>0</v>
      </c>
    </row>
    <row r="174" spans="1:10" x14ac:dyDescent="0.2">
      <c r="A174" s="9" t="s">
        <v>29</v>
      </c>
      <c r="B174" s="9" t="s">
        <v>11</v>
      </c>
      <c r="C174" s="9" t="s">
        <v>12</v>
      </c>
      <c r="D174" s="9" t="s">
        <v>13</v>
      </c>
      <c r="E174" s="9" t="s">
        <v>14</v>
      </c>
      <c r="F174" s="9" t="s">
        <v>15</v>
      </c>
      <c r="G174" s="9" t="s">
        <v>11</v>
      </c>
      <c r="H174" s="9" t="s">
        <v>16</v>
      </c>
      <c r="I174" s="10">
        <v>40800</v>
      </c>
      <c r="J174" s="12">
        <v>0</v>
      </c>
    </row>
    <row r="175" spans="1:10" x14ac:dyDescent="0.2">
      <c r="A175" s="9" t="s">
        <v>29</v>
      </c>
      <c r="B175" s="9" t="s">
        <v>11</v>
      </c>
      <c r="C175" s="9" t="s">
        <v>12</v>
      </c>
      <c r="D175" s="9" t="s">
        <v>13</v>
      </c>
      <c r="E175" s="9" t="s">
        <v>14</v>
      </c>
      <c r="F175" s="9" t="s">
        <v>15</v>
      </c>
      <c r="G175" s="9" t="s">
        <v>11</v>
      </c>
      <c r="H175" s="9" t="s">
        <v>16</v>
      </c>
      <c r="I175" s="10">
        <v>40886</v>
      </c>
      <c r="J175" s="12">
        <v>0</v>
      </c>
    </row>
    <row r="176" spans="1:10" x14ac:dyDescent="0.2">
      <c r="A176" s="9" t="s">
        <v>29</v>
      </c>
      <c r="B176" s="9" t="s">
        <v>11</v>
      </c>
      <c r="C176" s="9" t="s">
        <v>12</v>
      </c>
      <c r="D176" s="9" t="s">
        <v>13</v>
      </c>
      <c r="E176" s="9" t="s">
        <v>14</v>
      </c>
      <c r="F176" s="9" t="s">
        <v>15</v>
      </c>
      <c r="G176" s="9" t="s">
        <v>11</v>
      </c>
      <c r="H176" s="9" t="s">
        <v>16</v>
      </c>
      <c r="I176" s="10">
        <v>40895</v>
      </c>
      <c r="J176" s="12">
        <v>0</v>
      </c>
    </row>
    <row r="177" spans="1:10" x14ac:dyDescent="0.2">
      <c r="A177" s="9" t="s">
        <v>29</v>
      </c>
      <c r="B177" s="9" t="s">
        <v>11</v>
      </c>
      <c r="C177" s="9" t="s">
        <v>12</v>
      </c>
      <c r="D177" s="9" t="s">
        <v>13</v>
      </c>
      <c r="E177" s="9" t="s">
        <v>14</v>
      </c>
      <c r="F177" s="9" t="s">
        <v>15</v>
      </c>
      <c r="G177" s="9" t="s">
        <v>11</v>
      </c>
      <c r="H177" s="9" t="s">
        <v>16</v>
      </c>
      <c r="I177" s="10">
        <v>40909</v>
      </c>
      <c r="J177" s="12">
        <v>0</v>
      </c>
    </row>
    <row r="178" spans="1:10" x14ac:dyDescent="0.2">
      <c r="A178" s="9" t="s">
        <v>29</v>
      </c>
      <c r="B178" s="9" t="s">
        <v>11</v>
      </c>
      <c r="C178" s="9" t="s">
        <v>12</v>
      </c>
      <c r="D178" s="9" t="s">
        <v>13</v>
      </c>
      <c r="E178" s="9" t="s">
        <v>14</v>
      </c>
      <c r="F178" s="9" t="s">
        <v>15</v>
      </c>
      <c r="G178" s="9" t="s">
        <v>11</v>
      </c>
      <c r="H178" s="9" t="s">
        <v>16</v>
      </c>
      <c r="I178" s="10">
        <v>40959</v>
      </c>
      <c r="J178" s="12">
        <v>0</v>
      </c>
    </row>
    <row r="179" spans="1:10" x14ac:dyDescent="0.2">
      <c r="A179" s="9" t="s">
        <v>29</v>
      </c>
      <c r="B179" s="9" t="s">
        <v>11</v>
      </c>
      <c r="C179" s="9" t="s">
        <v>12</v>
      </c>
      <c r="D179" s="9" t="s">
        <v>13</v>
      </c>
      <c r="E179" s="9" t="s">
        <v>14</v>
      </c>
      <c r="F179" s="9" t="s">
        <v>15</v>
      </c>
      <c r="G179" s="9" t="s">
        <v>11</v>
      </c>
      <c r="H179" s="9" t="s">
        <v>16</v>
      </c>
      <c r="I179" s="10">
        <v>40976</v>
      </c>
      <c r="J179" s="12">
        <v>0</v>
      </c>
    </row>
    <row r="180" spans="1:10" x14ac:dyDescent="0.2">
      <c r="A180" s="9" t="s">
        <v>29</v>
      </c>
      <c r="B180" s="9" t="s">
        <v>11</v>
      </c>
      <c r="C180" s="9" t="s">
        <v>12</v>
      </c>
      <c r="D180" s="9" t="s">
        <v>13</v>
      </c>
      <c r="E180" s="9" t="s">
        <v>14</v>
      </c>
      <c r="F180" s="9" t="s">
        <v>15</v>
      </c>
      <c r="G180" s="9" t="s">
        <v>11</v>
      </c>
      <c r="H180" s="9" t="s">
        <v>16</v>
      </c>
      <c r="I180" s="10">
        <v>41036</v>
      </c>
      <c r="J180" s="12">
        <v>0</v>
      </c>
    </row>
    <row r="181" spans="1:10" x14ac:dyDescent="0.2">
      <c r="A181" s="9" t="s">
        <v>29</v>
      </c>
      <c r="B181" s="9" t="s">
        <v>11</v>
      </c>
      <c r="C181" s="9" t="s">
        <v>12</v>
      </c>
      <c r="D181" s="9" t="s">
        <v>13</v>
      </c>
      <c r="E181" s="9" t="s">
        <v>14</v>
      </c>
      <c r="F181" s="9" t="s">
        <v>15</v>
      </c>
      <c r="G181" s="9" t="s">
        <v>11</v>
      </c>
      <c r="H181" s="9" t="s">
        <v>16</v>
      </c>
      <c r="I181" s="10">
        <v>41085</v>
      </c>
      <c r="J181" s="12">
        <v>0</v>
      </c>
    </row>
    <row r="182" spans="1:10" x14ac:dyDescent="0.2">
      <c r="A182" s="9" t="s">
        <v>29</v>
      </c>
      <c r="B182" s="9" t="s">
        <v>11</v>
      </c>
      <c r="C182" s="9" t="s">
        <v>12</v>
      </c>
      <c r="D182" s="9" t="s">
        <v>13</v>
      </c>
      <c r="E182" s="9" t="s">
        <v>14</v>
      </c>
      <c r="F182" s="9" t="s">
        <v>15</v>
      </c>
      <c r="G182" s="9" t="s">
        <v>11</v>
      </c>
      <c r="H182" s="9" t="s">
        <v>16</v>
      </c>
      <c r="I182" s="10">
        <v>41099</v>
      </c>
      <c r="J182" s="12">
        <v>0</v>
      </c>
    </row>
    <row r="183" spans="1:10" x14ac:dyDescent="0.2">
      <c r="A183" s="9" t="s">
        <v>29</v>
      </c>
      <c r="B183" s="9" t="s">
        <v>11</v>
      </c>
      <c r="C183" s="9" t="s">
        <v>12</v>
      </c>
      <c r="D183" s="9" t="s">
        <v>13</v>
      </c>
      <c r="E183" s="9" t="s">
        <v>14</v>
      </c>
      <c r="F183" s="9" t="s">
        <v>15</v>
      </c>
      <c r="G183" s="9" t="s">
        <v>11</v>
      </c>
      <c r="H183" s="9" t="s">
        <v>16</v>
      </c>
      <c r="I183" s="10">
        <v>41108</v>
      </c>
      <c r="J183" s="12">
        <v>0</v>
      </c>
    </row>
    <row r="184" spans="1:10" x14ac:dyDescent="0.2">
      <c r="A184" s="9" t="s">
        <v>29</v>
      </c>
      <c r="B184" s="9" t="s">
        <v>11</v>
      </c>
      <c r="C184" s="9" t="s">
        <v>12</v>
      </c>
      <c r="D184" s="9" t="s">
        <v>13</v>
      </c>
      <c r="E184" s="9" t="s">
        <v>14</v>
      </c>
      <c r="F184" s="9" t="s">
        <v>15</v>
      </c>
      <c r="G184" s="9" t="s">
        <v>11</v>
      </c>
      <c r="H184" s="9" t="s">
        <v>16</v>
      </c>
      <c r="I184" s="10">
        <v>41148</v>
      </c>
      <c r="J184" s="12">
        <v>0</v>
      </c>
    </row>
    <row r="185" spans="1:10" x14ac:dyDescent="0.2">
      <c r="A185" s="9" t="s">
        <v>29</v>
      </c>
      <c r="B185" s="9" t="s">
        <v>11</v>
      </c>
      <c r="C185" s="9" t="s">
        <v>12</v>
      </c>
      <c r="D185" s="9" t="s">
        <v>13</v>
      </c>
      <c r="E185" s="9" t="s">
        <v>14</v>
      </c>
      <c r="F185" s="9" t="s">
        <v>15</v>
      </c>
      <c r="G185" s="9" t="s">
        <v>11</v>
      </c>
      <c r="H185" s="9" t="s">
        <v>16</v>
      </c>
      <c r="I185" s="10">
        <v>41150</v>
      </c>
      <c r="J185" s="12">
        <v>0</v>
      </c>
    </row>
    <row r="186" spans="1:10" x14ac:dyDescent="0.2">
      <c r="A186" s="9" t="s">
        <v>29</v>
      </c>
      <c r="B186" s="9" t="s">
        <v>11</v>
      </c>
      <c r="C186" s="9" t="s">
        <v>12</v>
      </c>
      <c r="D186" s="9" t="s">
        <v>13</v>
      </c>
      <c r="E186" s="9" t="s">
        <v>14</v>
      </c>
      <c r="F186" s="9" t="s">
        <v>15</v>
      </c>
      <c r="G186" s="9" t="s">
        <v>11</v>
      </c>
      <c r="H186" s="9" t="s">
        <v>16</v>
      </c>
      <c r="I186" s="10">
        <v>41152</v>
      </c>
      <c r="J186" s="12">
        <v>0</v>
      </c>
    </row>
    <row r="187" spans="1:10" x14ac:dyDescent="0.2">
      <c r="A187" s="9" t="s">
        <v>29</v>
      </c>
      <c r="B187" s="9" t="s">
        <v>11</v>
      </c>
      <c r="C187" s="9" t="s">
        <v>12</v>
      </c>
      <c r="D187" s="9" t="s">
        <v>13</v>
      </c>
      <c r="E187" s="9" t="s">
        <v>14</v>
      </c>
      <c r="F187" s="9" t="s">
        <v>15</v>
      </c>
      <c r="G187" s="9" t="s">
        <v>11</v>
      </c>
      <c r="H187" s="9" t="s">
        <v>16</v>
      </c>
      <c r="I187" s="10">
        <v>41153</v>
      </c>
      <c r="J187" s="12">
        <v>0</v>
      </c>
    </row>
    <row r="188" spans="1:10" x14ac:dyDescent="0.2">
      <c r="A188" s="9" t="s">
        <v>29</v>
      </c>
      <c r="B188" s="9" t="s">
        <v>11</v>
      </c>
      <c r="C188" s="9" t="s">
        <v>12</v>
      </c>
      <c r="D188" s="9" t="s">
        <v>13</v>
      </c>
      <c r="E188" s="9" t="s">
        <v>14</v>
      </c>
      <c r="F188" s="9" t="s">
        <v>15</v>
      </c>
      <c r="G188" s="9" t="s">
        <v>11</v>
      </c>
      <c r="H188" s="9" t="s">
        <v>16</v>
      </c>
      <c r="I188" s="10">
        <v>41182</v>
      </c>
      <c r="J188" s="12">
        <v>0</v>
      </c>
    </row>
    <row r="189" spans="1:10" x14ac:dyDescent="0.2">
      <c r="A189" s="9" t="s">
        <v>29</v>
      </c>
      <c r="B189" s="9" t="s">
        <v>11</v>
      </c>
      <c r="C189" s="9" t="s">
        <v>12</v>
      </c>
      <c r="D189" s="9" t="s">
        <v>13</v>
      </c>
      <c r="E189" s="9" t="s">
        <v>14</v>
      </c>
      <c r="F189" s="9" t="s">
        <v>15</v>
      </c>
      <c r="G189" s="9" t="s">
        <v>11</v>
      </c>
      <c r="H189" s="9" t="s">
        <v>16</v>
      </c>
      <c r="I189" s="10">
        <v>41239</v>
      </c>
      <c r="J189" s="12">
        <v>0</v>
      </c>
    </row>
    <row r="190" spans="1:10" x14ac:dyDescent="0.2">
      <c r="A190" s="9" t="s">
        <v>29</v>
      </c>
      <c r="B190" s="9" t="s">
        <v>11</v>
      </c>
      <c r="C190" s="9" t="s">
        <v>12</v>
      </c>
      <c r="D190" s="9" t="s">
        <v>13</v>
      </c>
      <c r="E190" s="9" t="s">
        <v>14</v>
      </c>
      <c r="F190" s="9" t="s">
        <v>15</v>
      </c>
      <c r="G190" s="9" t="s">
        <v>11</v>
      </c>
      <c r="H190" s="9" t="s">
        <v>16</v>
      </c>
      <c r="I190" s="10">
        <v>41241</v>
      </c>
      <c r="J190" s="12">
        <v>0</v>
      </c>
    </row>
    <row r="191" spans="1:10" x14ac:dyDescent="0.2">
      <c r="A191" s="9" t="s">
        <v>29</v>
      </c>
      <c r="B191" s="9" t="s">
        <v>11</v>
      </c>
      <c r="C191" s="9" t="s">
        <v>12</v>
      </c>
      <c r="D191" s="9" t="s">
        <v>13</v>
      </c>
      <c r="E191" s="9" t="s">
        <v>14</v>
      </c>
      <c r="F191" s="9" t="s">
        <v>15</v>
      </c>
      <c r="G191" s="9" t="s">
        <v>11</v>
      </c>
      <c r="H191" s="9" t="s">
        <v>16</v>
      </c>
      <c r="I191" s="10">
        <v>41247</v>
      </c>
      <c r="J191" s="12">
        <v>0</v>
      </c>
    </row>
    <row r="192" spans="1:10" x14ac:dyDescent="0.2">
      <c r="A192" s="9" t="s">
        <v>29</v>
      </c>
      <c r="B192" s="9" t="s">
        <v>11</v>
      </c>
      <c r="C192" s="9" t="s">
        <v>12</v>
      </c>
      <c r="D192" s="9" t="s">
        <v>13</v>
      </c>
      <c r="E192" s="9" t="s">
        <v>14</v>
      </c>
      <c r="F192" s="9" t="s">
        <v>15</v>
      </c>
      <c r="G192" s="9" t="s">
        <v>11</v>
      </c>
      <c r="H192" s="9" t="s">
        <v>16</v>
      </c>
      <c r="I192" s="10">
        <v>41257</v>
      </c>
      <c r="J192" s="12">
        <v>0</v>
      </c>
    </row>
    <row r="193" spans="1:10" x14ac:dyDescent="0.2">
      <c r="A193" s="9" t="s">
        <v>29</v>
      </c>
      <c r="B193" s="9" t="s">
        <v>11</v>
      </c>
      <c r="C193" s="9" t="s">
        <v>12</v>
      </c>
      <c r="D193" s="9" t="s">
        <v>13</v>
      </c>
      <c r="E193" s="9" t="s">
        <v>14</v>
      </c>
      <c r="F193" s="9" t="s">
        <v>15</v>
      </c>
      <c r="G193" s="9" t="s">
        <v>11</v>
      </c>
      <c r="H193" s="9" t="s">
        <v>16</v>
      </c>
      <c r="I193" s="10">
        <v>41260</v>
      </c>
      <c r="J193" s="12">
        <v>0</v>
      </c>
    </row>
    <row r="194" spans="1:10" x14ac:dyDescent="0.2">
      <c r="A194" s="9" t="s">
        <v>29</v>
      </c>
      <c r="B194" s="9" t="s">
        <v>11</v>
      </c>
      <c r="C194" s="9" t="s">
        <v>12</v>
      </c>
      <c r="D194" s="9" t="s">
        <v>13</v>
      </c>
      <c r="E194" s="9" t="s">
        <v>14</v>
      </c>
      <c r="F194" s="9" t="s">
        <v>15</v>
      </c>
      <c r="G194" s="9" t="s">
        <v>11</v>
      </c>
      <c r="H194" s="9" t="s">
        <v>16</v>
      </c>
      <c r="I194" s="10">
        <v>41269</v>
      </c>
      <c r="J194" s="12">
        <v>0</v>
      </c>
    </row>
    <row r="195" spans="1:10" x14ac:dyDescent="0.2">
      <c r="A195" s="9" t="s">
        <v>29</v>
      </c>
      <c r="B195" s="9" t="s">
        <v>11</v>
      </c>
      <c r="C195" s="9" t="s">
        <v>12</v>
      </c>
      <c r="D195" s="9" t="s">
        <v>13</v>
      </c>
      <c r="E195" s="9" t="s">
        <v>14</v>
      </c>
      <c r="F195" s="9" t="s">
        <v>15</v>
      </c>
      <c r="G195" s="9" t="s">
        <v>11</v>
      </c>
      <c r="H195" s="9" t="s">
        <v>16</v>
      </c>
      <c r="I195" s="10">
        <v>41274</v>
      </c>
      <c r="J195" s="12">
        <v>0</v>
      </c>
    </row>
    <row r="196" spans="1:10" x14ac:dyDescent="0.2">
      <c r="A196" s="9" t="s">
        <v>29</v>
      </c>
      <c r="B196" s="9" t="s">
        <v>11</v>
      </c>
      <c r="C196" s="9" t="s">
        <v>12</v>
      </c>
      <c r="D196" s="9" t="s">
        <v>13</v>
      </c>
      <c r="E196" s="9" t="s">
        <v>14</v>
      </c>
      <c r="F196" s="9" t="s">
        <v>15</v>
      </c>
      <c r="G196" s="9" t="s">
        <v>11</v>
      </c>
      <c r="H196" s="9" t="s">
        <v>16</v>
      </c>
      <c r="I196" s="10">
        <v>41275</v>
      </c>
      <c r="J196" s="12">
        <v>0</v>
      </c>
    </row>
    <row r="197" spans="1:10" x14ac:dyDescent="0.2">
      <c r="A197" s="9" t="s">
        <v>29</v>
      </c>
      <c r="B197" s="9" t="s">
        <v>11</v>
      </c>
      <c r="C197" s="9" t="s">
        <v>12</v>
      </c>
      <c r="D197" s="9" t="s">
        <v>13</v>
      </c>
      <c r="E197" s="9" t="s">
        <v>14</v>
      </c>
      <c r="F197" s="9" t="s">
        <v>15</v>
      </c>
      <c r="G197" s="9" t="s">
        <v>11</v>
      </c>
      <c r="H197" s="9" t="s">
        <v>16</v>
      </c>
      <c r="I197" s="10">
        <v>41312</v>
      </c>
      <c r="J197" s="12">
        <v>0</v>
      </c>
    </row>
    <row r="198" spans="1:10" x14ac:dyDescent="0.2">
      <c r="A198" s="9" t="s">
        <v>29</v>
      </c>
      <c r="B198" s="9" t="s">
        <v>11</v>
      </c>
      <c r="C198" s="9" t="s">
        <v>12</v>
      </c>
      <c r="D198" s="9" t="s">
        <v>13</v>
      </c>
      <c r="E198" s="9" t="s">
        <v>14</v>
      </c>
      <c r="F198" s="9" t="s">
        <v>15</v>
      </c>
      <c r="G198" s="9" t="s">
        <v>11</v>
      </c>
      <c r="H198" s="9" t="s">
        <v>16</v>
      </c>
      <c r="I198" s="10">
        <v>41319</v>
      </c>
      <c r="J198" s="12">
        <v>0</v>
      </c>
    </row>
    <row r="199" spans="1:10" x14ac:dyDescent="0.2">
      <c r="A199" s="9" t="s">
        <v>29</v>
      </c>
      <c r="B199" s="9" t="s">
        <v>11</v>
      </c>
      <c r="C199" s="9" t="s">
        <v>12</v>
      </c>
      <c r="D199" s="9" t="s">
        <v>13</v>
      </c>
      <c r="E199" s="9" t="s">
        <v>14</v>
      </c>
      <c r="F199" s="9" t="s">
        <v>15</v>
      </c>
      <c r="G199" s="9" t="s">
        <v>11</v>
      </c>
      <c r="H199" s="9" t="s">
        <v>16</v>
      </c>
      <c r="I199" s="10">
        <v>41333</v>
      </c>
      <c r="J199" s="12">
        <v>0</v>
      </c>
    </row>
    <row r="200" spans="1:10" x14ac:dyDescent="0.2">
      <c r="A200" s="9" t="s">
        <v>29</v>
      </c>
      <c r="B200" s="9" t="s">
        <v>11</v>
      </c>
      <c r="C200" s="9" t="s">
        <v>12</v>
      </c>
      <c r="D200" s="9" t="s">
        <v>13</v>
      </c>
      <c r="E200" s="9" t="s">
        <v>14</v>
      </c>
      <c r="F200" s="9" t="s">
        <v>15</v>
      </c>
      <c r="G200" s="9" t="s">
        <v>11</v>
      </c>
      <c r="H200" s="9" t="s">
        <v>16</v>
      </c>
      <c r="I200" s="10">
        <v>41347</v>
      </c>
      <c r="J200" s="12">
        <v>0</v>
      </c>
    </row>
    <row r="201" spans="1:10" x14ac:dyDescent="0.2">
      <c r="A201" s="9" t="s">
        <v>29</v>
      </c>
      <c r="B201" s="9" t="s">
        <v>11</v>
      </c>
      <c r="C201" s="9" t="s">
        <v>12</v>
      </c>
      <c r="D201" s="9" t="s">
        <v>13</v>
      </c>
      <c r="E201" s="9" t="s">
        <v>14</v>
      </c>
      <c r="F201" s="9" t="s">
        <v>15</v>
      </c>
      <c r="G201" s="9" t="s">
        <v>11</v>
      </c>
      <c r="H201" s="9" t="s">
        <v>16</v>
      </c>
      <c r="I201" s="10">
        <v>41358</v>
      </c>
      <c r="J201" s="12">
        <v>0</v>
      </c>
    </row>
    <row r="202" spans="1:10" x14ac:dyDescent="0.2">
      <c r="A202" s="9" t="s">
        <v>29</v>
      </c>
      <c r="B202" s="9" t="s">
        <v>11</v>
      </c>
      <c r="C202" s="9" t="s">
        <v>12</v>
      </c>
      <c r="D202" s="9" t="s">
        <v>13</v>
      </c>
      <c r="E202" s="9" t="s">
        <v>14</v>
      </c>
      <c r="F202" s="9" t="s">
        <v>15</v>
      </c>
      <c r="G202" s="9" t="s">
        <v>11</v>
      </c>
      <c r="H202" s="9" t="s">
        <v>16</v>
      </c>
      <c r="I202" s="10">
        <v>41422</v>
      </c>
      <c r="J202" s="12">
        <v>0</v>
      </c>
    </row>
    <row r="203" spans="1:10" x14ac:dyDescent="0.2">
      <c r="A203" s="9" t="s">
        <v>29</v>
      </c>
      <c r="B203" s="9" t="s">
        <v>11</v>
      </c>
      <c r="C203" s="9" t="s">
        <v>12</v>
      </c>
      <c r="D203" s="9" t="s">
        <v>13</v>
      </c>
      <c r="E203" s="9" t="s">
        <v>14</v>
      </c>
      <c r="F203" s="9" t="s">
        <v>15</v>
      </c>
      <c r="G203" s="9" t="s">
        <v>11</v>
      </c>
      <c r="H203" s="9" t="s">
        <v>16</v>
      </c>
      <c r="I203" s="10">
        <v>41426</v>
      </c>
      <c r="J203" s="12">
        <v>0</v>
      </c>
    </row>
    <row r="204" spans="1:10" x14ac:dyDescent="0.2">
      <c r="A204" s="9" t="s">
        <v>29</v>
      </c>
      <c r="B204" s="9" t="s">
        <v>11</v>
      </c>
      <c r="C204" s="9" t="s">
        <v>12</v>
      </c>
      <c r="D204" s="9" t="s">
        <v>13</v>
      </c>
      <c r="E204" s="9" t="s">
        <v>14</v>
      </c>
      <c r="F204" s="9" t="s">
        <v>15</v>
      </c>
      <c r="G204" s="9" t="s">
        <v>11</v>
      </c>
      <c r="H204" s="9" t="s">
        <v>16</v>
      </c>
      <c r="I204" s="10">
        <v>41428</v>
      </c>
      <c r="J204" s="12">
        <v>0</v>
      </c>
    </row>
    <row r="205" spans="1:10" x14ac:dyDescent="0.2">
      <c r="A205" s="9" t="s">
        <v>29</v>
      </c>
      <c r="B205" s="9" t="s">
        <v>11</v>
      </c>
      <c r="C205" s="9" t="s">
        <v>12</v>
      </c>
      <c r="D205" s="9" t="s">
        <v>13</v>
      </c>
      <c r="E205" s="9" t="s">
        <v>14</v>
      </c>
      <c r="F205" s="9" t="s">
        <v>15</v>
      </c>
      <c r="G205" s="9" t="s">
        <v>11</v>
      </c>
      <c r="H205" s="9" t="s">
        <v>16</v>
      </c>
      <c r="I205" s="10">
        <v>41432</v>
      </c>
      <c r="J205" s="12">
        <v>0</v>
      </c>
    </row>
    <row r="206" spans="1:10" x14ac:dyDescent="0.2">
      <c r="A206" s="9" t="s">
        <v>29</v>
      </c>
      <c r="B206" s="9" t="s">
        <v>11</v>
      </c>
      <c r="C206" s="9" t="s">
        <v>12</v>
      </c>
      <c r="D206" s="9" t="s">
        <v>13</v>
      </c>
      <c r="E206" s="9" t="s">
        <v>14</v>
      </c>
      <c r="F206" s="9" t="s">
        <v>15</v>
      </c>
      <c r="G206" s="9" t="s">
        <v>11</v>
      </c>
      <c r="H206" s="9" t="s">
        <v>16</v>
      </c>
      <c r="I206" s="10">
        <v>41445</v>
      </c>
      <c r="J206" s="12">
        <v>0</v>
      </c>
    </row>
    <row r="207" spans="1:10" x14ac:dyDescent="0.2">
      <c r="A207" s="9" t="s">
        <v>29</v>
      </c>
      <c r="B207" s="9" t="s">
        <v>11</v>
      </c>
      <c r="C207" s="9" t="s">
        <v>12</v>
      </c>
      <c r="D207" s="9" t="s">
        <v>13</v>
      </c>
      <c r="E207" s="9" t="s">
        <v>14</v>
      </c>
      <c r="F207" s="9" t="s">
        <v>15</v>
      </c>
      <c r="G207" s="9" t="s">
        <v>11</v>
      </c>
      <c r="H207" s="9" t="s">
        <v>16</v>
      </c>
      <c r="I207" s="10">
        <v>41456</v>
      </c>
      <c r="J207" s="12">
        <v>0</v>
      </c>
    </row>
    <row r="208" spans="1:10" x14ac:dyDescent="0.2">
      <c r="A208" s="9" t="s">
        <v>29</v>
      </c>
      <c r="B208" s="9" t="s">
        <v>11</v>
      </c>
      <c r="C208" s="9" t="s">
        <v>12</v>
      </c>
      <c r="D208" s="9" t="s">
        <v>13</v>
      </c>
      <c r="E208" s="9" t="s">
        <v>14</v>
      </c>
      <c r="F208" s="9" t="s">
        <v>15</v>
      </c>
      <c r="G208" s="9" t="s">
        <v>11</v>
      </c>
      <c r="H208" s="9" t="s">
        <v>16</v>
      </c>
      <c r="I208" s="10">
        <v>41470</v>
      </c>
      <c r="J208" s="12">
        <v>0</v>
      </c>
    </row>
    <row r="209" spans="1:10" x14ac:dyDescent="0.2">
      <c r="A209" s="9" t="s">
        <v>29</v>
      </c>
      <c r="B209" s="9" t="s">
        <v>11</v>
      </c>
      <c r="C209" s="9" t="s">
        <v>12</v>
      </c>
      <c r="D209" s="9" t="s">
        <v>13</v>
      </c>
      <c r="E209" s="9" t="s">
        <v>14</v>
      </c>
      <c r="F209" s="9" t="s">
        <v>15</v>
      </c>
      <c r="G209" s="9" t="s">
        <v>11</v>
      </c>
      <c r="H209" s="9" t="s">
        <v>16</v>
      </c>
      <c r="I209" s="10">
        <v>41502</v>
      </c>
      <c r="J209" s="12">
        <v>0</v>
      </c>
    </row>
    <row r="210" spans="1:10" x14ac:dyDescent="0.2">
      <c r="A210" s="9" t="s">
        <v>29</v>
      </c>
      <c r="B210" s="9" t="s">
        <v>11</v>
      </c>
      <c r="C210" s="9" t="s">
        <v>12</v>
      </c>
      <c r="D210" s="9" t="s">
        <v>13</v>
      </c>
      <c r="E210" s="9" t="s">
        <v>14</v>
      </c>
      <c r="F210" s="9" t="s">
        <v>15</v>
      </c>
      <c r="G210" s="9" t="s">
        <v>11</v>
      </c>
      <c r="H210" s="9" t="s">
        <v>16</v>
      </c>
      <c r="I210" s="10">
        <v>41518</v>
      </c>
      <c r="J210" s="12">
        <v>0</v>
      </c>
    </row>
    <row r="211" spans="1:10" x14ac:dyDescent="0.2">
      <c r="A211" s="9" t="s">
        <v>29</v>
      </c>
      <c r="B211" s="9" t="s">
        <v>11</v>
      </c>
      <c r="C211" s="9" t="s">
        <v>12</v>
      </c>
      <c r="D211" s="9" t="s">
        <v>13</v>
      </c>
      <c r="E211" s="9" t="s">
        <v>14</v>
      </c>
      <c r="F211" s="9" t="s">
        <v>15</v>
      </c>
      <c r="G211" s="9" t="s">
        <v>11</v>
      </c>
      <c r="H211" s="9" t="s">
        <v>16</v>
      </c>
      <c r="I211" s="10">
        <v>41522</v>
      </c>
      <c r="J211" s="12">
        <v>0</v>
      </c>
    </row>
    <row r="212" spans="1:10" x14ac:dyDescent="0.2">
      <c r="A212" s="9" t="s">
        <v>29</v>
      </c>
      <c r="B212" s="9" t="s">
        <v>11</v>
      </c>
      <c r="C212" s="9" t="s">
        <v>12</v>
      </c>
      <c r="D212" s="9" t="s">
        <v>13</v>
      </c>
      <c r="E212" s="9" t="s">
        <v>14</v>
      </c>
      <c r="F212" s="9" t="s">
        <v>15</v>
      </c>
      <c r="G212" s="9" t="s">
        <v>11</v>
      </c>
      <c r="H212" s="9" t="s">
        <v>16</v>
      </c>
      <c r="I212" s="10">
        <v>41527</v>
      </c>
      <c r="J212" s="12">
        <v>0</v>
      </c>
    </row>
    <row r="213" spans="1:10" x14ac:dyDescent="0.2">
      <c r="A213" s="9" t="s">
        <v>29</v>
      </c>
      <c r="B213" s="9" t="s">
        <v>11</v>
      </c>
      <c r="C213" s="9" t="s">
        <v>12</v>
      </c>
      <c r="D213" s="9" t="s">
        <v>13</v>
      </c>
      <c r="E213" s="9" t="s">
        <v>14</v>
      </c>
      <c r="F213" s="9" t="s">
        <v>15</v>
      </c>
      <c r="G213" s="9" t="s">
        <v>11</v>
      </c>
      <c r="H213" s="9" t="s">
        <v>16</v>
      </c>
      <c r="I213" s="10">
        <v>41547</v>
      </c>
      <c r="J213" s="12">
        <v>0</v>
      </c>
    </row>
    <row r="214" spans="1:10" x14ac:dyDescent="0.2">
      <c r="A214" s="9" t="s">
        <v>29</v>
      </c>
      <c r="B214" s="9" t="s">
        <v>11</v>
      </c>
      <c r="C214" s="9" t="s">
        <v>12</v>
      </c>
      <c r="D214" s="9" t="s">
        <v>13</v>
      </c>
      <c r="E214" s="9" t="s">
        <v>14</v>
      </c>
      <c r="F214" s="9" t="s">
        <v>15</v>
      </c>
      <c r="G214" s="9" t="s">
        <v>11</v>
      </c>
      <c r="H214" s="9" t="s">
        <v>16</v>
      </c>
      <c r="I214" s="10">
        <v>41564</v>
      </c>
      <c r="J214" s="12">
        <v>0</v>
      </c>
    </row>
    <row r="215" spans="1:10" x14ac:dyDescent="0.2">
      <c r="A215" s="9" t="s">
        <v>29</v>
      </c>
      <c r="B215" s="9" t="s">
        <v>11</v>
      </c>
      <c r="C215" s="9" t="s">
        <v>12</v>
      </c>
      <c r="D215" s="9" t="s">
        <v>13</v>
      </c>
      <c r="E215" s="9" t="s">
        <v>14</v>
      </c>
      <c r="F215" s="9" t="s">
        <v>15</v>
      </c>
      <c r="G215" s="9" t="s">
        <v>11</v>
      </c>
      <c r="H215" s="9" t="s">
        <v>16</v>
      </c>
      <c r="I215" s="10">
        <v>41579</v>
      </c>
      <c r="J215" s="12">
        <v>0</v>
      </c>
    </row>
    <row r="216" spans="1:10" x14ac:dyDescent="0.2">
      <c r="A216" s="9" t="s">
        <v>29</v>
      </c>
      <c r="B216" s="9" t="s">
        <v>11</v>
      </c>
      <c r="C216" s="9" t="s">
        <v>12</v>
      </c>
      <c r="D216" s="9" t="s">
        <v>13</v>
      </c>
      <c r="E216" s="9" t="s">
        <v>14</v>
      </c>
      <c r="F216" s="9" t="s">
        <v>15</v>
      </c>
      <c r="G216" s="9" t="s">
        <v>11</v>
      </c>
      <c r="H216" s="9" t="s">
        <v>16</v>
      </c>
      <c r="I216" s="10">
        <v>41624</v>
      </c>
      <c r="J216" s="12">
        <v>0</v>
      </c>
    </row>
    <row r="217" spans="1:10" x14ac:dyDescent="0.2">
      <c r="A217" s="9" t="s">
        <v>29</v>
      </c>
      <c r="B217" s="9" t="s">
        <v>11</v>
      </c>
      <c r="C217" s="9" t="s">
        <v>12</v>
      </c>
      <c r="D217" s="9" t="s">
        <v>13</v>
      </c>
      <c r="E217" s="9" t="s">
        <v>14</v>
      </c>
      <c r="F217" s="9" t="s">
        <v>15</v>
      </c>
      <c r="G217" s="9" t="s">
        <v>11</v>
      </c>
      <c r="H217" s="9" t="s">
        <v>16</v>
      </c>
      <c r="I217" s="10">
        <v>41628</v>
      </c>
      <c r="J217" s="12">
        <v>0</v>
      </c>
    </row>
    <row r="218" spans="1:10" x14ac:dyDescent="0.2">
      <c r="A218" s="9" t="s">
        <v>29</v>
      </c>
      <c r="B218" s="9" t="s">
        <v>11</v>
      </c>
      <c r="C218" s="9" t="s">
        <v>12</v>
      </c>
      <c r="D218" s="9" t="s">
        <v>13</v>
      </c>
      <c r="E218" s="9" t="s">
        <v>14</v>
      </c>
      <c r="F218" s="9" t="s">
        <v>15</v>
      </c>
      <c r="G218" s="9" t="s">
        <v>11</v>
      </c>
      <c r="H218" s="9" t="s">
        <v>16</v>
      </c>
      <c r="I218" s="10">
        <v>41640</v>
      </c>
      <c r="J218" s="12">
        <v>0</v>
      </c>
    </row>
    <row r="219" spans="1:10" x14ac:dyDescent="0.2">
      <c r="A219" s="9" t="s">
        <v>29</v>
      </c>
      <c r="B219" s="9" t="s">
        <v>11</v>
      </c>
      <c r="C219" s="9" t="s">
        <v>12</v>
      </c>
      <c r="D219" s="9" t="s">
        <v>13</v>
      </c>
      <c r="E219" s="9" t="s">
        <v>14</v>
      </c>
      <c r="F219" s="9" t="s">
        <v>15</v>
      </c>
      <c r="G219" s="9" t="s">
        <v>11</v>
      </c>
      <c r="H219" s="9" t="s">
        <v>16</v>
      </c>
      <c r="I219" s="10">
        <v>41661</v>
      </c>
      <c r="J219" s="12">
        <v>0</v>
      </c>
    </row>
    <row r="220" spans="1:10" x14ac:dyDescent="0.2">
      <c r="A220" s="9" t="s">
        <v>29</v>
      </c>
      <c r="B220" s="9" t="s">
        <v>11</v>
      </c>
      <c r="C220" s="9" t="s">
        <v>12</v>
      </c>
      <c r="D220" s="9" t="s">
        <v>13</v>
      </c>
      <c r="E220" s="9" t="s">
        <v>14</v>
      </c>
      <c r="F220" s="9" t="s">
        <v>15</v>
      </c>
      <c r="G220" s="9" t="s">
        <v>11</v>
      </c>
      <c r="H220" s="9" t="s">
        <v>16</v>
      </c>
      <c r="I220" s="10">
        <v>41670</v>
      </c>
      <c r="J220" s="12">
        <v>0</v>
      </c>
    </row>
    <row r="221" spans="1:10" x14ac:dyDescent="0.2">
      <c r="A221" s="9" t="s">
        <v>29</v>
      </c>
      <c r="B221" s="9" t="s">
        <v>11</v>
      </c>
      <c r="C221" s="9" t="s">
        <v>12</v>
      </c>
      <c r="D221" s="9" t="s">
        <v>13</v>
      </c>
      <c r="E221" s="9" t="s">
        <v>14</v>
      </c>
      <c r="F221" s="9" t="s">
        <v>15</v>
      </c>
      <c r="G221" s="9" t="s">
        <v>11</v>
      </c>
      <c r="H221" s="9" t="s">
        <v>16</v>
      </c>
      <c r="I221" s="10">
        <v>41671</v>
      </c>
      <c r="J221" s="12">
        <v>0</v>
      </c>
    </row>
    <row r="222" spans="1:10" x14ac:dyDescent="0.2">
      <c r="A222" s="9" t="s">
        <v>29</v>
      </c>
      <c r="B222" s="9" t="s">
        <v>11</v>
      </c>
      <c r="C222" s="9" t="s">
        <v>12</v>
      </c>
      <c r="D222" s="9" t="s">
        <v>13</v>
      </c>
      <c r="E222" s="9" t="s">
        <v>14</v>
      </c>
      <c r="F222" s="9" t="s">
        <v>15</v>
      </c>
      <c r="G222" s="9" t="s">
        <v>11</v>
      </c>
      <c r="H222" s="9" t="s">
        <v>16</v>
      </c>
      <c r="I222" s="10">
        <v>41687</v>
      </c>
      <c r="J222" s="12">
        <v>0</v>
      </c>
    </row>
    <row r="223" spans="1:10" x14ac:dyDescent="0.2">
      <c r="A223" s="9" t="s">
        <v>29</v>
      </c>
      <c r="B223" s="9" t="s">
        <v>11</v>
      </c>
      <c r="C223" s="9" t="s">
        <v>12</v>
      </c>
      <c r="D223" s="9" t="s">
        <v>13</v>
      </c>
      <c r="E223" s="9" t="s">
        <v>14</v>
      </c>
      <c r="F223" s="9" t="s">
        <v>15</v>
      </c>
      <c r="G223" s="9" t="s">
        <v>11</v>
      </c>
      <c r="H223" s="9" t="s">
        <v>16</v>
      </c>
      <c r="I223" s="10">
        <v>41709</v>
      </c>
      <c r="J223" s="12">
        <v>0</v>
      </c>
    </row>
    <row r="224" spans="1:10" x14ac:dyDescent="0.2">
      <c r="A224" s="9" t="s">
        <v>29</v>
      </c>
      <c r="B224" s="9" t="s">
        <v>11</v>
      </c>
      <c r="C224" s="9" t="s">
        <v>12</v>
      </c>
      <c r="D224" s="9" t="s">
        <v>13</v>
      </c>
      <c r="E224" s="9" t="s">
        <v>14</v>
      </c>
      <c r="F224" s="9" t="s">
        <v>15</v>
      </c>
      <c r="G224" s="9" t="s">
        <v>11</v>
      </c>
      <c r="H224" s="9" t="s">
        <v>16</v>
      </c>
      <c r="I224" s="10">
        <v>41711</v>
      </c>
      <c r="J224" s="12">
        <v>0</v>
      </c>
    </row>
    <row r="225" spans="1:10" x14ac:dyDescent="0.2">
      <c r="A225" s="9" t="s">
        <v>29</v>
      </c>
      <c r="B225" s="9" t="s">
        <v>11</v>
      </c>
      <c r="C225" s="9" t="s">
        <v>12</v>
      </c>
      <c r="D225" s="9" t="s">
        <v>13</v>
      </c>
      <c r="E225" s="9" t="s">
        <v>14</v>
      </c>
      <c r="F225" s="9" t="s">
        <v>15</v>
      </c>
      <c r="G225" s="9" t="s">
        <v>11</v>
      </c>
      <c r="H225" s="9" t="s">
        <v>16</v>
      </c>
      <c r="I225" s="10">
        <v>41739</v>
      </c>
      <c r="J225" s="12">
        <v>0</v>
      </c>
    </row>
    <row r="226" spans="1:10" x14ac:dyDescent="0.2">
      <c r="A226" s="9" t="s">
        <v>29</v>
      </c>
      <c r="B226" s="9" t="s">
        <v>11</v>
      </c>
      <c r="C226" s="9" t="s">
        <v>12</v>
      </c>
      <c r="D226" s="9" t="s">
        <v>13</v>
      </c>
      <c r="E226" s="9" t="s">
        <v>14</v>
      </c>
      <c r="F226" s="9" t="s">
        <v>15</v>
      </c>
      <c r="G226" s="9" t="s">
        <v>11</v>
      </c>
      <c r="H226" s="9" t="s">
        <v>16</v>
      </c>
      <c r="I226" s="10">
        <v>41750</v>
      </c>
      <c r="J226" s="12">
        <v>0</v>
      </c>
    </row>
    <row r="227" spans="1:10" x14ac:dyDescent="0.2">
      <c r="A227" s="9" t="s">
        <v>29</v>
      </c>
      <c r="B227" s="9" t="s">
        <v>11</v>
      </c>
      <c r="C227" s="9" t="s">
        <v>12</v>
      </c>
      <c r="D227" s="9" t="s">
        <v>13</v>
      </c>
      <c r="E227" s="9" t="s">
        <v>14</v>
      </c>
      <c r="F227" s="9" t="s">
        <v>15</v>
      </c>
      <c r="G227" s="9" t="s">
        <v>11</v>
      </c>
      <c r="H227" s="9" t="s">
        <v>16</v>
      </c>
      <c r="I227" s="10">
        <v>41780</v>
      </c>
      <c r="J227" s="12">
        <v>0</v>
      </c>
    </row>
    <row r="228" spans="1:10" x14ac:dyDescent="0.2">
      <c r="A228" s="9" t="s">
        <v>29</v>
      </c>
      <c r="B228" s="9" t="s">
        <v>11</v>
      </c>
      <c r="C228" s="9" t="s">
        <v>12</v>
      </c>
      <c r="D228" s="9" t="s">
        <v>13</v>
      </c>
      <c r="E228" s="9" t="s">
        <v>14</v>
      </c>
      <c r="F228" s="9" t="s">
        <v>15</v>
      </c>
      <c r="G228" s="9" t="s">
        <v>11</v>
      </c>
      <c r="H228" s="9" t="s">
        <v>16</v>
      </c>
      <c r="I228" s="10">
        <v>41794</v>
      </c>
      <c r="J228" s="12">
        <v>0</v>
      </c>
    </row>
    <row r="229" spans="1:10" x14ac:dyDescent="0.2">
      <c r="A229" s="9" t="s">
        <v>29</v>
      </c>
      <c r="B229" s="9" t="s">
        <v>11</v>
      </c>
      <c r="C229" s="9" t="s">
        <v>12</v>
      </c>
      <c r="D229" s="9" t="s">
        <v>13</v>
      </c>
      <c r="E229" s="9" t="s">
        <v>14</v>
      </c>
      <c r="F229" s="9" t="s">
        <v>15</v>
      </c>
      <c r="G229" s="9" t="s">
        <v>11</v>
      </c>
      <c r="H229" s="9" t="s">
        <v>16</v>
      </c>
      <c r="I229" s="10">
        <v>41801</v>
      </c>
      <c r="J229" s="12">
        <v>0</v>
      </c>
    </row>
    <row r="230" spans="1:10" x14ac:dyDescent="0.2">
      <c r="A230" s="9" t="s">
        <v>29</v>
      </c>
      <c r="B230" s="9" t="s">
        <v>11</v>
      </c>
      <c r="C230" s="9" t="s">
        <v>12</v>
      </c>
      <c r="D230" s="9" t="s">
        <v>13</v>
      </c>
      <c r="E230" s="9" t="s">
        <v>14</v>
      </c>
      <c r="F230" s="9" t="s">
        <v>15</v>
      </c>
      <c r="G230" s="9" t="s">
        <v>11</v>
      </c>
      <c r="H230" s="9" t="s">
        <v>16</v>
      </c>
      <c r="I230" s="10">
        <v>41808</v>
      </c>
      <c r="J230" s="12">
        <v>0</v>
      </c>
    </row>
    <row r="231" spans="1:10" x14ac:dyDescent="0.2">
      <c r="A231" s="9" t="s">
        <v>29</v>
      </c>
      <c r="B231" s="9" t="s">
        <v>11</v>
      </c>
      <c r="C231" s="9" t="s">
        <v>12</v>
      </c>
      <c r="D231" s="9" t="s">
        <v>13</v>
      </c>
      <c r="E231" s="9" t="s">
        <v>14</v>
      </c>
      <c r="F231" s="9" t="s">
        <v>15</v>
      </c>
      <c r="G231" s="9" t="s">
        <v>11</v>
      </c>
      <c r="H231" s="9" t="s">
        <v>16</v>
      </c>
      <c r="I231" s="10">
        <v>41858</v>
      </c>
      <c r="J231" s="12">
        <v>0</v>
      </c>
    </row>
    <row r="232" spans="1:10" x14ac:dyDescent="0.2">
      <c r="A232" s="9" t="s">
        <v>29</v>
      </c>
      <c r="B232" s="9" t="s">
        <v>11</v>
      </c>
      <c r="C232" s="9" t="s">
        <v>12</v>
      </c>
      <c r="D232" s="9" t="s">
        <v>13</v>
      </c>
      <c r="E232" s="9" t="s">
        <v>14</v>
      </c>
      <c r="F232" s="9" t="s">
        <v>15</v>
      </c>
      <c r="G232" s="9" t="s">
        <v>11</v>
      </c>
      <c r="H232" s="9" t="s">
        <v>16</v>
      </c>
      <c r="I232" s="10">
        <v>41883</v>
      </c>
      <c r="J232" s="12">
        <v>0</v>
      </c>
    </row>
    <row r="233" spans="1:10" x14ac:dyDescent="0.2">
      <c r="A233" s="9" t="s">
        <v>29</v>
      </c>
      <c r="B233" s="9" t="s">
        <v>11</v>
      </c>
      <c r="C233" s="9" t="s">
        <v>12</v>
      </c>
      <c r="D233" s="9" t="s">
        <v>13</v>
      </c>
      <c r="E233" s="9" t="s">
        <v>14</v>
      </c>
      <c r="F233" s="9" t="s">
        <v>15</v>
      </c>
      <c r="G233" s="9" t="s">
        <v>11</v>
      </c>
      <c r="H233" s="9" t="s">
        <v>16</v>
      </c>
      <c r="I233" s="10">
        <v>41907</v>
      </c>
      <c r="J233" s="12">
        <v>0</v>
      </c>
    </row>
    <row r="234" spans="1:10" x14ac:dyDescent="0.2">
      <c r="A234" s="9" t="s">
        <v>29</v>
      </c>
      <c r="B234" s="9" t="s">
        <v>11</v>
      </c>
      <c r="C234" s="9" t="s">
        <v>12</v>
      </c>
      <c r="D234" s="9" t="s">
        <v>13</v>
      </c>
      <c r="E234" s="9" t="s">
        <v>14</v>
      </c>
      <c r="F234" s="9" t="s">
        <v>15</v>
      </c>
      <c r="G234" s="9" t="s">
        <v>11</v>
      </c>
      <c r="H234" s="9" t="s">
        <v>16</v>
      </c>
      <c r="I234" s="10">
        <v>41935</v>
      </c>
      <c r="J234" s="12">
        <v>0</v>
      </c>
    </row>
    <row r="235" spans="1:10" x14ac:dyDescent="0.2">
      <c r="A235" s="9" t="s">
        <v>29</v>
      </c>
      <c r="B235" s="9" t="s">
        <v>11</v>
      </c>
      <c r="C235" s="9" t="s">
        <v>12</v>
      </c>
      <c r="D235" s="9" t="s">
        <v>13</v>
      </c>
      <c r="E235" s="9" t="s">
        <v>14</v>
      </c>
      <c r="F235" s="9" t="s">
        <v>15</v>
      </c>
      <c r="G235" s="9" t="s">
        <v>11</v>
      </c>
      <c r="H235" s="9" t="s">
        <v>16</v>
      </c>
      <c r="I235" s="10">
        <v>42005</v>
      </c>
      <c r="J235" s="12">
        <v>0</v>
      </c>
    </row>
    <row r="236" spans="1:10" x14ac:dyDescent="0.2">
      <c r="A236" s="9" t="s">
        <v>29</v>
      </c>
      <c r="B236" s="9" t="s">
        <v>11</v>
      </c>
      <c r="C236" s="9" t="s">
        <v>12</v>
      </c>
      <c r="D236" s="9" t="s">
        <v>13</v>
      </c>
      <c r="E236" s="9" t="s">
        <v>14</v>
      </c>
      <c r="F236" s="9" t="s">
        <v>15</v>
      </c>
      <c r="G236" s="9" t="s">
        <v>11</v>
      </c>
      <c r="H236" s="9" t="s">
        <v>16</v>
      </c>
      <c r="I236" s="10">
        <v>42064</v>
      </c>
      <c r="J236" s="12">
        <v>0</v>
      </c>
    </row>
    <row r="237" spans="1:10" x14ac:dyDescent="0.2">
      <c r="A237" s="9" t="s">
        <v>29</v>
      </c>
      <c r="B237" s="9" t="s">
        <v>11</v>
      </c>
      <c r="C237" s="9" t="s">
        <v>12</v>
      </c>
      <c r="D237" s="9" t="s">
        <v>13</v>
      </c>
      <c r="E237" s="9" t="s">
        <v>14</v>
      </c>
      <c r="F237" s="9" t="s">
        <v>15</v>
      </c>
      <c r="G237" s="9" t="s">
        <v>11</v>
      </c>
      <c r="H237" s="9" t="s">
        <v>16</v>
      </c>
      <c r="I237" s="10">
        <v>42370</v>
      </c>
      <c r="J237" s="12">
        <v>0</v>
      </c>
    </row>
    <row r="238" spans="1:10" x14ac:dyDescent="0.2">
      <c r="A238" s="9" t="s">
        <v>29</v>
      </c>
      <c r="B238" s="9" t="s">
        <v>11</v>
      </c>
      <c r="C238" s="9" t="s">
        <v>12</v>
      </c>
      <c r="D238" s="9" t="s">
        <v>13</v>
      </c>
      <c r="E238" s="9" t="s">
        <v>14</v>
      </c>
      <c r="F238" s="9" t="s">
        <v>15</v>
      </c>
      <c r="G238" s="9" t="s">
        <v>11</v>
      </c>
      <c r="H238" s="9" t="s">
        <v>16</v>
      </c>
      <c r="I238" s="10">
        <v>42727</v>
      </c>
      <c r="J238" s="11">
        <v>539761.15</v>
      </c>
    </row>
    <row r="239" spans="1:10" x14ac:dyDescent="0.2">
      <c r="A239" s="9" t="s">
        <v>29</v>
      </c>
      <c r="B239" s="9" t="s">
        <v>11</v>
      </c>
      <c r="C239" s="9" t="s">
        <v>17</v>
      </c>
      <c r="D239" s="9" t="s">
        <v>13</v>
      </c>
      <c r="E239" s="9" t="s">
        <v>14</v>
      </c>
      <c r="F239" s="9" t="s">
        <v>15</v>
      </c>
      <c r="G239" s="9" t="s">
        <v>11</v>
      </c>
      <c r="H239" s="9" t="s">
        <v>16</v>
      </c>
      <c r="I239" s="10">
        <v>39814</v>
      </c>
      <c r="J239" s="12">
        <v>0</v>
      </c>
    </row>
    <row r="240" spans="1:10" x14ac:dyDescent="0.2">
      <c r="A240" s="9" t="s">
        <v>29</v>
      </c>
      <c r="B240" s="9" t="s">
        <v>11</v>
      </c>
      <c r="C240" s="9" t="s">
        <v>17</v>
      </c>
      <c r="D240" s="9" t="s">
        <v>13</v>
      </c>
      <c r="E240" s="9" t="s">
        <v>14</v>
      </c>
      <c r="F240" s="9" t="s">
        <v>15</v>
      </c>
      <c r="G240" s="9" t="s">
        <v>11</v>
      </c>
      <c r="H240" s="9" t="s">
        <v>16</v>
      </c>
      <c r="I240" s="10">
        <v>40179</v>
      </c>
      <c r="J240" s="12">
        <v>0</v>
      </c>
    </row>
    <row r="241" spans="1:10" x14ac:dyDescent="0.2">
      <c r="A241" s="9" t="s">
        <v>29</v>
      </c>
      <c r="B241" s="9" t="s">
        <v>11</v>
      </c>
      <c r="C241" s="9" t="s">
        <v>17</v>
      </c>
      <c r="D241" s="9" t="s">
        <v>13</v>
      </c>
      <c r="E241" s="9" t="s">
        <v>14</v>
      </c>
      <c r="F241" s="9" t="s">
        <v>15</v>
      </c>
      <c r="G241" s="9" t="s">
        <v>11</v>
      </c>
      <c r="H241" s="9" t="s">
        <v>16</v>
      </c>
      <c r="I241" s="10">
        <v>40544</v>
      </c>
      <c r="J241" s="12">
        <v>0</v>
      </c>
    </row>
    <row r="242" spans="1:10" x14ac:dyDescent="0.2">
      <c r="A242" s="9" t="s">
        <v>29</v>
      </c>
      <c r="B242" s="9" t="s">
        <v>11</v>
      </c>
      <c r="C242" s="9" t="s">
        <v>17</v>
      </c>
      <c r="D242" s="9" t="s">
        <v>13</v>
      </c>
      <c r="E242" s="9" t="s">
        <v>14</v>
      </c>
      <c r="F242" s="9" t="s">
        <v>15</v>
      </c>
      <c r="G242" s="9" t="s">
        <v>11</v>
      </c>
      <c r="H242" s="9" t="s">
        <v>16</v>
      </c>
      <c r="I242" s="10">
        <v>40909</v>
      </c>
      <c r="J242" s="12">
        <v>0</v>
      </c>
    </row>
    <row r="243" spans="1:10" x14ac:dyDescent="0.2">
      <c r="A243" s="9" t="s">
        <v>29</v>
      </c>
      <c r="B243" s="9" t="s">
        <v>11</v>
      </c>
      <c r="C243" s="9" t="s">
        <v>17</v>
      </c>
      <c r="D243" s="9" t="s">
        <v>13</v>
      </c>
      <c r="E243" s="9" t="s">
        <v>14</v>
      </c>
      <c r="F243" s="9" t="s">
        <v>15</v>
      </c>
      <c r="G243" s="9" t="s">
        <v>11</v>
      </c>
      <c r="H243" s="9" t="s">
        <v>16</v>
      </c>
      <c r="I243" s="10">
        <v>41148</v>
      </c>
      <c r="J243" s="12">
        <v>0</v>
      </c>
    </row>
    <row r="244" spans="1:10" x14ac:dyDescent="0.2">
      <c r="A244" s="9" t="s">
        <v>29</v>
      </c>
      <c r="B244" s="9" t="s">
        <v>11</v>
      </c>
      <c r="C244" s="9" t="s">
        <v>17</v>
      </c>
      <c r="D244" s="9" t="s">
        <v>13</v>
      </c>
      <c r="E244" s="9" t="s">
        <v>14</v>
      </c>
      <c r="F244" s="9" t="s">
        <v>15</v>
      </c>
      <c r="G244" s="9" t="s">
        <v>11</v>
      </c>
      <c r="H244" s="9" t="s">
        <v>16</v>
      </c>
      <c r="I244" s="10">
        <v>41730</v>
      </c>
      <c r="J244" s="12">
        <v>0</v>
      </c>
    </row>
    <row r="245" spans="1:10" x14ac:dyDescent="0.2">
      <c r="A245" s="9" t="s">
        <v>29</v>
      </c>
      <c r="B245" s="9" t="s">
        <v>11</v>
      </c>
      <c r="C245" s="9" t="s">
        <v>17</v>
      </c>
      <c r="D245" s="9" t="s">
        <v>13</v>
      </c>
      <c r="E245" s="9" t="s">
        <v>14</v>
      </c>
      <c r="F245" s="9" t="s">
        <v>15</v>
      </c>
      <c r="G245" s="9" t="s">
        <v>11</v>
      </c>
      <c r="H245" s="9" t="s">
        <v>16</v>
      </c>
      <c r="I245" s="10">
        <v>41897</v>
      </c>
      <c r="J245" s="12">
        <v>0</v>
      </c>
    </row>
    <row r="246" spans="1:10" x14ac:dyDescent="0.2">
      <c r="A246" s="9" t="s">
        <v>29</v>
      </c>
      <c r="B246" s="9" t="s">
        <v>11</v>
      </c>
      <c r="C246" s="9" t="s">
        <v>12</v>
      </c>
      <c r="D246" s="9" t="s">
        <v>13</v>
      </c>
      <c r="E246" s="9" t="s">
        <v>14</v>
      </c>
      <c r="F246" s="9" t="s">
        <v>15</v>
      </c>
      <c r="G246" s="9" t="s">
        <v>11</v>
      </c>
      <c r="H246" s="9" t="s">
        <v>18</v>
      </c>
      <c r="I246" s="10">
        <v>41883</v>
      </c>
      <c r="J246" s="11">
        <v>15314.82</v>
      </c>
    </row>
    <row r="247" spans="1:10" x14ac:dyDescent="0.2">
      <c r="A247" s="9" t="s">
        <v>29</v>
      </c>
      <c r="B247" s="9" t="s">
        <v>11</v>
      </c>
      <c r="C247" s="9" t="s">
        <v>12</v>
      </c>
      <c r="D247" s="9" t="s">
        <v>13</v>
      </c>
      <c r="E247" s="9" t="s">
        <v>14</v>
      </c>
      <c r="F247" s="9" t="s">
        <v>15</v>
      </c>
      <c r="G247" s="9" t="s">
        <v>11</v>
      </c>
      <c r="H247" s="9" t="s">
        <v>18</v>
      </c>
      <c r="I247" s="10">
        <v>42312</v>
      </c>
      <c r="J247" s="12">
        <v>0</v>
      </c>
    </row>
    <row r="248" spans="1:10" x14ac:dyDescent="0.2">
      <c r="A248" s="9" t="s">
        <v>29</v>
      </c>
      <c r="B248" s="9" t="s">
        <v>11</v>
      </c>
      <c r="C248" s="9" t="s">
        <v>12</v>
      </c>
      <c r="D248" s="9" t="s">
        <v>13</v>
      </c>
      <c r="E248" s="9" t="s">
        <v>14</v>
      </c>
      <c r="F248" s="9" t="s">
        <v>15</v>
      </c>
      <c r="G248" s="9" t="s">
        <v>11</v>
      </c>
      <c r="H248" s="9" t="s">
        <v>18</v>
      </c>
      <c r="I248" s="10">
        <v>42352</v>
      </c>
      <c r="J248" s="12">
        <v>0</v>
      </c>
    </row>
    <row r="249" spans="1:10" x14ac:dyDescent="0.2">
      <c r="A249" s="9" t="s">
        <v>29</v>
      </c>
      <c r="B249" s="9" t="s">
        <v>11</v>
      </c>
      <c r="C249" s="9" t="s">
        <v>12</v>
      </c>
      <c r="D249" s="9" t="s">
        <v>13</v>
      </c>
      <c r="E249" s="9" t="s">
        <v>14</v>
      </c>
      <c r="F249" s="9" t="s">
        <v>15</v>
      </c>
      <c r="G249" s="9" t="s">
        <v>11</v>
      </c>
      <c r="H249" s="9" t="s">
        <v>18</v>
      </c>
      <c r="I249" s="10">
        <v>42362</v>
      </c>
      <c r="J249" s="11">
        <v>321905.59999999998</v>
      </c>
    </row>
    <row r="250" spans="1:10" x14ac:dyDescent="0.2">
      <c r="A250" s="9" t="s">
        <v>29</v>
      </c>
      <c r="B250" s="9" t="s">
        <v>11</v>
      </c>
      <c r="C250" s="9" t="s">
        <v>12</v>
      </c>
      <c r="D250" s="9" t="s">
        <v>13</v>
      </c>
      <c r="E250" s="9" t="s">
        <v>14</v>
      </c>
      <c r="F250" s="9" t="s">
        <v>15</v>
      </c>
      <c r="G250" s="9" t="s">
        <v>11</v>
      </c>
      <c r="H250" s="9" t="s">
        <v>18</v>
      </c>
      <c r="I250" s="10">
        <v>42381</v>
      </c>
      <c r="J250" s="11">
        <v>1607.13</v>
      </c>
    </row>
    <row r="251" spans="1:10" x14ac:dyDescent="0.2">
      <c r="A251" s="9" t="s">
        <v>29</v>
      </c>
      <c r="B251" s="9" t="s">
        <v>11</v>
      </c>
      <c r="C251" s="9" t="s">
        <v>12</v>
      </c>
      <c r="D251" s="9" t="s">
        <v>13</v>
      </c>
      <c r="E251" s="9" t="s">
        <v>14</v>
      </c>
      <c r="F251" s="9" t="s">
        <v>15</v>
      </c>
      <c r="G251" s="9" t="s">
        <v>11</v>
      </c>
      <c r="H251" s="9" t="s">
        <v>18</v>
      </c>
      <c r="I251" s="10">
        <v>42571</v>
      </c>
      <c r="J251" s="11">
        <v>24823.05</v>
      </c>
    </row>
    <row r="252" spans="1:10" x14ac:dyDescent="0.2">
      <c r="A252" s="9" t="s">
        <v>29</v>
      </c>
      <c r="B252" s="9" t="s">
        <v>11</v>
      </c>
      <c r="C252" s="9" t="s">
        <v>12</v>
      </c>
      <c r="D252" s="9" t="s">
        <v>13</v>
      </c>
      <c r="E252" s="9" t="s">
        <v>14</v>
      </c>
      <c r="F252" s="9" t="s">
        <v>15</v>
      </c>
      <c r="G252" s="9" t="s">
        <v>11</v>
      </c>
      <c r="H252" s="9" t="s">
        <v>18</v>
      </c>
      <c r="I252" s="10">
        <v>42718</v>
      </c>
      <c r="J252" s="11">
        <v>36141.51</v>
      </c>
    </row>
    <row r="253" spans="1:10" x14ac:dyDescent="0.2">
      <c r="A253" s="9" t="s">
        <v>29</v>
      </c>
      <c r="B253" s="9" t="s">
        <v>11</v>
      </c>
      <c r="C253" s="9" t="s">
        <v>12</v>
      </c>
      <c r="D253" s="9" t="s">
        <v>13</v>
      </c>
      <c r="E253" s="9" t="s">
        <v>14</v>
      </c>
      <c r="F253" s="9" t="s">
        <v>15</v>
      </c>
      <c r="G253" s="9" t="s">
        <v>11</v>
      </c>
      <c r="H253" s="9" t="s">
        <v>19</v>
      </c>
      <c r="I253" s="10">
        <v>42005</v>
      </c>
      <c r="J253" s="11">
        <v>46588.36</v>
      </c>
    </row>
    <row r="254" spans="1:10" x14ac:dyDescent="0.2">
      <c r="A254" s="9" t="s">
        <v>29</v>
      </c>
      <c r="B254" s="9" t="s">
        <v>11</v>
      </c>
      <c r="C254" s="9" t="s">
        <v>12</v>
      </c>
      <c r="D254" s="9" t="s">
        <v>13</v>
      </c>
      <c r="E254" s="9" t="s">
        <v>14</v>
      </c>
      <c r="F254" s="9" t="s">
        <v>15</v>
      </c>
      <c r="G254" s="9" t="s">
        <v>11</v>
      </c>
      <c r="H254" s="9" t="s">
        <v>51</v>
      </c>
      <c r="I254" s="10">
        <v>42278</v>
      </c>
      <c r="J254" s="12">
        <v>0</v>
      </c>
    </row>
    <row r="255" spans="1:10" x14ac:dyDescent="0.2">
      <c r="A255" s="9" t="s">
        <v>29</v>
      </c>
      <c r="B255" s="9" t="s">
        <v>11</v>
      </c>
      <c r="C255" s="9" t="s">
        <v>12</v>
      </c>
      <c r="D255" s="9" t="s">
        <v>13</v>
      </c>
      <c r="E255" s="9" t="s">
        <v>14</v>
      </c>
      <c r="F255" s="9" t="s">
        <v>15</v>
      </c>
      <c r="G255" s="9" t="s">
        <v>11</v>
      </c>
      <c r="H255" s="9" t="s">
        <v>51</v>
      </c>
      <c r="I255" s="10">
        <v>42312</v>
      </c>
      <c r="J255" s="12">
        <v>0</v>
      </c>
    </row>
    <row r="256" spans="1:10" x14ac:dyDescent="0.2">
      <c r="A256" s="9" t="s">
        <v>29</v>
      </c>
      <c r="B256" s="9" t="s">
        <v>11</v>
      </c>
      <c r="C256" s="9" t="s">
        <v>12</v>
      </c>
      <c r="D256" s="9" t="s">
        <v>13</v>
      </c>
      <c r="E256" s="9" t="s">
        <v>14</v>
      </c>
      <c r="F256" s="9" t="s">
        <v>15</v>
      </c>
      <c r="G256" s="9" t="s">
        <v>11</v>
      </c>
      <c r="H256" s="9" t="s">
        <v>51</v>
      </c>
      <c r="I256" s="10">
        <v>42346</v>
      </c>
      <c r="J256" s="11">
        <v>53546.31</v>
      </c>
    </row>
    <row r="257" spans="1:10" x14ac:dyDescent="0.2">
      <c r="A257" s="9" t="s">
        <v>29</v>
      </c>
      <c r="B257" s="9" t="s">
        <v>11</v>
      </c>
      <c r="C257" s="9" t="s">
        <v>12</v>
      </c>
      <c r="D257" s="9" t="s">
        <v>13</v>
      </c>
      <c r="E257" s="9" t="s">
        <v>14</v>
      </c>
      <c r="F257" s="9" t="s">
        <v>15</v>
      </c>
      <c r="G257" s="9" t="s">
        <v>11</v>
      </c>
      <c r="H257" s="9" t="s">
        <v>20</v>
      </c>
      <c r="I257" s="10">
        <v>40909</v>
      </c>
      <c r="J257" s="11">
        <v>4814990.37</v>
      </c>
    </row>
    <row r="258" spans="1:10" x14ac:dyDescent="0.2">
      <c r="A258" s="9" t="s">
        <v>29</v>
      </c>
      <c r="B258" s="9" t="s">
        <v>11</v>
      </c>
      <c r="C258" s="9" t="s">
        <v>12</v>
      </c>
      <c r="D258" s="9" t="s">
        <v>13</v>
      </c>
      <c r="E258" s="9" t="s">
        <v>14</v>
      </c>
      <c r="F258" s="9" t="s">
        <v>15</v>
      </c>
      <c r="G258" s="9" t="s">
        <v>11</v>
      </c>
      <c r="H258" s="9" t="s">
        <v>20</v>
      </c>
      <c r="I258" s="10">
        <v>41085</v>
      </c>
      <c r="J258" s="11">
        <v>1255213.43</v>
      </c>
    </row>
    <row r="259" spans="1:10" x14ac:dyDescent="0.2">
      <c r="A259" s="9" t="s">
        <v>29</v>
      </c>
      <c r="B259" s="9" t="s">
        <v>11</v>
      </c>
      <c r="C259" s="9" t="s">
        <v>12</v>
      </c>
      <c r="D259" s="9" t="s">
        <v>13</v>
      </c>
      <c r="E259" s="9" t="s">
        <v>14</v>
      </c>
      <c r="F259" s="9" t="s">
        <v>15</v>
      </c>
      <c r="G259" s="9" t="s">
        <v>11</v>
      </c>
      <c r="H259" s="9" t="s">
        <v>20</v>
      </c>
      <c r="I259" s="10">
        <v>41182</v>
      </c>
      <c r="J259" s="11">
        <v>144619.14000000001</v>
      </c>
    </row>
    <row r="260" spans="1:10" x14ac:dyDescent="0.2">
      <c r="A260" s="9" t="s">
        <v>29</v>
      </c>
      <c r="B260" s="9" t="s">
        <v>11</v>
      </c>
      <c r="C260" s="9" t="s">
        <v>12</v>
      </c>
      <c r="D260" s="9" t="s">
        <v>13</v>
      </c>
      <c r="E260" s="9" t="s">
        <v>14</v>
      </c>
      <c r="F260" s="9" t="s">
        <v>15</v>
      </c>
      <c r="G260" s="9" t="s">
        <v>11</v>
      </c>
      <c r="H260" s="9" t="s">
        <v>20</v>
      </c>
      <c r="I260" s="10">
        <v>41274</v>
      </c>
      <c r="J260" s="11">
        <v>7159.66</v>
      </c>
    </row>
    <row r="261" spans="1:10" x14ac:dyDescent="0.2">
      <c r="A261" s="9" t="s">
        <v>29</v>
      </c>
      <c r="B261" s="9" t="s">
        <v>11</v>
      </c>
      <c r="C261" s="9" t="s">
        <v>12</v>
      </c>
      <c r="D261" s="9" t="s">
        <v>13</v>
      </c>
      <c r="E261" s="9" t="s">
        <v>14</v>
      </c>
      <c r="F261" s="9" t="s">
        <v>15</v>
      </c>
      <c r="G261" s="9" t="s">
        <v>11</v>
      </c>
      <c r="H261" s="9" t="s">
        <v>20</v>
      </c>
      <c r="I261" s="10">
        <v>41428</v>
      </c>
      <c r="J261" s="11">
        <v>210810.43</v>
      </c>
    </row>
    <row r="262" spans="1:10" x14ac:dyDescent="0.2">
      <c r="A262" s="9" t="s">
        <v>29</v>
      </c>
      <c r="B262" s="9" t="s">
        <v>11</v>
      </c>
      <c r="C262" s="9" t="s">
        <v>12</v>
      </c>
      <c r="D262" s="9" t="s">
        <v>13</v>
      </c>
      <c r="E262" s="9" t="s">
        <v>14</v>
      </c>
      <c r="F262" s="9" t="s">
        <v>15</v>
      </c>
      <c r="G262" s="9" t="s">
        <v>11</v>
      </c>
      <c r="H262" s="9" t="s">
        <v>20</v>
      </c>
      <c r="I262" s="10">
        <v>41522</v>
      </c>
      <c r="J262" s="11">
        <v>832356.07</v>
      </c>
    </row>
    <row r="263" spans="1:10" x14ac:dyDescent="0.2">
      <c r="A263" s="9" t="s">
        <v>29</v>
      </c>
      <c r="B263" s="9" t="s">
        <v>11</v>
      </c>
      <c r="C263" s="9" t="s">
        <v>12</v>
      </c>
      <c r="D263" s="9" t="s">
        <v>13</v>
      </c>
      <c r="E263" s="9" t="s">
        <v>14</v>
      </c>
      <c r="F263" s="9" t="s">
        <v>15</v>
      </c>
      <c r="G263" s="9" t="s">
        <v>11</v>
      </c>
      <c r="H263" s="9" t="s">
        <v>20</v>
      </c>
      <c r="I263" s="10">
        <v>41624</v>
      </c>
      <c r="J263" s="11">
        <v>276871.96999999997</v>
      </c>
    </row>
    <row r="264" spans="1:10" x14ac:dyDescent="0.2">
      <c r="A264" s="9" t="s">
        <v>29</v>
      </c>
      <c r="B264" s="9" t="s">
        <v>11</v>
      </c>
      <c r="C264" s="9" t="s">
        <v>12</v>
      </c>
      <c r="D264" s="9" t="s">
        <v>13</v>
      </c>
      <c r="E264" s="9" t="s">
        <v>14</v>
      </c>
      <c r="F264" s="9" t="s">
        <v>15</v>
      </c>
      <c r="G264" s="9" t="s">
        <v>11</v>
      </c>
      <c r="H264" s="9" t="s">
        <v>20</v>
      </c>
      <c r="I264" s="10">
        <v>41628</v>
      </c>
      <c r="J264" s="11">
        <v>9832060.2400000002</v>
      </c>
    </row>
    <row r="265" spans="1:10" x14ac:dyDescent="0.2">
      <c r="A265" s="9" t="s">
        <v>29</v>
      </c>
      <c r="B265" s="9" t="s">
        <v>11</v>
      </c>
      <c r="C265" s="9" t="s">
        <v>12</v>
      </c>
      <c r="D265" s="9" t="s">
        <v>13</v>
      </c>
      <c r="E265" s="9" t="s">
        <v>14</v>
      </c>
      <c r="F265" s="9" t="s">
        <v>15</v>
      </c>
      <c r="G265" s="9" t="s">
        <v>11</v>
      </c>
      <c r="H265" s="9" t="s">
        <v>20</v>
      </c>
      <c r="I265" s="10">
        <v>41788</v>
      </c>
      <c r="J265" s="12">
        <v>0</v>
      </c>
    </row>
    <row r="266" spans="1:10" x14ac:dyDescent="0.2">
      <c r="A266" s="9" t="s">
        <v>29</v>
      </c>
      <c r="B266" s="9" t="s">
        <v>11</v>
      </c>
      <c r="C266" s="9" t="s">
        <v>12</v>
      </c>
      <c r="D266" s="9" t="s">
        <v>13</v>
      </c>
      <c r="E266" s="9" t="s">
        <v>14</v>
      </c>
      <c r="F266" s="9" t="s">
        <v>15</v>
      </c>
      <c r="G266" s="9" t="s">
        <v>11</v>
      </c>
      <c r="H266" s="9" t="s">
        <v>20</v>
      </c>
      <c r="I266" s="10">
        <v>41808</v>
      </c>
      <c r="J266" s="11">
        <v>2548359.5099999998</v>
      </c>
    </row>
    <row r="267" spans="1:10" x14ac:dyDescent="0.2">
      <c r="A267" s="9" t="s">
        <v>29</v>
      </c>
      <c r="B267" s="9" t="s">
        <v>11</v>
      </c>
      <c r="C267" s="9" t="s">
        <v>12</v>
      </c>
      <c r="D267" s="9" t="s">
        <v>13</v>
      </c>
      <c r="E267" s="9" t="s">
        <v>14</v>
      </c>
      <c r="F267" s="9" t="s">
        <v>15</v>
      </c>
      <c r="G267" s="9" t="s">
        <v>11</v>
      </c>
      <c r="H267" s="9" t="s">
        <v>20</v>
      </c>
      <c r="I267" s="10">
        <v>41828</v>
      </c>
      <c r="J267" s="12">
        <v>0</v>
      </c>
    </row>
    <row r="268" spans="1:10" x14ac:dyDescent="0.2">
      <c r="A268" s="9" t="s">
        <v>29</v>
      </c>
      <c r="B268" s="9" t="s">
        <v>11</v>
      </c>
      <c r="C268" s="9" t="s">
        <v>12</v>
      </c>
      <c r="D268" s="9" t="s">
        <v>13</v>
      </c>
      <c r="E268" s="9" t="s">
        <v>14</v>
      </c>
      <c r="F268" s="9" t="s">
        <v>15</v>
      </c>
      <c r="G268" s="9" t="s">
        <v>11</v>
      </c>
      <c r="H268" s="9" t="s">
        <v>20</v>
      </c>
      <c r="I268" s="10">
        <v>41883</v>
      </c>
      <c r="J268" s="11">
        <v>19868.939999999999</v>
      </c>
    </row>
    <row r="269" spans="1:10" x14ac:dyDescent="0.2">
      <c r="A269" s="9" t="s">
        <v>29</v>
      </c>
      <c r="B269" s="9" t="s">
        <v>11</v>
      </c>
      <c r="C269" s="9" t="s">
        <v>12</v>
      </c>
      <c r="D269" s="9" t="s">
        <v>13</v>
      </c>
      <c r="E269" s="9" t="s">
        <v>14</v>
      </c>
      <c r="F269" s="9" t="s">
        <v>15</v>
      </c>
      <c r="G269" s="9" t="s">
        <v>11</v>
      </c>
      <c r="H269" s="9" t="s">
        <v>20</v>
      </c>
      <c r="I269" s="10">
        <v>41907</v>
      </c>
      <c r="J269" s="11">
        <v>303673.15000000002</v>
      </c>
    </row>
    <row r="270" spans="1:10" x14ac:dyDescent="0.2">
      <c r="A270" s="9" t="s">
        <v>29</v>
      </c>
      <c r="B270" s="9" t="s">
        <v>11</v>
      </c>
      <c r="C270" s="9" t="s">
        <v>12</v>
      </c>
      <c r="D270" s="9" t="s">
        <v>13</v>
      </c>
      <c r="E270" s="9" t="s">
        <v>14</v>
      </c>
      <c r="F270" s="9" t="s">
        <v>15</v>
      </c>
      <c r="G270" s="9" t="s">
        <v>11</v>
      </c>
      <c r="H270" s="9" t="s">
        <v>20</v>
      </c>
      <c r="I270" s="10">
        <v>41974</v>
      </c>
      <c r="J270" s="11">
        <v>982806.43</v>
      </c>
    </row>
    <row r="271" spans="1:10" x14ac:dyDescent="0.2">
      <c r="A271" s="9" t="s">
        <v>29</v>
      </c>
      <c r="B271" s="9" t="s">
        <v>11</v>
      </c>
      <c r="C271" s="9" t="s">
        <v>12</v>
      </c>
      <c r="D271" s="9" t="s">
        <v>13</v>
      </c>
      <c r="E271" s="9" t="s">
        <v>14</v>
      </c>
      <c r="F271" s="9" t="s">
        <v>15</v>
      </c>
      <c r="G271" s="9" t="s">
        <v>11</v>
      </c>
      <c r="H271" s="9" t="s">
        <v>20</v>
      </c>
      <c r="I271" s="10">
        <v>41985</v>
      </c>
      <c r="J271" s="11">
        <v>1749006.54</v>
      </c>
    </row>
    <row r="272" spans="1:10" x14ac:dyDescent="0.2">
      <c r="A272" s="9" t="s">
        <v>29</v>
      </c>
      <c r="B272" s="9" t="s">
        <v>11</v>
      </c>
      <c r="C272" s="9" t="s">
        <v>12</v>
      </c>
      <c r="D272" s="9" t="s">
        <v>13</v>
      </c>
      <c r="E272" s="9" t="s">
        <v>14</v>
      </c>
      <c r="F272" s="9" t="s">
        <v>15</v>
      </c>
      <c r="G272" s="9" t="s">
        <v>11</v>
      </c>
      <c r="H272" s="9" t="s">
        <v>20</v>
      </c>
      <c r="I272" s="10">
        <v>42064</v>
      </c>
      <c r="J272" s="11">
        <v>14337541.470000001</v>
      </c>
    </row>
    <row r="273" spans="1:10" x14ac:dyDescent="0.2">
      <c r="A273" s="9" t="s">
        <v>29</v>
      </c>
      <c r="B273" s="9" t="s">
        <v>11</v>
      </c>
      <c r="C273" s="9" t="s">
        <v>12</v>
      </c>
      <c r="D273" s="9" t="s">
        <v>13</v>
      </c>
      <c r="E273" s="9" t="s">
        <v>14</v>
      </c>
      <c r="F273" s="9" t="s">
        <v>15</v>
      </c>
      <c r="G273" s="9" t="s">
        <v>11</v>
      </c>
      <c r="H273" s="9" t="s">
        <v>20</v>
      </c>
      <c r="I273" s="10">
        <v>42214</v>
      </c>
      <c r="J273" s="12">
        <v>0</v>
      </c>
    </row>
    <row r="274" spans="1:10" x14ac:dyDescent="0.2">
      <c r="A274" s="9" t="s">
        <v>29</v>
      </c>
      <c r="B274" s="9" t="s">
        <v>11</v>
      </c>
      <c r="C274" s="9" t="s">
        <v>12</v>
      </c>
      <c r="D274" s="9" t="s">
        <v>13</v>
      </c>
      <c r="E274" s="9" t="s">
        <v>14</v>
      </c>
      <c r="F274" s="9" t="s">
        <v>15</v>
      </c>
      <c r="G274" s="9" t="s">
        <v>11</v>
      </c>
      <c r="H274" s="9" t="s">
        <v>20</v>
      </c>
      <c r="I274" s="10">
        <v>42223</v>
      </c>
      <c r="J274" s="12">
        <v>0</v>
      </c>
    </row>
    <row r="275" spans="1:10" x14ac:dyDescent="0.2">
      <c r="A275" s="9" t="s">
        <v>29</v>
      </c>
      <c r="B275" s="9" t="s">
        <v>11</v>
      </c>
      <c r="C275" s="9" t="s">
        <v>12</v>
      </c>
      <c r="D275" s="9" t="s">
        <v>13</v>
      </c>
      <c r="E275" s="9" t="s">
        <v>14</v>
      </c>
      <c r="F275" s="9" t="s">
        <v>15</v>
      </c>
      <c r="G275" s="9" t="s">
        <v>11</v>
      </c>
      <c r="H275" s="9" t="s">
        <v>20</v>
      </c>
      <c r="I275" s="10">
        <v>42227</v>
      </c>
      <c r="J275" s="12">
        <v>0</v>
      </c>
    </row>
    <row r="276" spans="1:10" x14ac:dyDescent="0.2">
      <c r="A276" s="9" t="s">
        <v>29</v>
      </c>
      <c r="B276" s="9" t="s">
        <v>11</v>
      </c>
      <c r="C276" s="9" t="s">
        <v>12</v>
      </c>
      <c r="D276" s="9" t="s">
        <v>13</v>
      </c>
      <c r="E276" s="9" t="s">
        <v>14</v>
      </c>
      <c r="F276" s="9" t="s">
        <v>15</v>
      </c>
      <c r="G276" s="9" t="s">
        <v>11</v>
      </c>
      <c r="H276" s="9" t="s">
        <v>20</v>
      </c>
      <c r="I276" s="10">
        <v>42229</v>
      </c>
      <c r="J276" s="12">
        <v>0</v>
      </c>
    </row>
    <row r="277" spans="1:10" x14ac:dyDescent="0.2">
      <c r="A277" s="9" t="s">
        <v>29</v>
      </c>
      <c r="B277" s="9" t="s">
        <v>11</v>
      </c>
      <c r="C277" s="9" t="s">
        <v>12</v>
      </c>
      <c r="D277" s="9" t="s">
        <v>13</v>
      </c>
      <c r="E277" s="9" t="s">
        <v>14</v>
      </c>
      <c r="F277" s="9" t="s">
        <v>15</v>
      </c>
      <c r="G277" s="9" t="s">
        <v>11</v>
      </c>
      <c r="H277" s="9" t="s">
        <v>20</v>
      </c>
      <c r="I277" s="10">
        <v>42236</v>
      </c>
      <c r="J277" s="12">
        <v>0</v>
      </c>
    </row>
    <row r="278" spans="1:10" x14ac:dyDescent="0.2">
      <c r="A278" s="9" t="s">
        <v>29</v>
      </c>
      <c r="B278" s="9" t="s">
        <v>11</v>
      </c>
      <c r="C278" s="9" t="s">
        <v>12</v>
      </c>
      <c r="D278" s="9" t="s">
        <v>13</v>
      </c>
      <c r="E278" s="9" t="s">
        <v>14</v>
      </c>
      <c r="F278" s="9" t="s">
        <v>15</v>
      </c>
      <c r="G278" s="9" t="s">
        <v>11</v>
      </c>
      <c r="H278" s="9" t="s">
        <v>20</v>
      </c>
      <c r="I278" s="10">
        <v>42237</v>
      </c>
      <c r="J278" s="12">
        <v>0</v>
      </c>
    </row>
    <row r="279" spans="1:10" x14ac:dyDescent="0.2">
      <c r="A279" s="9" t="s">
        <v>29</v>
      </c>
      <c r="B279" s="9" t="s">
        <v>11</v>
      </c>
      <c r="C279" s="9" t="s">
        <v>12</v>
      </c>
      <c r="D279" s="9" t="s">
        <v>13</v>
      </c>
      <c r="E279" s="9" t="s">
        <v>14</v>
      </c>
      <c r="F279" s="9" t="s">
        <v>15</v>
      </c>
      <c r="G279" s="9" t="s">
        <v>11</v>
      </c>
      <c r="H279" s="9" t="s">
        <v>20</v>
      </c>
      <c r="I279" s="10">
        <v>42241</v>
      </c>
      <c r="J279" s="11">
        <v>180543.03</v>
      </c>
    </row>
    <row r="280" spans="1:10" x14ac:dyDescent="0.2">
      <c r="A280" s="9" t="s">
        <v>29</v>
      </c>
      <c r="B280" s="9" t="s">
        <v>11</v>
      </c>
      <c r="C280" s="9" t="s">
        <v>12</v>
      </c>
      <c r="D280" s="9" t="s">
        <v>13</v>
      </c>
      <c r="E280" s="9" t="s">
        <v>14</v>
      </c>
      <c r="F280" s="9" t="s">
        <v>15</v>
      </c>
      <c r="G280" s="9" t="s">
        <v>11</v>
      </c>
      <c r="H280" s="9" t="s">
        <v>20</v>
      </c>
      <c r="I280" s="10">
        <v>42243</v>
      </c>
      <c r="J280" s="11">
        <v>211607.24</v>
      </c>
    </row>
    <row r="281" spans="1:10" x14ac:dyDescent="0.2">
      <c r="A281" s="9" t="s">
        <v>29</v>
      </c>
      <c r="B281" s="9" t="s">
        <v>11</v>
      </c>
      <c r="C281" s="9" t="s">
        <v>12</v>
      </c>
      <c r="D281" s="9" t="s">
        <v>13</v>
      </c>
      <c r="E281" s="9" t="s">
        <v>14</v>
      </c>
      <c r="F281" s="9" t="s">
        <v>15</v>
      </c>
      <c r="G281" s="9" t="s">
        <v>11</v>
      </c>
      <c r="H281" s="9" t="s">
        <v>20</v>
      </c>
      <c r="I281" s="10">
        <v>42248</v>
      </c>
      <c r="J281" s="11">
        <v>38291.72</v>
      </c>
    </row>
    <row r="282" spans="1:10" x14ac:dyDescent="0.2">
      <c r="A282" s="9" t="s">
        <v>29</v>
      </c>
      <c r="B282" s="9" t="s">
        <v>11</v>
      </c>
      <c r="C282" s="9" t="s">
        <v>12</v>
      </c>
      <c r="D282" s="9" t="s">
        <v>13</v>
      </c>
      <c r="E282" s="9" t="s">
        <v>14</v>
      </c>
      <c r="F282" s="9" t="s">
        <v>15</v>
      </c>
      <c r="G282" s="9" t="s">
        <v>11</v>
      </c>
      <c r="H282" s="9" t="s">
        <v>20</v>
      </c>
      <c r="I282" s="10">
        <v>42257</v>
      </c>
      <c r="J282" s="12">
        <v>0</v>
      </c>
    </row>
    <row r="283" spans="1:10" x14ac:dyDescent="0.2">
      <c r="A283" s="9" t="s">
        <v>29</v>
      </c>
      <c r="B283" s="9" t="s">
        <v>11</v>
      </c>
      <c r="C283" s="9" t="s">
        <v>12</v>
      </c>
      <c r="D283" s="9" t="s">
        <v>13</v>
      </c>
      <c r="E283" s="9" t="s">
        <v>14</v>
      </c>
      <c r="F283" s="9" t="s">
        <v>15</v>
      </c>
      <c r="G283" s="9" t="s">
        <v>11</v>
      </c>
      <c r="H283" s="9" t="s">
        <v>20</v>
      </c>
      <c r="I283" s="10">
        <v>42258</v>
      </c>
      <c r="J283" s="12">
        <v>0</v>
      </c>
    </row>
    <row r="284" spans="1:10" x14ac:dyDescent="0.2">
      <c r="A284" s="9" t="s">
        <v>29</v>
      </c>
      <c r="B284" s="9" t="s">
        <v>11</v>
      </c>
      <c r="C284" s="9" t="s">
        <v>12</v>
      </c>
      <c r="D284" s="9" t="s">
        <v>13</v>
      </c>
      <c r="E284" s="9" t="s">
        <v>14</v>
      </c>
      <c r="F284" s="9" t="s">
        <v>15</v>
      </c>
      <c r="G284" s="9" t="s">
        <v>11</v>
      </c>
      <c r="H284" s="9" t="s">
        <v>20</v>
      </c>
      <c r="I284" s="10">
        <v>42272</v>
      </c>
      <c r="J284" s="11">
        <v>3247.59</v>
      </c>
    </row>
    <row r="285" spans="1:10" x14ac:dyDescent="0.2">
      <c r="A285" s="9" t="s">
        <v>29</v>
      </c>
      <c r="B285" s="9" t="s">
        <v>11</v>
      </c>
      <c r="C285" s="9" t="s">
        <v>12</v>
      </c>
      <c r="D285" s="9" t="s">
        <v>13</v>
      </c>
      <c r="E285" s="9" t="s">
        <v>14</v>
      </c>
      <c r="F285" s="9" t="s">
        <v>15</v>
      </c>
      <c r="G285" s="9" t="s">
        <v>11</v>
      </c>
      <c r="H285" s="9" t="s">
        <v>20</v>
      </c>
      <c r="I285" s="10">
        <v>42278</v>
      </c>
      <c r="J285" s="11">
        <v>12739.02</v>
      </c>
    </row>
    <row r="286" spans="1:10" x14ac:dyDescent="0.2">
      <c r="A286" s="9" t="s">
        <v>29</v>
      </c>
      <c r="B286" s="9" t="s">
        <v>11</v>
      </c>
      <c r="C286" s="9" t="s">
        <v>12</v>
      </c>
      <c r="D286" s="9" t="s">
        <v>13</v>
      </c>
      <c r="E286" s="9" t="s">
        <v>14</v>
      </c>
      <c r="F286" s="9" t="s">
        <v>15</v>
      </c>
      <c r="G286" s="9" t="s">
        <v>11</v>
      </c>
      <c r="H286" s="9" t="s">
        <v>20</v>
      </c>
      <c r="I286" s="10">
        <v>42279</v>
      </c>
      <c r="J286" s="12">
        <v>0</v>
      </c>
    </row>
    <row r="287" spans="1:10" x14ac:dyDescent="0.2">
      <c r="A287" s="9" t="s">
        <v>29</v>
      </c>
      <c r="B287" s="9" t="s">
        <v>11</v>
      </c>
      <c r="C287" s="9" t="s">
        <v>12</v>
      </c>
      <c r="D287" s="9" t="s">
        <v>13</v>
      </c>
      <c r="E287" s="9" t="s">
        <v>14</v>
      </c>
      <c r="F287" s="9" t="s">
        <v>15</v>
      </c>
      <c r="G287" s="9" t="s">
        <v>11</v>
      </c>
      <c r="H287" s="9" t="s">
        <v>20</v>
      </c>
      <c r="I287" s="10">
        <v>42309</v>
      </c>
      <c r="J287" s="12">
        <v>0</v>
      </c>
    </row>
    <row r="288" spans="1:10" x14ac:dyDescent="0.2">
      <c r="A288" s="9" t="s">
        <v>29</v>
      </c>
      <c r="B288" s="9" t="s">
        <v>11</v>
      </c>
      <c r="C288" s="9" t="s">
        <v>12</v>
      </c>
      <c r="D288" s="9" t="s">
        <v>13</v>
      </c>
      <c r="E288" s="9" t="s">
        <v>14</v>
      </c>
      <c r="F288" s="9" t="s">
        <v>15</v>
      </c>
      <c r="G288" s="9" t="s">
        <v>11</v>
      </c>
      <c r="H288" s="9" t="s">
        <v>20</v>
      </c>
      <c r="I288" s="10">
        <v>42312</v>
      </c>
      <c r="J288" s="12">
        <v>0</v>
      </c>
    </row>
    <row r="289" spans="1:10" x14ac:dyDescent="0.2">
      <c r="A289" s="9" t="s">
        <v>29</v>
      </c>
      <c r="B289" s="9" t="s">
        <v>11</v>
      </c>
      <c r="C289" s="9" t="s">
        <v>12</v>
      </c>
      <c r="D289" s="9" t="s">
        <v>13</v>
      </c>
      <c r="E289" s="9" t="s">
        <v>14</v>
      </c>
      <c r="F289" s="9" t="s">
        <v>15</v>
      </c>
      <c r="G289" s="9" t="s">
        <v>11</v>
      </c>
      <c r="H289" s="9" t="s">
        <v>20</v>
      </c>
      <c r="I289" s="10">
        <v>42313</v>
      </c>
      <c r="J289" s="12">
        <v>0</v>
      </c>
    </row>
    <row r="290" spans="1:10" x14ac:dyDescent="0.2">
      <c r="A290" s="9" t="s">
        <v>29</v>
      </c>
      <c r="B290" s="9" t="s">
        <v>11</v>
      </c>
      <c r="C290" s="9" t="s">
        <v>12</v>
      </c>
      <c r="D290" s="9" t="s">
        <v>13</v>
      </c>
      <c r="E290" s="9" t="s">
        <v>14</v>
      </c>
      <c r="F290" s="9" t="s">
        <v>15</v>
      </c>
      <c r="G290" s="9" t="s">
        <v>11</v>
      </c>
      <c r="H290" s="9" t="s">
        <v>20</v>
      </c>
      <c r="I290" s="10">
        <v>42317</v>
      </c>
      <c r="J290" s="11">
        <v>37892.519999999997</v>
      </c>
    </row>
    <row r="291" spans="1:10" x14ac:dyDescent="0.2">
      <c r="A291" s="9" t="s">
        <v>29</v>
      </c>
      <c r="B291" s="9" t="s">
        <v>11</v>
      </c>
      <c r="C291" s="9" t="s">
        <v>12</v>
      </c>
      <c r="D291" s="9" t="s">
        <v>13</v>
      </c>
      <c r="E291" s="9" t="s">
        <v>14</v>
      </c>
      <c r="F291" s="9" t="s">
        <v>15</v>
      </c>
      <c r="G291" s="9" t="s">
        <v>11</v>
      </c>
      <c r="H291" s="9" t="s">
        <v>20</v>
      </c>
      <c r="I291" s="10">
        <v>42320</v>
      </c>
      <c r="J291" s="12">
        <v>0</v>
      </c>
    </row>
    <row r="292" spans="1:10" x14ac:dyDescent="0.2">
      <c r="A292" s="9" t="s">
        <v>29</v>
      </c>
      <c r="B292" s="9" t="s">
        <v>11</v>
      </c>
      <c r="C292" s="9" t="s">
        <v>12</v>
      </c>
      <c r="D292" s="9" t="s">
        <v>13</v>
      </c>
      <c r="E292" s="9" t="s">
        <v>14</v>
      </c>
      <c r="F292" s="9" t="s">
        <v>15</v>
      </c>
      <c r="G292" s="9" t="s">
        <v>11</v>
      </c>
      <c r="H292" s="9" t="s">
        <v>20</v>
      </c>
      <c r="I292" s="10">
        <v>42346</v>
      </c>
      <c r="J292" s="11">
        <v>385617.99</v>
      </c>
    </row>
    <row r="293" spans="1:10" x14ac:dyDescent="0.2">
      <c r="A293" s="9" t="s">
        <v>29</v>
      </c>
      <c r="B293" s="9" t="s">
        <v>11</v>
      </c>
      <c r="C293" s="9" t="s">
        <v>12</v>
      </c>
      <c r="D293" s="9" t="s">
        <v>13</v>
      </c>
      <c r="E293" s="9" t="s">
        <v>14</v>
      </c>
      <c r="F293" s="9" t="s">
        <v>15</v>
      </c>
      <c r="G293" s="9" t="s">
        <v>11</v>
      </c>
      <c r="H293" s="9" t="s">
        <v>20</v>
      </c>
      <c r="I293" s="10">
        <v>42354</v>
      </c>
      <c r="J293" s="12">
        <v>0</v>
      </c>
    </row>
    <row r="294" spans="1:10" x14ac:dyDescent="0.2">
      <c r="A294" s="9" t="s">
        <v>29</v>
      </c>
      <c r="B294" s="9" t="s">
        <v>11</v>
      </c>
      <c r="C294" s="9" t="s">
        <v>12</v>
      </c>
      <c r="D294" s="9" t="s">
        <v>13</v>
      </c>
      <c r="E294" s="9" t="s">
        <v>14</v>
      </c>
      <c r="F294" s="9" t="s">
        <v>15</v>
      </c>
      <c r="G294" s="9" t="s">
        <v>11</v>
      </c>
      <c r="H294" s="9" t="s">
        <v>20</v>
      </c>
      <c r="I294" s="10">
        <v>42359</v>
      </c>
      <c r="J294" s="11">
        <v>88518.399999999994</v>
      </c>
    </row>
    <row r="295" spans="1:10" x14ac:dyDescent="0.2">
      <c r="A295" s="9" t="s">
        <v>29</v>
      </c>
      <c r="B295" s="9" t="s">
        <v>11</v>
      </c>
      <c r="C295" s="9" t="s">
        <v>12</v>
      </c>
      <c r="D295" s="9" t="s">
        <v>13</v>
      </c>
      <c r="E295" s="9" t="s">
        <v>14</v>
      </c>
      <c r="F295" s="9" t="s">
        <v>15</v>
      </c>
      <c r="G295" s="9" t="s">
        <v>11</v>
      </c>
      <c r="H295" s="9" t="s">
        <v>20</v>
      </c>
      <c r="I295" s="10">
        <v>42360</v>
      </c>
      <c r="J295" s="12">
        <v>0</v>
      </c>
    </row>
    <row r="296" spans="1:10" x14ac:dyDescent="0.2">
      <c r="A296" s="9" t="s">
        <v>29</v>
      </c>
      <c r="B296" s="9" t="s">
        <v>11</v>
      </c>
      <c r="C296" s="9" t="s">
        <v>12</v>
      </c>
      <c r="D296" s="9" t="s">
        <v>13</v>
      </c>
      <c r="E296" s="9" t="s">
        <v>14</v>
      </c>
      <c r="F296" s="9" t="s">
        <v>15</v>
      </c>
      <c r="G296" s="9" t="s">
        <v>11</v>
      </c>
      <c r="H296" s="9" t="s">
        <v>20</v>
      </c>
      <c r="I296" s="10">
        <v>42361</v>
      </c>
      <c r="J296" s="11">
        <v>321986.13</v>
      </c>
    </row>
    <row r="297" spans="1:10" x14ac:dyDescent="0.2">
      <c r="A297" s="9" t="s">
        <v>29</v>
      </c>
      <c r="B297" s="9" t="s">
        <v>11</v>
      </c>
      <c r="C297" s="9" t="s">
        <v>12</v>
      </c>
      <c r="D297" s="9" t="s">
        <v>13</v>
      </c>
      <c r="E297" s="9" t="s">
        <v>14</v>
      </c>
      <c r="F297" s="9" t="s">
        <v>15</v>
      </c>
      <c r="G297" s="9" t="s">
        <v>11</v>
      </c>
      <c r="H297" s="9" t="s">
        <v>20</v>
      </c>
      <c r="I297" s="10">
        <v>42367</v>
      </c>
      <c r="J297" s="12">
        <v>0</v>
      </c>
    </row>
    <row r="298" spans="1:10" x14ac:dyDescent="0.2">
      <c r="A298" s="9" t="s">
        <v>29</v>
      </c>
      <c r="B298" s="9" t="s">
        <v>11</v>
      </c>
      <c r="C298" s="9" t="s">
        <v>12</v>
      </c>
      <c r="D298" s="9" t="s">
        <v>13</v>
      </c>
      <c r="E298" s="9" t="s">
        <v>14</v>
      </c>
      <c r="F298" s="9" t="s">
        <v>15</v>
      </c>
      <c r="G298" s="9" t="s">
        <v>11</v>
      </c>
      <c r="H298" s="9" t="s">
        <v>20</v>
      </c>
      <c r="I298" s="10">
        <v>42370</v>
      </c>
      <c r="J298" s="11">
        <v>2606872.19</v>
      </c>
    </row>
    <row r="299" spans="1:10" x14ac:dyDescent="0.2">
      <c r="A299" s="9" t="s">
        <v>29</v>
      </c>
      <c r="B299" s="9" t="s">
        <v>11</v>
      </c>
      <c r="C299" s="9" t="s">
        <v>12</v>
      </c>
      <c r="D299" s="9" t="s">
        <v>13</v>
      </c>
      <c r="E299" s="9" t="s">
        <v>14</v>
      </c>
      <c r="F299" s="9" t="s">
        <v>15</v>
      </c>
      <c r="G299" s="9" t="s">
        <v>11</v>
      </c>
      <c r="H299" s="9" t="s">
        <v>20</v>
      </c>
      <c r="I299" s="10">
        <v>42415</v>
      </c>
      <c r="J299" s="12">
        <v>0</v>
      </c>
    </row>
    <row r="300" spans="1:10" x14ac:dyDescent="0.2">
      <c r="A300" s="9" t="s">
        <v>29</v>
      </c>
      <c r="B300" s="9" t="s">
        <v>11</v>
      </c>
      <c r="C300" s="9" t="s">
        <v>12</v>
      </c>
      <c r="D300" s="9" t="s">
        <v>13</v>
      </c>
      <c r="E300" s="9" t="s">
        <v>14</v>
      </c>
      <c r="F300" s="9" t="s">
        <v>15</v>
      </c>
      <c r="G300" s="9" t="s">
        <v>11</v>
      </c>
      <c r="H300" s="9" t="s">
        <v>20</v>
      </c>
      <c r="I300" s="10">
        <v>42438</v>
      </c>
      <c r="J300" s="12">
        <v>0</v>
      </c>
    </row>
    <row r="301" spans="1:10" x14ac:dyDescent="0.2">
      <c r="A301" s="9" t="s">
        <v>29</v>
      </c>
      <c r="B301" s="9" t="s">
        <v>11</v>
      </c>
      <c r="C301" s="9" t="s">
        <v>12</v>
      </c>
      <c r="D301" s="9" t="s">
        <v>13</v>
      </c>
      <c r="E301" s="9" t="s">
        <v>14</v>
      </c>
      <c r="F301" s="9" t="s">
        <v>15</v>
      </c>
      <c r="G301" s="9" t="s">
        <v>11</v>
      </c>
      <c r="H301" s="9" t="s">
        <v>20</v>
      </c>
      <c r="I301" s="10">
        <v>42451</v>
      </c>
      <c r="J301" s="12">
        <v>0</v>
      </c>
    </row>
    <row r="302" spans="1:10" x14ac:dyDescent="0.2">
      <c r="A302" s="9" t="s">
        <v>29</v>
      </c>
      <c r="B302" s="9" t="s">
        <v>11</v>
      </c>
      <c r="C302" s="9" t="s">
        <v>12</v>
      </c>
      <c r="D302" s="9" t="s">
        <v>13</v>
      </c>
      <c r="E302" s="9" t="s">
        <v>14</v>
      </c>
      <c r="F302" s="9" t="s">
        <v>15</v>
      </c>
      <c r="G302" s="9" t="s">
        <v>11</v>
      </c>
      <c r="H302" s="9" t="s">
        <v>20</v>
      </c>
      <c r="I302" s="10">
        <v>42485</v>
      </c>
      <c r="J302" s="11">
        <v>624006.56999999995</v>
      </c>
    </row>
    <row r="303" spans="1:10" x14ac:dyDescent="0.2">
      <c r="A303" s="9" t="s">
        <v>29</v>
      </c>
      <c r="B303" s="9" t="s">
        <v>11</v>
      </c>
      <c r="C303" s="9" t="s">
        <v>12</v>
      </c>
      <c r="D303" s="9" t="s">
        <v>13</v>
      </c>
      <c r="E303" s="9" t="s">
        <v>14</v>
      </c>
      <c r="F303" s="9" t="s">
        <v>15</v>
      </c>
      <c r="G303" s="9" t="s">
        <v>11</v>
      </c>
      <c r="H303" s="9" t="s">
        <v>20</v>
      </c>
      <c r="I303" s="10">
        <v>42486</v>
      </c>
      <c r="J303" s="11">
        <v>2801.56</v>
      </c>
    </row>
    <row r="304" spans="1:10" x14ac:dyDescent="0.2">
      <c r="A304" s="9" t="s">
        <v>29</v>
      </c>
      <c r="B304" s="9" t="s">
        <v>11</v>
      </c>
      <c r="C304" s="9" t="s">
        <v>12</v>
      </c>
      <c r="D304" s="9" t="s">
        <v>13</v>
      </c>
      <c r="E304" s="9" t="s">
        <v>14</v>
      </c>
      <c r="F304" s="9" t="s">
        <v>15</v>
      </c>
      <c r="G304" s="9" t="s">
        <v>11</v>
      </c>
      <c r="H304" s="9" t="s">
        <v>20</v>
      </c>
      <c r="I304" s="10">
        <v>42492</v>
      </c>
      <c r="J304" s="11">
        <v>466303.09</v>
      </c>
    </row>
    <row r="305" spans="1:10" x14ac:dyDescent="0.2">
      <c r="A305" s="9" t="s">
        <v>29</v>
      </c>
      <c r="B305" s="9" t="s">
        <v>11</v>
      </c>
      <c r="C305" s="9" t="s">
        <v>12</v>
      </c>
      <c r="D305" s="9" t="s">
        <v>13</v>
      </c>
      <c r="E305" s="9" t="s">
        <v>14</v>
      </c>
      <c r="F305" s="9" t="s">
        <v>15</v>
      </c>
      <c r="G305" s="9" t="s">
        <v>11</v>
      </c>
      <c r="H305" s="9" t="s">
        <v>20</v>
      </c>
      <c r="I305" s="10">
        <v>42521</v>
      </c>
      <c r="J305" s="11">
        <v>143612.79999999999</v>
      </c>
    </row>
    <row r="306" spans="1:10" x14ac:dyDescent="0.2">
      <c r="A306" s="9" t="s">
        <v>29</v>
      </c>
      <c r="B306" s="9" t="s">
        <v>11</v>
      </c>
      <c r="C306" s="9" t="s">
        <v>12</v>
      </c>
      <c r="D306" s="9" t="s">
        <v>13</v>
      </c>
      <c r="E306" s="9" t="s">
        <v>14</v>
      </c>
      <c r="F306" s="9" t="s">
        <v>15</v>
      </c>
      <c r="G306" s="9" t="s">
        <v>11</v>
      </c>
      <c r="H306" s="9" t="s">
        <v>20</v>
      </c>
      <c r="I306" s="10">
        <v>42522</v>
      </c>
      <c r="J306" s="12">
        <v>0</v>
      </c>
    </row>
    <row r="307" spans="1:10" x14ac:dyDescent="0.2">
      <c r="A307" s="9" t="s">
        <v>29</v>
      </c>
      <c r="B307" s="9" t="s">
        <v>11</v>
      </c>
      <c r="C307" s="9" t="s">
        <v>12</v>
      </c>
      <c r="D307" s="9" t="s">
        <v>13</v>
      </c>
      <c r="E307" s="9" t="s">
        <v>14</v>
      </c>
      <c r="F307" s="9" t="s">
        <v>15</v>
      </c>
      <c r="G307" s="9" t="s">
        <v>11</v>
      </c>
      <c r="H307" s="9" t="s">
        <v>20</v>
      </c>
      <c r="I307" s="10">
        <v>42536</v>
      </c>
      <c r="J307" s="12">
        <v>0</v>
      </c>
    </row>
    <row r="308" spans="1:10" x14ac:dyDescent="0.2">
      <c r="A308" s="9" t="s">
        <v>29</v>
      </c>
      <c r="B308" s="9" t="s">
        <v>11</v>
      </c>
      <c r="C308" s="9" t="s">
        <v>12</v>
      </c>
      <c r="D308" s="9" t="s">
        <v>13</v>
      </c>
      <c r="E308" s="9" t="s">
        <v>14</v>
      </c>
      <c r="F308" s="9" t="s">
        <v>15</v>
      </c>
      <c r="G308" s="9" t="s">
        <v>11</v>
      </c>
      <c r="H308" s="9" t="s">
        <v>20</v>
      </c>
      <c r="I308" s="10">
        <v>42551</v>
      </c>
      <c r="J308" s="11">
        <v>783796.41</v>
      </c>
    </row>
    <row r="309" spans="1:10" x14ac:dyDescent="0.2">
      <c r="A309" s="9" t="s">
        <v>29</v>
      </c>
      <c r="B309" s="9" t="s">
        <v>11</v>
      </c>
      <c r="C309" s="9" t="s">
        <v>12</v>
      </c>
      <c r="D309" s="9" t="s">
        <v>13</v>
      </c>
      <c r="E309" s="9" t="s">
        <v>14</v>
      </c>
      <c r="F309" s="9" t="s">
        <v>15</v>
      </c>
      <c r="G309" s="9" t="s">
        <v>11</v>
      </c>
      <c r="H309" s="9" t="s">
        <v>20</v>
      </c>
      <c r="I309" s="10">
        <v>42594</v>
      </c>
      <c r="J309" s="11">
        <v>201724.26</v>
      </c>
    </row>
    <row r="310" spans="1:10" x14ac:dyDescent="0.2">
      <c r="A310" s="9" t="s">
        <v>29</v>
      </c>
      <c r="B310" s="9" t="s">
        <v>11</v>
      </c>
      <c r="C310" s="9" t="s">
        <v>12</v>
      </c>
      <c r="D310" s="9" t="s">
        <v>13</v>
      </c>
      <c r="E310" s="9" t="s">
        <v>14</v>
      </c>
      <c r="F310" s="9" t="s">
        <v>15</v>
      </c>
      <c r="G310" s="9" t="s">
        <v>11</v>
      </c>
      <c r="H310" s="9" t="s">
        <v>20</v>
      </c>
      <c r="I310" s="10">
        <v>42598</v>
      </c>
      <c r="J310" s="11">
        <v>29424.26</v>
      </c>
    </row>
    <row r="311" spans="1:10" x14ac:dyDescent="0.2">
      <c r="A311" s="9" t="s">
        <v>29</v>
      </c>
      <c r="B311" s="9" t="s">
        <v>11</v>
      </c>
      <c r="C311" s="9" t="s">
        <v>12</v>
      </c>
      <c r="D311" s="9" t="s">
        <v>13</v>
      </c>
      <c r="E311" s="9" t="s">
        <v>14</v>
      </c>
      <c r="F311" s="9" t="s">
        <v>15</v>
      </c>
      <c r="G311" s="9" t="s">
        <v>11</v>
      </c>
      <c r="H311" s="9" t="s">
        <v>20</v>
      </c>
      <c r="I311" s="10">
        <v>42604</v>
      </c>
      <c r="J311" s="11">
        <v>363013.16</v>
      </c>
    </row>
    <row r="312" spans="1:10" x14ac:dyDescent="0.2">
      <c r="A312" s="9" t="s">
        <v>29</v>
      </c>
      <c r="B312" s="9" t="s">
        <v>11</v>
      </c>
      <c r="C312" s="9" t="s">
        <v>12</v>
      </c>
      <c r="D312" s="9" t="s">
        <v>13</v>
      </c>
      <c r="E312" s="9" t="s">
        <v>14</v>
      </c>
      <c r="F312" s="9" t="s">
        <v>15</v>
      </c>
      <c r="G312" s="9" t="s">
        <v>11</v>
      </c>
      <c r="H312" s="9" t="s">
        <v>20</v>
      </c>
      <c r="I312" s="10">
        <v>42654</v>
      </c>
      <c r="J312" s="11">
        <v>797384.37</v>
      </c>
    </row>
    <row r="313" spans="1:10" x14ac:dyDescent="0.2">
      <c r="A313" s="9" t="s">
        <v>29</v>
      </c>
      <c r="B313" s="9" t="s">
        <v>11</v>
      </c>
      <c r="C313" s="9" t="s">
        <v>12</v>
      </c>
      <c r="D313" s="9" t="s">
        <v>13</v>
      </c>
      <c r="E313" s="9" t="s">
        <v>14</v>
      </c>
      <c r="F313" s="9" t="s">
        <v>15</v>
      </c>
      <c r="G313" s="9" t="s">
        <v>11</v>
      </c>
      <c r="H313" s="9" t="s">
        <v>20</v>
      </c>
      <c r="I313" s="10">
        <v>42657</v>
      </c>
      <c r="J313" s="11">
        <v>33030.21</v>
      </c>
    </row>
    <row r="314" spans="1:10" x14ac:dyDescent="0.2">
      <c r="A314" s="9" t="s">
        <v>29</v>
      </c>
      <c r="B314" s="9" t="s">
        <v>11</v>
      </c>
      <c r="C314" s="9" t="s">
        <v>12</v>
      </c>
      <c r="D314" s="9" t="s">
        <v>13</v>
      </c>
      <c r="E314" s="9" t="s">
        <v>14</v>
      </c>
      <c r="F314" s="9" t="s">
        <v>15</v>
      </c>
      <c r="G314" s="9" t="s">
        <v>11</v>
      </c>
      <c r="H314" s="9" t="s">
        <v>20</v>
      </c>
      <c r="I314" s="10">
        <v>42703</v>
      </c>
      <c r="J314" s="11">
        <v>239231.99</v>
      </c>
    </row>
    <row r="315" spans="1:10" x14ac:dyDescent="0.2">
      <c r="A315" s="9" t="s">
        <v>29</v>
      </c>
      <c r="B315" s="9" t="s">
        <v>11</v>
      </c>
      <c r="C315" s="9" t="s">
        <v>12</v>
      </c>
      <c r="D315" s="9" t="s">
        <v>13</v>
      </c>
      <c r="E315" s="9" t="s">
        <v>14</v>
      </c>
      <c r="F315" s="9" t="s">
        <v>15</v>
      </c>
      <c r="G315" s="9" t="s">
        <v>11</v>
      </c>
      <c r="H315" s="9" t="s">
        <v>20</v>
      </c>
      <c r="I315" s="10">
        <v>42705</v>
      </c>
      <c r="J315" s="11">
        <v>36688.769999999997</v>
      </c>
    </row>
    <row r="316" spans="1:10" x14ac:dyDescent="0.2">
      <c r="A316" s="9" t="s">
        <v>29</v>
      </c>
      <c r="B316" s="9" t="s">
        <v>11</v>
      </c>
      <c r="C316" s="9" t="s">
        <v>12</v>
      </c>
      <c r="D316" s="9" t="s">
        <v>13</v>
      </c>
      <c r="E316" s="9" t="s">
        <v>14</v>
      </c>
      <c r="F316" s="9" t="s">
        <v>15</v>
      </c>
      <c r="G316" s="9" t="s">
        <v>11</v>
      </c>
      <c r="H316" s="9" t="s">
        <v>20</v>
      </c>
      <c r="I316" s="10">
        <v>42723</v>
      </c>
      <c r="J316" s="11">
        <v>335645.48</v>
      </c>
    </row>
    <row r="317" spans="1:10" x14ac:dyDescent="0.2">
      <c r="A317" s="9" t="s">
        <v>29</v>
      </c>
      <c r="B317" s="9" t="s">
        <v>11</v>
      </c>
      <c r="C317" s="9" t="s">
        <v>12</v>
      </c>
      <c r="D317" s="9" t="s">
        <v>13</v>
      </c>
      <c r="E317" s="9" t="s">
        <v>14</v>
      </c>
      <c r="F317" s="9" t="s">
        <v>15</v>
      </c>
      <c r="G317" s="9" t="s">
        <v>11</v>
      </c>
      <c r="H317" s="9" t="s">
        <v>20</v>
      </c>
      <c r="I317" s="10">
        <v>42727</v>
      </c>
      <c r="J317" s="11">
        <v>47471.88</v>
      </c>
    </row>
    <row r="318" spans="1:10" x14ac:dyDescent="0.2">
      <c r="A318" s="9" t="s">
        <v>29</v>
      </c>
      <c r="B318" s="9" t="s">
        <v>11</v>
      </c>
      <c r="C318" s="9" t="s">
        <v>12</v>
      </c>
      <c r="D318" s="9" t="s">
        <v>13</v>
      </c>
      <c r="E318" s="9" t="s">
        <v>14</v>
      </c>
      <c r="F318" s="9" t="s">
        <v>15</v>
      </c>
      <c r="G318" s="9" t="s">
        <v>11</v>
      </c>
      <c r="H318" s="9" t="s">
        <v>20</v>
      </c>
      <c r="I318" s="10">
        <v>42731</v>
      </c>
      <c r="J318" s="11">
        <v>22857.08</v>
      </c>
    </row>
    <row r="319" spans="1:10" x14ac:dyDescent="0.2">
      <c r="A319" s="9" t="s">
        <v>29</v>
      </c>
      <c r="B319" s="9" t="s">
        <v>11</v>
      </c>
      <c r="C319" s="9" t="s">
        <v>12</v>
      </c>
      <c r="D319" s="9" t="s">
        <v>13</v>
      </c>
      <c r="E319" s="9" t="s">
        <v>14</v>
      </c>
      <c r="F319" s="9" t="s">
        <v>15</v>
      </c>
      <c r="G319" s="9" t="s">
        <v>11</v>
      </c>
      <c r="H319" s="9" t="s">
        <v>20</v>
      </c>
      <c r="I319" s="10">
        <v>42732</v>
      </c>
      <c r="J319" s="11">
        <v>192038.5</v>
      </c>
    </row>
    <row r="320" spans="1:10" x14ac:dyDescent="0.2">
      <c r="A320" s="9" t="s">
        <v>29</v>
      </c>
      <c r="B320" s="9" t="s">
        <v>11</v>
      </c>
      <c r="C320" s="9" t="s">
        <v>12</v>
      </c>
      <c r="D320" s="9" t="s">
        <v>13</v>
      </c>
      <c r="E320" s="9" t="s">
        <v>14</v>
      </c>
      <c r="F320" s="9" t="s">
        <v>15</v>
      </c>
      <c r="G320" s="9" t="s">
        <v>11</v>
      </c>
      <c r="H320" s="9" t="s">
        <v>20</v>
      </c>
      <c r="I320" s="10">
        <v>42733</v>
      </c>
      <c r="J320" s="11">
        <v>47854.32</v>
      </c>
    </row>
    <row r="321" spans="1:10" x14ac:dyDescent="0.2">
      <c r="A321" s="9" t="s">
        <v>29</v>
      </c>
      <c r="B321" s="9" t="s">
        <v>11</v>
      </c>
      <c r="C321" s="9" t="s">
        <v>12</v>
      </c>
      <c r="D321" s="9" t="s">
        <v>13</v>
      </c>
      <c r="E321" s="9" t="s">
        <v>14</v>
      </c>
      <c r="F321" s="9" t="s">
        <v>15</v>
      </c>
      <c r="G321" s="9" t="s">
        <v>11</v>
      </c>
      <c r="H321" s="9" t="s">
        <v>20</v>
      </c>
      <c r="I321" s="10">
        <v>42734</v>
      </c>
      <c r="J321" s="11">
        <v>42402.58</v>
      </c>
    </row>
    <row r="322" spans="1:10" x14ac:dyDescent="0.2">
      <c r="A322" s="9" t="s">
        <v>29</v>
      </c>
      <c r="B322" s="9" t="s">
        <v>11</v>
      </c>
      <c r="C322" s="9" t="s">
        <v>17</v>
      </c>
      <c r="D322" s="9" t="s">
        <v>13</v>
      </c>
      <c r="E322" s="9" t="s">
        <v>14</v>
      </c>
      <c r="F322" s="9" t="s">
        <v>15</v>
      </c>
      <c r="G322" s="9" t="s">
        <v>11</v>
      </c>
      <c r="H322" s="9" t="s">
        <v>20</v>
      </c>
      <c r="I322" s="10">
        <v>40909</v>
      </c>
      <c r="J322" s="11">
        <v>3131.7</v>
      </c>
    </row>
    <row r="323" spans="1:10" x14ac:dyDescent="0.2">
      <c r="A323" s="9" t="s">
        <v>29</v>
      </c>
      <c r="B323" s="9" t="s">
        <v>11</v>
      </c>
      <c r="C323" s="9" t="s">
        <v>17</v>
      </c>
      <c r="D323" s="9" t="s">
        <v>13</v>
      </c>
      <c r="E323" s="9" t="s">
        <v>14</v>
      </c>
      <c r="F323" s="9" t="s">
        <v>15</v>
      </c>
      <c r="G323" s="9" t="s">
        <v>11</v>
      </c>
      <c r="H323" s="9" t="s">
        <v>20</v>
      </c>
      <c r="I323" s="10">
        <v>41148</v>
      </c>
      <c r="J323" s="11">
        <v>37536.550000000003</v>
      </c>
    </row>
    <row r="324" spans="1:10" x14ac:dyDescent="0.2">
      <c r="A324" s="9" t="s">
        <v>29</v>
      </c>
      <c r="B324" s="9" t="s">
        <v>11</v>
      </c>
      <c r="C324" s="9" t="s">
        <v>17</v>
      </c>
      <c r="D324" s="9" t="s">
        <v>13</v>
      </c>
      <c r="E324" s="9" t="s">
        <v>14</v>
      </c>
      <c r="F324" s="9" t="s">
        <v>15</v>
      </c>
      <c r="G324" s="9" t="s">
        <v>11</v>
      </c>
      <c r="H324" s="9" t="s">
        <v>20</v>
      </c>
      <c r="I324" s="10">
        <v>41730</v>
      </c>
      <c r="J324" s="11">
        <v>195393.79</v>
      </c>
    </row>
    <row r="325" spans="1:10" x14ac:dyDescent="0.2">
      <c r="A325" s="9" t="s">
        <v>29</v>
      </c>
      <c r="B325" s="9" t="s">
        <v>25</v>
      </c>
      <c r="C325" s="9" t="s">
        <v>12</v>
      </c>
      <c r="D325" s="9" t="s">
        <v>13</v>
      </c>
      <c r="E325" s="9" t="s">
        <v>14</v>
      </c>
      <c r="F325" s="9" t="s">
        <v>15</v>
      </c>
      <c r="G325" s="9" t="s">
        <v>25</v>
      </c>
      <c r="H325" s="9" t="s">
        <v>26</v>
      </c>
      <c r="I325" s="10">
        <v>41152</v>
      </c>
      <c r="J325" s="12">
        <v>0</v>
      </c>
    </row>
    <row r="326" spans="1:10" x14ac:dyDescent="0.2">
      <c r="A326" s="9" t="s">
        <v>52</v>
      </c>
      <c r="B326" s="9" t="s">
        <v>11</v>
      </c>
      <c r="C326" s="9" t="s">
        <v>12</v>
      </c>
      <c r="D326" s="9" t="s">
        <v>37</v>
      </c>
      <c r="E326" s="9" t="s">
        <v>38</v>
      </c>
      <c r="F326" s="9" t="s">
        <v>39</v>
      </c>
      <c r="G326" s="9" t="s">
        <v>11</v>
      </c>
      <c r="H326" s="9" t="s">
        <v>40</v>
      </c>
      <c r="I326" s="10">
        <v>42064</v>
      </c>
      <c r="J326" s="12">
        <v>0</v>
      </c>
    </row>
    <row r="327" spans="1:10" x14ac:dyDescent="0.2">
      <c r="A327" s="9" t="s">
        <v>52</v>
      </c>
      <c r="B327" s="9" t="s">
        <v>11</v>
      </c>
      <c r="C327" s="9" t="s">
        <v>34</v>
      </c>
      <c r="D327" s="9" t="s">
        <v>45</v>
      </c>
      <c r="E327" s="9" t="s">
        <v>46</v>
      </c>
      <c r="F327" s="9" t="s">
        <v>47</v>
      </c>
      <c r="G327" s="9" t="s">
        <v>11</v>
      </c>
      <c r="H327" s="9" t="s">
        <v>49</v>
      </c>
      <c r="I327" s="10">
        <v>41954</v>
      </c>
      <c r="J327" s="12">
        <v>0</v>
      </c>
    </row>
    <row r="328" spans="1:10" x14ac:dyDescent="0.2">
      <c r="A328" s="9" t="s">
        <v>52</v>
      </c>
      <c r="B328" s="9" t="s">
        <v>11</v>
      </c>
      <c r="C328" s="9" t="s">
        <v>34</v>
      </c>
      <c r="D328" s="9" t="s">
        <v>45</v>
      </c>
      <c r="E328" s="9" t="s">
        <v>46</v>
      </c>
      <c r="F328" s="9" t="s">
        <v>47</v>
      </c>
      <c r="G328" s="9" t="s">
        <v>11</v>
      </c>
      <c r="H328" s="9" t="s">
        <v>49</v>
      </c>
      <c r="I328" s="10">
        <v>42064</v>
      </c>
      <c r="J328" s="12">
        <v>0</v>
      </c>
    </row>
    <row r="329" spans="1:10" x14ac:dyDescent="0.2">
      <c r="A329" s="9" t="s">
        <v>52</v>
      </c>
      <c r="B329" s="9" t="s">
        <v>11</v>
      </c>
      <c r="C329" s="9" t="s">
        <v>34</v>
      </c>
      <c r="D329" s="9" t="s">
        <v>45</v>
      </c>
      <c r="E329" s="9" t="s">
        <v>46</v>
      </c>
      <c r="F329" s="9" t="s">
        <v>47</v>
      </c>
      <c r="G329" s="9" t="s">
        <v>11</v>
      </c>
      <c r="H329" s="9" t="s">
        <v>50</v>
      </c>
      <c r="I329" s="10">
        <v>41977</v>
      </c>
      <c r="J329" s="12">
        <v>0</v>
      </c>
    </row>
    <row r="330" spans="1:10" x14ac:dyDescent="0.2">
      <c r="A330" s="9" t="s">
        <v>52</v>
      </c>
      <c r="B330" s="9" t="s">
        <v>11</v>
      </c>
      <c r="C330" s="9" t="s">
        <v>34</v>
      </c>
      <c r="D330" s="9" t="s">
        <v>45</v>
      </c>
      <c r="E330" s="9" t="s">
        <v>46</v>
      </c>
      <c r="F330" s="9" t="s">
        <v>47</v>
      </c>
      <c r="G330" s="9" t="s">
        <v>11</v>
      </c>
      <c r="H330" s="9" t="s">
        <v>50</v>
      </c>
      <c r="I330" s="10">
        <v>42040</v>
      </c>
      <c r="J330" s="12">
        <v>0</v>
      </c>
    </row>
    <row r="331" spans="1:10" x14ac:dyDescent="0.2">
      <c r="A331" s="9" t="s">
        <v>52</v>
      </c>
      <c r="B331" s="9" t="s">
        <v>11</v>
      </c>
      <c r="C331" s="9" t="s">
        <v>12</v>
      </c>
      <c r="D331" s="9" t="s">
        <v>13</v>
      </c>
      <c r="E331" s="9" t="s">
        <v>14</v>
      </c>
      <c r="F331" s="9" t="s">
        <v>15</v>
      </c>
      <c r="G331" s="9" t="s">
        <v>11</v>
      </c>
      <c r="H331" s="9" t="s">
        <v>18</v>
      </c>
      <c r="I331" s="10">
        <v>41883</v>
      </c>
      <c r="J331" s="12">
        <v>0</v>
      </c>
    </row>
    <row r="332" spans="1:10" x14ac:dyDescent="0.2">
      <c r="A332" s="9" t="s">
        <v>52</v>
      </c>
      <c r="B332" s="9" t="s">
        <v>11</v>
      </c>
      <c r="C332" s="9" t="s">
        <v>12</v>
      </c>
      <c r="D332" s="9" t="s">
        <v>13</v>
      </c>
      <c r="E332" s="9" t="s">
        <v>14</v>
      </c>
      <c r="F332" s="9" t="s">
        <v>15</v>
      </c>
      <c r="G332" s="9" t="s">
        <v>11</v>
      </c>
      <c r="H332" s="9" t="s">
        <v>18</v>
      </c>
      <c r="I332" s="10">
        <v>42036</v>
      </c>
      <c r="J332" s="12">
        <v>0</v>
      </c>
    </row>
    <row r="333" spans="1:10" x14ac:dyDescent="0.2">
      <c r="A333" s="9" t="s">
        <v>52</v>
      </c>
      <c r="B333" s="9" t="s">
        <v>11</v>
      </c>
      <c r="C333" s="9" t="s">
        <v>12</v>
      </c>
      <c r="D333" s="9" t="s">
        <v>13</v>
      </c>
      <c r="E333" s="9" t="s">
        <v>14</v>
      </c>
      <c r="F333" s="9" t="s">
        <v>15</v>
      </c>
      <c r="G333" s="9" t="s">
        <v>11</v>
      </c>
      <c r="H333" s="9" t="s">
        <v>18</v>
      </c>
      <c r="I333" s="10">
        <v>42064</v>
      </c>
      <c r="J333" s="12">
        <v>0</v>
      </c>
    </row>
    <row r="334" spans="1:10" x14ac:dyDescent="0.2">
      <c r="A334" s="9" t="s">
        <v>52</v>
      </c>
      <c r="B334" s="9" t="s">
        <v>11</v>
      </c>
      <c r="C334" s="9" t="s">
        <v>12</v>
      </c>
      <c r="D334" s="9" t="s">
        <v>13</v>
      </c>
      <c r="E334" s="9" t="s">
        <v>14</v>
      </c>
      <c r="F334" s="9" t="s">
        <v>15</v>
      </c>
      <c r="G334" s="9" t="s">
        <v>11</v>
      </c>
      <c r="H334" s="9" t="s">
        <v>18</v>
      </c>
      <c r="I334" s="10">
        <v>42142</v>
      </c>
      <c r="J334" s="11">
        <v>262553.12</v>
      </c>
    </row>
    <row r="335" spans="1:10" x14ac:dyDescent="0.2">
      <c r="A335" s="9" t="s">
        <v>52</v>
      </c>
      <c r="B335" s="9" t="s">
        <v>11</v>
      </c>
      <c r="C335" s="9" t="s">
        <v>12</v>
      </c>
      <c r="D335" s="9" t="s">
        <v>13</v>
      </c>
      <c r="E335" s="9" t="s">
        <v>14</v>
      </c>
      <c r="F335" s="9" t="s">
        <v>15</v>
      </c>
      <c r="G335" s="9" t="s">
        <v>11</v>
      </c>
      <c r="H335" s="9" t="s">
        <v>19</v>
      </c>
      <c r="I335" s="10">
        <v>42005</v>
      </c>
      <c r="J335" s="12">
        <v>0</v>
      </c>
    </row>
    <row r="336" spans="1:10" x14ac:dyDescent="0.2">
      <c r="A336" s="9" t="s">
        <v>52</v>
      </c>
      <c r="B336" s="9" t="s">
        <v>11</v>
      </c>
      <c r="C336" s="9" t="s">
        <v>12</v>
      </c>
      <c r="D336" s="9" t="s">
        <v>13</v>
      </c>
      <c r="E336" s="9" t="s">
        <v>14</v>
      </c>
      <c r="F336" s="9" t="s">
        <v>15</v>
      </c>
      <c r="G336" s="9" t="s">
        <v>11</v>
      </c>
      <c r="H336" s="9" t="s">
        <v>20</v>
      </c>
      <c r="I336" s="10">
        <v>41152</v>
      </c>
      <c r="J336" s="12">
        <v>0</v>
      </c>
    </row>
    <row r="337" spans="1:10" x14ac:dyDescent="0.2">
      <c r="A337" s="9" t="s">
        <v>52</v>
      </c>
      <c r="B337" s="9" t="s">
        <v>11</v>
      </c>
      <c r="C337" s="9" t="s">
        <v>12</v>
      </c>
      <c r="D337" s="9" t="s">
        <v>13</v>
      </c>
      <c r="E337" s="9" t="s">
        <v>14</v>
      </c>
      <c r="F337" s="9" t="s">
        <v>15</v>
      </c>
      <c r="G337" s="9" t="s">
        <v>11</v>
      </c>
      <c r="H337" s="9" t="s">
        <v>20</v>
      </c>
      <c r="I337" s="10">
        <v>41257</v>
      </c>
      <c r="J337" s="12">
        <v>0</v>
      </c>
    </row>
    <row r="338" spans="1:10" x14ac:dyDescent="0.2">
      <c r="A338" s="9" t="s">
        <v>52</v>
      </c>
      <c r="B338" s="9" t="s">
        <v>11</v>
      </c>
      <c r="C338" s="9" t="s">
        <v>12</v>
      </c>
      <c r="D338" s="9" t="s">
        <v>13</v>
      </c>
      <c r="E338" s="9" t="s">
        <v>14</v>
      </c>
      <c r="F338" s="9" t="s">
        <v>15</v>
      </c>
      <c r="G338" s="9" t="s">
        <v>11</v>
      </c>
      <c r="H338" s="9" t="s">
        <v>20</v>
      </c>
      <c r="I338" s="10">
        <v>41470</v>
      </c>
      <c r="J338" s="12">
        <v>0</v>
      </c>
    </row>
    <row r="339" spans="1:10" x14ac:dyDescent="0.2">
      <c r="A339" s="9" t="s">
        <v>52</v>
      </c>
      <c r="B339" s="9" t="s">
        <v>11</v>
      </c>
      <c r="C339" s="9" t="s">
        <v>12</v>
      </c>
      <c r="D339" s="9" t="s">
        <v>13</v>
      </c>
      <c r="E339" s="9" t="s">
        <v>14</v>
      </c>
      <c r="F339" s="9" t="s">
        <v>15</v>
      </c>
      <c r="G339" s="9" t="s">
        <v>11</v>
      </c>
      <c r="H339" s="9" t="s">
        <v>20</v>
      </c>
      <c r="I339" s="10">
        <v>41518</v>
      </c>
      <c r="J339" s="12">
        <v>0</v>
      </c>
    </row>
    <row r="340" spans="1:10" x14ac:dyDescent="0.2">
      <c r="A340" s="9" t="s">
        <v>52</v>
      </c>
      <c r="B340" s="9" t="s">
        <v>11</v>
      </c>
      <c r="C340" s="9" t="s">
        <v>12</v>
      </c>
      <c r="D340" s="9" t="s">
        <v>13</v>
      </c>
      <c r="E340" s="9" t="s">
        <v>14</v>
      </c>
      <c r="F340" s="9" t="s">
        <v>15</v>
      </c>
      <c r="G340" s="9" t="s">
        <v>11</v>
      </c>
      <c r="H340" s="9" t="s">
        <v>20</v>
      </c>
      <c r="I340" s="10">
        <v>41687</v>
      </c>
      <c r="J340" s="12">
        <v>0</v>
      </c>
    </row>
    <row r="341" spans="1:10" x14ac:dyDescent="0.2">
      <c r="A341" s="9" t="s">
        <v>52</v>
      </c>
      <c r="B341" s="9" t="s">
        <v>11</v>
      </c>
      <c r="C341" s="9" t="s">
        <v>12</v>
      </c>
      <c r="D341" s="9" t="s">
        <v>13</v>
      </c>
      <c r="E341" s="9" t="s">
        <v>14</v>
      </c>
      <c r="F341" s="9" t="s">
        <v>15</v>
      </c>
      <c r="G341" s="9" t="s">
        <v>11</v>
      </c>
      <c r="H341" s="9" t="s">
        <v>20</v>
      </c>
      <c r="I341" s="10">
        <v>41709</v>
      </c>
      <c r="J341" s="12">
        <v>0</v>
      </c>
    </row>
    <row r="342" spans="1:10" x14ac:dyDescent="0.2">
      <c r="A342" s="9" t="s">
        <v>52</v>
      </c>
      <c r="B342" s="9" t="s">
        <v>11</v>
      </c>
      <c r="C342" s="9" t="s">
        <v>12</v>
      </c>
      <c r="D342" s="9" t="s">
        <v>13</v>
      </c>
      <c r="E342" s="9" t="s">
        <v>14</v>
      </c>
      <c r="F342" s="9" t="s">
        <v>15</v>
      </c>
      <c r="G342" s="9" t="s">
        <v>11</v>
      </c>
      <c r="H342" s="9" t="s">
        <v>20</v>
      </c>
      <c r="I342" s="10">
        <v>41779</v>
      </c>
      <c r="J342" s="12">
        <v>0</v>
      </c>
    </row>
    <row r="343" spans="1:10" x14ac:dyDescent="0.2">
      <c r="A343" s="9" t="s">
        <v>52</v>
      </c>
      <c r="B343" s="9" t="s">
        <v>11</v>
      </c>
      <c r="C343" s="9" t="s">
        <v>12</v>
      </c>
      <c r="D343" s="9" t="s">
        <v>13</v>
      </c>
      <c r="E343" s="9" t="s">
        <v>14</v>
      </c>
      <c r="F343" s="9" t="s">
        <v>15</v>
      </c>
      <c r="G343" s="9" t="s">
        <v>11</v>
      </c>
      <c r="H343" s="9" t="s">
        <v>20</v>
      </c>
      <c r="I343" s="10">
        <v>41877</v>
      </c>
      <c r="J343" s="12">
        <v>0</v>
      </c>
    </row>
    <row r="344" spans="1:10" x14ac:dyDescent="0.2">
      <c r="A344" s="9" t="s">
        <v>52</v>
      </c>
      <c r="B344" s="9" t="s">
        <v>11</v>
      </c>
      <c r="C344" s="9" t="s">
        <v>12</v>
      </c>
      <c r="D344" s="9" t="s">
        <v>13</v>
      </c>
      <c r="E344" s="9" t="s">
        <v>14</v>
      </c>
      <c r="F344" s="9" t="s">
        <v>15</v>
      </c>
      <c r="G344" s="9" t="s">
        <v>11</v>
      </c>
      <c r="H344" s="9" t="s">
        <v>20</v>
      </c>
      <c r="I344" s="10">
        <v>41892</v>
      </c>
      <c r="J344" s="12">
        <v>0</v>
      </c>
    </row>
    <row r="345" spans="1:10" x14ac:dyDescent="0.2">
      <c r="A345" s="9" t="s">
        <v>52</v>
      </c>
      <c r="B345" s="9" t="s">
        <v>11</v>
      </c>
      <c r="C345" s="9" t="s">
        <v>12</v>
      </c>
      <c r="D345" s="9" t="s">
        <v>13</v>
      </c>
      <c r="E345" s="9" t="s">
        <v>14</v>
      </c>
      <c r="F345" s="9" t="s">
        <v>15</v>
      </c>
      <c r="G345" s="9" t="s">
        <v>11</v>
      </c>
      <c r="H345" s="9" t="s">
        <v>20</v>
      </c>
      <c r="I345" s="10">
        <v>41974</v>
      </c>
      <c r="J345" s="12">
        <v>0</v>
      </c>
    </row>
    <row r="346" spans="1:10" x14ac:dyDescent="0.2">
      <c r="A346" s="9" t="s">
        <v>52</v>
      </c>
      <c r="B346" s="9" t="s">
        <v>11</v>
      </c>
      <c r="C346" s="9" t="s">
        <v>12</v>
      </c>
      <c r="D346" s="9" t="s">
        <v>13</v>
      </c>
      <c r="E346" s="9" t="s">
        <v>14</v>
      </c>
      <c r="F346" s="9" t="s">
        <v>15</v>
      </c>
      <c r="G346" s="9" t="s">
        <v>11</v>
      </c>
      <c r="H346" s="9" t="s">
        <v>20</v>
      </c>
      <c r="I346" s="10">
        <v>41983</v>
      </c>
      <c r="J346" s="12">
        <v>0</v>
      </c>
    </row>
    <row r="347" spans="1:10" x14ac:dyDescent="0.2">
      <c r="A347" s="9" t="s">
        <v>52</v>
      </c>
      <c r="B347" s="9" t="s">
        <v>11</v>
      </c>
      <c r="C347" s="9" t="s">
        <v>12</v>
      </c>
      <c r="D347" s="9" t="s">
        <v>13</v>
      </c>
      <c r="E347" s="9" t="s">
        <v>14</v>
      </c>
      <c r="F347" s="9" t="s">
        <v>15</v>
      </c>
      <c r="G347" s="9" t="s">
        <v>11</v>
      </c>
      <c r="H347" s="9" t="s">
        <v>20</v>
      </c>
      <c r="I347" s="10">
        <v>41984</v>
      </c>
      <c r="J347" s="12">
        <v>0</v>
      </c>
    </row>
    <row r="348" spans="1:10" x14ac:dyDescent="0.2">
      <c r="A348" s="9" t="s">
        <v>52</v>
      </c>
      <c r="B348" s="9" t="s">
        <v>11</v>
      </c>
      <c r="C348" s="9" t="s">
        <v>12</v>
      </c>
      <c r="D348" s="9" t="s">
        <v>13</v>
      </c>
      <c r="E348" s="9" t="s">
        <v>14</v>
      </c>
      <c r="F348" s="9" t="s">
        <v>15</v>
      </c>
      <c r="G348" s="9" t="s">
        <v>11</v>
      </c>
      <c r="H348" s="9" t="s">
        <v>20</v>
      </c>
      <c r="I348" s="10">
        <v>41985</v>
      </c>
      <c r="J348" s="12">
        <v>0</v>
      </c>
    </row>
    <row r="349" spans="1:10" x14ac:dyDescent="0.2">
      <c r="A349" s="9" t="s">
        <v>52</v>
      </c>
      <c r="B349" s="9" t="s">
        <v>11</v>
      </c>
      <c r="C349" s="9" t="s">
        <v>12</v>
      </c>
      <c r="D349" s="9" t="s">
        <v>13</v>
      </c>
      <c r="E349" s="9" t="s">
        <v>14</v>
      </c>
      <c r="F349" s="9" t="s">
        <v>15</v>
      </c>
      <c r="G349" s="9" t="s">
        <v>11</v>
      </c>
      <c r="H349" s="9" t="s">
        <v>20</v>
      </c>
      <c r="I349" s="10">
        <v>41996</v>
      </c>
      <c r="J349" s="12">
        <v>0</v>
      </c>
    </row>
    <row r="350" spans="1:10" x14ac:dyDescent="0.2">
      <c r="A350" s="9" t="s">
        <v>52</v>
      </c>
      <c r="B350" s="9" t="s">
        <v>11</v>
      </c>
      <c r="C350" s="9" t="s">
        <v>12</v>
      </c>
      <c r="D350" s="9" t="s">
        <v>13</v>
      </c>
      <c r="E350" s="9" t="s">
        <v>14</v>
      </c>
      <c r="F350" s="9" t="s">
        <v>15</v>
      </c>
      <c r="G350" s="9" t="s">
        <v>11</v>
      </c>
      <c r="H350" s="9" t="s">
        <v>20</v>
      </c>
      <c r="I350" s="10">
        <v>42046</v>
      </c>
      <c r="J350" s="12">
        <v>0</v>
      </c>
    </row>
    <row r="351" spans="1:10" x14ac:dyDescent="0.2">
      <c r="A351" s="9" t="s">
        <v>52</v>
      </c>
      <c r="B351" s="9" t="s">
        <v>11</v>
      </c>
      <c r="C351" s="9" t="s">
        <v>12</v>
      </c>
      <c r="D351" s="9" t="s">
        <v>13</v>
      </c>
      <c r="E351" s="9" t="s">
        <v>14</v>
      </c>
      <c r="F351" s="9" t="s">
        <v>15</v>
      </c>
      <c r="G351" s="9" t="s">
        <v>11</v>
      </c>
      <c r="H351" s="9" t="s">
        <v>20</v>
      </c>
      <c r="I351" s="10">
        <v>42064</v>
      </c>
      <c r="J351" s="12">
        <v>0</v>
      </c>
    </row>
    <row r="352" spans="1:10" x14ac:dyDescent="0.2">
      <c r="A352" s="9" t="s">
        <v>52</v>
      </c>
      <c r="B352" s="9" t="s">
        <v>11</v>
      </c>
      <c r="C352" s="9" t="s">
        <v>12</v>
      </c>
      <c r="D352" s="9" t="s">
        <v>13</v>
      </c>
      <c r="E352" s="9" t="s">
        <v>14</v>
      </c>
      <c r="F352" s="9" t="s">
        <v>15</v>
      </c>
      <c r="G352" s="9" t="s">
        <v>11</v>
      </c>
      <c r="H352" s="9" t="s">
        <v>20</v>
      </c>
      <c r="I352" s="10">
        <v>42074</v>
      </c>
      <c r="J352" s="12">
        <v>0</v>
      </c>
    </row>
    <row r="353" spans="1:10" x14ac:dyDescent="0.2">
      <c r="A353" s="9" t="s">
        <v>52</v>
      </c>
      <c r="B353" s="9" t="s">
        <v>11</v>
      </c>
      <c r="C353" s="9" t="s">
        <v>12</v>
      </c>
      <c r="D353" s="9" t="s">
        <v>13</v>
      </c>
      <c r="E353" s="9" t="s">
        <v>14</v>
      </c>
      <c r="F353" s="9" t="s">
        <v>15</v>
      </c>
      <c r="G353" s="9" t="s">
        <v>11</v>
      </c>
      <c r="H353" s="9" t="s">
        <v>20</v>
      </c>
      <c r="I353" s="10">
        <v>42095</v>
      </c>
      <c r="J353" s="12">
        <v>0</v>
      </c>
    </row>
    <row r="354" spans="1:10" x14ac:dyDescent="0.2">
      <c r="A354" s="9" t="s">
        <v>52</v>
      </c>
      <c r="B354" s="9" t="s">
        <v>11</v>
      </c>
      <c r="C354" s="9" t="s">
        <v>12</v>
      </c>
      <c r="D354" s="9" t="s">
        <v>13</v>
      </c>
      <c r="E354" s="9" t="s">
        <v>14</v>
      </c>
      <c r="F354" s="9" t="s">
        <v>15</v>
      </c>
      <c r="G354" s="9" t="s">
        <v>11</v>
      </c>
      <c r="H354" s="9" t="s">
        <v>20</v>
      </c>
      <c r="I354" s="10">
        <v>42107</v>
      </c>
      <c r="J354" s="12">
        <v>0</v>
      </c>
    </row>
    <row r="355" spans="1:10" x14ac:dyDescent="0.2">
      <c r="A355" s="9" t="s">
        <v>52</v>
      </c>
      <c r="B355" s="9" t="s">
        <v>11</v>
      </c>
      <c r="C355" s="9" t="s">
        <v>12</v>
      </c>
      <c r="D355" s="9" t="s">
        <v>13</v>
      </c>
      <c r="E355" s="9" t="s">
        <v>14</v>
      </c>
      <c r="F355" s="9" t="s">
        <v>15</v>
      </c>
      <c r="G355" s="9" t="s">
        <v>11</v>
      </c>
      <c r="H355" s="9" t="s">
        <v>20</v>
      </c>
      <c r="I355" s="10">
        <v>42118</v>
      </c>
      <c r="J355" s="12">
        <v>0</v>
      </c>
    </row>
    <row r="356" spans="1:10" x14ac:dyDescent="0.2">
      <c r="A356" s="9" t="s">
        <v>52</v>
      </c>
      <c r="B356" s="9" t="s">
        <v>11</v>
      </c>
      <c r="C356" s="9" t="s">
        <v>12</v>
      </c>
      <c r="D356" s="9" t="s">
        <v>13</v>
      </c>
      <c r="E356" s="9" t="s">
        <v>14</v>
      </c>
      <c r="F356" s="9" t="s">
        <v>15</v>
      </c>
      <c r="G356" s="9" t="s">
        <v>11</v>
      </c>
      <c r="H356" s="9" t="s">
        <v>20</v>
      </c>
      <c r="I356" s="10">
        <v>42119</v>
      </c>
      <c r="J356" s="12">
        <v>0</v>
      </c>
    </row>
    <row r="357" spans="1:10" x14ac:dyDescent="0.2">
      <c r="A357" s="9" t="s">
        <v>52</v>
      </c>
      <c r="B357" s="9" t="s">
        <v>11</v>
      </c>
      <c r="C357" s="9" t="s">
        <v>12</v>
      </c>
      <c r="D357" s="9" t="s">
        <v>13</v>
      </c>
      <c r="E357" s="9" t="s">
        <v>14</v>
      </c>
      <c r="F357" s="9" t="s">
        <v>15</v>
      </c>
      <c r="G357" s="9" t="s">
        <v>11</v>
      </c>
      <c r="H357" s="9" t="s">
        <v>20</v>
      </c>
      <c r="I357" s="10">
        <v>42125</v>
      </c>
      <c r="J357" s="12">
        <v>0</v>
      </c>
    </row>
    <row r="358" spans="1:10" x14ac:dyDescent="0.2">
      <c r="A358" s="9" t="s">
        <v>52</v>
      </c>
      <c r="B358" s="9" t="s">
        <v>11</v>
      </c>
      <c r="C358" s="9" t="s">
        <v>12</v>
      </c>
      <c r="D358" s="9" t="s">
        <v>13</v>
      </c>
      <c r="E358" s="9" t="s">
        <v>14</v>
      </c>
      <c r="F358" s="9" t="s">
        <v>15</v>
      </c>
      <c r="G358" s="9" t="s">
        <v>11</v>
      </c>
      <c r="H358" s="9" t="s">
        <v>20</v>
      </c>
      <c r="I358" s="10">
        <v>42150</v>
      </c>
      <c r="J358" s="12">
        <v>0</v>
      </c>
    </row>
    <row r="359" spans="1:10" x14ac:dyDescent="0.2">
      <c r="A359" s="9" t="s">
        <v>52</v>
      </c>
      <c r="B359" s="9" t="s">
        <v>11</v>
      </c>
      <c r="C359" s="9" t="s">
        <v>12</v>
      </c>
      <c r="D359" s="9" t="s">
        <v>13</v>
      </c>
      <c r="E359" s="9" t="s">
        <v>14</v>
      </c>
      <c r="F359" s="9" t="s">
        <v>15</v>
      </c>
      <c r="G359" s="9" t="s">
        <v>11</v>
      </c>
      <c r="H359" s="9" t="s">
        <v>20</v>
      </c>
      <c r="I359" s="10">
        <v>42213</v>
      </c>
      <c r="J359" s="12">
        <v>0</v>
      </c>
    </row>
    <row r="360" spans="1:10" x14ac:dyDescent="0.2">
      <c r="A360" s="9" t="s">
        <v>52</v>
      </c>
      <c r="B360" s="9" t="s">
        <v>11</v>
      </c>
      <c r="C360" s="9" t="s">
        <v>12</v>
      </c>
      <c r="D360" s="9" t="s">
        <v>13</v>
      </c>
      <c r="E360" s="9" t="s">
        <v>14</v>
      </c>
      <c r="F360" s="9" t="s">
        <v>15</v>
      </c>
      <c r="G360" s="9" t="s">
        <v>11</v>
      </c>
      <c r="H360" s="9" t="s">
        <v>20</v>
      </c>
      <c r="I360" s="10">
        <v>42223</v>
      </c>
      <c r="J360" s="11">
        <v>161684.73000000001</v>
      </c>
    </row>
    <row r="361" spans="1:10" x14ac:dyDescent="0.2">
      <c r="A361" s="9" t="s">
        <v>52</v>
      </c>
      <c r="B361" s="9" t="s">
        <v>11</v>
      </c>
      <c r="C361" s="9" t="s">
        <v>12</v>
      </c>
      <c r="D361" s="9" t="s">
        <v>13</v>
      </c>
      <c r="E361" s="9" t="s">
        <v>14</v>
      </c>
      <c r="F361" s="9" t="s">
        <v>15</v>
      </c>
      <c r="G361" s="9" t="s">
        <v>11</v>
      </c>
      <c r="H361" s="9" t="s">
        <v>20</v>
      </c>
      <c r="I361" s="10">
        <v>42309</v>
      </c>
      <c r="J361" s="11">
        <v>369448.34</v>
      </c>
    </row>
    <row r="362" spans="1:10" x14ac:dyDescent="0.2">
      <c r="A362" s="9" t="s">
        <v>52</v>
      </c>
      <c r="B362" s="9" t="s">
        <v>11</v>
      </c>
      <c r="C362" s="9" t="s">
        <v>12</v>
      </c>
      <c r="D362" s="9" t="s">
        <v>13</v>
      </c>
      <c r="E362" s="9" t="s">
        <v>14</v>
      </c>
      <c r="F362" s="9" t="s">
        <v>15</v>
      </c>
      <c r="G362" s="9" t="s">
        <v>11</v>
      </c>
      <c r="H362" s="9" t="s">
        <v>20</v>
      </c>
      <c r="I362" s="10">
        <v>42339</v>
      </c>
      <c r="J362" s="12">
        <v>0</v>
      </c>
    </row>
    <row r="363" spans="1:10" x14ac:dyDescent="0.2">
      <c r="A363" s="9" t="s">
        <v>52</v>
      </c>
      <c r="B363" s="9" t="s">
        <v>11</v>
      </c>
      <c r="C363" s="9" t="s">
        <v>12</v>
      </c>
      <c r="D363" s="9" t="s">
        <v>13</v>
      </c>
      <c r="E363" s="9" t="s">
        <v>14</v>
      </c>
      <c r="F363" s="9" t="s">
        <v>15</v>
      </c>
      <c r="G363" s="9" t="s">
        <v>11</v>
      </c>
      <c r="H363" s="9" t="s">
        <v>20</v>
      </c>
      <c r="I363" s="10">
        <v>42360</v>
      </c>
      <c r="J363" s="12">
        <v>0</v>
      </c>
    </row>
    <row r="364" spans="1:10" x14ac:dyDescent="0.2">
      <c r="A364" s="9" t="s">
        <v>52</v>
      </c>
      <c r="B364" s="9" t="s">
        <v>11</v>
      </c>
      <c r="C364" s="9" t="s">
        <v>12</v>
      </c>
      <c r="D364" s="9" t="s">
        <v>13</v>
      </c>
      <c r="E364" s="9" t="s">
        <v>14</v>
      </c>
      <c r="F364" s="9" t="s">
        <v>15</v>
      </c>
      <c r="G364" s="9" t="s">
        <v>11</v>
      </c>
      <c r="H364" s="9" t="s">
        <v>20</v>
      </c>
      <c r="I364" s="10">
        <v>42370</v>
      </c>
      <c r="J364" s="11">
        <v>207327.44</v>
      </c>
    </row>
    <row r="365" spans="1:10" x14ac:dyDescent="0.2">
      <c r="A365" s="9" t="s">
        <v>52</v>
      </c>
      <c r="B365" s="9" t="s">
        <v>11</v>
      </c>
      <c r="C365" s="9" t="s">
        <v>12</v>
      </c>
      <c r="D365" s="9" t="s">
        <v>13</v>
      </c>
      <c r="E365" s="9" t="s">
        <v>14</v>
      </c>
      <c r="F365" s="9" t="s">
        <v>15</v>
      </c>
      <c r="G365" s="9" t="s">
        <v>11</v>
      </c>
      <c r="H365" s="9" t="s">
        <v>20</v>
      </c>
      <c r="I365" s="10">
        <v>42430</v>
      </c>
      <c r="J365" s="11">
        <v>32072.27</v>
      </c>
    </row>
    <row r="366" spans="1:10" x14ac:dyDescent="0.2">
      <c r="A366" s="9" t="s">
        <v>52</v>
      </c>
      <c r="B366" s="9" t="s">
        <v>11</v>
      </c>
      <c r="C366" s="9" t="s">
        <v>17</v>
      </c>
      <c r="D366" s="9" t="s">
        <v>13</v>
      </c>
      <c r="E366" s="9" t="s">
        <v>14</v>
      </c>
      <c r="F366" s="9" t="s">
        <v>15</v>
      </c>
      <c r="G366" s="9" t="s">
        <v>11</v>
      </c>
      <c r="H366" s="9" t="s">
        <v>20</v>
      </c>
      <c r="I366" s="10">
        <v>41897</v>
      </c>
      <c r="J366" s="12">
        <v>0</v>
      </c>
    </row>
    <row r="367" spans="1:10" x14ac:dyDescent="0.2">
      <c r="A367" s="9" t="s">
        <v>52</v>
      </c>
      <c r="B367" s="9" t="s">
        <v>25</v>
      </c>
      <c r="C367" s="9" t="s">
        <v>12</v>
      </c>
      <c r="D367" s="9" t="s">
        <v>13</v>
      </c>
      <c r="E367" s="9" t="s">
        <v>14</v>
      </c>
      <c r="F367" s="9" t="s">
        <v>15</v>
      </c>
      <c r="G367" s="9" t="s">
        <v>25</v>
      </c>
      <c r="H367" s="9" t="s">
        <v>26</v>
      </c>
      <c r="I367" s="10">
        <v>41152</v>
      </c>
      <c r="J367" s="12">
        <v>0</v>
      </c>
    </row>
    <row r="368" spans="1:10" x14ac:dyDescent="0.2">
      <c r="A368" s="9" t="s">
        <v>53</v>
      </c>
      <c r="B368" s="9" t="s">
        <v>11</v>
      </c>
      <c r="C368" s="9" t="s">
        <v>12</v>
      </c>
      <c r="D368" s="9" t="s">
        <v>30</v>
      </c>
      <c r="E368" s="9" t="s">
        <v>31</v>
      </c>
      <c r="F368" s="9" t="s">
        <v>32</v>
      </c>
      <c r="G368" s="9" t="s">
        <v>11</v>
      </c>
      <c r="H368" s="9" t="s">
        <v>33</v>
      </c>
      <c r="I368" s="10">
        <v>24473</v>
      </c>
      <c r="J368" s="12">
        <v>0</v>
      </c>
    </row>
    <row r="369" spans="1:10" x14ac:dyDescent="0.2">
      <c r="A369" s="9" t="s">
        <v>53</v>
      </c>
      <c r="B369" s="9" t="s">
        <v>11</v>
      </c>
      <c r="C369" s="9" t="s">
        <v>12</v>
      </c>
      <c r="D369" s="9" t="s">
        <v>30</v>
      </c>
      <c r="E369" s="9" t="s">
        <v>31</v>
      </c>
      <c r="F369" s="9" t="s">
        <v>32</v>
      </c>
      <c r="G369" s="9" t="s">
        <v>11</v>
      </c>
      <c r="H369" s="9" t="s">
        <v>33</v>
      </c>
      <c r="I369" s="10">
        <v>24838</v>
      </c>
      <c r="J369" s="12">
        <v>0</v>
      </c>
    </row>
    <row r="370" spans="1:10" x14ac:dyDescent="0.2">
      <c r="A370" s="9" t="s">
        <v>53</v>
      </c>
      <c r="B370" s="9" t="s">
        <v>11</v>
      </c>
      <c r="C370" s="9" t="s">
        <v>12</v>
      </c>
      <c r="D370" s="9" t="s">
        <v>30</v>
      </c>
      <c r="E370" s="9" t="s">
        <v>31</v>
      </c>
      <c r="F370" s="9" t="s">
        <v>32</v>
      </c>
      <c r="G370" s="9" t="s">
        <v>11</v>
      </c>
      <c r="H370" s="9" t="s">
        <v>33</v>
      </c>
      <c r="I370" s="10">
        <v>25204</v>
      </c>
      <c r="J370" s="12">
        <v>0</v>
      </c>
    </row>
    <row r="371" spans="1:10" x14ac:dyDescent="0.2">
      <c r="A371" s="9" t="s">
        <v>53</v>
      </c>
      <c r="B371" s="9" t="s">
        <v>11</v>
      </c>
      <c r="C371" s="9" t="s">
        <v>12</v>
      </c>
      <c r="D371" s="9" t="s">
        <v>30</v>
      </c>
      <c r="E371" s="9" t="s">
        <v>31</v>
      </c>
      <c r="F371" s="9" t="s">
        <v>32</v>
      </c>
      <c r="G371" s="9" t="s">
        <v>11</v>
      </c>
      <c r="H371" s="9" t="s">
        <v>33</v>
      </c>
      <c r="I371" s="10">
        <v>25569</v>
      </c>
      <c r="J371" s="12">
        <v>0</v>
      </c>
    </row>
    <row r="372" spans="1:10" x14ac:dyDescent="0.2">
      <c r="A372" s="9" t="s">
        <v>53</v>
      </c>
      <c r="B372" s="9" t="s">
        <v>11</v>
      </c>
      <c r="C372" s="9" t="s">
        <v>12</v>
      </c>
      <c r="D372" s="9" t="s">
        <v>30</v>
      </c>
      <c r="E372" s="9" t="s">
        <v>31</v>
      </c>
      <c r="F372" s="9" t="s">
        <v>32</v>
      </c>
      <c r="G372" s="9" t="s">
        <v>11</v>
      </c>
      <c r="H372" s="9" t="s">
        <v>33</v>
      </c>
      <c r="I372" s="10">
        <v>25934</v>
      </c>
      <c r="J372" s="12">
        <v>0</v>
      </c>
    </row>
    <row r="373" spans="1:10" x14ac:dyDescent="0.2">
      <c r="A373" s="9" t="s">
        <v>53</v>
      </c>
      <c r="B373" s="9" t="s">
        <v>11</v>
      </c>
      <c r="C373" s="9" t="s">
        <v>12</v>
      </c>
      <c r="D373" s="9" t="s">
        <v>30</v>
      </c>
      <c r="E373" s="9" t="s">
        <v>31</v>
      </c>
      <c r="F373" s="9" t="s">
        <v>32</v>
      </c>
      <c r="G373" s="9" t="s">
        <v>11</v>
      </c>
      <c r="H373" s="9" t="s">
        <v>33</v>
      </c>
      <c r="I373" s="10">
        <v>26299</v>
      </c>
      <c r="J373" s="12">
        <v>0</v>
      </c>
    </row>
    <row r="374" spans="1:10" x14ac:dyDescent="0.2">
      <c r="A374" s="9" t="s">
        <v>53</v>
      </c>
      <c r="B374" s="9" t="s">
        <v>11</v>
      </c>
      <c r="C374" s="9" t="s">
        <v>12</v>
      </c>
      <c r="D374" s="9" t="s">
        <v>30</v>
      </c>
      <c r="E374" s="9" t="s">
        <v>31</v>
      </c>
      <c r="F374" s="9" t="s">
        <v>32</v>
      </c>
      <c r="G374" s="9" t="s">
        <v>11</v>
      </c>
      <c r="H374" s="9" t="s">
        <v>33</v>
      </c>
      <c r="I374" s="10">
        <v>26665</v>
      </c>
      <c r="J374" s="12">
        <v>0</v>
      </c>
    </row>
    <row r="375" spans="1:10" x14ac:dyDescent="0.2">
      <c r="A375" s="9" t="s">
        <v>53</v>
      </c>
      <c r="B375" s="9" t="s">
        <v>11</v>
      </c>
      <c r="C375" s="9" t="s">
        <v>12</v>
      </c>
      <c r="D375" s="9" t="s">
        <v>30</v>
      </c>
      <c r="E375" s="9" t="s">
        <v>31</v>
      </c>
      <c r="F375" s="9" t="s">
        <v>32</v>
      </c>
      <c r="G375" s="9" t="s">
        <v>11</v>
      </c>
      <c r="H375" s="9" t="s">
        <v>33</v>
      </c>
      <c r="I375" s="10">
        <v>27030</v>
      </c>
      <c r="J375" s="12">
        <v>0</v>
      </c>
    </row>
    <row r="376" spans="1:10" x14ac:dyDescent="0.2">
      <c r="A376" s="9" t="s">
        <v>53</v>
      </c>
      <c r="B376" s="9" t="s">
        <v>11</v>
      </c>
      <c r="C376" s="9" t="s">
        <v>12</v>
      </c>
      <c r="D376" s="9" t="s">
        <v>30</v>
      </c>
      <c r="E376" s="9" t="s">
        <v>31</v>
      </c>
      <c r="F376" s="9" t="s">
        <v>32</v>
      </c>
      <c r="G376" s="9" t="s">
        <v>11</v>
      </c>
      <c r="H376" s="9" t="s">
        <v>33</v>
      </c>
      <c r="I376" s="10">
        <v>27395</v>
      </c>
      <c r="J376" s="12">
        <v>0</v>
      </c>
    </row>
    <row r="377" spans="1:10" x14ac:dyDescent="0.2">
      <c r="A377" s="9" t="s">
        <v>53</v>
      </c>
      <c r="B377" s="9" t="s">
        <v>11</v>
      </c>
      <c r="C377" s="9" t="s">
        <v>12</v>
      </c>
      <c r="D377" s="9" t="s">
        <v>30</v>
      </c>
      <c r="E377" s="9" t="s">
        <v>31</v>
      </c>
      <c r="F377" s="9" t="s">
        <v>32</v>
      </c>
      <c r="G377" s="9" t="s">
        <v>11</v>
      </c>
      <c r="H377" s="9" t="s">
        <v>33</v>
      </c>
      <c r="I377" s="10">
        <v>27760</v>
      </c>
      <c r="J377" s="12">
        <v>0</v>
      </c>
    </row>
    <row r="378" spans="1:10" x14ac:dyDescent="0.2">
      <c r="A378" s="9" t="s">
        <v>53</v>
      </c>
      <c r="B378" s="9" t="s">
        <v>11</v>
      </c>
      <c r="C378" s="9" t="s">
        <v>12</v>
      </c>
      <c r="D378" s="9" t="s">
        <v>30</v>
      </c>
      <c r="E378" s="9" t="s">
        <v>31</v>
      </c>
      <c r="F378" s="9" t="s">
        <v>32</v>
      </c>
      <c r="G378" s="9" t="s">
        <v>11</v>
      </c>
      <c r="H378" s="9" t="s">
        <v>33</v>
      </c>
      <c r="I378" s="10">
        <v>28126</v>
      </c>
      <c r="J378" s="12">
        <v>0</v>
      </c>
    </row>
    <row r="379" spans="1:10" x14ac:dyDescent="0.2">
      <c r="A379" s="9" t="s">
        <v>53</v>
      </c>
      <c r="B379" s="9" t="s">
        <v>11</v>
      </c>
      <c r="C379" s="9" t="s">
        <v>12</v>
      </c>
      <c r="D379" s="9" t="s">
        <v>30</v>
      </c>
      <c r="E379" s="9" t="s">
        <v>31</v>
      </c>
      <c r="F379" s="9" t="s">
        <v>32</v>
      </c>
      <c r="G379" s="9" t="s">
        <v>11</v>
      </c>
      <c r="H379" s="9" t="s">
        <v>33</v>
      </c>
      <c r="I379" s="10">
        <v>28491</v>
      </c>
      <c r="J379" s="12">
        <v>0</v>
      </c>
    </row>
    <row r="380" spans="1:10" x14ac:dyDescent="0.2">
      <c r="A380" s="9" t="s">
        <v>53</v>
      </c>
      <c r="B380" s="9" t="s">
        <v>11</v>
      </c>
      <c r="C380" s="9" t="s">
        <v>12</v>
      </c>
      <c r="D380" s="9" t="s">
        <v>30</v>
      </c>
      <c r="E380" s="9" t="s">
        <v>31</v>
      </c>
      <c r="F380" s="9" t="s">
        <v>32</v>
      </c>
      <c r="G380" s="9" t="s">
        <v>11</v>
      </c>
      <c r="H380" s="9" t="s">
        <v>33</v>
      </c>
      <c r="I380" s="10">
        <v>28856</v>
      </c>
      <c r="J380" s="12">
        <v>0</v>
      </c>
    </row>
    <row r="381" spans="1:10" x14ac:dyDescent="0.2">
      <c r="A381" s="9" t="s">
        <v>53</v>
      </c>
      <c r="B381" s="9" t="s">
        <v>11</v>
      </c>
      <c r="C381" s="9" t="s">
        <v>12</v>
      </c>
      <c r="D381" s="9" t="s">
        <v>30</v>
      </c>
      <c r="E381" s="9" t="s">
        <v>31</v>
      </c>
      <c r="F381" s="9" t="s">
        <v>32</v>
      </c>
      <c r="G381" s="9" t="s">
        <v>11</v>
      </c>
      <c r="H381" s="9" t="s">
        <v>33</v>
      </c>
      <c r="I381" s="10">
        <v>29221</v>
      </c>
      <c r="J381" s="12">
        <v>0</v>
      </c>
    </row>
    <row r="382" spans="1:10" x14ac:dyDescent="0.2">
      <c r="A382" s="9" t="s">
        <v>53</v>
      </c>
      <c r="B382" s="9" t="s">
        <v>11</v>
      </c>
      <c r="C382" s="9" t="s">
        <v>12</v>
      </c>
      <c r="D382" s="9" t="s">
        <v>30</v>
      </c>
      <c r="E382" s="9" t="s">
        <v>31</v>
      </c>
      <c r="F382" s="9" t="s">
        <v>32</v>
      </c>
      <c r="G382" s="9" t="s">
        <v>11</v>
      </c>
      <c r="H382" s="9" t="s">
        <v>33</v>
      </c>
      <c r="I382" s="10">
        <v>29587</v>
      </c>
      <c r="J382" s="12">
        <v>0</v>
      </c>
    </row>
    <row r="383" spans="1:10" x14ac:dyDescent="0.2">
      <c r="A383" s="9" t="s">
        <v>53</v>
      </c>
      <c r="B383" s="9" t="s">
        <v>11</v>
      </c>
      <c r="C383" s="9" t="s">
        <v>12</v>
      </c>
      <c r="D383" s="9" t="s">
        <v>30</v>
      </c>
      <c r="E383" s="9" t="s">
        <v>31</v>
      </c>
      <c r="F383" s="9" t="s">
        <v>32</v>
      </c>
      <c r="G383" s="9" t="s">
        <v>11</v>
      </c>
      <c r="H383" s="9" t="s">
        <v>33</v>
      </c>
      <c r="I383" s="10">
        <v>29952</v>
      </c>
      <c r="J383" s="12">
        <v>0</v>
      </c>
    </row>
    <row r="384" spans="1:10" x14ac:dyDescent="0.2">
      <c r="A384" s="9" t="s">
        <v>53</v>
      </c>
      <c r="B384" s="9" t="s">
        <v>11</v>
      </c>
      <c r="C384" s="9" t="s">
        <v>12</v>
      </c>
      <c r="D384" s="9" t="s">
        <v>30</v>
      </c>
      <c r="E384" s="9" t="s">
        <v>31</v>
      </c>
      <c r="F384" s="9" t="s">
        <v>32</v>
      </c>
      <c r="G384" s="9" t="s">
        <v>11</v>
      </c>
      <c r="H384" s="9" t="s">
        <v>33</v>
      </c>
      <c r="I384" s="10">
        <v>30317</v>
      </c>
      <c r="J384" s="12">
        <v>0</v>
      </c>
    </row>
    <row r="385" spans="1:10" x14ac:dyDescent="0.2">
      <c r="A385" s="9" t="s">
        <v>53</v>
      </c>
      <c r="B385" s="9" t="s">
        <v>11</v>
      </c>
      <c r="C385" s="9" t="s">
        <v>12</v>
      </c>
      <c r="D385" s="9" t="s">
        <v>30</v>
      </c>
      <c r="E385" s="9" t="s">
        <v>31</v>
      </c>
      <c r="F385" s="9" t="s">
        <v>32</v>
      </c>
      <c r="G385" s="9" t="s">
        <v>11</v>
      </c>
      <c r="H385" s="9" t="s">
        <v>33</v>
      </c>
      <c r="I385" s="10">
        <v>30682</v>
      </c>
      <c r="J385" s="12">
        <v>0</v>
      </c>
    </row>
    <row r="386" spans="1:10" x14ac:dyDescent="0.2">
      <c r="A386" s="9" t="s">
        <v>53</v>
      </c>
      <c r="B386" s="9" t="s">
        <v>11</v>
      </c>
      <c r="C386" s="9" t="s">
        <v>12</v>
      </c>
      <c r="D386" s="9" t="s">
        <v>30</v>
      </c>
      <c r="E386" s="9" t="s">
        <v>31</v>
      </c>
      <c r="F386" s="9" t="s">
        <v>32</v>
      </c>
      <c r="G386" s="9" t="s">
        <v>11</v>
      </c>
      <c r="H386" s="9" t="s">
        <v>33</v>
      </c>
      <c r="I386" s="10">
        <v>31048</v>
      </c>
      <c r="J386" s="12">
        <v>0</v>
      </c>
    </row>
    <row r="387" spans="1:10" x14ac:dyDescent="0.2">
      <c r="A387" s="9" t="s">
        <v>53</v>
      </c>
      <c r="B387" s="9" t="s">
        <v>11</v>
      </c>
      <c r="C387" s="9" t="s">
        <v>12</v>
      </c>
      <c r="D387" s="9" t="s">
        <v>30</v>
      </c>
      <c r="E387" s="9" t="s">
        <v>31</v>
      </c>
      <c r="F387" s="9" t="s">
        <v>32</v>
      </c>
      <c r="G387" s="9" t="s">
        <v>11</v>
      </c>
      <c r="H387" s="9" t="s">
        <v>33</v>
      </c>
      <c r="I387" s="10">
        <v>31413</v>
      </c>
      <c r="J387" s="12">
        <v>0</v>
      </c>
    </row>
    <row r="388" spans="1:10" x14ac:dyDescent="0.2">
      <c r="A388" s="9" t="s">
        <v>53</v>
      </c>
      <c r="B388" s="9" t="s">
        <v>11</v>
      </c>
      <c r="C388" s="9" t="s">
        <v>12</v>
      </c>
      <c r="D388" s="9" t="s">
        <v>30</v>
      </c>
      <c r="E388" s="9" t="s">
        <v>31</v>
      </c>
      <c r="F388" s="9" t="s">
        <v>32</v>
      </c>
      <c r="G388" s="9" t="s">
        <v>11</v>
      </c>
      <c r="H388" s="9" t="s">
        <v>33</v>
      </c>
      <c r="I388" s="10">
        <v>31778</v>
      </c>
      <c r="J388" s="12">
        <v>0</v>
      </c>
    </row>
    <row r="389" spans="1:10" x14ac:dyDescent="0.2">
      <c r="A389" s="9" t="s">
        <v>53</v>
      </c>
      <c r="B389" s="9" t="s">
        <v>11</v>
      </c>
      <c r="C389" s="9" t="s">
        <v>12</v>
      </c>
      <c r="D389" s="9" t="s">
        <v>30</v>
      </c>
      <c r="E389" s="9" t="s">
        <v>31</v>
      </c>
      <c r="F389" s="9" t="s">
        <v>32</v>
      </c>
      <c r="G389" s="9" t="s">
        <v>11</v>
      </c>
      <c r="H389" s="9" t="s">
        <v>33</v>
      </c>
      <c r="I389" s="10">
        <v>32143</v>
      </c>
      <c r="J389" s="12">
        <v>0</v>
      </c>
    </row>
    <row r="390" spans="1:10" x14ac:dyDescent="0.2">
      <c r="A390" s="9" t="s">
        <v>53</v>
      </c>
      <c r="B390" s="9" t="s">
        <v>11</v>
      </c>
      <c r="C390" s="9" t="s">
        <v>12</v>
      </c>
      <c r="D390" s="9" t="s">
        <v>30</v>
      </c>
      <c r="E390" s="9" t="s">
        <v>31</v>
      </c>
      <c r="F390" s="9" t="s">
        <v>32</v>
      </c>
      <c r="G390" s="9" t="s">
        <v>11</v>
      </c>
      <c r="H390" s="9" t="s">
        <v>33</v>
      </c>
      <c r="I390" s="10">
        <v>32509</v>
      </c>
      <c r="J390" s="12">
        <v>0</v>
      </c>
    </row>
    <row r="391" spans="1:10" x14ac:dyDescent="0.2">
      <c r="A391" s="9" t="s">
        <v>53</v>
      </c>
      <c r="B391" s="9" t="s">
        <v>11</v>
      </c>
      <c r="C391" s="9" t="s">
        <v>12</v>
      </c>
      <c r="D391" s="9" t="s">
        <v>30</v>
      </c>
      <c r="E391" s="9" t="s">
        <v>31</v>
      </c>
      <c r="F391" s="9" t="s">
        <v>32</v>
      </c>
      <c r="G391" s="9" t="s">
        <v>11</v>
      </c>
      <c r="H391" s="9" t="s">
        <v>33</v>
      </c>
      <c r="I391" s="10">
        <v>32874</v>
      </c>
      <c r="J391" s="12">
        <v>0</v>
      </c>
    </row>
    <row r="392" spans="1:10" x14ac:dyDescent="0.2">
      <c r="A392" s="9" t="s">
        <v>53</v>
      </c>
      <c r="B392" s="9" t="s">
        <v>11</v>
      </c>
      <c r="C392" s="9" t="s">
        <v>12</v>
      </c>
      <c r="D392" s="9" t="s">
        <v>30</v>
      </c>
      <c r="E392" s="9" t="s">
        <v>31</v>
      </c>
      <c r="F392" s="9" t="s">
        <v>32</v>
      </c>
      <c r="G392" s="9" t="s">
        <v>11</v>
      </c>
      <c r="H392" s="9" t="s">
        <v>33</v>
      </c>
      <c r="I392" s="10">
        <v>33239</v>
      </c>
      <c r="J392" s="12">
        <v>0</v>
      </c>
    </row>
    <row r="393" spans="1:10" x14ac:dyDescent="0.2">
      <c r="A393" s="9" t="s">
        <v>53</v>
      </c>
      <c r="B393" s="9" t="s">
        <v>11</v>
      </c>
      <c r="C393" s="9" t="s">
        <v>12</v>
      </c>
      <c r="D393" s="9" t="s">
        <v>30</v>
      </c>
      <c r="E393" s="9" t="s">
        <v>31</v>
      </c>
      <c r="F393" s="9" t="s">
        <v>32</v>
      </c>
      <c r="G393" s="9" t="s">
        <v>11</v>
      </c>
      <c r="H393" s="9" t="s">
        <v>33</v>
      </c>
      <c r="I393" s="10">
        <v>33604</v>
      </c>
      <c r="J393" s="11">
        <v>3288.33</v>
      </c>
    </row>
    <row r="394" spans="1:10" x14ac:dyDescent="0.2">
      <c r="A394" s="9" t="s">
        <v>53</v>
      </c>
      <c r="B394" s="9" t="s">
        <v>11</v>
      </c>
      <c r="C394" s="9" t="s">
        <v>12</v>
      </c>
      <c r="D394" s="9" t="s">
        <v>30</v>
      </c>
      <c r="E394" s="9" t="s">
        <v>31</v>
      </c>
      <c r="F394" s="9" t="s">
        <v>32</v>
      </c>
      <c r="G394" s="9" t="s">
        <v>11</v>
      </c>
      <c r="H394" s="9" t="s">
        <v>33</v>
      </c>
      <c r="I394" s="10">
        <v>33970</v>
      </c>
      <c r="J394" s="11">
        <v>6275.28</v>
      </c>
    </row>
    <row r="395" spans="1:10" x14ac:dyDescent="0.2">
      <c r="A395" s="9" t="s">
        <v>53</v>
      </c>
      <c r="B395" s="9" t="s">
        <v>11</v>
      </c>
      <c r="C395" s="9" t="s">
        <v>12</v>
      </c>
      <c r="D395" s="9" t="s">
        <v>30</v>
      </c>
      <c r="E395" s="9" t="s">
        <v>31</v>
      </c>
      <c r="F395" s="9" t="s">
        <v>32</v>
      </c>
      <c r="G395" s="9" t="s">
        <v>11</v>
      </c>
      <c r="H395" s="9" t="s">
        <v>33</v>
      </c>
      <c r="I395" s="10">
        <v>34335</v>
      </c>
      <c r="J395" s="11">
        <v>8916.27</v>
      </c>
    </row>
    <row r="396" spans="1:10" x14ac:dyDescent="0.2">
      <c r="A396" s="9" t="s">
        <v>53</v>
      </c>
      <c r="B396" s="9" t="s">
        <v>11</v>
      </c>
      <c r="C396" s="9" t="s">
        <v>12</v>
      </c>
      <c r="D396" s="9" t="s">
        <v>30</v>
      </c>
      <c r="E396" s="9" t="s">
        <v>31</v>
      </c>
      <c r="F396" s="9" t="s">
        <v>32</v>
      </c>
      <c r="G396" s="9" t="s">
        <v>11</v>
      </c>
      <c r="H396" s="9" t="s">
        <v>33</v>
      </c>
      <c r="I396" s="10">
        <v>34700</v>
      </c>
      <c r="J396" s="11">
        <v>5313.54</v>
      </c>
    </row>
    <row r="397" spans="1:10" x14ac:dyDescent="0.2">
      <c r="A397" s="9" t="s">
        <v>53</v>
      </c>
      <c r="B397" s="9" t="s">
        <v>11</v>
      </c>
      <c r="C397" s="9" t="s">
        <v>12</v>
      </c>
      <c r="D397" s="9" t="s">
        <v>30</v>
      </c>
      <c r="E397" s="9" t="s">
        <v>31</v>
      </c>
      <c r="F397" s="9" t="s">
        <v>32</v>
      </c>
      <c r="G397" s="9" t="s">
        <v>11</v>
      </c>
      <c r="H397" s="9" t="s">
        <v>33</v>
      </c>
      <c r="I397" s="10">
        <v>35065</v>
      </c>
      <c r="J397" s="11">
        <v>5133.6899999999996</v>
      </c>
    </row>
    <row r="398" spans="1:10" x14ac:dyDescent="0.2">
      <c r="A398" s="9" t="s">
        <v>53</v>
      </c>
      <c r="B398" s="9" t="s">
        <v>11</v>
      </c>
      <c r="C398" s="9" t="s">
        <v>12</v>
      </c>
      <c r="D398" s="9" t="s">
        <v>30</v>
      </c>
      <c r="E398" s="9" t="s">
        <v>31</v>
      </c>
      <c r="F398" s="9" t="s">
        <v>32</v>
      </c>
      <c r="G398" s="9" t="s">
        <v>11</v>
      </c>
      <c r="H398" s="9" t="s">
        <v>33</v>
      </c>
      <c r="I398" s="10">
        <v>35431</v>
      </c>
      <c r="J398" s="11">
        <v>277.77</v>
      </c>
    </row>
    <row r="399" spans="1:10" x14ac:dyDescent="0.2">
      <c r="A399" s="9" t="s">
        <v>53</v>
      </c>
      <c r="B399" s="9" t="s">
        <v>11</v>
      </c>
      <c r="C399" s="9" t="s">
        <v>12</v>
      </c>
      <c r="D399" s="9" t="s">
        <v>30</v>
      </c>
      <c r="E399" s="9" t="s">
        <v>31</v>
      </c>
      <c r="F399" s="9" t="s">
        <v>32</v>
      </c>
      <c r="G399" s="9" t="s">
        <v>11</v>
      </c>
      <c r="H399" s="9" t="s">
        <v>33</v>
      </c>
      <c r="I399" s="10">
        <v>35796</v>
      </c>
      <c r="J399" s="11">
        <v>5255.89</v>
      </c>
    </row>
    <row r="400" spans="1:10" x14ac:dyDescent="0.2">
      <c r="A400" s="9" t="s">
        <v>53</v>
      </c>
      <c r="B400" s="9" t="s">
        <v>11</v>
      </c>
      <c r="C400" s="9" t="s">
        <v>12</v>
      </c>
      <c r="D400" s="9" t="s">
        <v>30</v>
      </c>
      <c r="E400" s="9" t="s">
        <v>31</v>
      </c>
      <c r="F400" s="9" t="s">
        <v>32</v>
      </c>
      <c r="G400" s="9" t="s">
        <v>11</v>
      </c>
      <c r="H400" s="9" t="s">
        <v>33</v>
      </c>
      <c r="I400" s="10">
        <v>36161</v>
      </c>
      <c r="J400" s="11">
        <v>3979.77</v>
      </c>
    </row>
    <row r="401" spans="1:10" x14ac:dyDescent="0.2">
      <c r="A401" s="9" t="s">
        <v>53</v>
      </c>
      <c r="B401" s="9" t="s">
        <v>11</v>
      </c>
      <c r="C401" s="9" t="s">
        <v>12</v>
      </c>
      <c r="D401" s="9" t="s">
        <v>30</v>
      </c>
      <c r="E401" s="9" t="s">
        <v>31</v>
      </c>
      <c r="F401" s="9" t="s">
        <v>32</v>
      </c>
      <c r="G401" s="9" t="s">
        <v>11</v>
      </c>
      <c r="H401" s="9" t="s">
        <v>33</v>
      </c>
      <c r="I401" s="10">
        <v>36526</v>
      </c>
      <c r="J401" s="11">
        <v>144.26</v>
      </c>
    </row>
    <row r="402" spans="1:10" x14ac:dyDescent="0.2">
      <c r="A402" s="9" t="s">
        <v>53</v>
      </c>
      <c r="B402" s="9" t="s">
        <v>11</v>
      </c>
      <c r="C402" s="9" t="s">
        <v>12</v>
      </c>
      <c r="D402" s="9" t="s">
        <v>30</v>
      </c>
      <c r="E402" s="9" t="s">
        <v>31</v>
      </c>
      <c r="F402" s="9" t="s">
        <v>32</v>
      </c>
      <c r="G402" s="9" t="s">
        <v>11</v>
      </c>
      <c r="H402" s="9" t="s">
        <v>33</v>
      </c>
      <c r="I402" s="10">
        <v>37257</v>
      </c>
      <c r="J402" s="11">
        <v>936.24</v>
      </c>
    </row>
    <row r="403" spans="1:10" x14ac:dyDescent="0.2">
      <c r="A403" s="9" t="s">
        <v>53</v>
      </c>
      <c r="B403" s="9" t="s">
        <v>11</v>
      </c>
      <c r="C403" s="9" t="s">
        <v>12</v>
      </c>
      <c r="D403" s="9" t="s">
        <v>30</v>
      </c>
      <c r="E403" s="9" t="s">
        <v>31</v>
      </c>
      <c r="F403" s="9" t="s">
        <v>32</v>
      </c>
      <c r="G403" s="9" t="s">
        <v>11</v>
      </c>
      <c r="H403" s="9" t="s">
        <v>33</v>
      </c>
      <c r="I403" s="10">
        <v>37622</v>
      </c>
      <c r="J403" s="11">
        <v>2492.0500000000002</v>
      </c>
    </row>
    <row r="404" spans="1:10" x14ac:dyDescent="0.2">
      <c r="A404" s="9" t="s">
        <v>53</v>
      </c>
      <c r="B404" s="9" t="s">
        <v>11</v>
      </c>
      <c r="C404" s="9" t="s">
        <v>12</v>
      </c>
      <c r="D404" s="9" t="s">
        <v>30</v>
      </c>
      <c r="E404" s="9" t="s">
        <v>31</v>
      </c>
      <c r="F404" s="9" t="s">
        <v>32</v>
      </c>
      <c r="G404" s="9" t="s">
        <v>11</v>
      </c>
      <c r="H404" s="9" t="s">
        <v>33</v>
      </c>
      <c r="I404" s="10">
        <v>38353</v>
      </c>
      <c r="J404" s="11">
        <v>61940.42</v>
      </c>
    </row>
    <row r="405" spans="1:10" x14ac:dyDescent="0.2">
      <c r="A405" s="9" t="s">
        <v>53</v>
      </c>
      <c r="B405" s="9" t="s">
        <v>11</v>
      </c>
      <c r="C405" s="9" t="s">
        <v>12</v>
      </c>
      <c r="D405" s="9" t="s">
        <v>30</v>
      </c>
      <c r="E405" s="9" t="s">
        <v>31</v>
      </c>
      <c r="F405" s="9" t="s">
        <v>32</v>
      </c>
      <c r="G405" s="9" t="s">
        <v>11</v>
      </c>
      <c r="H405" s="9" t="s">
        <v>33</v>
      </c>
      <c r="I405" s="10">
        <v>39448</v>
      </c>
      <c r="J405" s="11">
        <v>10245.83</v>
      </c>
    </row>
    <row r="406" spans="1:10" x14ac:dyDescent="0.2">
      <c r="A406" s="9" t="s">
        <v>53</v>
      </c>
      <c r="B406" s="9" t="s">
        <v>11</v>
      </c>
      <c r="C406" s="9" t="s">
        <v>12</v>
      </c>
      <c r="D406" s="9" t="s">
        <v>30</v>
      </c>
      <c r="E406" s="9" t="s">
        <v>31</v>
      </c>
      <c r="F406" s="9" t="s">
        <v>32</v>
      </c>
      <c r="G406" s="9" t="s">
        <v>11</v>
      </c>
      <c r="H406" s="9" t="s">
        <v>33</v>
      </c>
      <c r="I406" s="10">
        <v>39814</v>
      </c>
      <c r="J406" s="11">
        <v>12792.5</v>
      </c>
    </row>
    <row r="407" spans="1:10" x14ac:dyDescent="0.2">
      <c r="A407" s="9" t="s">
        <v>53</v>
      </c>
      <c r="B407" s="9" t="s">
        <v>11</v>
      </c>
      <c r="C407" s="9" t="s">
        <v>12</v>
      </c>
      <c r="D407" s="9" t="s">
        <v>30</v>
      </c>
      <c r="E407" s="9" t="s">
        <v>31</v>
      </c>
      <c r="F407" s="9" t="s">
        <v>32</v>
      </c>
      <c r="G407" s="9" t="s">
        <v>11</v>
      </c>
      <c r="H407" s="9" t="s">
        <v>33</v>
      </c>
      <c r="I407" s="10">
        <v>40179</v>
      </c>
      <c r="J407" s="11">
        <v>1746.04</v>
      </c>
    </row>
    <row r="408" spans="1:10" x14ac:dyDescent="0.2">
      <c r="A408" s="9" t="s">
        <v>53</v>
      </c>
      <c r="B408" s="9" t="s">
        <v>11</v>
      </c>
      <c r="C408" s="9" t="s">
        <v>12</v>
      </c>
      <c r="D408" s="9" t="s">
        <v>30</v>
      </c>
      <c r="E408" s="9" t="s">
        <v>31</v>
      </c>
      <c r="F408" s="9" t="s">
        <v>32</v>
      </c>
      <c r="G408" s="9" t="s">
        <v>11</v>
      </c>
      <c r="H408" s="9" t="s">
        <v>33</v>
      </c>
      <c r="I408" s="10">
        <v>40544</v>
      </c>
      <c r="J408" s="11">
        <v>1825.42</v>
      </c>
    </row>
    <row r="409" spans="1:10" x14ac:dyDescent="0.2">
      <c r="A409" s="9" t="s">
        <v>53</v>
      </c>
      <c r="B409" s="9" t="s">
        <v>11</v>
      </c>
      <c r="C409" s="9" t="s">
        <v>12</v>
      </c>
      <c r="D409" s="9" t="s">
        <v>30</v>
      </c>
      <c r="E409" s="9" t="s">
        <v>31</v>
      </c>
      <c r="F409" s="9" t="s">
        <v>32</v>
      </c>
      <c r="G409" s="9" t="s">
        <v>11</v>
      </c>
      <c r="H409" s="9" t="s">
        <v>33</v>
      </c>
      <c r="I409" s="10">
        <v>41548</v>
      </c>
      <c r="J409" s="11">
        <v>2730.89</v>
      </c>
    </row>
    <row r="410" spans="1:10" x14ac:dyDescent="0.2">
      <c r="A410" s="9" t="s">
        <v>53</v>
      </c>
      <c r="B410" s="9" t="s">
        <v>11</v>
      </c>
      <c r="C410" s="9" t="s">
        <v>34</v>
      </c>
      <c r="D410" s="9" t="s">
        <v>30</v>
      </c>
      <c r="E410" s="9" t="s">
        <v>31</v>
      </c>
      <c r="F410" s="9" t="s">
        <v>32</v>
      </c>
      <c r="G410" s="9" t="s">
        <v>11</v>
      </c>
      <c r="H410" s="9" t="s">
        <v>33</v>
      </c>
      <c r="I410" s="10">
        <v>26665</v>
      </c>
      <c r="J410" s="12">
        <v>0</v>
      </c>
    </row>
    <row r="411" spans="1:10" x14ac:dyDescent="0.2">
      <c r="A411" s="9" t="s">
        <v>53</v>
      </c>
      <c r="B411" s="9" t="s">
        <v>11</v>
      </c>
      <c r="C411" s="9" t="s">
        <v>34</v>
      </c>
      <c r="D411" s="9" t="s">
        <v>30</v>
      </c>
      <c r="E411" s="9" t="s">
        <v>31</v>
      </c>
      <c r="F411" s="9" t="s">
        <v>32</v>
      </c>
      <c r="G411" s="9" t="s">
        <v>11</v>
      </c>
      <c r="H411" s="9" t="s">
        <v>33</v>
      </c>
      <c r="I411" s="10">
        <v>27030</v>
      </c>
      <c r="J411" s="12">
        <v>0</v>
      </c>
    </row>
    <row r="412" spans="1:10" x14ac:dyDescent="0.2">
      <c r="A412" s="9" t="s">
        <v>53</v>
      </c>
      <c r="B412" s="9" t="s">
        <v>11</v>
      </c>
      <c r="C412" s="9" t="s">
        <v>34</v>
      </c>
      <c r="D412" s="9" t="s">
        <v>30</v>
      </c>
      <c r="E412" s="9" t="s">
        <v>31</v>
      </c>
      <c r="F412" s="9" t="s">
        <v>32</v>
      </c>
      <c r="G412" s="9" t="s">
        <v>11</v>
      </c>
      <c r="H412" s="9" t="s">
        <v>33</v>
      </c>
      <c r="I412" s="10">
        <v>27395</v>
      </c>
      <c r="J412" s="12">
        <v>0</v>
      </c>
    </row>
    <row r="413" spans="1:10" x14ac:dyDescent="0.2">
      <c r="A413" s="9" t="s">
        <v>53</v>
      </c>
      <c r="B413" s="9" t="s">
        <v>11</v>
      </c>
      <c r="C413" s="9" t="s">
        <v>34</v>
      </c>
      <c r="D413" s="9" t="s">
        <v>30</v>
      </c>
      <c r="E413" s="9" t="s">
        <v>31</v>
      </c>
      <c r="F413" s="9" t="s">
        <v>32</v>
      </c>
      <c r="G413" s="9" t="s">
        <v>11</v>
      </c>
      <c r="H413" s="9" t="s">
        <v>33</v>
      </c>
      <c r="I413" s="10">
        <v>28856</v>
      </c>
      <c r="J413" s="12">
        <v>0</v>
      </c>
    </row>
    <row r="414" spans="1:10" x14ac:dyDescent="0.2">
      <c r="A414" s="9" t="s">
        <v>53</v>
      </c>
      <c r="B414" s="9" t="s">
        <v>11</v>
      </c>
      <c r="C414" s="9" t="s">
        <v>34</v>
      </c>
      <c r="D414" s="9" t="s">
        <v>30</v>
      </c>
      <c r="E414" s="9" t="s">
        <v>31</v>
      </c>
      <c r="F414" s="9" t="s">
        <v>32</v>
      </c>
      <c r="G414" s="9" t="s">
        <v>11</v>
      </c>
      <c r="H414" s="9" t="s">
        <v>33</v>
      </c>
      <c r="I414" s="10">
        <v>29221</v>
      </c>
      <c r="J414" s="12">
        <v>0</v>
      </c>
    </row>
    <row r="415" spans="1:10" x14ac:dyDescent="0.2">
      <c r="A415" s="9" t="s">
        <v>53</v>
      </c>
      <c r="B415" s="9" t="s">
        <v>11</v>
      </c>
      <c r="C415" s="9" t="s">
        <v>34</v>
      </c>
      <c r="D415" s="9" t="s">
        <v>30</v>
      </c>
      <c r="E415" s="9" t="s">
        <v>31</v>
      </c>
      <c r="F415" s="9" t="s">
        <v>32</v>
      </c>
      <c r="G415" s="9" t="s">
        <v>11</v>
      </c>
      <c r="H415" s="9" t="s">
        <v>33</v>
      </c>
      <c r="I415" s="10">
        <v>29587</v>
      </c>
      <c r="J415" s="12">
        <v>0</v>
      </c>
    </row>
    <row r="416" spans="1:10" x14ac:dyDescent="0.2">
      <c r="A416" s="9" t="s">
        <v>53</v>
      </c>
      <c r="B416" s="9" t="s">
        <v>11</v>
      </c>
      <c r="C416" s="9" t="s">
        <v>34</v>
      </c>
      <c r="D416" s="9" t="s">
        <v>30</v>
      </c>
      <c r="E416" s="9" t="s">
        <v>31</v>
      </c>
      <c r="F416" s="9" t="s">
        <v>32</v>
      </c>
      <c r="G416" s="9" t="s">
        <v>11</v>
      </c>
      <c r="H416" s="9" t="s">
        <v>33</v>
      </c>
      <c r="I416" s="10">
        <v>29952</v>
      </c>
      <c r="J416" s="12">
        <v>0</v>
      </c>
    </row>
    <row r="417" spans="1:10" x14ac:dyDescent="0.2">
      <c r="A417" s="9" t="s">
        <v>53</v>
      </c>
      <c r="B417" s="9" t="s">
        <v>11</v>
      </c>
      <c r="C417" s="9" t="s">
        <v>34</v>
      </c>
      <c r="D417" s="9" t="s">
        <v>30</v>
      </c>
      <c r="E417" s="9" t="s">
        <v>31</v>
      </c>
      <c r="F417" s="9" t="s">
        <v>32</v>
      </c>
      <c r="G417" s="9" t="s">
        <v>11</v>
      </c>
      <c r="H417" s="9" t="s">
        <v>33</v>
      </c>
      <c r="I417" s="10">
        <v>30317</v>
      </c>
      <c r="J417" s="12">
        <v>0</v>
      </c>
    </row>
    <row r="418" spans="1:10" x14ac:dyDescent="0.2">
      <c r="A418" s="9" t="s">
        <v>53</v>
      </c>
      <c r="B418" s="9" t="s">
        <v>11</v>
      </c>
      <c r="C418" s="9" t="s">
        <v>34</v>
      </c>
      <c r="D418" s="9" t="s">
        <v>30</v>
      </c>
      <c r="E418" s="9" t="s">
        <v>31</v>
      </c>
      <c r="F418" s="9" t="s">
        <v>32</v>
      </c>
      <c r="G418" s="9" t="s">
        <v>11</v>
      </c>
      <c r="H418" s="9" t="s">
        <v>33</v>
      </c>
      <c r="I418" s="10">
        <v>33604</v>
      </c>
      <c r="J418" s="11">
        <v>278.17</v>
      </c>
    </row>
    <row r="419" spans="1:10" x14ac:dyDescent="0.2">
      <c r="A419" s="9" t="s">
        <v>53</v>
      </c>
      <c r="B419" s="9" t="s">
        <v>11</v>
      </c>
      <c r="C419" s="9" t="s">
        <v>34</v>
      </c>
      <c r="D419" s="9" t="s">
        <v>30</v>
      </c>
      <c r="E419" s="9" t="s">
        <v>31</v>
      </c>
      <c r="F419" s="9" t="s">
        <v>32</v>
      </c>
      <c r="G419" s="9" t="s">
        <v>11</v>
      </c>
      <c r="H419" s="9" t="s">
        <v>33</v>
      </c>
      <c r="I419" s="10">
        <v>34335</v>
      </c>
      <c r="J419" s="11">
        <v>9480.84</v>
      </c>
    </row>
    <row r="420" spans="1:10" x14ac:dyDescent="0.2">
      <c r="A420" s="9" t="s">
        <v>53</v>
      </c>
      <c r="B420" s="9" t="s">
        <v>11</v>
      </c>
      <c r="C420" s="9" t="s">
        <v>34</v>
      </c>
      <c r="D420" s="9" t="s">
        <v>30</v>
      </c>
      <c r="E420" s="9" t="s">
        <v>31</v>
      </c>
      <c r="F420" s="9" t="s">
        <v>32</v>
      </c>
      <c r="G420" s="9" t="s">
        <v>11</v>
      </c>
      <c r="H420" s="9" t="s">
        <v>33</v>
      </c>
      <c r="I420" s="10">
        <v>34700</v>
      </c>
      <c r="J420" s="11">
        <v>980.44</v>
      </c>
    </row>
    <row r="421" spans="1:10" x14ac:dyDescent="0.2">
      <c r="A421" s="9" t="s">
        <v>53</v>
      </c>
      <c r="B421" s="9" t="s">
        <v>11</v>
      </c>
      <c r="C421" s="9" t="s">
        <v>17</v>
      </c>
      <c r="D421" s="9" t="s">
        <v>30</v>
      </c>
      <c r="E421" s="9" t="s">
        <v>31</v>
      </c>
      <c r="F421" s="9" t="s">
        <v>32</v>
      </c>
      <c r="G421" s="9" t="s">
        <v>11</v>
      </c>
      <c r="H421" s="9" t="s">
        <v>33</v>
      </c>
      <c r="I421" s="10">
        <v>34700</v>
      </c>
      <c r="J421" s="11">
        <v>23687.64</v>
      </c>
    </row>
    <row r="422" spans="1:10" x14ac:dyDescent="0.2">
      <c r="A422" s="9" t="s">
        <v>53</v>
      </c>
      <c r="B422" s="9" t="s">
        <v>11</v>
      </c>
      <c r="C422" s="9" t="s">
        <v>17</v>
      </c>
      <c r="D422" s="9" t="s">
        <v>30</v>
      </c>
      <c r="E422" s="9" t="s">
        <v>31</v>
      </c>
      <c r="F422" s="9" t="s">
        <v>32</v>
      </c>
      <c r="G422" s="9" t="s">
        <v>11</v>
      </c>
      <c r="H422" s="9" t="s">
        <v>33</v>
      </c>
      <c r="I422" s="10">
        <v>37987</v>
      </c>
      <c r="J422" s="11">
        <v>20449.62</v>
      </c>
    </row>
    <row r="423" spans="1:10" x14ac:dyDescent="0.2">
      <c r="A423" s="9" t="s">
        <v>53</v>
      </c>
      <c r="B423" s="9" t="s">
        <v>11</v>
      </c>
      <c r="C423" s="9" t="s">
        <v>17</v>
      </c>
      <c r="D423" s="9" t="s">
        <v>30</v>
      </c>
      <c r="E423" s="9" t="s">
        <v>31</v>
      </c>
      <c r="F423" s="9" t="s">
        <v>32</v>
      </c>
      <c r="G423" s="9" t="s">
        <v>11</v>
      </c>
      <c r="H423" s="9" t="s">
        <v>33</v>
      </c>
      <c r="I423" s="10">
        <v>38353</v>
      </c>
      <c r="J423" s="11">
        <v>597.5</v>
      </c>
    </row>
    <row r="424" spans="1:10" x14ac:dyDescent="0.2">
      <c r="A424" s="9" t="s">
        <v>53</v>
      </c>
      <c r="B424" s="9" t="s">
        <v>11</v>
      </c>
      <c r="C424" s="9" t="s">
        <v>17</v>
      </c>
      <c r="D424" s="9" t="s">
        <v>30</v>
      </c>
      <c r="E424" s="9" t="s">
        <v>31</v>
      </c>
      <c r="F424" s="9" t="s">
        <v>32</v>
      </c>
      <c r="G424" s="9" t="s">
        <v>11</v>
      </c>
      <c r="H424" s="9" t="s">
        <v>33</v>
      </c>
      <c r="I424" s="10">
        <v>38718</v>
      </c>
      <c r="J424" s="11">
        <v>39536.69</v>
      </c>
    </row>
    <row r="425" spans="1:10" x14ac:dyDescent="0.2">
      <c r="A425" s="9" t="s">
        <v>53</v>
      </c>
      <c r="B425" s="9" t="s">
        <v>11</v>
      </c>
      <c r="C425" s="9" t="s">
        <v>17</v>
      </c>
      <c r="D425" s="9" t="s">
        <v>30</v>
      </c>
      <c r="E425" s="9" t="s">
        <v>31</v>
      </c>
      <c r="F425" s="9" t="s">
        <v>32</v>
      </c>
      <c r="G425" s="9" t="s">
        <v>11</v>
      </c>
      <c r="H425" s="9" t="s">
        <v>33</v>
      </c>
      <c r="I425" s="10">
        <v>42064</v>
      </c>
      <c r="J425" s="11">
        <v>3888.34</v>
      </c>
    </row>
    <row r="426" spans="1:10" x14ac:dyDescent="0.2">
      <c r="A426" s="9" t="s">
        <v>53</v>
      </c>
      <c r="B426" s="9" t="s">
        <v>54</v>
      </c>
      <c r="C426" s="9" t="s">
        <v>17</v>
      </c>
      <c r="D426" s="9" t="s">
        <v>30</v>
      </c>
      <c r="E426" s="9" t="s">
        <v>31</v>
      </c>
      <c r="F426" s="9" t="s">
        <v>32</v>
      </c>
      <c r="G426" s="9" t="s">
        <v>54</v>
      </c>
      <c r="H426" s="9" t="s">
        <v>55</v>
      </c>
      <c r="I426" s="10">
        <v>42064</v>
      </c>
      <c r="J426" s="12">
        <v>0</v>
      </c>
    </row>
    <row r="427" spans="1:10" x14ac:dyDescent="0.2">
      <c r="A427" s="9" t="s">
        <v>53</v>
      </c>
      <c r="B427" s="9" t="s">
        <v>11</v>
      </c>
      <c r="C427" s="9" t="s">
        <v>12</v>
      </c>
      <c r="D427" s="9" t="s">
        <v>37</v>
      </c>
      <c r="E427" s="9" t="s">
        <v>38</v>
      </c>
      <c r="F427" s="9" t="s">
        <v>39</v>
      </c>
      <c r="G427" s="9" t="s">
        <v>11</v>
      </c>
      <c r="H427" s="9" t="s">
        <v>40</v>
      </c>
      <c r="I427" s="10">
        <v>24473</v>
      </c>
      <c r="J427" s="12">
        <v>0</v>
      </c>
    </row>
    <row r="428" spans="1:10" x14ac:dyDescent="0.2">
      <c r="A428" s="9" t="s">
        <v>53</v>
      </c>
      <c r="B428" s="9" t="s">
        <v>11</v>
      </c>
      <c r="C428" s="9" t="s">
        <v>12</v>
      </c>
      <c r="D428" s="9" t="s">
        <v>37</v>
      </c>
      <c r="E428" s="9" t="s">
        <v>38</v>
      </c>
      <c r="F428" s="9" t="s">
        <v>39</v>
      </c>
      <c r="G428" s="9" t="s">
        <v>11</v>
      </c>
      <c r="H428" s="9" t="s">
        <v>40</v>
      </c>
      <c r="I428" s="10">
        <v>24838</v>
      </c>
      <c r="J428" s="12">
        <v>0</v>
      </c>
    </row>
    <row r="429" spans="1:10" x14ac:dyDescent="0.2">
      <c r="A429" s="9" t="s">
        <v>53</v>
      </c>
      <c r="B429" s="9" t="s">
        <v>11</v>
      </c>
      <c r="C429" s="9" t="s">
        <v>12</v>
      </c>
      <c r="D429" s="9" t="s">
        <v>37</v>
      </c>
      <c r="E429" s="9" t="s">
        <v>38</v>
      </c>
      <c r="F429" s="9" t="s">
        <v>39</v>
      </c>
      <c r="G429" s="9" t="s">
        <v>11</v>
      </c>
      <c r="H429" s="9" t="s">
        <v>40</v>
      </c>
      <c r="I429" s="10">
        <v>25204</v>
      </c>
      <c r="J429" s="12">
        <v>0</v>
      </c>
    </row>
    <row r="430" spans="1:10" x14ac:dyDescent="0.2">
      <c r="A430" s="9" t="s">
        <v>53</v>
      </c>
      <c r="B430" s="9" t="s">
        <v>11</v>
      </c>
      <c r="C430" s="9" t="s">
        <v>12</v>
      </c>
      <c r="D430" s="9" t="s">
        <v>37</v>
      </c>
      <c r="E430" s="9" t="s">
        <v>38</v>
      </c>
      <c r="F430" s="9" t="s">
        <v>39</v>
      </c>
      <c r="G430" s="9" t="s">
        <v>11</v>
      </c>
      <c r="H430" s="9" t="s">
        <v>40</v>
      </c>
      <c r="I430" s="10">
        <v>25569</v>
      </c>
      <c r="J430" s="12">
        <v>0</v>
      </c>
    </row>
    <row r="431" spans="1:10" x14ac:dyDescent="0.2">
      <c r="A431" s="9" t="s">
        <v>53</v>
      </c>
      <c r="B431" s="9" t="s">
        <v>11</v>
      </c>
      <c r="C431" s="9" t="s">
        <v>12</v>
      </c>
      <c r="D431" s="9" t="s">
        <v>37</v>
      </c>
      <c r="E431" s="9" t="s">
        <v>38</v>
      </c>
      <c r="F431" s="9" t="s">
        <v>39</v>
      </c>
      <c r="G431" s="9" t="s">
        <v>11</v>
      </c>
      <c r="H431" s="9" t="s">
        <v>40</v>
      </c>
      <c r="I431" s="10">
        <v>25934</v>
      </c>
      <c r="J431" s="12">
        <v>0</v>
      </c>
    </row>
    <row r="432" spans="1:10" x14ac:dyDescent="0.2">
      <c r="A432" s="9" t="s">
        <v>53</v>
      </c>
      <c r="B432" s="9" t="s">
        <v>11</v>
      </c>
      <c r="C432" s="9" t="s">
        <v>12</v>
      </c>
      <c r="D432" s="9" t="s">
        <v>37</v>
      </c>
      <c r="E432" s="9" t="s">
        <v>38</v>
      </c>
      <c r="F432" s="9" t="s">
        <v>39</v>
      </c>
      <c r="G432" s="9" t="s">
        <v>11</v>
      </c>
      <c r="H432" s="9" t="s">
        <v>40</v>
      </c>
      <c r="I432" s="10">
        <v>26299</v>
      </c>
      <c r="J432" s="12">
        <v>0</v>
      </c>
    </row>
    <row r="433" spans="1:10" x14ac:dyDescent="0.2">
      <c r="A433" s="9" t="s">
        <v>53</v>
      </c>
      <c r="B433" s="9" t="s">
        <v>11</v>
      </c>
      <c r="C433" s="9" t="s">
        <v>12</v>
      </c>
      <c r="D433" s="9" t="s">
        <v>37</v>
      </c>
      <c r="E433" s="9" t="s">
        <v>38</v>
      </c>
      <c r="F433" s="9" t="s">
        <v>39</v>
      </c>
      <c r="G433" s="9" t="s">
        <v>11</v>
      </c>
      <c r="H433" s="9" t="s">
        <v>40</v>
      </c>
      <c r="I433" s="10">
        <v>26665</v>
      </c>
      <c r="J433" s="12">
        <v>0</v>
      </c>
    </row>
    <row r="434" spans="1:10" x14ac:dyDescent="0.2">
      <c r="A434" s="9" t="s">
        <v>53</v>
      </c>
      <c r="B434" s="9" t="s">
        <v>11</v>
      </c>
      <c r="C434" s="9" t="s">
        <v>12</v>
      </c>
      <c r="D434" s="9" t="s">
        <v>37</v>
      </c>
      <c r="E434" s="9" t="s">
        <v>38</v>
      </c>
      <c r="F434" s="9" t="s">
        <v>39</v>
      </c>
      <c r="G434" s="9" t="s">
        <v>11</v>
      </c>
      <c r="H434" s="9" t="s">
        <v>40</v>
      </c>
      <c r="I434" s="10">
        <v>27030</v>
      </c>
      <c r="J434" s="12">
        <v>0</v>
      </c>
    </row>
    <row r="435" spans="1:10" x14ac:dyDescent="0.2">
      <c r="A435" s="9" t="s">
        <v>53</v>
      </c>
      <c r="B435" s="9" t="s">
        <v>11</v>
      </c>
      <c r="C435" s="9" t="s">
        <v>12</v>
      </c>
      <c r="D435" s="9" t="s">
        <v>37</v>
      </c>
      <c r="E435" s="9" t="s">
        <v>38</v>
      </c>
      <c r="F435" s="9" t="s">
        <v>39</v>
      </c>
      <c r="G435" s="9" t="s">
        <v>11</v>
      </c>
      <c r="H435" s="9" t="s">
        <v>40</v>
      </c>
      <c r="I435" s="10">
        <v>27395</v>
      </c>
      <c r="J435" s="12">
        <v>0</v>
      </c>
    </row>
    <row r="436" spans="1:10" x14ac:dyDescent="0.2">
      <c r="A436" s="9" t="s">
        <v>53</v>
      </c>
      <c r="B436" s="9" t="s">
        <v>11</v>
      </c>
      <c r="C436" s="9" t="s">
        <v>12</v>
      </c>
      <c r="D436" s="9" t="s">
        <v>37</v>
      </c>
      <c r="E436" s="9" t="s">
        <v>38</v>
      </c>
      <c r="F436" s="9" t="s">
        <v>39</v>
      </c>
      <c r="G436" s="9" t="s">
        <v>11</v>
      </c>
      <c r="H436" s="9" t="s">
        <v>40</v>
      </c>
      <c r="I436" s="10">
        <v>27760</v>
      </c>
      <c r="J436" s="12">
        <v>0</v>
      </c>
    </row>
    <row r="437" spans="1:10" x14ac:dyDescent="0.2">
      <c r="A437" s="9" t="s">
        <v>53</v>
      </c>
      <c r="B437" s="9" t="s">
        <v>11</v>
      </c>
      <c r="C437" s="9" t="s">
        <v>12</v>
      </c>
      <c r="D437" s="9" t="s">
        <v>37</v>
      </c>
      <c r="E437" s="9" t="s">
        <v>38</v>
      </c>
      <c r="F437" s="9" t="s">
        <v>39</v>
      </c>
      <c r="G437" s="9" t="s">
        <v>11</v>
      </c>
      <c r="H437" s="9" t="s">
        <v>40</v>
      </c>
      <c r="I437" s="10">
        <v>28126</v>
      </c>
      <c r="J437" s="12">
        <v>0</v>
      </c>
    </row>
    <row r="438" spans="1:10" x14ac:dyDescent="0.2">
      <c r="A438" s="9" t="s">
        <v>53</v>
      </c>
      <c r="B438" s="9" t="s">
        <v>11</v>
      </c>
      <c r="C438" s="9" t="s">
        <v>12</v>
      </c>
      <c r="D438" s="9" t="s">
        <v>37</v>
      </c>
      <c r="E438" s="9" t="s">
        <v>38</v>
      </c>
      <c r="F438" s="9" t="s">
        <v>39</v>
      </c>
      <c r="G438" s="9" t="s">
        <v>11</v>
      </c>
      <c r="H438" s="9" t="s">
        <v>40</v>
      </c>
      <c r="I438" s="10">
        <v>28491</v>
      </c>
      <c r="J438" s="12">
        <v>0</v>
      </c>
    </row>
    <row r="439" spans="1:10" x14ac:dyDescent="0.2">
      <c r="A439" s="9" t="s">
        <v>53</v>
      </c>
      <c r="B439" s="9" t="s">
        <v>11</v>
      </c>
      <c r="C439" s="9" t="s">
        <v>12</v>
      </c>
      <c r="D439" s="9" t="s">
        <v>37</v>
      </c>
      <c r="E439" s="9" t="s">
        <v>38</v>
      </c>
      <c r="F439" s="9" t="s">
        <v>39</v>
      </c>
      <c r="G439" s="9" t="s">
        <v>11</v>
      </c>
      <c r="H439" s="9" t="s">
        <v>40</v>
      </c>
      <c r="I439" s="10">
        <v>28856</v>
      </c>
      <c r="J439" s="12">
        <v>0</v>
      </c>
    </row>
    <row r="440" spans="1:10" x14ac:dyDescent="0.2">
      <c r="A440" s="9" t="s">
        <v>53</v>
      </c>
      <c r="B440" s="9" t="s">
        <v>11</v>
      </c>
      <c r="C440" s="9" t="s">
        <v>12</v>
      </c>
      <c r="D440" s="9" t="s">
        <v>37</v>
      </c>
      <c r="E440" s="9" t="s">
        <v>38</v>
      </c>
      <c r="F440" s="9" t="s">
        <v>39</v>
      </c>
      <c r="G440" s="9" t="s">
        <v>11</v>
      </c>
      <c r="H440" s="9" t="s">
        <v>40</v>
      </c>
      <c r="I440" s="10">
        <v>29221</v>
      </c>
      <c r="J440" s="12">
        <v>0</v>
      </c>
    </row>
    <row r="441" spans="1:10" x14ac:dyDescent="0.2">
      <c r="A441" s="9" t="s">
        <v>53</v>
      </c>
      <c r="B441" s="9" t="s">
        <v>11</v>
      </c>
      <c r="C441" s="9" t="s">
        <v>12</v>
      </c>
      <c r="D441" s="9" t="s">
        <v>37</v>
      </c>
      <c r="E441" s="9" t="s">
        <v>38</v>
      </c>
      <c r="F441" s="9" t="s">
        <v>39</v>
      </c>
      <c r="G441" s="9" t="s">
        <v>11</v>
      </c>
      <c r="H441" s="9" t="s">
        <v>40</v>
      </c>
      <c r="I441" s="10">
        <v>29587</v>
      </c>
      <c r="J441" s="12">
        <v>0</v>
      </c>
    </row>
    <row r="442" spans="1:10" x14ac:dyDescent="0.2">
      <c r="A442" s="9" t="s">
        <v>53</v>
      </c>
      <c r="B442" s="9" t="s">
        <v>11</v>
      </c>
      <c r="C442" s="9" t="s">
        <v>12</v>
      </c>
      <c r="D442" s="9" t="s">
        <v>37</v>
      </c>
      <c r="E442" s="9" t="s">
        <v>38</v>
      </c>
      <c r="F442" s="9" t="s">
        <v>39</v>
      </c>
      <c r="G442" s="9" t="s">
        <v>11</v>
      </c>
      <c r="H442" s="9" t="s">
        <v>40</v>
      </c>
      <c r="I442" s="10">
        <v>29952</v>
      </c>
      <c r="J442" s="12">
        <v>0</v>
      </c>
    </row>
    <row r="443" spans="1:10" x14ac:dyDescent="0.2">
      <c r="A443" s="9" t="s">
        <v>53</v>
      </c>
      <c r="B443" s="9" t="s">
        <v>11</v>
      </c>
      <c r="C443" s="9" t="s">
        <v>12</v>
      </c>
      <c r="D443" s="9" t="s">
        <v>37</v>
      </c>
      <c r="E443" s="9" t="s">
        <v>38</v>
      </c>
      <c r="F443" s="9" t="s">
        <v>39</v>
      </c>
      <c r="G443" s="9" t="s">
        <v>11</v>
      </c>
      <c r="H443" s="9" t="s">
        <v>40</v>
      </c>
      <c r="I443" s="10">
        <v>30317</v>
      </c>
      <c r="J443" s="12">
        <v>0</v>
      </c>
    </row>
    <row r="444" spans="1:10" x14ac:dyDescent="0.2">
      <c r="A444" s="9" t="s">
        <v>53</v>
      </c>
      <c r="B444" s="9" t="s">
        <v>11</v>
      </c>
      <c r="C444" s="9" t="s">
        <v>12</v>
      </c>
      <c r="D444" s="9" t="s">
        <v>37</v>
      </c>
      <c r="E444" s="9" t="s">
        <v>38</v>
      </c>
      <c r="F444" s="9" t="s">
        <v>39</v>
      </c>
      <c r="G444" s="9" t="s">
        <v>11</v>
      </c>
      <c r="H444" s="9" t="s">
        <v>40</v>
      </c>
      <c r="I444" s="10">
        <v>30682</v>
      </c>
      <c r="J444" s="12">
        <v>0</v>
      </c>
    </row>
    <row r="445" spans="1:10" x14ac:dyDescent="0.2">
      <c r="A445" s="9" t="s">
        <v>53</v>
      </c>
      <c r="B445" s="9" t="s">
        <v>11</v>
      </c>
      <c r="C445" s="9" t="s">
        <v>12</v>
      </c>
      <c r="D445" s="9" t="s">
        <v>37</v>
      </c>
      <c r="E445" s="9" t="s">
        <v>38</v>
      </c>
      <c r="F445" s="9" t="s">
        <v>39</v>
      </c>
      <c r="G445" s="9" t="s">
        <v>11</v>
      </c>
      <c r="H445" s="9" t="s">
        <v>40</v>
      </c>
      <c r="I445" s="10">
        <v>31048</v>
      </c>
      <c r="J445" s="12">
        <v>0</v>
      </c>
    </row>
    <row r="446" spans="1:10" x14ac:dyDescent="0.2">
      <c r="A446" s="9" t="s">
        <v>53</v>
      </c>
      <c r="B446" s="9" t="s">
        <v>11</v>
      </c>
      <c r="C446" s="9" t="s">
        <v>12</v>
      </c>
      <c r="D446" s="9" t="s">
        <v>37</v>
      </c>
      <c r="E446" s="9" t="s">
        <v>38</v>
      </c>
      <c r="F446" s="9" t="s">
        <v>39</v>
      </c>
      <c r="G446" s="9" t="s">
        <v>11</v>
      </c>
      <c r="H446" s="9" t="s">
        <v>40</v>
      </c>
      <c r="I446" s="10">
        <v>31413</v>
      </c>
      <c r="J446" s="12">
        <v>0</v>
      </c>
    </row>
    <row r="447" spans="1:10" x14ac:dyDescent="0.2">
      <c r="A447" s="9" t="s">
        <v>53</v>
      </c>
      <c r="B447" s="9" t="s">
        <v>11</v>
      </c>
      <c r="C447" s="9" t="s">
        <v>12</v>
      </c>
      <c r="D447" s="9" t="s">
        <v>37</v>
      </c>
      <c r="E447" s="9" t="s">
        <v>38</v>
      </c>
      <c r="F447" s="9" t="s">
        <v>39</v>
      </c>
      <c r="G447" s="9" t="s">
        <v>11</v>
      </c>
      <c r="H447" s="9" t="s">
        <v>40</v>
      </c>
      <c r="I447" s="10">
        <v>31778</v>
      </c>
      <c r="J447" s="12">
        <v>0</v>
      </c>
    </row>
    <row r="448" spans="1:10" x14ac:dyDescent="0.2">
      <c r="A448" s="9" t="s">
        <v>53</v>
      </c>
      <c r="B448" s="9" t="s">
        <v>11</v>
      </c>
      <c r="C448" s="9" t="s">
        <v>12</v>
      </c>
      <c r="D448" s="9" t="s">
        <v>37</v>
      </c>
      <c r="E448" s="9" t="s">
        <v>38</v>
      </c>
      <c r="F448" s="9" t="s">
        <v>39</v>
      </c>
      <c r="G448" s="9" t="s">
        <v>11</v>
      </c>
      <c r="H448" s="9" t="s">
        <v>40</v>
      </c>
      <c r="I448" s="10">
        <v>32143</v>
      </c>
      <c r="J448" s="12">
        <v>0</v>
      </c>
    </row>
    <row r="449" spans="1:10" x14ac:dyDescent="0.2">
      <c r="A449" s="9" t="s">
        <v>53</v>
      </c>
      <c r="B449" s="9" t="s">
        <v>11</v>
      </c>
      <c r="C449" s="9" t="s">
        <v>12</v>
      </c>
      <c r="D449" s="9" t="s">
        <v>37</v>
      </c>
      <c r="E449" s="9" t="s">
        <v>38</v>
      </c>
      <c r="F449" s="9" t="s">
        <v>39</v>
      </c>
      <c r="G449" s="9" t="s">
        <v>11</v>
      </c>
      <c r="H449" s="9" t="s">
        <v>40</v>
      </c>
      <c r="I449" s="10">
        <v>32509</v>
      </c>
      <c r="J449" s="12">
        <v>0</v>
      </c>
    </row>
    <row r="450" spans="1:10" x14ac:dyDescent="0.2">
      <c r="A450" s="9" t="s">
        <v>53</v>
      </c>
      <c r="B450" s="9" t="s">
        <v>11</v>
      </c>
      <c r="C450" s="9" t="s">
        <v>12</v>
      </c>
      <c r="D450" s="9" t="s">
        <v>37</v>
      </c>
      <c r="E450" s="9" t="s">
        <v>38</v>
      </c>
      <c r="F450" s="9" t="s">
        <v>39</v>
      </c>
      <c r="G450" s="9" t="s">
        <v>11</v>
      </c>
      <c r="H450" s="9" t="s">
        <v>40</v>
      </c>
      <c r="I450" s="10">
        <v>32874</v>
      </c>
      <c r="J450" s="12">
        <v>0</v>
      </c>
    </row>
    <row r="451" spans="1:10" x14ac:dyDescent="0.2">
      <c r="A451" s="9" t="s">
        <v>53</v>
      </c>
      <c r="B451" s="9" t="s">
        <v>11</v>
      </c>
      <c r="C451" s="9" t="s">
        <v>12</v>
      </c>
      <c r="D451" s="9" t="s">
        <v>37</v>
      </c>
      <c r="E451" s="9" t="s">
        <v>38</v>
      </c>
      <c r="F451" s="9" t="s">
        <v>39</v>
      </c>
      <c r="G451" s="9" t="s">
        <v>11</v>
      </c>
      <c r="H451" s="9" t="s">
        <v>40</v>
      </c>
      <c r="I451" s="10">
        <v>33239</v>
      </c>
      <c r="J451" s="12">
        <v>0</v>
      </c>
    </row>
    <row r="452" spans="1:10" x14ac:dyDescent="0.2">
      <c r="A452" s="9" t="s">
        <v>53</v>
      </c>
      <c r="B452" s="9" t="s">
        <v>11</v>
      </c>
      <c r="C452" s="9" t="s">
        <v>12</v>
      </c>
      <c r="D452" s="9" t="s">
        <v>37</v>
      </c>
      <c r="E452" s="9" t="s">
        <v>38</v>
      </c>
      <c r="F452" s="9" t="s">
        <v>39</v>
      </c>
      <c r="G452" s="9" t="s">
        <v>11</v>
      </c>
      <c r="H452" s="9" t="s">
        <v>40</v>
      </c>
      <c r="I452" s="10">
        <v>33604</v>
      </c>
      <c r="J452" s="11">
        <v>9049.7800000000007</v>
      </c>
    </row>
    <row r="453" spans="1:10" x14ac:dyDescent="0.2">
      <c r="A453" s="9" t="s">
        <v>53</v>
      </c>
      <c r="B453" s="9" t="s">
        <v>11</v>
      </c>
      <c r="C453" s="9" t="s">
        <v>12</v>
      </c>
      <c r="D453" s="9" t="s">
        <v>37</v>
      </c>
      <c r="E453" s="9" t="s">
        <v>38</v>
      </c>
      <c r="F453" s="9" t="s">
        <v>39</v>
      </c>
      <c r="G453" s="9" t="s">
        <v>11</v>
      </c>
      <c r="H453" s="9" t="s">
        <v>40</v>
      </c>
      <c r="I453" s="10">
        <v>33970</v>
      </c>
      <c r="J453" s="11">
        <v>17270.14</v>
      </c>
    </row>
    <row r="454" spans="1:10" x14ac:dyDescent="0.2">
      <c r="A454" s="9" t="s">
        <v>53</v>
      </c>
      <c r="B454" s="9" t="s">
        <v>11</v>
      </c>
      <c r="C454" s="9" t="s">
        <v>12</v>
      </c>
      <c r="D454" s="9" t="s">
        <v>37</v>
      </c>
      <c r="E454" s="9" t="s">
        <v>38</v>
      </c>
      <c r="F454" s="9" t="s">
        <v>39</v>
      </c>
      <c r="G454" s="9" t="s">
        <v>11</v>
      </c>
      <c r="H454" s="9" t="s">
        <v>40</v>
      </c>
      <c r="I454" s="10">
        <v>34335</v>
      </c>
      <c r="J454" s="11">
        <v>24538.400000000001</v>
      </c>
    </row>
    <row r="455" spans="1:10" x14ac:dyDescent="0.2">
      <c r="A455" s="9" t="s">
        <v>53</v>
      </c>
      <c r="B455" s="9" t="s">
        <v>11</v>
      </c>
      <c r="C455" s="9" t="s">
        <v>12</v>
      </c>
      <c r="D455" s="9" t="s">
        <v>37</v>
      </c>
      <c r="E455" s="9" t="s">
        <v>38</v>
      </c>
      <c r="F455" s="9" t="s">
        <v>39</v>
      </c>
      <c r="G455" s="9" t="s">
        <v>11</v>
      </c>
      <c r="H455" s="9" t="s">
        <v>40</v>
      </c>
      <c r="I455" s="10">
        <v>34700</v>
      </c>
      <c r="J455" s="11">
        <v>14623.35</v>
      </c>
    </row>
    <row r="456" spans="1:10" x14ac:dyDescent="0.2">
      <c r="A456" s="9" t="s">
        <v>53</v>
      </c>
      <c r="B456" s="9" t="s">
        <v>11</v>
      </c>
      <c r="C456" s="9" t="s">
        <v>12</v>
      </c>
      <c r="D456" s="9" t="s">
        <v>37</v>
      </c>
      <c r="E456" s="9" t="s">
        <v>38</v>
      </c>
      <c r="F456" s="9" t="s">
        <v>39</v>
      </c>
      <c r="G456" s="9" t="s">
        <v>11</v>
      </c>
      <c r="H456" s="9" t="s">
        <v>40</v>
      </c>
      <c r="I456" s="10">
        <v>35065</v>
      </c>
      <c r="J456" s="11">
        <v>14128.39</v>
      </c>
    </row>
    <row r="457" spans="1:10" x14ac:dyDescent="0.2">
      <c r="A457" s="9" t="s">
        <v>53</v>
      </c>
      <c r="B457" s="9" t="s">
        <v>11</v>
      </c>
      <c r="C457" s="9" t="s">
        <v>12</v>
      </c>
      <c r="D457" s="9" t="s">
        <v>37</v>
      </c>
      <c r="E457" s="9" t="s">
        <v>38</v>
      </c>
      <c r="F457" s="9" t="s">
        <v>39</v>
      </c>
      <c r="G457" s="9" t="s">
        <v>11</v>
      </c>
      <c r="H457" s="9" t="s">
        <v>40</v>
      </c>
      <c r="I457" s="10">
        <v>35431</v>
      </c>
      <c r="J457" s="11">
        <v>764.45</v>
      </c>
    </row>
    <row r="458" spans="1:10" x14ac:dyDescent="0.2">
      <c r="A458" s="9" t="s">
        <v>53</v>
      </c>
      <c r="B458" s="9" t="s">
        <v>11</v>
      </c>
      <c r="C458" s="9" t="s">
        <v>12</v>
      </c>
      <c r="D458" s="9" t="s">
        <v>37</v>
      </c>
      <c r="E458" s="9" t="s">
        <v>38</v>
      </c>
      <c r="F458" s="9" t="s">
        <v>39</v>
      </c>
      <c r="G458" s="9" t="s">
        <v>11</v>
      </c>
      <c r="H458" s="9" t="s">
        <v>40</v>
      </c>
      <c r="I458" s="10">
        <v>35796</v>
      </c>
      <c r="J458" s="11">
        <v>14464.7</v>
      </c>
    </row>
    <row r="459" spans="1:10" x14ac:dyDescent="0.2">
      <c r="A459" s="9" t="s">
        <v>53</v>
      </c>
      <c r="B459" s="9" t="s">
        <v>11</v>
      </c>
      <c r="C459" s="9" t="s">
        <v>12</v>
      </c>
      <c r="D459" s="9" t="s">
        <v>37</v>
      </c>
      <c r="E459" s="9" t="s">
        <v>38</v>
      </c>
      <c r="F459" s="9" t="s">
        <v>39</v>
      </c>
      <c r="G459" s="9" t="s">
        <v>11</v>
      </c>
      <c r="H459" s="9" t="s">
        <v>40</v>
      </c>
      <c r="I459" s="10">
        <v>36161</v>
      </c>
      <c r="J459" s="11">
        <v>10952.69</v>
      </c>
    </row>
    <row r="460" spans="1:10" x14ac:dyDescent="0.2">
      <c r="A460" s="9" t="s">
        <v>53</v>
      </c>
      <c r="B460" s="9" t="s">
        <v>11</v>
      </c>
      <c r="C460" s="9" t="s">
        <v>12</v>
      </c>
      <c r="D460" s="9" t="s">
        <v>37</v>
      </c>
      <c r="E460" s="9" t="s">
        <v>38</v>
      </c>
      <c r="F460" s="9" t="s">
        <v>39</v>
      </c>
      <c r="G460" s="9" t="s">
        <v>11</v>
      </c>
      <c r="H460" s="9" t="s">
        <v>40</v>
      </c>
      <c r="I460" s="10">
        <v>36526</v>
      </c>
      <c r="J460" s="11">
        <v>397.02</v>
      </c>
    </row>
    <row r="461" spans="1:10" x14ac:dyDescent="0.2">
      <c r="A461" s="9" t="s">
        <v>53</v>
      </c>
      <c r="B461" s="9" t="s">
        <v>11</v>
      </c>
      <c r="C461" s="9" t="s">
        <v>12</v>
      </c>
      <c r="D461" s="9" t="s">
        <v>37</v>
      </c>
      <c r="E461" s="9" t="s">
        <v>38</v>
      </c>
      <c r="F461" s="9" t="s">
        <v>39</v>
      </c>
      <c r="G461" s="9" t="s">
        <v>11</v>
      </c>
      <c r="H461" s="9" t="s">
        <v>40</v>
      </c>
      <c r="I461" s="10">
        <v>37257</v>
      </c>
      <c r="J461" s="11">
        <v>2576.62</v>
      </c>
    </row>
    <row r="462" spans="1:10" x14ac:dyDescent="0.2">
      <c r="A462" s="9" t="s">
        <v>53</v>
      </c>
      <c r="B462" s="9" t="s">
        <v>11</v>
      </c>
      <c r="C462" s="9" t="s">
        <v>12</v>
      </c>
      <c r="D462" s="9" t="s">
        <v>37</v>
      </c>
      <c r="E462" s="9" t="s">
        <v>38</v>
      </c>
      <c r="F462" s="9" t="s">
        <v>39</v>
      </c>
      <c r="G462" s="9" t="s">
        <v>11</v>
      </c>
      <c r="H462" s="9" t="s">
        <v>40</v>
      </c>
      <c r="I462" s="10">
        <v>37622</v>
      </c>
      <c r="J462" s="11">
        <v>6858.34</v>
      </c>
    </row>
    <row r="463" spans="1:10" x14ac:dyDescent="0.2">
      <c r="A463" s="9" t="s">
        <v>53</v>
      </c>
      <c r="B463" s="9" t="s">
        <v>11</v>
      </c>
      <c r="C463" s="9" t="s">
        <v>12</v>
      </c>
      <c r="D463" s="9" t="s">
        <v>37</v>
      </c>
      <c r="E463" s="9" t="s">
        <v>38</v>
      </c>
      <c r="F463" s="9" t="s">
        <v>39</v>
      </c>
      <c r="G463" s="9" t="s">
        <v>11</v>
      </c>
      <c r="H463" s="9" t="s">
        <v>40</v>
      </c>
      <c r="I463" s="10">
        <v>39083</v>
      </c>
      <c r="J463" s="11">
        <v>7145.39</v>
      </c>
    </row>
    <row r="464" spans="1:10" x14ac:dyDescent="0.2">
      <c r="A464" s="9" t="s">
        <v>53</v>
      </c>
      <c r="B464" s="9" t="s">
        <v>11</v>
      </c>
      <c r="C464" s="9" t="s">
        <v>12</v>
      </c>
      <c r="D464" s="9" t="s">
        <v>37</v>
      </c>
      <c r="E464" s="9" t="s">
        <v>38</v>
      </c>
      <c r="F464" s="9" t="s">
        <v>39</v>
      </c>
      <c r="G464" s="9" t="s">
        <v>11</v>
      </c>
      <c r="H464" s="9" t="s">
        <v>40</v>
      </c>
      <c r="I464" s="10">
        <v>39448</v>
      </c>
      <c r="J464" s="11">
        <v>30869.32</v>
      </c>
    </row>
    <row r="465" spans="1:10" x14ac:dyDescent="0.2">
      <c r="A465" s="9" t="s">
        <v>53</v>
      </c>
      <c r="B465" s="9" t="s">
        <v>11</v>
      </c>
      <c r="C465" s="9" t="s">
        <v>12</v>
      </c>
      <c r="D465" s="9" t="s">
        <v>37</v>
      </c>
      <c r="E465" s="9" t="s">
        <v>38</v>
      </c>
      <c r="F465" s="9" t="s">
        <v>39</v>
      </c>
      <c r="G465" s="9" t="s">
        <v>11</v>
      </c>
      <c r="H465" s="9" t="s">
        <v>40</v>
      </c>
      <c r="I465" s="10">
        <v>41760</v>
      </c>
      <c r="J465" s="11">
        <v>676.58</v>
      </c>
    </row>
    <row r="466" spans="1:10" x14ac:dyDescent="0.2">
      <c r="A466" s="9" t="s">
        <v>53</v>
      </c>
      <c r="B466" s="9" t="s">
        <v>11</v>
      </c>
      <c r="C466" s="9" t="s">
        <v>12</v>
      </c>
      <c r="D466" s="9" t="s">
        <v>37</v>
      </c>
      <c r="E466" s="9" t="s">
        <v>38</v>
      </c>
      <c r="F466" s="9" t="s">
        <v>39</v>
      </c>
      <c r="G466" s="9" t="s">
        <v>11</v>
      </c>
      <c r="H466" s="9" t="s">
        <v>40</v>
      </c>
      <c r="I466" s="10">
        <v>42217</v>
      </c>
      <c r="J466" s="11">
        <v>978.43</v>
      </c>
    </row>
    <row r="467" spans="1:10" x14ac:dyDescent="0.2">
      <c r="A467" s="9" t="s">
        <v>53</v>
      </c>
      <c r="B467" s="9" t="s">
        <v>11</v>
      </c>
      <c r="C467" s="9" t="s">
        <v>34</v>
      </c>
      <c r="D467" s="9" t="s">
        <v>37</v>
      </c>
      <c r="E467" s="9" t="s">
        <v>38</v>
      </c>
      <c r="F467" s="9" t="s">
        <v>39</v>
      </c>
      <c r="G467" s="9" t="s">
        <v>11</v>
      </c>
      <c r="H467" s="9" t="s">
        <v>40</v>
      </c>
      <c r="I467" s="10">
        <v>26665</v>
      </c>
      <c r="J467" s="12">
        <v>0</v>
      </c>
    </row>
    <row r="468" spans="1:10" x14ac:dyDescent="0.2">
      <c r="A468" s="9" t="s">
        <v>53</v>
      </c>
      <c r="B468" s="9" t="s">
        <v>11</v>
      </c>
      <c r="C468" s="9" t="s">
        <v>34</v>
      </c>
      <c r="D468" s="9" t="s">
        <v>37</v>
      </c>
      <c r="E468" s="9" t="s">
        <v>38</v>
      </c>
      <c r="F468" s="9" t="s">
        <v>39</v>
      </c>
      <c r="G468" s="9" t="s">
        <v>11</v>
      </c>
      <c r="H468" s="9" t="s">
        <v>40</v>
      </c>
      <c r="I468" s="10">
        <v>27030</v>
      </c>
      <c r="J468" s="12">
        <v>0</v>
      </c>
    </row>
    <row r="469" spans="1:10" x14ac:dyDescent="0.2">
      <c r="A469" s="9" t="s">
        <v>53</v>
      </c>
      <c r="B469" s="9" t="s">
        <v>11</v>
      </c>
      <c r="C469" s="9" t="s">
        <v>34</v>
      </c>
      <c r="D469" s="9" t="s">
        <v>37</v>
      </c>
      <c r="E469" s="9" t="s">
        <v>38</v>
      </c>
      <c r="F469" s="9" t="s">
        <v>39</v>
      </c>
      <c r="G469" s="9" t="s">
        <v>11</v>
      </c>
      <c r="H469" s="9" t="s">
        <v>40</v>
      </c>
      <c r="I469" s="10">
        <v>27395</v>
      </c>
      <c r="J469" s="12">
        <v>0</v>
      </c>
    </row>
    <row r="470" spans="1:10" x14ac:dyDescent="0.2">
      <c r="A470" s="9" t="s">
        <v>53</v>
      </c>
      <c r="B470" s="9" t="s">
        <v>11</v>
      </c>
      <c r="C470" s="9" t="s">
        <v>34</v>
      </c>
      <c r="D470" s="9" t="s">
        <v>37</v>
      </c>
      <c r="E470" s="9" t="s">
        <v>38</v>
      </c>
      <c r="F470" s="9" t="s">
        <v>39</v>
      </c>
      <c r="G470" s="9" t="s">
        <v>11</v>
      </c>
      <c r="H470" s="9" t="s">
        <v>40</v>
      </c>
      <c r="I470" s="10">
        <v>28856</v>
      </c>
      <c r="J470" s="12">
        <v>0</v>
      </c>
    </row>
    <row r="471" spans="1:10" x14ac:dyDescent="0.2">
      <c r="A471" s="9" t="s">
        <v>53</v>
      </c>
      <c r="B471" s="9" t="s">
        <v>11</v>
      </c>
      <c r="C471" s="9" t="s">
        <v>34</v>
      </c>
      <c r="D471" s="9" t="s">
        <v>37</v>
      </c>
      <c r="E471" s="9" t="s">
        <v>38</v>
      </c>
      <c r="F471" s="9" t="s">
        <v>39</v>
      </c>
      <c r="G471" s="9" t="s">
        <v>11</v>
      </c>
      <c r="H471" s="9" t="s">
        <v>40</v>
      </c>
      <c r="I471" s="10">
        <v>29221</v>
      </c>
      <c r="J471" s="12">
        <v>0</v>
      </c>
    </row>
    <row r="472" spans="1:10" x14ac:dyDescent="0.2">
      <c r="A472" s="9" t="s">
        <v>53</v>
      </c>
      <c r="B472" s="9" t="s">
        <v>11</v>
      </c>
      <c r="C472" s="9" t="s">
        <v>34</v>
      </c>
      <c r="D472" s="9" t="s">
        <v>37</v>
      </c>
      <c r="E472" s="9" t="s">
        <v>38</v>
      </c>
      <c r="F472" s="9" t="s">
        <v>39</v>
      </c>
      <c r="G472" s="9" t="s">
        <v>11</v>
      </c>
      <c r="H472" s="9" t="s">
        <v>40</v>
      </c>
      <c r="I472" s="10">
        <v>29587</v>
      </c>
      <c r="J472" s="12">
        <v>0</v>
      </c>
    </row>
    <row r="473" spans="1:10" x14ac:dyDescent="0.2">
      <c r="A473" s="9" t="s">
        <v>53</v>
      </c>
      <c r="B473" s="9" t="s">
        <v>11</v>
      </c>
      <c r="C473" s="9" t="s">
        <v>34</v>
      </c>
      <c r="D473" s="9" t="s">
        <v>37</v>
      </c>
      <c r="E473" s="9" t="s">
        <v>38</v>
      </c>
      <c r="F473" s="9" t="s">
        <v>39</v>
      </c>
      <c r="G473" s="9" t="s">
        <v>11</v>
      </c>
      <c r="H473" s="9" t="s">
        <v>40</v>
      </c>
      <c r="I473" s="10">
        <v>29952</v>
      </c>
      <c r="J473" s="12">
        <v>0</v>
      </c>
    </row>
    <row r="474" spans="1:10" x14ac:dyDescent="0.2">
      <c r="A474" s="9" t="s">
        <v>53</v>
      </c>
      <c r="B474" s="9" t="s">
        <v>11</v>
      </c>
      <c r="C474" s="9" t="s">
        <v>34</v>
      </c>
      <c r="D474" s="9" t="s">
        <v>37</v>
      </c>
      <c r="E474" s="9" t="s">
        <v>38</v>
      </c>
      <c r="F474" s="9" t="s">
        <v>39</v>
      </c>
      <c r="G474" s="9" t="s">
        <v>11</v>
      </c>
      <c r="H474" s="9" t="s">
        <v>40</v>
      </c>
      <c r="I474" s="10">
        <v>30317</v>
      </c>
      <c r="J474" s="12">
        <v>0</v>
      </c>
    </row>
    <row r="475" spans="1:10" x14ac:dyDescent="0.2">
      <c r="A475" s="9" t="s">
        <v>53</v>
      </c>
      <c r="B475" s="9" t="s">
        <v>11</v>
      </c>
      <c r="C475" s="9" t="s">
        <v>34</v>
      </c>
      <c r="D475" s="9" t="s">
        <v>37</v>
      </c>
      <c r="E475" s="9" t="s">
        <v>38</v>
      </c>
      <c r="F475" s="9" t="s">
        <v>39</v>
      </c>
      <c r="G475" s="9" t="s">
        <v>11</v>
      </c>
      <c r="H475" s="9" t="s">
        <v>40</v>
      </c>
      <c r="I475" s="10">
        <v>33604</v>
      </c>
      <c r="J475" s="11">
        <v>381.91</v>
      </c>
    </row>
    <row r="476" spans="1:10" x14ac:dyDescent="0.2">
      <c r="A476" s="9" t="s">
        <v>53</v>
      </c>
      <c r="B476" s="9" t="s">
        <v>11</v>
      </c>
      <c r="C476" s="9" t="s">
        <v>34</v>
      </c>
      <c r="D476" s="9" t="s">
        <v>37</v>
      </c>
      <c r="E476" s="9" t="s">
        <v>38</v>
      </c>
      <c r="F476" s="9" t="s">
        <v>39</v>
      </c>
      <c r="G476" s="9" t="s">
        <v>11</v>
      </c>
      <c r="H476" s="9" t="s">
        <v>40</v>
      </c>
      <c r="I476" s="10">
        <v>34335</v>
      </c>
      <c r="J476" s="11">
        <v>13016.53</v>
      </c>
    </row>
    <row r="477" spans="1:10" x14ac:dyDescent="0.2">
      <c r="A477" s="9" t="s">
        <v>53</v>
      </c>
      <c r="B477" s="9" t="s">
        <v>11</v>
      </c>
      <c r="C477" s="9" t="s">
        <v>34</v>
      </c>
      <c r="D477" s="9" t="s">
        <v>37</v>
      </c>
      <c r="E477" s="9" t="s">
        <v>38</v>
      </c>
      <c r="F477" s="9" t="s">
        <v>39</v>
      </c>
      <c r="G477" s="9" t="s">
        <v>11</v>
      </c>
      <c r="H477" s="9" t="s">
        <v>40</v>
      </c>
      <c r="I477" s="10">
        <v>34700</v>
      </c>
      <c r="J477" s="11">
        <v>1346.08</v>
      </c>
    </row>
    <row r="478" spans="1:10" x14ac:dyDescent="0.2">
      <c r="A478" s="9" t="s">
        <v>53</v>
      </c>
      <c r="B478" s="9" t="s">
        <v>11</v>
      </c>
      <c r="C478" s="9" t="s">
        <v>17</v>
      </c>
      <c r="D478" s="9" t="s">
        <v>41</v>
      </c>
      <c r="E478" s="9" t="s">
        <v>42</v>
      </c>
      <c r="F478" s="9" t="s">
        <v>43</v>
      </c>
      <c r="G478" s="9" t="s">
        <v>11</v>
      </c>
      <c r="H478" s="9" t="s">
        <v>44</v>
      </c>
      <c r="I478" s="10">
        <v>23743</v>
      </c>
      <c r="J478" s="12">
        <v>0</v>
      </c>
    </row>
    <row r="479" spans="1:10" x14ac:dyDescent="0.2">
      <c r="A479" s="9" t="s">
        <v>53</v>
      </c>
      <c r="B479" s="9" t="s">
        <v>11</v>
      </c>
      <c r="C479" s="9" t="s">
        <v>17</v>
      </c>
      <c r="D479" s="9" t="s">
        <v>41</v>
      </c>
      <c r="E479" s="9" t="s">
        <v>42</v>
      </c>
      <c r="F479" s="9" t="s">
        <v>43</v>
      </c>
      <c r="G479" s="9" t="s">
        <v>11</v>
      </c>
      <c r="H479" s="9" t="s">
        <v>44</v>
      </c>
      <c r="I479" s="10">
        <v>24473</v>
      </c>
      <c r="J479" s="12">
        <v>0</v>
      </c>
    </row>
    <row r="480" spans="1:10" x14ac:dyDescent="0.2">
      <c r="A480" s="9" t="s">
        <v>53</v>
      </c>
      <c r="B480" s="9" t="s">
        <v>11</v>
      </c>
      <c r="C480" s="9" t="s">
        <v>17</v>
      </c>
      <c r="D480" s="9" t="s">
        <v>41</v>
      </c>
      <c r="E480" s="9" t="s">
        <v>42</v>
      </c>
      <c r="F480" s="9" t="s">
        <v>43</v>
      </c>
      <c r="G480" s="9" t="s">
        <v>11</v>
      </c>
      <c r="H480" s="9" t="s">
        <v>44</v>
      </c>
      <c r="I480" s="10">
        <v>24838</v>
      </c>
      <c r="J480" s="12">
        <v>0</v>
      </c>
    </row>
    <row r="481" spans="1:10" x14ac:dyDescent="0.2">
      <c r="A481" s="9" t="s">
        <v>53</v>
      </c>
      <c r="B481" s="9" t="s">
        <v>11</v>
      </c>
      <c r="C481" s="9" t="s">
        <v>17</v>
      </c>
      <c r="D481" s="9" t="s">
        <v>41</v>
      </c>
      <c r="E481" s="9" t="s">
        <v>42</v>
      </c>
      <c r="F481" s="9" t="s">
        <v>43</v>
      </c>
      <c r="G481" s="9" t="s">
        <v>11</v>
      </c>
      <c r="H481" s="9" t="s">
        <v>44</v>
      </c>
      <c r="I481" s="10">
        <v>25204</v>
      </c>
      <c r="J481" s="12">
        <v>0</v>
      </c>
    </row>
    <row r="482" spans="1:10" x14ac:dyDescent="0.2">
      <c r="A482" s="9" t="s">
        <v>53</v>
      </c>
      <c r="B482" s="9" t="s">
        <v>11</v>
      </c>
      <c r="C482" s="9" t="s">
        <v>17</v>
      </c>
      <c r="D482" s="9" t="s">
        <v>41</v>
      </c>
      <c r="E482" s="9" t="s">
        <v>42</v>
      </c>
      <c r="F482" s="9" t="s">
        <v>43</v>
      </c>
      <c r="G482" s="9" t="s">
        <v>11</v>
      </c>
      <c r="H482" s="9" t="s">
        <v>44</v>
      </c>
      <c r="I482" s="10">
        <v>33604</v>
      </c>
      <c r="J482" s="12">
        <v>8750</v>
      </c>
    </row>
    <row r="483" spans="1:10" x14ac:dyDescent="0.2">
      <c r="A483" s="9" t="s">
        <v>53</v>
      </c>
      <c r="B483" s="9" t="s">
        <v>11</v>
      </c>
      <c r="C483" s="9" t="s">
        <v>17</v>
      </c>
      <c r="D483" s="9" t="s">
        <v>41</v>
      </c>
      <c r="E483" s="9" t="s">
        <v>42</v>
      </c>
      <c r="F483" s="9" t="s">
        <v>43</v>
      </c>
      <c r="G483" s="9" t="s">
        <v>11</v>
      </c>
      <c r="H483" s="9" t="s">
        <v>44</v>
      </c>
      <c r="I483" s="10">
        <v>33970</v>
      </c>
      <c r="J483" s="11">
        <v>23988.05</v>
      </c>
    </row>
    <row r="484" spans="1:10" x14ac:dyDescent="0.2">
      <c r="A484" s="9" t="s">
        <v>53</v>
      </c>
      <c r="B484" s="9" t="s">
        <v>11</v>
      </c>
      <c r="C484" s="9" t="s">
        <v>17</v>
      </c>
      <c r="D484" s="9" t="s">
        <v>41</v>
      </c>
      <c r="E484" s="9" t="s">
        <v>42</v>
      </c>
      <c r="F484" s="9" t="s">
        <v>43</v>
      </c>
      <c r="G484" s="9" t="s">
        <v>11</v>
      </c>
      <c r="H484" s="9" t="s">
        <v>44</v>
      </c>
      <c r="I484" s="10">
        <v>34700</v>
      </c>
      <c r="J484" s="12">
        <v>3850</v>
      </c>
    </row>
    <row r="485" spans="1:10" x14ac:dyDescent="0.2">
      <c r="A485" s="9" t="s">
        <v>53</v>
      </c>
      <c r="B485" s="9" t="s">
        <v>11</v>
      </c>
      <c r="C485" s="9" t="s">
        <v>17</v>
      </c>
      <c r="D485" s="9" t="s">
        <v>41</v>
      </c>
      <c r="E485" s="9" t="s">
        <v>42</v>
      </c>
      <c r="F485" s="9" t="s">
        <v>43</v>
      </c>
      <c r="G485" s="9" t="s">
        <v>11</v>
      </c>
      <c r="H485" s="9" t="s">
        <v>44</v>
      </c>
      <c r="I485" s="10">
        <v>36161</v>
      </c>
      <c r="J485" s="12">
        <v>8500</v>
      </c>
    </row>
    <row r="486" spans="1:10" x14ac:dyDescent="0.2">
      <c r="A486" s="9" t="s">
        <v>53</v>
      </c>
      <c r="B486" s="9" t="s">
        <v>11</v>
      </c>
      <c r="C486" s="9" t="s">
        <v>17</v>
      </c>
      <c r="D486" s="9" t="s">
        <v>41</v>
      </c>
      <c r="E486" s="9" t="s">
        <v>42</v>
      </c>
      <c r="F486" s="9" t="s">
        <v>43</v>
      </c>
      <c r="G486" s="9" t="s">
        <v>11</v>
      </c>
      <c r="H486" s="9" t="s">
        <v>44</v>
      </c>
      <c r="I486" s="10">
        <v>36526</v>
      </c>
      <c r="J486" s="12">
        <v>8700</v>
      </c>
    </row>
    <row r="487" spans="1:10" x14ac:dyDescent="0.2">
      <c r="A487" s="9" t="s">
        <v>53</v>
      </c>
      <c r="B487" s="9" t="s">
        <v>11</v>
      </c>
      <c r="C487" s="9" t="s">
        <v>17</v>
      </c>
      <c r="D487" s="9" t="s">
        <v>41</v>
      </c>
      <c r="E487" s="9" t="s">
        <v>42</v>
      </c>
      <c r="F487" s="9" t="s">
        <v>43</v>
      </c>
      <c r="G487" s="9" t="s">
        <v>11</v>
      </c>
      <c r="H487" s="9" t="s">
        <v>44</v>
      </c>
      <c r="I487" s="10">
        <v>39448</v>
      </c>
      <c r="J487" s="11">
        <v>3438.47</v>
      </c>
    </row>
    <row r="488" spans="1:10" x14ac:dyDescent="0.2">
      <c r="A488" s="9" t="s">
        <v>53</v>
      </c>
      <c r="B488" s="9" t="s">
        <v>11</v>
      </c>
      <c r="C488" s="9" t="s">
        <v>17</v>
      </c>
      <c r="D488" s="9" t="s">
        <v>56</v>
      </c>
      <c r="E488" s="9" t="s">
        <v>57</v>
      </c>
      <c r="F488" s="9" t="s">
        <v>58</v>
      </c>
      <c r="G488" s="9" t="s">
        <v>11</v>
      </c>
      <c r="H488" s="9" t="s">
        <v>59</v>
      </c>
      <c r="I488" s="10">
        <v>28126</v>
      </c>
      <c r="J488" s="12">
        <v>0</v>
      </c>
    </row>
    <row r="489" spans="1:10" x14ac:dyDescent="0.2">
      <c r="A489" s="9" t="s">
        <v>53</v>
      </c>
      <c r="B489" s="9" t="s">
        <v>11</v>
      </c>
      <c r="C489" s="9" t="s">
        <v>12</v>
      </c>
      <c r="D489" s="9" t="s">
        <v>45</v>
      </c>
      <c r="E489" s="9" t="s">
        <v>46</v>
      </c>
      <c r="F489" s="9" t="s">
        <v>47</v>
      </c>
      <c r="G489" s="9" t="s">
        <v>11</v>
      </c>
      <c r="H489" s="9" t="s">
        <v>48</v>
      </c>
      <c r="I489" s="10">
        <v>24473</v>
      </c>
      <c r="J489" s="12">
        <v>0</v>
      </c>
    </row>
    <row r="490" spans="1:10" x14ac:dyDescent="0.2">
      <c r="A490" s="9" t="s">
        <v>53</v>
      </c>
      <c r="B490" s="9" t="s">
        <v>11</v>
      </c>
      <c r="C490" s="9" t="s">
        <v>12</v>
      </c>
      <c r="D490" s="9" t="s">
        <v>45</v>
      </c>
      <c r="E490" s="9" t="s">
        <v>46</v>
      </c>
      <c r="F490" s="9" t="s">
        <v>47</v>
      </c>
      <c r="G490" s="9" t="s">
        <v>11</v>
      </c>
      <c r="H490" s="9" t="s">
        <v>48</v>
      </c>
      <c r="I490" s="10">
        <v>24838</v>
      </c>
      <c r="J490" s="12">
        <v>0</v>
      </c>
    </row>
    <row r="491" spans="1:10" x14ac:dyDescent="0.2">
      <c r="A491" s="9" t="s">
        <v>53</v>
      </c>
      <c r="B491" s="9" t="s">
        <v>11</v>
      </c>
      <c r="C491" s="9" t="s">
        <v>12</v>
      </c>
      <c r="D491" s="9" t="s">
        <v>45</v>
      </c>
      <c r="E491" s="9" t="s">
        <v>46</v>
      </c>
      <c r="F491" s="9" t="s">
        <v>47</v>
      </c>
      <c r="G491" s="9" t="s">
        <v>11</v>
      </c>
      <c r="H491" s="9" t="s">
        <v>48</v>
      </c>
      <c r="I491" s="10">
        <v>25204</v>
      </c>
      <c r="J491" s="12">
        <v>0</v>
      </c>
    </row>
    <row r="492" spans="1:10" x14ac:dyDescent="0.2">
      <c r="A492" s="9" t="s">
        <v>53</v>
      </c>
      <c r="B492" s="9" t="s">
        <v>11</v>
      </c>
      <c r="C492" s="9" t="s">
        <v>12</v>
      </c>
      <c r="D492" s="9" t="s">
        <v>45</v>
      </c>
      <c r="E492" s="9" t="s">
        <v>46</v>
      </c>
      <c r="F492" s="9" t="s">
        <v>47</v>
      </c>
      <c r="G492" s="9" t="s">
        <v>11</v>
      </c>
      <c r="H492" s="9" t="s">
        <v>48</v>
      </c>
      <c r="I492" s="10">
        <v>25569</v>
      </c>
      <c r="J492" s="12">
        <v>0</v>
      </c>
    </row>
    <row r="493" spans="1:10" x14ac:dyDescent="0.2">
      <c r="A493" s="9" t="s">
        <v>53</v>
      </c>
      <c r="B493" s="9" t="s">
        <v>11</v>
      </c>
      <c r="C493" s="9" t="s">
        <v>12</v>
      </c>
      <c r="D493" s="9" t="s">
        <v>45</v>
      </c>
      <c r="E493" s="9" t="s">
        <v>46</v>
      </c>
      <c r="F493" s="9" t="s">
        <v>47</v>
      </c>
      <c r="G493" s="9" t="s">
        <v>11</v>
      </c>
      <c r="H493" s="9" t="s">
        <v>48</v>
      </c>
      <c r="I493" s="10">
        <v>25934</v>
      </c>
      <c r="J493" s="12">
        <v>0</v>
      </c>
    </row>
    <row r="494" spans="1:10" x14ac:dyDescent="0.2">
      <c r="A494" s="9" t="s">
        <v>53</v>
      </c>
      <c r="B494" s="9" t="s">
        <v>11</v>
      </c>
      <c r="C494" s="9" t="s">
        <v>12</v>
      </c>
      <c r="D494" s="9" t="s">
        <v>45</v>
      </c>
      <c r="E494" s="9" t="s">
        <v>46</v>
      </c>
      <c r="F494" s="9" t="s">
        <v>47</v>
      </c>
      <c r="G494" s="9" t="s">
        <v>11</v>
      </c>
      <c r="H494" s="9" t="s">
        <v>48</v>
      </c>
      <c r="I494" s="10">
        <v>26299</v>
      </c>
      <c r="J494" s="12">
        <v>0</v>
      </c>
    </row>
    <row r="495" spans="1:10" x14ac:dyDescent="0.2">
      <c r="A495" s="9" t="s">
        <v>53</v>
      </c>
      <c r="B495" s="9" t="s">
        <v>11</v>
      </c>
      <c r="C495" s="9" t="s">
        <v>12</v>
      </c>
      <c r="D495" s="9" t="s">
        <v>45</v>
      </c>
      <c r="E495" s="9" t="s">
        <v>46</v>
      </c>
      <c r="F495" s="9" t="s">
        <v>47</v>
      </c>
      <c r="G495" s="9" t="s">
        <v>11</v>
      </c>
      <c r="H495" s="9" t="s">
        <v>48</v>
      </c>
      <c r="I495" s="10">
        <v>26665</v>
      </c>
      <c r="J495" s="12">
        <v>0</v>
      </c>
    </row>
    <row r="496" spans="1:10" x14ac:dyDescent="0.2">
      <c r="A496" s="9" t="s">
        <v>53</v>
      </c>
      <c r="B496" s="9" t="s">
        <v>11</v>
      </c>
      <c r="C496" s="9" t="s">
        <v>12</v>
      </c>
      <c r="D496" s="9" t="s">
        <v>45</v>
      </c>
      <c r="E496" s="9" t="s">
        <v>46</v>
      </c>
      <c r="F496" s="9" t="s">
        <v>47</v>
      </c>
      <c r="G496" s="9" t="s">
        <v>11</v>
      </c>
      <c r="H496" s="9" t="s">
        <v>48</v>
      </c>
      <c r="I496" s="10">
        <v>27030</v>
      </c>
      <c r="J496" s="12">
        <v>0</v>
      </c>
    </row>
    <row r="497" spans="1:10" x14ac:dyDescent="0.2">
      <c r="A497" s="9" t="s">
        <v>53</v>
      </c>
      <c r="B497" s="9" t="s">
        <v>11</v>
      </c>
      <c r="C497" s="9" t="s">
        <v>12</v>
      </c>
      <c r="D497" s="9" t="s">
        <v>45</v>
      </c>
      <c r="E497" s="9" t="s">
        <v>46</v>
      </c>
      <c r="F497" s="9" t="s">
        <v>47</v>
      </c>
      <c r="G497" s="9" t="s">
        <v>11</v>
      </c>
      <c r="H497" s="9" t="s">
        <v>48</v>
      </c>
      <c r="I497" s="10">
        <v>27395</v>
      </c>
      <c r="J497" s="12">
        <v>0</v>
      </c>
    </row>
    <row r="498" spans="1:10" x14ac:dyDescent="0.2">
      <c r="A498" s="9" t="s">
        <v>53</v>
      </c>
      <c r="B498" s="9" t="s">
        <v>11</v>
      </c>
      <c r="C498" s="9" t="s">
        <v>12</v>
      </c>
      <c r="D498" s="9" t="s">
        <v>45</v>
      </c>
      <c r="E498" s="9" t="s">
        <v>46</v>
      </c>
      <c r="F498" s="9" t="s">
        <v>47</v>
      </c>
      <c r="G498" s="9" t="s">
        <v>11</v>
      </c>
      <c r="H498" s="9" t="s">
        <v>48</v>
      </c>
      <c r="I498" s="10">
        <v>27760</v>
      </c>
      <c r="J498" s="12">
        <v>0</v>
      </c>
    </row>
    <row r="499" spans="1:10" x14ac:dyDescent="0.2">
      <c r="A499" s="9" t="s">
        <v>53</v>
      </c>
      <c r="B499" s="9" t="s">
        <v>11</v>
      </c>
      <c r="C499" s="9" t="s">
        <v>12</v>
      </c>
      <c r="D499" s="9" t="s">
        <v>45</v>
      </c>
      <c r="E499" s="9" t="s">
        <v>46</v>
      </c>
      <c r="F499" s="9" t="s">
        <v>47</v>
      </c>
      <c r="G499" s="9" t="s">
        <v>11</v>
      </c>
      <c r="H499" s="9" t="s">
        <v>48</v>
      </c>
      <c r="I499" s="10">
        <v>28126</v>
      </c>
      <c r="J499" s="12">
        <v>0</v>
      </c>
    </row>
    <row r="500" spans="1:10" x14ac:dyDescent="0.2">
      <c r="A500" s="9" t="s">
        <v>53</v>
      </c>
      <c r="B500" s="9" t="s">
        <v>11</v>
      </c>
      <c r="C500" s="9" t="s">
        <v>12</v>
      </c>
      <c r="D500" s="9" t="s">
        <v>45</v>
      </c>
      <c r="E500" s="9" t="s">
        <v>46</v>
      </c>
      <c r="F500" s="9" t="s">
        <v>47</v>
      </c>
      <c r="G500" s="9" t="s">
        <v>11</v>
      </c>
      <c r="H500" s="9" t="s">
        <v>48</v>
      </c>
      <c r="I500" s="10">
        <v>28491</v>
      </c>
      <c r="J500" s="12">
        <v>0</v>
      </c>
    </row>
    <row r="501" spans="1:10" x14ac:dyDescent="0.2">
      <c r="A501" s="9" t="s">
        <v>53</v>
      </c>
      <c r="B501" s="9" t="s">
        <v>11</v>
      </c>
      <c r="C501" s="9" t="s">
        <v>12</v>
      </c>
      <c r="D501" s="9" t="s">
        <v>45</v>
      </c>
      <c r="E501" s="9" t="s">
        <v>46</v>
      </c>
      <c r="F501" s="9" t="s">
        <v>47</v>
      </c>
      <c r="G501" s="9" t="s">
        <v>11</v>
      </c>
      <c r="H501" s="9" t="s">
        <v>48</v>
      </c>
      <c r="I501" s="10">
        <v>28856</v>
      </c>
      <c r="J501" s="12">
        <v>0</v>
      </c>
    </row>
    <row r="502" spans="1:10" x14ac:dyDescent="0.2">
      <c r="A502" s="9" t="s">
        <v>53</v>
      </c>
      <c r="B502" s="9" t="s">
        <v>11</v>
      </c>
      <c r="C502" s="9" t="s">
        <v>12</v>
      </c>
      <c r="D502" s="9" t="s">
        <v>45</v>
      </c>
      <c r="E502" s="9" t="s">
        <v>46</v>
      </c>
      <c r="F502" s="9" t="s">
        <v>47</v>
      </c>
      <c r="G502" s="9" t="s">
        <v>11</v>
      </c>
      <c r="H502" s="9" t="s">
        <v>48</v>
      </c>
      <c r="I502" s="10">
        <v>29221</v>
      </c>
      <c r="J502" s="12">
        <v>0</v>
      </c>
    </row>
    <row r="503" spans="1:10" x14ac:dyDescent="0.2">
      <c r="A503" s="9" t="s">
        <v>53</v>
      </c>
      <c r="B503" s="9" t="s">
        <v>11</v>
      </c>
      <c r="C503" s="9" t="s">
        <v>12</v>
      </c>
      <c r="D503" s="9" t="s">
        <v>45</v>
      </c>
      <c r="E503" s="9" t="s">
        <v>46</v>
      </c>
      <c r="F503" s="9" t="s">
        <v>47</v>
      </c>
      <c r="G503" s="9" t="s">
        <v>11</v>
      </c>
      <c r="H503" s="9" t="s">
        <v>48</v>
      </c>
      <c r="I503" s="10">
        <v>29587</v>
      </c>
      <c r="J503" s="12">
        <v>0</v>
      </c>
    </row>
    <row r="504" spans="1:10" x14ac:dyDescent="0.2">
      <c r="A504" s="9" t="s">
        <v>53</v>
      </c>
      <c r="B504" s="9" t="s">
        <v>11</v>
      </c>
      <c r="C504" s="9" t="s">
        <v>12</v>
      </c>
      <c r="D504" s="9" t="s">
        <v>45</v>
      </c>
      <c r="E504" s="9" t="s">
        <v>46</v>
      </c>
      <c r="F504" s="9" t="s">
        <v>47</v>
      </c>
      <c r="G504" s="9" t="s">
        <v>11</v>
      </c>
      <c r="H504" s="9" t="s">
        <v>48</v>
      </c>
      <c r="I504" s="10">
        <v>29952</v>
      </c>
      <c r="J504" s="12">
        <v>0</v>
      </c>
    </row>
    <row r="505" spans="1:10" x14ac:dyDescent="0.2">
      <c r="A505" s="9" t="s">
        <v>53</v>
      </c>
      <c r="B505" s="9" t="s">
        <v>11</v>
      </c>
      <c r="C505" s="9" t="s">
        <v>12</v>
      </c>
      <c r="D505" s="9" t="s">
        <v>45</v>
      </c>
      <c r="E505" s="9" t="s">
        <v>46</v>
      </c>
      <c r="F505" s="9" t="s">
        <v>47</v>
      </c>
      <c r="G505" s="9" t="s">
        <v>11</v>
      </c>
      <c r="H505" s="9" t="s">
        <v>48</v>
      </c>
      <c r="I505" s="10">
        <v>30317</v>
      </c>
      <c r="J505" s="12">
        <v>0</v>
      </c>
    </row>
    <row r="506" spans="1:10" x14ac:dyDescent="0.2">
      <c r="A506" s="9" t="s">
        <v>53</v>
      </c>
      <c r="B506" s="9" t="s">
        <v>11</v>
      </c>
      <c r="C506" s="9" t="s">
        <v>12</v>
      </c>
      <c r="D506" s="9" t="s">
        <v>45</v>
      </c>
      <c r="E506" s="9" t="s">
        <v>46</v>
      </c>
      <c r="F506" s="9" t="s">
        <v>47</v>
      </c>
      <c r="G506" s="9" t="s">
        <v>11</v>
      </c>
      <c r="H506" s="9" t="s">
        <v>48</v>
      </c>
      <c r="I506" s="10">
        <v>30682</v>
      </c>
      <c r="J506" s="12">
        <v>0</v>
      </c>
    </row>
    <row r="507" spans="1:10" x14ac:dyDescent="0.2">
      <c r="A507" s="9" t="s">
        <v>53</v>
      </c>
      <c r="B507" s="9" t="s">
        <v>11</v>
      </c>
      <c r="C507" s="9" t="s">
        <v>12</v>
      </c>
      <c r="D507" s="9" t="s">
        <v>45</v>
      </c>
      <c r="E507" s="9" t="s">
        <v>46</v>
      </c>
      <c r="F507" s="9" t="s">
        <v>47</v>
      </c>
      <c r="G507" s="9" t="s">
        <v>11</v>
      </c>
      <c r="H507" s="9" t="s">
        <v>48</v>
      </c>
      <c r="I507" s="10">
        <v>31048</v>
      </c>
      <c r="J507" s="12">
        <v>0</v>
      </c>
    </row>
    <row r="508" spans="1:10" x14ac:dyDescent="0.2">
      <c r="A508" s="9" t="s">
        <v>53</v>
      </c>
      <c r="B508" s="9" t="s">
        <v>11</v>
      </c>
      <c r="C508" s="9" t="s">
        <v>12</v>
      </c>
      <c r="D508" s="9" t="s">
        <v>45</v>
      </c>
      <c r="E508" s="9" t="s">
        <v>46</v>
      </c>
      <c r="F508" s="9" t="s">
        <v>47</v>
      </c>
      <c r="G508" s="9" t="s">
        <v>11</v>
      </c>
      <c r="H508" s="9" t="s">
        <v>48</v>
      </c>
      <c r="I508" s="10">
        <v>31413</v>
      </c>
      <c r="J508" s="12">
        <v>0</v>
      </c>
    </row>
    <row r="509" spans="1:10" x14ac:dyDescent="0.2">
      <c r="A509" s="9" t="s">
        <v>53</v>
      </c>
      <c r="B509" s="9" t="s">
        <v>11</v>
      </c>
      <c r="C509" s="9" t="s">
        <v>12</v>
      </c>
      <c r="D509" s="9" t="s">
        <v>45</v>
      </c>
      <c r="E509" s="9" t="s">
        <v>46</v>
      </c>
      <c r="F509" s="9" t="s">
        <v>47</v>
      </c>
      <c r="G509" s="9" t="s">
        <v>11</v>
      </c>
      <c r="H509" s="9" t="s">
        <v>48</v>
      </c>
      <c r="I509" s="10">
        <v>31778</v>
      </c>
      <c r="J509" s="12">
        <v>0</v>
      </c>
    </row>
    <row r="510" spans="1:10" x14ac:dyDescent="0.2">
      <c r="A510" s="9" t="s">
        <v>53</v>
      </c>
      <c r="B510" s="9" t="s">
        <v>11</v>
      </c>
      <c r="C510" s="9" t="s">
        <v>12</v>
      </c>
      <c r="D510" s="9" t="s">
        <v>45</v>
      </c>
      <c r="E510" s="9" t="s">
        <v>46</v>
      </c>
      <c r="F510" s="9" t="s">
        <v>47</v>
      </c>
      <c r="G510" s="9" t="s">
        <v>11</v>
      </c>
      <c r="H510" s="9" t="s">
        <v>48</v>
      </c>
      <c r="I510" s="10">
        <v>32143</v>
      </c>
      <c r="J510" s="12">
        <v>0</v>
      </c>
    </row>
    <row r="511" spans="1:10" x14ac:dyDescent="0.2">
      <c r="A511" s="9" t="s">
        <v>53</v>
      </c>
      <c r="B511" s="9" t="s">
        <v>11</v>
      </c>
      <c r="C511" s="9" t="s">
        <v>12</v>
      </c>
      <c r="D511" s="9" t="s">
        <v>45</v>
      </c>
      <c r="E511" s="9" t="s">
        <v>46</v>
      </c>
      <c r="F511" s="9" t="s">
        <v>47</v>
      </c>
      <c r="G511" s="9" t="s">
        <v>11</v>
      </c>
      <c r="H511" s="9" t="s">
        <v>48</v>
      </c>
      <c r="I511" s="10">
        <v>32509</v>
      </c>
      <c r="J511" s="12">
        <v>0</v>
      </c>
    </row>
    <row r="512" spans="1:10" x14ac:dyDescent="0.2">
      <c r="A512" s="9" t="s">
        <v>53</v>
      </c>
      <c r="B512" s="9" t="s">
        <v>11</v>
      </c>
      <c r="C512" s="9" t="s">
        <v>12</v>
      </c>
      <c r="D512" s="9" t="s">
        <v>45</v>
      </c>
      <c r="E512" s="9" t="s">
        <v>46</v>
      </c>
      <c r="F512" s="9" t="s">
        <v>47</v>
      </c>
      <c r="G512" s="9" t="s">
        <v>11</v>
      </c>
      <c r="H512" s="9" t="s">
        <v>48</v>
      </c>
      <c r="I512" s="10">
        <v>32874</v>
      </c>
      <c r="J512" s="12">
        <v>0</v>
      </c>
    </row>
    <row r="513" spans="1:10" x14ac:dyDescent="0.2">
      <c r="A513" s="9" t="s">
        <v>53</v>
      </c>
      <c r="B513" s="9" t="s">
        <v>11</v>
      </c>
      <c r="C513" s="9" t="s">
        <v>12</v>
      </c>
      <c r="D513" s="9" t="s">
        <v>45</v>
      </c>
      <c r="E513" s="9" t="s">
        <v>46</v>
      </c>
      <c r="F513" s="9" t="s">
        <v>47</v>
      </c>
      <c r="G513" s="9" t="s">
        <v>11</v>
      </c>
      <c r="H513" s="9" t="s">
        <v>48</v>
      </c>
      <c r="I513" s="10">
        <v>33239</v>
      </c>
      <c r="J513" s="12">
        <v>0</v>
      </c>
    </row>
    <row r="514" spans="1:10" x14ac:dyDescent="0.2">
      <c r="A514" s="9" t="s">
        <v>53</v>
      </c>
      <c r="B514" s="9" t="s">
        <v>11</v>
      </c>
      <c r="C514" s="9" t="s">
        <v>12</v>
      </c>
      <c r="D514" s="9" t="s">
        <v>45</v>
      </c>
      <c r="E514" s="9" t="s">
        <v>46</v>
      </c>
      <c r="F514" s="9" t="s">
        <v>47</v>
      </c>
      <c r="G514" s="9" t="s">
        <v>11</v>
      </c>
      <c r="H514" s="9" t="s">
        <v>48</v>
      </c>
      <c r="I514" s="10">
        <v>33604</v>
      </c>
      <c r="J514" s="12">
        <v>0</v>
      </c>
    </row>
    <row r="515" spans="1:10" x14ac:dyDescent="0.2">
      <c r="A515" s="9" t="s">
        <v>53</v>
      </c>
      <c r="B515" s="9" t="s">
        <v>11</v>
      </c>
      <c r="C515" s="9" t="s">
        <v>12</v>
      </c>
      <c r="D515" s="9" t="s">
        <v>45</v>
      </c>
      <c r="E515" s="9" t="s">
        <v>46</v>
      </c>
      <c r="F515" s="9" t="s">
        <v>47</v>
      </c>
      <c r="G515" s="9" t="s">
        <v>11</v>
      </c>
      <c r="H515" s="9" t="s">
        <v>48</v>
      </c>
      <c r="I515" s="10">
        <v>33970</v>
      </c>
      <c r="J515" s="12">
        <v>0</v>
      </c>
    </row>
    <row r="516" spans="1:10" x14ac:dyDescent="0.2">
      <c r="A516" s="9" t="s">
        <v>53</v>
      </c>
      <c r="B516" s="9" t="s">
        <v>11</v>
      </c>
      <c r="C516" s="9" t="s">
        <v>12</v>
      </c>
      <c r="D516" s="9" t="s">
        <v>45</v>
      </c>
      <c r="E516" s="9" t="s">
        <v>46</v>
      </c>
      <c r="F516" s="9" t="s">
        <v>47</v>
      </c>
      <c r="G516" s="9" t="s">
        <v>11</v>
      </c>
      <c r="H516" s="9" t="s">
        <v>48</v>
      </c>
      <c r="I516" s="10">
        <v>34335</v>
      </c>
      <c r="J516" s="12">
        <v>0</v>
      </c>
    </row>
    <row r="517" spans="1:10" x14ac:dyDescent="0.2">
      <c r="A517" s="9" t="s">
        <v>53</v>
      </c>
      <c r="B517" s="9" t="s">
        <v>11</v>
      </c>
      <c r="C517" s="9" t="s">
        <v>12</v>
      </c>
      <c r="D517" s="9" t="s">
        <v>45</v>
      </c>
      <c r="E517" s="9" t="s">
        <v>46</v>
      </c>
      <c r="F517" s="9" t="s">
        <v>47</v>
      </c>
      <c r="G517" s="9" t="s">
        <v>11</v>
      </c>
      <c r="H517" s="9" t="s">
        <v>48</v>
      </c>
      <c r="I517" s="10">
        <v>34700</v>
      </c>
      <c r="J517" s="12">
        <v>0</v>
      </c>
    </row>
    <row r="518" spans="1:10" x14ac:dyDescent="0.2">
      <c r="A518" s="9" t="s">
        <v>53</v>
      </c>
      <c r="B518" s="9" t="s">
        <v>11</v>
      </c>
      <c r="C518" s="9" t="s">
        <v>12</v>
      </c>
      <c r="D518" s="9" t="s">
        <v>45</v>
      </c>
      <c r="E518" s="9" t="s">
        <v>46</v>
      </c>
      <c r="F518" s="9" t="s">
        <v>47</v>
      </c>
      <c r="G518" s="9" t="s">
        <v>11</v>
      </c>
      <c r="H518" s="9" t="s">
        <v>48</v>
      </c>
      <c r="I518" s="10">
        <v>35065</v>
      </c>
      <c r="J518" s="12">
        <v>0</v>
      </c>
    </row>
    <row r="519" spans="1:10" x14ac:dyDescent="0.2">
      <c r="A519" s="9" t="s">
        <v>53</v>
      </c>
      <c r="B519" s="9" t="s">
        <v>11</v>
      </c>
      <c r="C519" s="9" t="s">
        <v>12</v>
      </c>
      <c r="D519" s="9" t="s">
        <v>45</v>
      </c>
      <c r="E519" s="9" t="s">
        <v>46</v>
      </c>
      <c r="F519" s="9" t="s">
        <v>47</v>
      </c>
      <c r="G519" s="9" t="s">
        <v>11</v>
      </c>
      <c r="H519" s="9" t="s">
        <v>48</v>
      </c>
      <c r="I519" s="10">
        <v>35431</v>
      </c>
      <c r="J519" s="12">
        <v>0</v>
      </c>
    </row>
    <row r="520" spans="1:10" x14ac:dyDescent="0.2">
      <c r="A520" s="9" t="s">
        <v>53</v>
      </c>
      <c r="B520" s="9" t="s">
        <v>11</v>
      </c>
      <c r="C520" s="9" t="s">
        <v>12</v>
      </c>
      <c r="D520" s="9" t="s">
        <v>45</v>
      </c>
      <c r="E520" s="9" t="s">
        <v>46</v>
      </c>
      <c r="F520" s="9" t="s">
        <v>47</v>
      </c>
      <c r="G520" s="9" t="s">
        <v>11</v>
      </c>
      <c r="H520" s="9" t="s">
        <v>48</v>
      </c>
      <c r="I520" s="10">
        <v>35796</v>
      </c>
      <c r="J520" s="12">
        <v>0</v>
      </c>
    </row>
    <row r="521" spans="1:10" x14ac:dyDescent="0.2">
      <c r="A521" s="9" t="s">
        <v>53</v>
      </c>
      <c r="B521" s="9" t="s">
        <v>11</v>
      </c>
      <c r="C521" s="9" t="s">
        <v>12</v>
      </c>
      <c r="D521" s="9" t="s">
        <v>45</v>
      </c>
      <c r="E521" s="9" t="s">
        <v>46</v>
      </c>
      <c r="F521" s="9" t="s">
        <v>47</v>
      </c>
      <c r="G521" s="9" t="s">
        <v>11</v>
      </c>
      <c r="H521" s="9" t="s">
        <v>48</v>
      </c>
      <c r="I521" s="10">
        <v>36161</v>
      </c>
      <c r="J521" s="12">
        <v>0</v>
      </c>
    </row>
    <row r="522" spans="1:10" x14ac:dyDescent="0.2">
      <c r="A522" s="9" t="s">
        <v>53</v>
      </c>
      <c r="B522" s="9" t="s">
        <v>11</v>
      </c>
      <c r="C522" s="9" t="s">
        <v>12</v>
      </c>
      <c r="D522" s="9" t="s">
        <v>45</v>
      </c>
      <c r="E522" s="9" t="s">
        <v>46</v>
      </c>
      <c r="F522" s="9" t="s">
        <v>47</v>
      </c>
      <c r="G522" s="9" t="s">
        <v>11</v>
      </c>
      <c r="H522" s="9" t="s">
        <v>48</v>
      </c>
      <c r="I522" s="10">
        <v>36526</v>
      </c>
      <c r="J522" s="12">
        <v>0</v>
      </c>
    </row>
    <row r="523" spans="1:10" x14ac:dyDescent="0.2">
      <c r="A523" s="9" t="s">
        <v>53</v>
      </c>
      <c r="B523" s="9" t="s">
        <v>11</v>
      </c>
      <c r="C523" s="9" t="s">
        <v>12</v>
      </c>
      <c r="D523" s="9" t="s">
        <v>45</v>
      </c>
      <c r="E523" s="9" t="s">
        <v>46</v>
      </c>
      <c r="F523" s="9" t="s">
        <v>47</v>
      </c>
      <c r="G523" s="9" t="s">
        <v>11</v>
      </c>
      <c r="H523" s="9" t="s">
        <v>48</v>
      </c>
      <c r="I523" s="10">
        <v>37257</v>
      </c>
      <c r="J523" s="12">
        <v>0</v>
      </c>
    </row>
    <row r="524" spans="1:10" x14ac:dyDescent="0.2">
      <c r="A524" s="9" t="s">
        <v>53</v>
      </c>
      <c r="B524" s="9" t="s">
        <v>11</v>
      </c>
      <c r="C524" s="9" t="s">
        <v>12</v>
      </c>
      <c r="D524" s="9" t="s">
        <v>45</v>
      </c>
      <c r="E524" s="9" t="s">
        <v>46</v>
      </c>
      <c r="F524" s="9" t="s">
        <v>47</v>
      </c>
      <c r="G524" s="9" t="s">
        <v>11</v>
      </c>
      <c r="H524" s="9" t="s">
        <v>48</v>
      </c>
      <c r="I524" s="10">
        <v>37622</v>
      </c>
      <c r="J524" s="12">
        <v>0</v>
      </c>
    </row>
    <row r="525" spans="1:10" x14ac:dyDescent="0.2">
      <c r="A525" s="9" t="s">
        <v>53</v>
      </c>
      <c r="B525" s="9" t="s">
        <v>11</v>
      </c>
      <c r="C525" s="9" t="s">
        <v>12</v>
      </c>
      <c r="D525" s="9" t="s">
        <v>45</v>
      </c>
      <c r="E525" s="9" t="s">
        <v>46</v>
      </c>
      <c r="F525" s="9" t="s">
        <v>47</v>
      </c>
      <c r="G525" s="9" t="s">
        <v>11</v>
      </c>
      <c r="H525" s="9" t="s">
        <v>48</v>
      </c>
      <c r="I525" s="10">
        <v>37987</v>
      </c>
      <c r="J525" s="12">
        <v>0</v>
      </c>
    </row>
    <row r="526" spans="1:10" x14ac:dyDescent="0.2">
      <c r="A526" s="9" t="s">
        <v>53</v>
      </c>
      <c r="B526" s="9" t="s">
        <v>11</v>
      </c>
      <c r="C526" s="9" t="s">
        <v>12</v>
      </c>
      <c r="D526" s="9" t="s">
        <v>45</v>
      </c>
      <c r="E526" s="9" t="s">
        <v>46</v>
      </c>
      <c r="F526" s="9" t="s">
        <v>47</v>
      </c>
      <c r="G526" s="9" t="s">
        <v>11</v>
      </c>
      <c r="H526" s="9" t="s">
        <v>48</v>
      </c>
      <c r="I526" s="10">
        <v>38718</v>
      </c>
      <c r="J526" s="12">
        <v>0</v>
      </c>
    </row>
    <row r="527" spans="1:10" x14ac:dyDescent="0.2">
      <c r="A527" s="9" t="s">
        <v>53</v>
      </c>
      <c r="B527" s="9" t="s">
        <v>11</v>
      </c>
      <c r="C527" s="9" t="s">
        <v>12</v>
      </c>
      <c r="D527" s="9" t="s">
        <v>45</v>
      </c>
      <c r="E527" s="9" t="s">
        <v>46</v>
      </c>
      <c r="F527" s="9" t="s">
        <v>47</v>
      </c>
      <c r="G527" s="9" t="s">
        <v>11</v>
      </c>
      <c r="H527" s="9" t="s">
        <v>48</v>
      </c>
      <c r="I527" s="10">
        <v>39448</v>
      </c>
      <c r="J527" s="12">
        <v>0</v>
      </c>
    </row>
    <row r="528" spans="1:10" x14ac:dyDescent="0.2">
      <c r="A528" s="9" t="s">
        <v>53</v>
      </c>
      <c r="B528" s="9" t="s">
        <v>11</v>
      </c>
      <c r="C528" s="9" t="s">
        <v>12</v>
      </c>
      <c r="D528" s="9" t="s">
        <v>45</v>
      </c>
      <c r="E528" s="9" t="s">
        <v>46</v>
      </c>
      <c r="F528" s="9" t="s">
        <v>47</v>
      </c>
      <c r="G528" s="9" t="s">
        <v>11</v>
      </c>
      <c r="H528" s="9" t="s">
        <v>48</v>
      </c>
      <c r="I528" s="10">
        <v>39814</v>
      </c>
      <c r="J528" s="12">
        <v>0</v>
      </c>
    </row>
    <row r="529" spans="1:10" x14ac:dyDescent="0.2">
      <c r="A529" s="9" t="s">
        <v>53</v>
      </c>
      <c r="B529" s="9" t="s">
        <v>11</v>
      </c>
      <c r="C529" s="9" t="s">
        <v>12</v>
      </c>
      <c r="D529" s="9" t="s">
        <v>45</v>
      </c>
      <c r="E529" s="9" t="s">
        <v>46</v>
      </c>
      <c r="F529" s="9" t="s">
        <v>47</v>
      </c>
      <c r="G529" s="9" t="s">
        <v>11</v>
      </c>
      <c r="H529" s="9" t="s">
        <v>48</v>
      </c>
      <c r="I529" s="10">
        <v>40179</v>
      </c>
      <c r="J529" s="12">
        <v>0</v>
      </c>
    </row>
    <row r="530" spans="1:10" x14ac:dyDescent="0.2">
      <c r="A530" s="9" t="s">
        <v>53</v>
      </c>
      <c r="B530" s="9" t="s">
        <v>11</v>
      </c>
      <c r="C530" s="9" t="s">
        <v>12</v>
      </c>
      <c r="D530" s="9" t="s">
        <v>45</v>
      </c>
      <c r="E530" s="9" t="s">
        <v>46</v>
      </c>
      <c r="F530" s="9" t="s">
        <v>47</v>
      </c>
      <c r="G530" s="9" t="s">
        <v>11</v>
      </c>
      <c r="H530" s="9" t="s">
        <v>48</v>
      </c>
      <c r="I530" s="10">
        <v>40544</v>
      </c>
      <c r="J530" s="12">
        <v>0</v>
      </c>
    </row>
    <row r="531" spans="1:10" x14ac:dyDescent="0.2">
      <c r="A531" s="9" t="s">
        <v>53</v>
      </c>
      <c r="B531" s="9" t="s">
        <v>11</v>
      </c>
      <c r="C531" s="9" t="s">
        <v>12</v>
      </c>
      <c r="D531" s="9" t="s">
        <v>45</v>
      </c>
      <c r="E531" s="9" t="s">
        <v>46</v>
      </c>
      <c r="F531" s="9" t="s">
        <v>47</v>
      </c>
      <c r="G531" s="9" t="s">
        <v>11</v>
      </c>
      <c r="H531" s="9" t="s">
        <v>48</v>
      </c>
      <c r="I531" s="10">
        <v>40909</v>
      </c>
      <c r="J531" s="12">
        <v>0</v>
      </c>
    </row>
    <row r="532" spans="1:10" x14ac:dyDescent="0.2">
      <c r="A532" s="9" t="s">
        <v>53</v>
      </c>
      <c r="B532" s="9" t="s">
        <v>11</v>
      </c>
      <c r="C532" s="9" t="s">
        <v>12</v>
      </c>
      <c r="D532" s="9" t="s">
        <v>45</v>
      </c>
      <c r="E532" s="9" t="s">
        <v>46</v>
      </c>
      <c r="F532" s="9" t="s">
        <v>47</v>
      </c>
      <c r="G532" s="9" t="s">
        <v>11</v>
      </c>
      <c r="H532" s="9" t="s">
        <v>48</v>
      </c>
      <c r="I532" s="10">
        <v>41091</v>
      </c>
      <c r="J532" s="12">
        <v>0</v>
      </c>
    </row>
    <row r="533" spans="1:10" x14ac:dyDescent="0.2">
      <c r="A533" s="9" t="s">
        <v>53</v>
      </c>
      <c r="B533" s="9" t="s">
        <v>11</v>
      </c>
      <c r="C533" s="9" t="s">
        <v>12</v>
      </c>
      <c r="D533" s="9" t="s">
        <v>45</v>
      </c>
      <c r="E533" s="9" t="s">
        <v>46</v>
      </c>
      <c r="F533" s="9" t="s">
        <v>47</v>
      </c>
      <c r="G533" s="9" t="s">
        <v>11</v>
      </c>
      <c r="H533" s="9" t="s">
        <v>48</v>
      </c>
      <c r="I533" s="10">
        <v>41275</v>
      </c>
      <c r="J533" s="12">
        <v>0</v>
      </c>
    </row>
    <row r="534" spans="1:10" x14ac:dyDescent="0.2">
      <c r="A534" s="9" t="s">
        <v>53</v>
      </c>
      <c r="B534" s="9" t="s">
        <v>11</v>
      </c>
      <c r="C534" s="9" t="s">
        <v>12</v>
      </c>
      <c r="D534" s="9" t="s">
        <v>45</v>
      </c>
      <c r="E534" s="9" t="s">
        <v>46</v>
      </c>
      <c r="F534" s="9" t="s">
        <v>47</v>
      </c>
      <c r="G534" s="9" t="s">
        <v>11</v>
      </c>
      <c r="H534" s="9" t="s">
        <v>48</v>
      </c>
      <c r="I534" s="10">
        <v>41640</v>
      </c>
      <c r="J534" s="12">
        <v>0</v>
      </c>
    </row>
    <row r="535" spans="1:10" x14ac:dyDescent="0.2">
      <c r="A535" s="9" t="s">
        <v>53</v>
      </c>
      <c r="B535" s="9" t="s">
        <v>11</v>
      </c>
      <c r="C535" s="9" t="s">
        <v>12</v>
      </c>
      <c r="D535" s="9" t="s">
        <v>45</v>
      </c>
      <c r="E535" s="9" t="s">
        <v>46</v>
      </c>
      <c r="F535" s="9" t="s">
        <v>47</v>
      </c>
      <c r="G535" s="9" t="s">
        <v>11</v>
      </c>
      <c r="H535" s="9" t="s">
        <v>48</v>
      </c>
      <c r="I535" s="10">
        <v>42005</v>
      </c>
      <c r="J535" s="12">
        <v>0</v>
      </c>
    </row>
    <row r="536" spans="1:10" x14ac:dyDescent="0.2">
      <c r="A536" s="9" t="s">
        <v>53</v>
      </c>
      <c r="B536" s="9" t="s">
        <v>11</v>
      </c>
      <c r="C536" s="9" t="s">
        <v>12</v>
      </c>
      <c r="D536" s="9" t="s">
        <v>45</v>
      </c>
      <c r="E536" s="9" t="s">
        <v>46</v>
      </c>
      <c r="F536" s="9" t="s">
        <v>47</v>
      </c>
      <c r="G536" s="9" t="s">
        <v>11</v>
      </c>
      <c r="H536" s="9" t="s">
        <v>48</v>
      </c>
      <c r="I536" s="10">
        <v>42370</v>
      </c>
      <c r="J536" s="12">
        <v>0</v>
      </c>
    </row>
    <row r="537" spans="1:10" x14ac:dyDescent="0.2">
      <c r="A537" s="9" t="s">
        <v>53</v>
      </c>
      <c r="B537" s="9" t="s">
        <v>11</v>
      </c>
      <c r="C537" s="9" t="s">
        <v>34</v>
      </c>
      <c r="D537" s="9" t="s">
        <v>45</v>
      </c>
      <c r="E537" s="9" t="s">
        <v>46</v>
      </c>
      <c r="F537" s="9" t="s">
        <v>47</v>
      </c>
      <c r="G537" s="9" t="s">
        <v>11</v>
      </c>
      <c r="H537" s="9" t="s">
        <v>48</v>
      </c>
      <c r="I537" s="10">
        <v>26665</v>
      </c>
      <c r="J537" s="12">
        <v>0</v>
      </c>
    </row>
    <row r="538" spans="1:10" x14ac:dyDescent="0.2">
      <c r="A538" s="9" t="s">
        <v>53</v>
      </c>
      <c r="B538" s="9" t="s">
        <v>11</v>
      </c>
      <c r="C538" s="9" t="s">
        <v>34</v>
      </c>
      <c r="D538" s="9" t="s">
        <v>45</v>
      </c>
      <c r="E538" s="9" t="s">
        <v>46</v>
      </c>
      <c r="F538" s="9" t="s">
        <v>47</v>
      </c>
      <c r="G538" s="9" t="s">
        <v>11</v>
      </c>
      <c r="H538" s="9" t="s">
        <v>48</v>
      </c>
      <c r="I538" s="10">
        <v>27030</v>
      </c>
      <c r="J538" s="12">
        <v>0</v>
      </c>
    </row>
    <row r="539" spans="1:10" x14ac:dyDescent="0.2">
      <c r="A539" s="9" t="s">
        <v>53</v>
      </c>
      <c r="B539" s="9" t="s">
        <v>11</v>
      </c>
      <c r="C539" s="9" t="s">
        <v>34</v>
      </c>
      <c r="D539" s="9" t="s">
        <v>45</v>
      </c>
      <c r="E539" s="9" t="s">
        <v>46</v>
      </c>
      <c r="F539" s="9" t="s">
        <v>47</v>
      </c>
      <c r="G539" s="9" t="s">
        <v>11</v>
      </c>
      <c r="H539" s="9" t="s">
        <v>48</v>
      </c>
      <c r="I539" s="10">
        <v>27395</v>
      </c>
      <c r="J539" s="12">
        <v>0</v>
      </c>
    </row>
    <row r="540" spans="1:10" x14ac:dyDescent="0.2">
      <c r="A540" s="9" t="s">
        <v>53</v>
      </c>
      <c r="B540" s="9" t="s">
        <v>11</v>
      </c>
      <c r="C540" s="9" t="s">
        <v>34</v>
      </c>
      <c r="D540" s="9" t="s">
        <v>45</v>
      </c>
      <c r="E540" s="9" t="s">
        <v>46</v>
      </c>
      <c r="F540" s="9" t="s">
        <v>47</v>
      </c>
      <c r="G540" s="9" t="s">
        <v>11</v>
      </c>
      <c r="H540" s="9" t="s">
        <v>48</v>
      </c>
      <c r="I540" s="10">
        <v>28856</v>
      </c>
      <c r="J540" s="12">
        <v>0</v>
      </c>
    </row>
    <row r="541" spans="1:10" x14ac:dyDescent="0.2">
      <c r="A541" s="9" t="s">
        <v>53</v>
      </c>
      <c r="B541" s="9" t="s">
        <v>11</v>
      </c>
      <c r="C541" s="9" t="s">
        <v>34</v>
      </c>
      <c r="D541" s="9" t="s">
        <v>45</v>
      </c>
      <c r="E541" s="9" t="s">
        <v>46</v>
      </c>
      <c r="F541" s="9" t="s">
        <v>47</v>
      </c>
      <c r="G541" s="9" t="s">
        <v>11</v>
      </c>
      <c r="H541" s="9" t="s">
        <v>48</v>
      </c>
      <c r="I541" s="10">
        <v>29221</v>
      </c>
      <c r="J541" s="12">
        <v>0</v>
      </c>
    </row>
    <row r="542" spans="1:10" x14ac:dyDescent="0.2">
      <c r="A542" s="9" t="s">
        <v>53</v>
      </c>
      <c r="B542" s="9" t="s">
        <v>11</v>
      </c>
      <c r="C542" s="9" t="s">
        <v>34</v>
      </c>
      <c r="D542" s="9" t="s">
        <v>45</v>
      </c>
      <c r="E542" s="9" t="s">
        <v>46</v>
      </c>
      <c r="F542" s="9" t="s">
        <v>47</v>
      </c>
      <c r="G542" s="9" t="s">
        <v>11</v>
      </c>
      <c r="H542" s="9" t="s">
        <v>48</v>
      </c>
      <c r="I542" s="10">
        <v>29587</v>
      </c>
      <c r="J542" s="12">
        <v>0</v>
      </c>
    </row>
    <row r="543" spans="1:10" x14ac:dyDescent="0.2">
      <c r="A543" s="9" t="s">
        <v>53</v>
      </c>
      <c r="B543" s="9" t="s">
        <v>11</v>
      </c>
      <c r="C543" s="9" t="s">
        <v>34</v>
      </c>
      <c r="D543" s="9" t="s">
        <v>45</v>
      </c>
      <c r="E543" s="9" t="s">
        <v>46</v>
      </c>
      <c r="F543" s="9" t="s">
        <v>47</v>
      </c>
      <c r="G543" s="9" t="s">
        <v>11</v>
      </c>
      <c r="H543" s="9" t="s">
        <v>48</v>
      </c>
      <c r="I543" s="10">
        <v>29952</v>
      </c>
      <c r="J543" s="12">
        <v>0</v>
      </c>
    </row>
    <row r="544" spans="1:10" x14ac:dyDescent="0.2">
      <c r="A544" s="9" t="s">
        <v>53</v>
      </c>
      <c r="B544" s="9" t="s">
        <v>11</v>
      </c>
      <c r="C544" s="9" t="s">
        <v>34</v>
      </c>
      <c r="D544" s="9" t="s">
        <v>45</v>
      </c>
      <c r="E544" s="9" t="s">
        <v>46</v>
      </c>
      <c r="F544" s="9" t="s">
        <v>47</v>
      </c>
      <c r="G544" s="9" t="s">
        <v>11</v>
      </c>
      <c r="H544" s="9" t="s">
        <v>48</v>
      </c>
      <c r="I544" s="10">
        <v>30317</v>
      </c>
      <c r="J544" s="12">
        <v>0</v>
      </c>
    </row>
    <row r="545" spans="1:10" x14ac:dyDescent="0.2">
      <c r="A545" s="9" t="s">
        <v>53</v>
      </c>
      <c r="B545" s="9" t="s">
        <v>11</v>
      </c>
      <c r="C545" s="9" t="s">
        <v>34</v>
      </c>
      <c r="D545" s="9" t="s">
        <v>45</v>
      </c>
      <c r="E545" s="9" t="s">
        <v>46</v>
      </c>
      <c r="F545" s="9" t="s">
        <v>47</v>
      </c>
      <c r="G545" s="9" t="s">
        <v>11</v>
      </c>
      <c r="H545" s="9" t="s">
        <v>48</v>
      </c>
      <c r="I545" s="10">
        <v>33604</v>
      </c>
      <c r="J545" s="12">
        <v>0</v>
      </c>
    </row>
    <row r="546" spans="1:10" x14ac:dyDescent="0.2">
      <c r="A546" s="9" t="s">
        <v>53</v>
      </c>
      <c r="B546" s="9" t="s">
        <v>11</v>
      </c>
      <c r="C546" s="9" t="s">
        <v>34</v>
      </c>
      <c r="D546" s="9" t="s">
        <v>45</v>
      </c>
      <c r="E546" s="9" t="s">
        <v>46</v>
      </c>
      <c r="F546" s="9" t="s">
        <v>47</v>
      </c>
      <c r="G546" s="9" t="s">
        <v>11</v>
      </c>
      <c r="H546" s="9" t="s">
        <v>48</v>
      </c>
      <c r="I546" s="10">
        <v>34335</v>
      </c>
      <c r="J546" s="12">
        <v>0</v>
      </c>
    </row>
    <row r="547" spans="1:10" x14ac:dyDescent="0.2">
      <c r="A547" s="9" t="s">
        <v>53</v>
      </c>
      <c r="B547" s="9" t="s">
        <v>11</v>
      </c>
      <c r="C547" s="9" t="s">
        <v>34</v>
      </c>
      <c r="D547" s="9" t="s">
        <v>45</v>
      </c>
      <c r="E547" s="9" t="s">
        <v>46</v>
      </c>
      <c r="F547" s="9" t="s">
        <v>47</v>
      </c>
      <c r="G547" s="9" t="s">
        <v>11</v>
      </c>
      <c r="H547" s="9" t="s">
        <v>48</v>
      </c>
      <c r="I547" s="10">
        <v>34700</v>
      </c>
      <c r="J547" s="12">
        <v>0</v>
      </c>
    </row>
    <row r="548" spans="1:10" x14ac:dyDescent="0.2">
      <c r="A548" s="9" t="s">
        <v>53</v>
      </c>
      <c r="B548" s="9" t="s">
        <v>11</v>
      </c>
      <c r="C548" s="9" t="s">
        <v>34</v>
      </c>
      <c r="D548" s="9" t="s">
        <v>45</v>
      </c>
      <c r="E548" s="9" t="s">
        <v>46</v>
      </c>
      <c r="F548" s="9" t="s">
        <v>47</v>
      </c>
      <c r="G548" s="9" t="s">
        <v>11</v>
      </c>
      <c r="H548" s="9" t="s">
        <v>48</v>
      </c>
      <c r="I548" s="10">
        <v>37987</v>
      </c>
      <c r="J548" s="12">
        <v>0</v>
      </c>
    </row>
    <row r="549" spans="1:10" x14ac:dyDescent="0.2">
      <c r="A549" s="9" t="s">
        <v>53</v>
      </c>
      <c r="B549" s="9" t="s">
        <v>11</v>
      </c>
      <c r="C549" s="9" t="s">
        <v>34</v>
      </c>
      <c r="D549" s="9" t="s">
        <v>45</v>
      </c>
      <c r="E549" s="9" t="s">
        <v>46</v>
      </c>
      <c r="F549" s="9" t="s">
        <v>47</v>
      </c>
      <c r="G549" s="9" t="s">
        <v>11</v>
      </c>
      <c r="H549" s="9" t="s">
        <v>48</v>
      </c>
      <c r="I549" s="10">
        <v>38718</v>
      </c>
      <c r="J549" s="12">
        <v>0</v>
      </c>
    </row>
    <row r="550" spans="1:10" x14ac:dyDescent="0.2">
      <c r="A550" s="9" t="s">
        <v>53</v>
      </c>
      <c r="B550" s="9" t="s">
        <v>11</v>
      </c>
      <c r="C550" s="9" t="s">
        <v>34</v>
      </c>
      <c r="D550" s="9" t="s">
        <v>45</v>
      </c>
      <c r="E550" s="9" t="s">
        <v>46</v>
      </c>
      <c r="F550" s="9" t="s">
        <v>47</v>
      </c>
      <c r="G550" s="9" t="s">
        <v>11</v>
      </c>
      <c r="H550" s="9" t="s">
        <v>48</v>
      </c>
      <c r="I550" s="10">
        <v>39083</v>
      </c>
      <c r="J550" s="12">
        <v>0</v>
      </c>
    </row>
    <row r="551" spans="1:10" x14ac:dyDescent="0.2">
      <c r="A551" s="9" t="s">
        <v>53</v>
      </c>
      <c r="B551" s="9" t="s">
        <v>11</v>
      </c>
      <c r="C551" s="9" t="s">
        <v>34</v>
      </c>
      <c r="D551" s="9" t="s">
        <v>45</v>
      </c>
      <c r="E551" s="9" t="s">
        <v>46</v>
      </c>
      <c r="F551" s="9" t="s">
        <v>47</v>
      </c>
      <c r="G551" s="9" t="s">
        <v>11</v>
      </c>
      <c r="H551" s="9" t="s">
        <v>48</v>
      </c>
      <c r="I551" s="10">
        <v>39448</v>
      </c>
      <c r="J551" s="12">
        <v>0</v>
      </c>
    </row>
    <row r="552" spans="1:10" x14ac:dyDescent="0.2">
      <c r="A552" s="9" t="s">
        <v>53</v>
      </c>
      <c r="B552" s="9" t="s">
        <v>11</v>
      </c>
      <c r="C552" s="9" t="s">
        <v>34</v>
      </c>
      <c r="D552" s="9" t="s">
        <v>45</v>
      </c>
      <c r="E552" s="9" t="s">
        <v>46</v>
      </c>
      <c r="F552" s="9" t="s">
        <v>47</v>
      </c>
      <c r="G552" s="9" t="s">
        <v>11</v>
      </c>
      <c r="H552" s="9" t="s">
        <v>48</v>
      </c>
      <c r="I552" s="10">
        <v>39814</v>
      </c>
      <c r="J552" s="12">
        <v>0</v>
      </c>
    </row>
    <row r="553" spans="1:10" x14ac:dyDescent="0.2">
      <c r="A553" s="9" t="s">
        <v>53</v>
      </c>
      <c r="B553" s="9" t="s">
        <v>11</v>
      </c>
      <c r="C553" s="9" t="s">
        <v>34</v>
      </c>
      <c r="D553" s="9" t="s">
        <v>45</v>
      </c>
      <c r="E553" s="9" t="s">
        <v>46</v>
      </c>
      <c r="F553" s="9" t="s">
        <v>47</v>
      </c>
      <c r="G553" s="9" t="s">
        <v>11</v>
      </c>
      <c r="H553" s="9" t="s">
        <v>48</v>
      </c>
      <c r="I553" s="10">
        <v>40179</v>
      </c>
      <c r="J553" s="12">
        <v>0</v>
      </c>
    </row>
    <row r="554" spans="1:10" x14ac:dyDescent="0.2">
      <c r="A554" s="9" t="s">
        <v>53</v>
      </c>
      <c r="B554" s="9" t="s">
        <v>11</v>
      </c>
      <c r="C554" s="9" t="s">
        <v>34</v>
      </c>
      <c r="D554" s="9" t="s">
        <v>45</v>
      </c>
      <c r="E554" s="9" t="s">
        <v>46</v>
      </c>
      <c r="F554" s="9" t="s">
        <v>47</v>
      </c>
      <c r="G554" s="9" t="s">
        <v>11</v>
      </c>
      <c r="H554" s="9" t="s">
        <v>48</v>
      </c>
      <c r="I554" s="10">
        <v>40544</v>
      </c>
      <c r="J554" s="12">
        <v>0</v>
      </c>
    </row>
    <row r="555" spans="1:10" x14ac:dyDescent="0.2">
      <c r="A555" s="9" t="s">
        <v>53</v>
      </c>
      <c r="B555" s="9" t="s">
        <v>11</v>
      </c>
      <c r="C555" s="9" t="s">
        <v>12</v>
      </c>
      <c r="D555" s="9" t="s">
        <v>45</v>
      </c>
      <c r="E555" s="9" t="s">
        <v>46</v>
      </c>
      <c r="F555" s="9" t="s">
        <v>47</v>
      </c>
      <c r="G555" s="9" t="s">
        <v>11</v>
      </c>
      <c r="H555" s="9" t="s">
        <v>50</v>
      </c>
      <c r="I555" s="10">
        <v>33604</v>
      </c>
      <c r="J555" s="11">
        <v>25610.52</v>
      </c>
    </row>
    <row r="556" spans="1:10" x14ac:dyDescent="0.2">
      <c r="A556" s="9" t="s">
        <v>53</v>
      </c>
      <c r="B556" s="9" t="s">
        <v>11</v>
      </c>
      <c r="C556" s="9" t="s">
        <v>12</v>
      </c>
      <c r="D556" s="9" t="s">
        <v>45</v>
      </c>
      <c r="E556" s="9" t="s">
        <v>46</v>
      </c>
      <c r="F556" s="9" t="s">
        <v>47</v>
      </c>
      <c r="G556" s="9" t="s">
        <v>11</v>
      </c>
      <c r="H556" s="9" t="s">
        <v>50</v>
      </c>
      <c r="I556" s="10">
        <v>33970</v>
      </c>
      <c r="J556" s="11">
        <v>48873.81</v>
      </c>
    </row>
    <row r="557" spans="1:10" x14ac:dyDescent="0.2">
      <c r="A557" s="9" t="s">
        <v>53</v>
      </c>
      <c r="B557" s="9" t="s">
        <v>11</v>
      </c>
      <c r="C557" s="9" t="s">
        <v>12</v>
      </c>
      <c r="D557" s="9" t="s">
        <v>45</v>
      </c>
      <c r="E557" s="9" t="s">
        <v>46</v>
      </c>
      <c r="F557" s="9" t="s">
        <v>47</v>
      </c>
      <c r="G557" s="9" t="s">
        <v>11</v>
      </c>
      <c r="H557" s="9" t="s">
        <v>50</v>
      </c>
      <c r="I557" s="10">
        <v>34335</v>
      </c>
      <c r="J557" s="11">
        <v>69442.710000000006</v>
      </c>
    </row>
    <row r="558" spans="1:10" x14ac:dyDescent="0.2">
      <c r="A558" s="9" t="s">
        <v>53</v>
      </c>
      <c r="B558" s="9" t="s">
        <v>11</v>
      </c>
      <c r="C558" s="9" t="s">
        <v>12</v>
      </c>
      <c r="D558" s="9" t="s">
        <v>45</v>
      </c>
      <c r="E558" s="9" t="s">
        <v>46</v>
      </c>
      <c r="F558" s="9" t="s">
        <v>47</v>
      </c>
      <c r="G558" s="9" t="s">
        <v>11</v>
      </c>
      <c r="H558" s="9" t="s">
        <v>50</v>
      </c>
      <c r="I558" s="10">
        <v>34700</v>
      </c>
      <c r="J558" s="11">
        <v>41383.49</v>
      </c>
    </row>
    <row r="559" spans="1:10" x14ac:dyDescent="0.2">
      <c r="A559" s="9" t="s">
        <v>53</v>
      </c>
      <c r="B559" s="9" t="s">
        <v>11</v>
      </c>
      <c r="C559" s="9" t="s">
        <v>12</v>
      </c>
      <c r="D559" s="9" t="s">
        <v>45</v>
      </c>
      <c r="E559" s="9" t="s">
        <v>46</v>
      </c>
      <c r="F559" s="9" t="s">
        <v>47</v>
      </c>
      <c r="G559" s="9" t="s">
        <v>11</v>
      </c>
      <c r="H559" s="9" t="s">
        <v>50</v>
      </c>
      <c r="I559" s="10">
        <v>35065</v>
      </c>
      <c r="J559" s="11">
        <v>39982.79</v>
      </c>
    </row>
    <row r="560" spans="1:10" x14ac:dyDescent="0.2">
      <c r="A560" s="9" t="s">
        <v>53</v>
      </c>
      <c r="B560" s="9" t="s">
        <v>11</v>
      </c>
      <c r="C560" s="9" t="s">
        <v>12</v>
      </c>
      <c r="D560" s="9" t="s">
        <v>45</v>
      </c>
      <c r="E560" s="9" t="s">
        <v>46</v>
      </c>
      <c r="F560" s="9" t="s">
        <v>47</v>
      </c>
      <c r="G560" s="9" t="s">
        <v>11</v>
      </c>
      <c r="H560" s="9" t="s">
        <v>50</v>
      </c>
      <c r="I560" s="10">
        <v>35431</v>
      </c>
      <c r="J560" s="11">
        <v>2163.36</v>
      </c>
    </row>
    <row r="561" spans="1:10" x14ac:dyDescent="0.2">
      <c r="A561" s="9" t="s">
        <v>53</v>
      </c>
      <c r="B561" s="9" t="s">
        <v>11</v>
      </c>
      <c r="C561" s="9" t="s">
        <v>12</v>
      </c>
      <c r="D561" s="9" t="s">
        <v>45</v>
      </c>
      <c r="E561" s="9" t="s">
        <v>46</v>
      </c>
      <c r="F561" s="9" t="s">
        <v>47</v>
      </c>
      <c r="G561" s="9" t="s">
        <v>11</v>
      </c>
      <c r="H561" s="9" t="s">
        <v>50</v>
      </c>
      <c r="I561" s="10">
        <v>35796</v>
      </c>
      <c r="J561" s="11">
        <v>40934.51</v>
      </c>
    </row>
    <row r="562" spans="1:10" x14ac:dyDescent="0.2">
      <c r="A562" s="9" t="s">
        <v>53</v>
      </c>
      <c r="B562" s="9" t="s">
        <v>11</v>
      </c>
      <c r="C562" s="9" t="s">
        <v>12</v>
      </c>
      <c r="D562" s="9" t="s">
        <v>45</v>
      </c>
      <c r="E562" s="9" t="s">
        <v>46</v>
      </c>
      <c r="F562" s="9" t="s">
        <v>47</v>
      </c>
      <c r="G562" s="9" t="s">
        <v>11</v>
      </c>
      <c r="H562" s="9" t="s">
        <v>50</v>
      </c>
      <c r="I562" s="10">
        <v>36161</v>
      </c>
      <c r="J562" s="11">
        <v>30995.69</v>
      </c>
    </row>
    <row r="563" spans="1:10" x14ac:dyDescent="0.2">
      <c r="A563" s="9" t="s">
        <v>53</v>
      </c>
      <c r="B563" s="9" t="s">
        <v>11</v>
      </c>
      <c r="C563" s="9" t="s">
        <v>12</v>
      </c>
      <c r="D563" s="9" t="s">
        <v>45</v>
      </c>
      <c r="E563" s="9" t="s">
        <v>46</v>
      </c>
      <c r="F563" s="9" t="s">
        <v>47</v>
      </c>
      <c r="G563" s="9" t="s">
        <v>11</v>
      </c>
      <c r="H563" s="9" t="s">
        <v>50</v>
      </c>
      <c r="I563" s="10">
        <v>36526</v>
      </c>
      <c r="J563" s="11">
        <v>1123.55</v>
      </c>
    </row>
    <row r="564" spans="1:10" x14ac:dyDescent="0.2">
      <c r="A564" s="9" t="s">
        <v>53</v>
      </c>
      <c r="B564" s="9" t="s">
        <v>11</v>
      </c>
      <c r="C564" s="9" t="s">
        <v>12</v>
      </c>
      <c r="D564" s="9" t="s">
        <v>45</v>
      </c>
      <c r="E564" s="9" t="s">
        <v>46</v>
      </c>
      <c r="F564" s="9" t="s">
        <v>47</v>
      </c>
      <c r="G564" s="9" t="s">
        <v>11</v>
      </c>
      <c r="H564" s="9" t="s">
        <v>50</v>
      </c>
      <c r="I564" s="10">
        <v>37257</v>
      </c>
      <c r="J564" s="11">
        <v>7291.74</v>
      </c>
    </row>
    <row r="565" spans="1:10" x14ac:dyDescent="0.2">
      <c r="A565" s="9" t="s">
        <v>53</v>
      </c>
      <c r="B565" s="9" t="s">
        <v>11</v>
      </c>
      <c r="C565" s="9" t="s">
        <v>12</v>
      </c>
      <c r="D565" s="9" t="s">
        <v>45</v>
      </c>
      <c r="E565" s="9" t="s">
        <v>46</v>
      </c>
      <c r="F565" s="9" t="s">
        <v>47</v>
      </c>
      <c r="G565" s="9" t="s">
        <v>11</v>
      </c>
      <c r="H565" s="9" t="s">
        <v>50</v>
      </c>
      <c r="I565" s="10">
        <v>37622</v>
      </c>
      <c r="J565" s="11">
        <v>19408.84</v>
      </c>
    </row>
    <row r="566" spans="1:10" x14ac:dyDescent="0.2">
      <c r="A566" s="9" t="s">
        <v>53</v>
      </c>
      <c r="B566" s="9" t="s">
        <v>11</v>
      </c>
      <c r="C566" s="9" t="s">
        <v>12</v>
      </c>
      <c r="D566" s="9" t="s">
        <v>45</v>
      </c>
      <c r="E566" s="9" t="s">
        <v>46</v>
      </c>
      <c r="F566" s="9" t="s">
        <v>47</v>
      </c>
      <c r="G566" s="9" t="s">
        <v>11</v>
      </c>
      <c r="H566" s="9" t="s">
        <v>50</v>
      </c>
      <c r="I566" s="10">
        <v>37987</v>
      </c>
      <c r="J566" s="12">
        <v>32776</v>
      </c>
    </row>
    <row r="567" spans="1:10" x14ac:dyDescent="0.2">
      <c r="A567" s="9" t="s">
        <v>53</v>
      </c>
      <c r="B567" s="9" t="s">
        <v>11</v>
      </c>
      <c r="C567" s="9" t="s">
        <v>12</v>
      </c>
      <c r="D567" s="9" t="s">
        <v>45</v>
      </c>
      <c r="E567" s="9" t="s">
        <v>46</v>
      </c>
      <c r="F567" s="9" t="s">
        <v>47</v>
      </c>
      <c r="G567" s="9" t="s">
        <v>11</v>
      </c>
      <c r="H567" s="9" t="s">
        <v>50</v>
      </c>
      <c r="I567" s="10">
        <v>38718</v>
      </c>
      <c r="J567" s="11">
        <v>3843.34</v>
      </c>
    </row>
    <row r="568" spans="1:10" x14ac:dyDescent="0.2">
      <c r="A568" s="9" t="s">
        <v>53</v>
      </c>
      <c r="B568" s="9" t="s">
        <v>11</v>
      </c>
      <c r="C568" s="9" t="s">
        <v>12</v>
      </c>
      <c r="D568" s="9" t="s">
        <v>45</v>
      </c>
      <c r="E568" s="9" t="s">
        <v>46</v>
      </c>
      <c r="F568" s="9" t="s">
        <v>47</v>
      </c>
      <c r="G568" s="9" t="s">
        <v>11</v>
      </c>
      <c r="H568" s="9" t="s">
        <v>50</v>
      </c>
      <c r="I568" s="10">
        <v>39448</v>
      </c>
      <c r="J568" s="11">
        <v>49462.1</v>
      </c>
    </row>
    <row r="569" spans="1:10" x14ac:dyDescent="0.2">
      <c r="A569" s="9" t="s">
        <v>53</v>
      </c>
      <c r="B569" s="9" t="s">
        <v>11</v>
      </c>
      <c r="C569" s="9" t="s">
        <v>12</v>
      </c>
      <c r="D569" s="9" t="s">
        <v>45</v>
      </c>
      <c r="E569" s="9" t="s">
        <v>46</v>
      </c>
      <c r="F569" s="9" t="s">
        <v>47</v>
      </c>
      <c r="G569" s="9" t="s">
        <v>11</v>
      </c>
      <c r="H569" s="9" t="s">
        <v>50</v>
      </c>
      <c r="I569" s="10">
        <v>39814</v>
      </c>
      <c r="J569" s="11">
        <v>317177.99</v>
      </c>
    </row>
    <row r="570" spans="1:10" x14ac:dyDescent="0.2">
      <c r="A570" s="9" t="s">
        <v>53</v>
      </c>
      <c r="B570" s="9" t="s">
        <v>11</v>
      </c>
      <c r="C570" s="9" t="s">
        <v>12</v>
      </c>
      <c r="D570" s="9" t="s">
        <v>45</v>
      </c>
      <c r="E570" s="9" t="s">
        <v>46</v>
      </c>
      <c r="F570" s="9" t="s">
        <v>47</v>
      </c>
      <c r="G570" s="9" t="s">
        <v>11</v>
      </c>
      <c r="H570" s="9" t="s">
        <v>50</v>
      </c>
      <c r="I570" s="10">
        <v>40179</v>
      </c>
      <c r="J570" s="11">
        <v>302292.14</v>
      </c>
    </row>
    <row r="571" spans="1:10" x14ac:dyDescent="0.2">
      <c r="A571" s="9" t="s">
        <v>53</v>
      </c>
      <c r="B571" s="9" t="s">
        <v>11</v>
      </c>
      <c r="C571" s="9" t="s">
        <v>12</v>
      </c>
      <c r="D571" s="9" t="s">
        <v>45</v>
      </c>
      <c r="E571" s="9" t="s">
        <v>46</v>
      </c>
      <c r="F571" s="9" t="s">
        <v>47</v>
      </c>
      <c r="G571" s="9" t="s">
        <v>11</v>
      </c>
      <c r="H571" s="9" t="s">
        <v>50</v>
      </c>
      <c r="I571" s="10">
        <v>40544</v>
      </c>
      <c r="J571" s="11">
        <v>310470.28999999998</v>
      </c>
    </row>
    <row r="572" spans="1:10" x14ac:dyDescent="0.2">
      <c r="A572" s="9" t="s">
        <v>53</v>
      </c>
      <c r="B572" s="9" t="s">
        <v>11</v>
      </c>
      <c r="C572" s="9" t="s">
        <v>12</v>
      </c>
      <c r="D572" s="9" t="s">
        <v>45</v>
      </c>
      <c r="E572" s="9" t="s">
        <v>46</v>
      </c>
      <c r="F572" s="9" t="s">
        <v>47</v>
      </c>
      <c r="G572" s="9" t="s">
        <v>11</v>
      </c>
      <c r="H572" s="9" t="s">
        <v>50</v>
      </c>
      <c r="I572" s="10">
        <v>40909</v>
      </c>
      <c r="J572" s="11">
        <v>122946.25</v>
      </c>
    </row>
    <row r="573" spans="1:10" x14ac:dyDescent="0.2">
      <c r="A573" s="9" t="s">
        <v>53</v>
      </c>
      <c r="B573" s="9" t="s">
        <v>11</v>
      </c>
      <c r="C573" s="9" t="s">
        <v>12</v>
      </c>
      <c r="D573" s="9" t="s">
        <v>45</v>
      </c>
      <c r="E573" s="9" t="s">
        <v>46</v>
      </c>
      <c r="F573" s="9" t="s">
        <v>47</v>
      </c>
      <c r="G573" s="9" t="s">
        <v>11</v>
      </c>
      <c r="H573" s="9" t="s">
        <v>50</v>
      </c>
      <c r="I573" s="10">
        <v>41974</v>
      </c>
      <c r="J573" s="11">
        <v>1107667.58</v>
      </c>
    </row>
    <row r="574" spans="1:10" x14ac:dyDescent="0.2">
      <c r="A574" s="9" t="s">
        <v>53</v>
      </c>
      <c r="B574" s="9" t="s">
        <v>11</v>
      </c>
      <c r="C574" s="9" t="s">
        <v>12</v>
      </c>
      <c r="D574" s="9" t="s">
        <v>45</v>
      </c>
      <c r="E574" s="9" t="s">
        <v>46</v>
      </c>
      <c r="F574" s="9" t="s">
        <v>47</v>
      </c>
      <c r="G574" s="9" t="s">
        <v>11</v>
      </c>
      <c r="H574" s="9" t="s">
        <v>50</v>
      </c>
      <c r="I574" s="10">
        <v>42339</v>
      </c>
      <c r="J574" s="11">
        <v>733337.88</v>
      </c>
    </row>
    <row r="575" spans="1:10" x14ac:dyDescent="0.2">
      <c r="A575" s="9" t="s">
        <v>53</v>
      </c>
      <c r="B575" s="9" t="s">
        <v>11</v>
      </c>
      <c r="C575" s="9" t="s">
        <v>12</v>
      </c>
      <c r="D575" s="9" t="s">
        <v>45</v>
      </c>
      <c r="E575" s="9" t="s">
        <v>46</v>
      </c>
      <c r="F575" s="9" t="s">
        <v>47</v>
      </c>
      <c r="G575" s="9" t="s">
        <v>11</v>
      </c>
      <c r="H575" s="9" t="s">
        <v>50</v>
      </c>
      <c r="I575" s="10">
        <v>42370</v>
      </c>
      <c r="J575" s="12">
        <v>475393</v>
      </c>
    </row>
    <row r="576" spans="1:10" x14ac:dyDescent="0.2">
      <c r="A576" s="9" t="s">
        <v>53</v>
      </c>
      <c r="B576" s="9" t="s">
        <v>11</v>
      </c>
      <c r="C576" s="9" t="s">
        <v>34</v>
      </c>
      <c r="D576" s="9" t="s">
        <v>45</v>
      </c>
      <c r="E576" s="9" t="s">
        <v>46</v>
      </c>
      <c r="F576" s="9" t="s">
        <v>47</v>
      </c>
      <c r="G576" s="9" t="s">
        <v>11</v>
      </c>
      <c r="H576" s="9" t="s">
        <v>50</v>
      </c>
      <c r="I576" s="10">
        <v>33604</v>
      </c>
      <c r="J576" s="11">
        <v>596.87</v>
      </c>
    </row>
    <row r="577" spans="1:10" x14ac:dyDescent="0.2">
      <c r="A577" s="9" t="s">
        <v>53</v>
      </c>
      <c r="B577" s="9" t="s">
        <v>11</v>
      </c>
      <c r="C577" s="9" t="s">
        <v>34</v>
      </c>
      <c r="D577" s="9" t="s">
        <v>45</v>
      </c>
      <c r="E577" s="9" t="s">
        <v>46</v>
      </c>
      <c r="F577" s="9" t="s">
        <v>47</v>
      </c>
      <c r="G577" s="9" t="s">
        <v>11</v>
      </c>
      <c r="H577" s="9" t="s">
        <v>50</v>
      </c>
      <c r="I577" s="10">
        <v>34335</v>
      </c>
      <c r="J577" s="11">
        <v>20342.759999999998</v>
      </c>
    </row>
    <row r="578" spans="1:10" x14ac:dyDescent="0.2">
      <c r="A578" s="9" t="s">
        <v>53</v>
      </c>
      <c r="B578" s="9" t="s">
        <v>11</v>
      </c>
      <c r="C578" s="9" t="s">
        <v>34</v>
      </c>
      <c r="D578" s="9" t="s">
        <v>45</v>
      </c>
      <c r="E578" s="9" t="s">
        <v>46</v>
      </c>
      <c r="F578" s="9" t="s">
        <v>47</v>
      </c>
      <c r="G578" s="9" t="s">
        <v>11</v>
      </c>
      <c r="H578" s="9" t="s">
        <v>50</v>
      </c>
      <c r="I578" s="10">
        <v>34700</v>
      </c>
      <c r="J578" s="11">
        <v>2103.6999999999998</v>
      </c>
    </row>
    <row r="579" spans="1:10" x14ac:dyDescent="0.2">
      <c r="A579" s="9" t="s">
        <v>53</v>
      </c>
      <c r="B579" s="9" t="s">
        <v>11</v>
      </c>
      <c r="C579" s="9" t="s">
        <v>34</v>
      </c>
      <c r="D579" s="9" t="s">
        <v>45</v>
      </c>
      <c r="E579" s="9" t="s">
        <v>46</v>
      </c>
      <c r="F579" s="9" t="s">
        <v>47</v>
      </c>
      <c r="G579" s="9" t="s">
        <v>11</v>
      </c>
      <c r="H579" s="9" t="s">
        <v>50</v>
      </c>
      <c r="I579" s="10">
        <v>37987</v>
      </c>
      <c r="J579" s="12">
        <v>1000</v>
      </c>
    </row>
    <row r="580" spans="1:10" x14ac:dyDescent="0.2">
      <c r="A580" s="9" t="s">
        <v>53</v>
      </c>
      <c r="B580" s="9" t="s">
        <v>11</v>
      </c>
      <c r="C580" s="9" t="s">
        <v>34</v>
      </c>
      <c r="D580" s="9" t="s">
        <v>45</v>
      </c>
      <c r="E580" s="9" t="s">
        <v>46</v>
      </c>
      <c r="F580" s="9" t="s">
        <v>47</v>
      </c>
      <c r="G580" s="9" t="s">
        <v>11</v>
      </c>
      <c r="H580" s="9" t="s">
        <v>50</v>
      </c>
      <c r="I580" s="10">
        <v>38718</v>
      </c>
      <c r="J580" s="11">
        <v>20365.23</v>
      </c>
    </row>
    <row r="581" spans="1:10" x14ac:dyDescent="0.2">
      <c r="A581" s="9" t="s">
        <v>53</v>
      </c>
      <c r="B581" s="9" t="s">
        <v>11</v>
      </c>
      <c r="C581" s="9" t="s">
        <v>34</v>
      </c>
      <c r="D581" s="9" t="s">
        <v>45</v>
      </c>
      <c r="E581" s="9" t="s">
        <v>46</v>
      </c>
      <c r="F581" s="9" t="s">
        <v>47</v>
      </c>
      <c r="G581" s="9" t="s">
        <v>11</v>
      </c>
      <c r="H581" s="9" t="s">
        <v>50</v>
      </c>
      <c r="I581" s="10">
        <v>39083</v>
      </c>
      <c r="J581" s="11">
        <v>180227.08</v>
      </c>
    </row>
    <row r="582" spans="1:10" x14ac:dyDescent="0.2">
      <c r="A582" s="9" t="s">
        <v>53</v>
      </c>
      <c r="B582" s="9" t="s">
        <v>11</v>
      </c>
      <c r="C582" s="9" t="s">
        <v>34</v>
      </c>
      <c r="D582" s="9" t="s">
        <v>45</v>
      </c>
      <c r="E582" s="9" t="s">
        <v>46</v>
      </c>
      <c r="F582" s="9" t="s">
        <v>47</v>
      </c>
      <c r="G582" s="9" t="s">
        <v>11</v>
      </c>
      <c r="H582" s="9" t="s">
        <v>50</v>
      </c>
      <c r="I582" s="10">
        <v>39448</v>
      </c>
      <c r="J582" s="11">
        <v>77674.33</v>
      </c>
    </row>
    <row r="583" spans="1:10" x14ac:dyDescent="0.2">
      <c r="A583" s="9" t="s">
        <v>53</v>
      </c>
      <c r="B583" s="9" t="s">
        <v>11</v>
      </c>
      <c r="C583" s="9" t="s">
        <v>34</v>
      </c>
      <c r="D583" s="9" t="s">
        <v>45</v>
      </c>
      <c r="E583" s="9" t="s">
        <v>46</v>
      </c>
      <c r="F583" s="9" t="s">
        <v>47</v>
      </c>
      <c r="G583" s="9" t="s">
        <v>11</v>
      </c>
      <c r="H583" s="9" t="s">
        <v>50</v>
      </c>
      <c r="I583" s="10">
        <v>39814</v>
      </c>
      <c r="J583" s="11">
        <v>55664.99</v>
      </c>
    </row>
    <row r="584" spans="1:10" x14ac:dyDescent="0.2">
      <c r="A584" s="9" t="s">
        <v>53</v>
      </c>
      <c r="B584" s="9" t="s">
        <v>11</v>
      </c>
      <c r="C584" s="9" t="s">
        <v>34</v>
      </c>
      <c r="D584" s="9" t="s">
        <v>45</v>
      </c>
      <c r="E584" s="9" t="s">
        <v>46</v>
      </c>
      <c r="F584" s="9" t="s">
        <v>47</v>
      </c>
      <c r="G584" s="9" t="s">
        <v>11</v>
      </c>
      <c r="H584" s="9" t="s">
        <v>50</v>
      </c>
      <c r="I584" s="10">
        <v>40179</v>
      </c>
      <c r="J584" s="11">
        <v>6918.15</v>
      </c>
    </row>
    <row r="585" spans="1:10" x14ac:dyDescent="0.2">
      <c r="A585" s="9" t="s">
        <v>53</v>
      </c>
      <c r="B585" s="9" t="s">
        <v>11</v>
      </c>
      <c r="C585" s="9" t="s">
        <v>34</v>
      </c>
      <c r="D585" s="9" t="s">
        <v>45</v>
      </c>
      <c r="E585" s="9" t="s">
        <v>46</v>
      </c>
      <c r="F585" s="9" t="s">
        <v>47</v>
      </c>
      <c r="G585" s="9" t="s">
        <v>11</v>
      </c>
      <c r="H585" s="9" t="s">
        <v>50</v>
      </c>
      <c r="I585" s="10">
        <v>40544</v>
      </c>
      <c r="J585" s="11">
        <v>4951.93</v>
      </c>
    </row>
    <row r="586" spans="1:10" x14ac:dyDescent="0.2">
      <c r="A586" s="9" t="s">
        <v>53</v>
      </c>
      <c r="B586" s="9" t="s">
        <v>11</v>
      </c>
      <c r="C586" s="9" t="s">
        <v>34</v>
      </c>
      <c r="D586" s="9" t="s">
        <v>45</v>
      </c>
      <c r="E586" s="9" t="s">
        <v>46</v>
      </c>
      <c r="F586" s="9" t="s">
        <v>47</v>
      </c>
      <c r="G586" s="9" t="s">
        <v>11</v>
      </c>
      <c r="H586" s="9" t="s">
        <v>50</v>
      </c>
      <c r="I586" s="10">
        <v>42026</v>
      </c>
      <c r="J586" s="11">
        <v>5177.4399999999996</v>
      </c>
    </row>
    <row r="587" spans="1:10" x14ac:dyDescent="0.2">
      <c r="A587" s="9" t="s">
        <v>53</v>
      </c>
      <c r="B587" s="9" t="s">
        <v>60</v>
      </c>
      <c r="C587" s="9" t="s">
        <v>12</v>
      </c>
      <c r="D587" s="9" t="s">
        <v>45</v>
      </c>
      <c r="E587" s="9" t="s">
        <v>46</v>
      </c>
      <c r="F587" s="9" t="s">
        <v>47</v>
      </c>
      <c r="G587" s="9" t="s">
        <v>60</v>
      </c>
      <c r="H587" s="9" t="s">
        <v>61</v>
      </c>
      <c r="I587" s="10">
        <v>42152</v>
      </c>
      <c r="J587" s="11">
        <v>13151.31</v>
      </c>
    </row>
    <row r="588" spans="1:10" x14ac:dyDescent="0.2">
      <c r="A588" s="9" t="s">
        <v>62</v>
      </c>
      <c r="B588" s="9" t="s">
        <v>11</v>
      </c>
      <c r="C588" s="9" t="s">
        <v>12</v>
      </c>
      <c r="D588" s="9" t="s">
        <v>30</v>
      </c>
      <c r="E588" s="9" t="s">
        <v>31</v>
      </c>
      <c r="F588" s="9" t="s">
        <v>32</v>
      </c>
      <c r="G588" s="9" t="s">
        <v>11</v>
      </c>
      <c r="H588" s="9" t="s">
        <v>33</v>
      </c>
      <c r="I588" s="10">
        <v>31048</v>
      </c>
      <c r="J588" s="12">
        <v>0</v>
      </c>
    </row>
    <row r="589" spans="1:10" x14ac:dyDescent="0.2">
      <c r="A589" s="9" t="s">
        <v>62</v>
      </c>
      <c r="B589" s="9" t="s">
        <v>11</v>
      </c>
      <c r="C589" s="9" t="s">
        <v>12</v>
      </c>
      <c r="D589" s="9" t="s">
        <v>30</v>
      </c>
      <c r="E589" s="9" t="s">
        <v>31</v>
      </c>
      <c r="F589" s="9" t="s">
        <v>32</v>
      </c>
      <c r="G589" s="9" t="s">
        <v>11</v>
      </c>
      <c r="H589" s="9" t="s">
        <v>33</v>
      </c>
      <c r="I589" s="10">
        <v>31413</v>
      </c>
      <c r="J589" s="12">
        <v>0</v>
      </c>
    </row>
    <row r="590" spans="1:10" x14ac:dyDescent="0.2">
      <c r="A590" s="9" t="s">
        <v>62</v>
      </c>
      <c r="B590" s="9" t="s">
        <v>11</v>
      </c>
      <c r="C590" s="9" t="s">
        <v>12</v>
      </c>
      <c r="D590" s="9" t="s">
        <v>30</v>
      </c>
      <c r="E590" s="9" t="s">
        <v>31</v>
      </c>
      <c r="F590" s="9" t="s">
        <v>32</v>
      </c>
      <c r="G590" s="9" t="s">
        <v>11</v>
      </c>
      <c r="H590" s="9" t="s">
        <v>33</v>
      </c>
      <c r="I590" s="10">
        <v>31778</v>
      </c>
      <c r="J590" s="12">
        <v>0</v>
      </c>
    </row>
    <row r="591" spans="1:10" x14ac:dyDescent="0.2">
      <c r="A591" s="9" t="s">
        <v>62</v>
      </c>
      <c r="B591" s="9" t="s">
        <v>11</v>
      </c>
      <c r="C591" s="9" t="s">
        <v>12</v>
      </c>
      <c r="D591" s="9" t="s">
        <v>30</v>
      </c>
      <c r="E591" s="9" t="s">
        <v>31</v>
      </c>
      <c r="F591" s="9" t="s">
        <v>32</v>
      </c>
      <c r="G591" s="9" t="s">
        <v>11</v>
      </c>
      <c r="H591" s="9" t="s">
        <v>33</v>
      </c>
      <c r="I591" s="10">
        <v>32143</v>
      </c>
      <c r="J591" s="12">
        <v>0</v>
      </c>
    </row>
    <row r="592" spans="1:10" x14ac:dyDescent="0.2">
      <c r="A592" s="9" t="s">
        <v>62</v>
      </c>
      <c r="B592" s="9" t="s">
        <v>11</v>
      </c>
      <c r="C592" s="9" t="s">
        <v>12</v>
      </c>
      <c r="D592" s="9" t="s">
        <v>30</v>
      </c>
      <c r="E592" s="9" t="s">
        <v>31</v>
      </c>
      <c r="F592" s="9" t="s">
        <v>32</v>
      </c>
      <c r="G592" s="9" t="s">
        <v>11</v>
      </c>
      <c r="H592" s="9" t="s">
        <v>33</v>
      </c>
      <c r="I592" s="10">
        <v>32509</v>
      </c>
      <c r="J592" s="12">
        <v>0</v>
      </c>
    </row>
    <row r="593" spans="1:10" x14ac:dyDescent="0.2">
      <c r="A593" s="9" t="s">
        <v>62</v>
      </c>
      <c r="B593" s="9" t="s">
        <v>11</v>
      </c>
      <c r="C593" s="9" t="s">
        <v>12</v>
      </c>
      <c r="D593" s="9" t="s">
        <v>30</v>
      </c>
      <c r="E593" s="9" t="s">
        <v>31</v>
      </c>
      <c r="F593" s="9" t="s">
        <v>32</v>
      </c>
      <c r="G593" s="9" t="s">
        <v>11</v>
      </c>
      <c r="H593" s="9" t="s">
        <v>33</v>
      </c>
      <c r="I593" s="10">
        <v>32874</v>
      </c>
      <c r="J593" s="12">
        <v>0</v>
      </c>
    </row>
    <row r="594" spans="1:10" x14ac:dyDescent="0.2">
      <c r="A594" s="9" t="s">
        <v>62</v>
      </c>
      <c r="B594" s="9" t="s">
        <v>11</v>
      </c>
      <c r="C594" s="9" t="s">
        <v>12</v>
      </c>
      <c r="D594" s="9" t="s">
        <v>30</v>
      </c>
      <c r="E594" s="9" t="s">
        <v>31</v>
      </c>
      <c r="F594" s="9" t="s">
        <v>32</v>
      </c>
      <c r="G594" s="9" t="s">
        <v>11</v>
      </c>
      <c r="H594" s="9" t="s">
        <v>33</v>
      </c>
      <c r="I594" s="10">
        <v>33239</v>
      </c>
      <c r="J594" s="12">
        <v>0</v>
      </c>
    </row>
    <row r="595" spans="1:10" x14ac:dyDescent="0.2">
      <c r="A595" s="9" t="s">
        <v>62</v>
      </c>
      <c r="B595" s="9" t="s">
        <v>11</v>
      </c>
      <c r="C595" s="9" t="s">
        <v>12</v>
      </c>
      <c r="D595" s="9" t="s">
        <v>30</v>
      </c>
      <c r="E595" s="9" t="s">
        <v>31</v>
      </c>
      <c r="F595" s="9" t="s">
        <v>32</v>
      </c>
      <c r="G595" s="9" t="s">
        <v>11</v>
      </c>
      <c r="H595" s="9" t="s">
        <v>33</v>
      </c>
      <c r="I595" s="10">
        <v>33604</v>
      </c>
      <c r="J595" s="12">
        <v>0</v>
      </c>
    </row>
    <row r="596" spans="1:10" x14ac:dyDescent="0.2">
      <c r="A596" s="9" t="s">
        <v>62</v>
      </c>
      <c r="B596" s="9" t="s">
        <v>11</v>
      </c>
      <c r="C596" s="9" t="s">
        <v>12</v>
      </c>
      <c r="D596" s="9" t="s">
        <v>30</v>
      </c>
      <c r="E596" s="9" t="s">
        <v>31</v>
      </c>
      <c r="F596" s="9" t="s">
        <v>32</v>
      </c>
      <c r="G596" s="9" t="s">
        <v>11</v>
      </c>
      <c r="H596" s="9" t="s">
        <v>33</v>
      </c>
      <c r="I596" s="10">
        <v>33970</v>
      </c>
      <c r="J596" s="12">
        <v>0</v>
      </c>
    </row>
    <row r="597" spans="1:10" x14ac:dyDescent="0.2">
      <c r="A597" s="9" t="s">
        <v>62</v>
      </c>
      <c r="B597" s="9" t="s">
        <v>11</v>
      </c>
      <c r="C597" s="9" t="s">
        <v>12</v>
      </c>
      <c r="D597" s="9" t="s">
        <v>30</v>
      </c>
      <c r="E597" s="9" t="s">
        <v>31</v>
      </c>
      <c r="F597" s="9" t="s">
        <v>32</v>
      </c>
      <c r="G597" s="9" t="s">
        <v>11</v>
      </c>
      <c r="H597" s="9" t="s">
        <v>33</v>
      </c>
      <c r="I597" s="10">
        <v>34335</v>
      </c>
      <c r="J597" s="12">
        <v>0</v>
      </c>
    </row>
    <row r="598" spans="1:10" x14ac:dyDescent="0.2">
      <c r="A598" s="9" t="s">
        <v>62</v>
      </c>
      <c r="B598" s="9" t="s">
        <v>11</v>
      </c>
      <c r="C598" s="9" t="s">
        <v>12</v>
      </c>
      <c r="D598" s="9" t="s">
        <v>30</v>
      </c>
      <c r="E598" s="9" t="s">
        <v>31</v>
      </c>
      <c r="F598" s="9" t="s">
        <v>32</v>
      </c>
      <c r="G598" s="9" t="s">
        <v>11</v>
      </c>
      <c r="H598" s="9" t="s">
        <v>33</v>
      </c>
      <c r="I598" s="10">
        <v>34700</v>
      </c>
      <c r="J598" s="12">
        <v>0</v>
      </c>
    </row>
    <row r="599" spans="1:10" x14ac:dyDescent="0.2">
      <c r="A599" s="9" t="s">
        <v>62</v>
      </c>
      <c r="B599" s="9" t="s">
        <v>11</v>
      </c>
      <c r="C599" s="9" t="s">
        <v>12</v>
      </c>
      <c r="D599" s="9" t="s">
        <v>30</v>
      </c>
      <c r="E599" s="9" t="s">
        <v>31</v>
      </c>
      <c r="F599" s="9" t="s">
        <v>32</v>
      </c>
      <c r="G599" s="9" t="s">
        <v>11</v>
      </c>
      <c r="H599" s="9" t="s">
        <v>33</v>
      </c>
      <c r="I599" s="10">
        <v>35065</v>
      </c>
      <c r="J599" s="12">
        <v>0</v>
      </c>
    </row>
    <row r="600" spans="1:10" x14ac:dyDescent="0.2">
      <c r="A600" s="9" t="s">
        <v>62</v>
      </c>
      <c r="B600" s="9" t="s">
        <v>11</v>
      </c>
      <c r="C600" s="9" t="s">
        <v>12</v>
      </c>
      <c r="D600" s="9" t="s">
        <v>30</v>
      </c>
      <c r="E600" s="9" t="s">
        <v>31</v>
      </c>
      <c r="F600" s="9" t="s">
        <v>32</v>
      </c>
      <c r="G600" s="9" t="s">
        <v>11</v>
      </c>
      <c r="H600" s="9" t="s">
        <v>33</v>
      </c>
      <c r="I600" s="10">
        <v>35431</v>
      </c>
      <c r="J600" s="11">
        <v>2011.94</v>
      </c>
    </row>
    <row r="601" spans="1:10" x14ac:dyDescent="0.2">
      <c r="A601" s="9" t="s">
        <v>62</v>
      </c>
      <c r="B601" s="9" t="s">
        <v>11</v>
      </c>
      <c r="C601" s="9" t="s">
        <v>12</v>
      </c>
      <c r="D601" s="9" t="s">
        <v>30</v>
      </c>
      <c r="E601" s="9" t="s">
        <v>31</v>
      </c>
      <c r="F601" s="9" t="s">
        <v>32</v>
      </c>
      <c r="G601" s="9" t="s">
        <v>11</v>
      </c>
      <c r="H601" s="9" t="s">
        <v>33</v>
      </c>
      <c r="I601" s="10">
        <v>35796</v>
      </c>
      <c r="J601" s="11">
        <v>3314.47</v>
      </c>
    </row>
    <row r="602" spans="1:10" x14ac:dyDescent="0.2">
      <c r="A602" s="9" t="s">
        <v>62</v>
      </c>
      <c r="B602" s="9" t="s">
        <v>11</v>
      </c>
      <c r="C602" s="9" t="s">
        <v>12</v>
      </c>
      <c r="D602" s="9" t="s">
        <v>30</v>
      </c>
      <c r="E602" s="9" t="s">
        <v>31</v>
      </c>
      <c r="F602" s="9" t="s">
        <v>32</v>
      </c>
      <c r="G602" s="9" t="s">
        <v>11</v>
      </c>
      <c r="H602" s="9" t="s">
        <v>33</v>
      </c>
      <c r="I602" s="10">
        <v>36161</v>
      </c>
      <c r="J602" s="11">
        <v>3678.14</v>
      </c>
    </row>
    <row r="603" spans="1:10" x14ac:dyDescent="0.2">
      <c r="A603" s="9" t="s">
        <v>62</v>
      </c>
      <c r="B603" s="9" t="s">
        <v>11</v>
      </c>
      <c r="C603" s="9" t="s">
        <v>12</v>
      </c>
      <c r="D603" s="9" t="s">
        <v>30</v>
      </c>
      <c r="E603" s="9" t="s">
        <v>31</v>
      </c>
      <c r="F603" s="9" t="s">
        <v>32</v>
      </c>
      <c r="G603" s="9" t="s">
        <v>11</v>
      </c>
      <c r="H603" s="9" t="s">
        <v>33</v>
      </c>
      <c r="I603" s="10">
        <v>36526</v>
      </c>
      <c r="J603" s="11">
        <v>7362.84</v>
      </c>
    </row>
    <row r="604" spans="1:10" x14ac:dyDescent="0.2">
      <c r="A604" s="9" t="s">
        <v>62</v>
      </c>
      <c r="B604" s="9" t="s">
        <v>11</v>
      </c>
      <c r="C604" s="9" t="s">
        <v>12</v>
      </c>
      <c r="D604" s="9" t="s">
        <v>30</v>
      </c>
      <c r="E604" s="9" t="s">
        <v>31</v>
      </c>
      <c r="F604" s="9" t="s">
        <v>32</v>
      </c>
      <c r="G604" s="9" t="s">
        <v>11</v>
      </c>
      <c r="H604" s="9" t="s">
        <v>33</v>
      </c>
      <c r="I604" s="10">
        <v>36892</v>
      </c>
      <c r="J604" s="11">
        <v>1596.31</v>
      </c>
    </row>
    <row r="605" spans="1:10" x14ac:dyDescent="0.2">
      <c r="A605" s="9" t="s">
        <v>62</v>
      </c>
      <c r="B605" s="9" t="s">
        <v>11</v>
      </c>
      <c r="C605" s="9" t="s">
        <v>12</v>
      </c>
      <c r="D605" s="9" t="s">
        <v>30</v>
      </c>
      <c r="E605" s="9" t="s">
        <v>31</v>
      </c>
      <c r="F605" s="9" t="s">
        <v>32</v>
      </c>
      <c r="G605" s="9" t="s">
        <v>11</v>
      </c>
      <c r="H605" s="9" t="s">
        <v>33</v>
      </c>
      <c r="I605" s="10">
        <v>37257</v>
      </c>
      <c r="J605" s="11">
        <v>329.29</v>
      </c>
    </row>
    <row r="606" spans="1:10" x14ac:dyDescent="0.2">
      <c r="A606" s="9" t="s">
        <v>62</v>
      </c>
      <c r="B606" s="9" t="s">
        <v>11</v>
      </c>
      <c r="C606" s="9" t="s">
        <v>12</v>
      </c>
      <c r="D606" s="9" t="s">
        <v>30</v>
      </c>
      <c r="E606" s="9" t="s">
        <v>31</v>
      </c>
      <c r="F606" s="9" t="s">
        <v>32</v>
      </c>
      <c r="G606" s="9" t="s">
        <v>11</v>
      </c>
      <c r="H606" s="9" t="s">
        <v>33</v>
      </c>
      <c r="I606" s="10">
        <v>37622</v>
      </c>
      <c r="J606" s="11">
        <v>2600.9499999999998</v>
      </c>
    </row>
    <row r="607" spans="1:10" x14ac:dyDescent="0.2">
      <c r="A607" s="9" t="s">
        <v>62</v>
      </c>
      <c r="B607" s="9" t="s">
        <v>11</v>
      </c>
      <c r="C607" s="9" t="s">
        <v>12</v>
      </c>
      <c r="D607" s="9" t="s">
        <v>30</v>
      </c>
      <c r="E607" s="9" t="s">
        <v>31</v>
      </c>
      <c r="F607" s="9" t="s">
        <v>32</v>
      </c>
      <c r="G607" s="9" t="s">
        <v>11</v>
      </c>
      <c r="H607" s="9" t="s">
        <v>33</v>
      </c>
      <c r="I607" s="10">
        <v>41253</v>
      </c>
      <c r="J607" s="12">
        <v>0</v>
      </c>
    </row>
    <row r="608" spans="1:10" x14ac:dyDescent="0.2">
      <c r="A608" s="9" t="s">
        <v>62</v>
      </c>
      <c r="B608" s="9" t="s">
        <v>11</v>
      </c>
      <c r="C608" s="9" t="s">
        <v>34</v>
      </c>
      <c r="D608" s="9" t="s">
        <v>30</v>
      </c>
      <c r="E608" s="9" t="s">
        <v>31</v>
      </c>
      <c r="F608" s="9" t="s">
        <v>32</v>
      </c>
      <c r="G608" s="9" t="s">
        <v>11</v>
      </c>
      <c r="H608" s="9" t="s">
        <v>33</v>
      </c>
      <c r="I608" s="10">
        <v>31048</v>
      </c>
      <c r="J608" s="12">
        <v>0</v>
      </c>
    </row>
    <row r="609" spans="1:10" x14ac:dyDescent="0.2">
      <c r="A609" s="9" t="s">
        <v>62</v>
      </c>
      <c r="B609" s="9" t="s">
        <v>11</v>
      </c>
      <c r="C609" s="9" t="s">
        <v>34</v>
      </c>
      <c r="D609" s="9" t="s">
        <v>30</v>
      </c>
      <c r="E609" s="9" t="s">
        <v>31</v>
      </c>
      <c r="F609" s="9" t="s">
        <v>32</v>
      </c>
      <c r="G609" s="9" t="s">
        <v>11</v>
      </c>
      <c r="H609" s="9" t="s">
        <v>33</v>
      </c>
      <c r="I609" s="10">
        <v>31413</v>
      </c>
      <c r="J609" s="12">
        <v>0</v>
      </c>
    </row>
    <row r="610" spans="1:10" x14ac:dyDescent="0.2">
      <c r="A610" s="9" t="s">
        <v>62</v>
      </c>
      <c r="B610" s="9" t="s">
        <v>11</v>
      </c>
      <c r="C610" s="9" t="s">
        <v>34</v>
      </c>
      <c r="D610" s="9" t="s">
        <v>30</v>
      </c>
      <c r="E610" s="9" t="s">
        <v>31</v>
      </c>
      <c r="F610" s="9" t="s">
        <v>32</v>
      </c>
      <c r="G610" s="9" t="s">
        <v>11</v>
      </c>
      <c r="H610" s="9" t="s">
        <v>33</v>
      </c>
      <c r="I610" s="10">
        <v>31778</v>
      </c>
      <c r="J610" s="12">
        <v>0</v>
      </c>
    </row>
    <row r="611" spans="1:10" x14ac:dyDescent="0.2">
      <c r="A611" s="9" t="s">
        <v>62</v>
      </c>
      <c r="B611" s="9" t="s">
        <v>11</v>
      </c>
      <c r="C611" s="9" t="s">
        <v>34</v>
      </c>
      <c r="D611" s="9" t="s">
        <v>30</v>
      </c>
      <c r="E611" s="9" t="s">
        <v>31</v>
      </c>
      <c r="F611" s="9" t="s">
        <v>32</v>
      </c>
      <c r="G611" s="9" t="s">
        <v>11</v>
      </c>
      <c r="H611" s="9" t="s">
        <v>33</v>
      </c>
      <c r="I611" s="10">
        <v>32143</v>
      </c>
      <c r="J611" s="12">
        <v>0</v>
      </c>
    </row>
    <row r="612" spans="1:10" x14ac:dyDescent="0.2">
      <c r="A612" s="9" t="s">
        <v>62</v>
      </c>
      <c r="B612" s="9" t="s">
        <v>11</v>
      </c>
      <c r="C612" s="9" t="s">
        <v>34</v>
      </c>
      <c r="D612" s="9" t="s">
        <v>30</v>
      </c>
      <c r="E612" s="9" t="s">
        <v>31</v>
      </c>
      <c r="F612" s="9" t="s">
        <v>32</v>
      </c>
      <c r="G612" s="9" t="s">
        <v>11</v>
      </c>
      <c r="H612" s="9" t="s">
        <v>33</v>
      </c>
      <c r="I612" s="10">
        <v>32509</v>
      </c>
      <c r="J612" s="12">
        <v>0</v>
      </c>
    </row>
    <row r="613" spans="1:10" x14ac:dyDescent="0.2">
      <c r="A613" s="9" t="s">
        <v>62</v>
      </c>
      <c r="B613" s="9" t="s">
        <v>11</v>
      </c>
      <c r="C613" s="9" t="s">
        <v>34</v>
      </c>
      <c r="D613" s="9" t="s">
        <v>30</v>
      </c>
      <c r="E613" s="9" t="s">
        <v>31</v>
      </c>
      <c r="F613" s="9" t="s">
        <v>32</v>
      </c>
      <c r="G613" s="9" t="s">
        <v>11</v>
      </c>
      <c r="H613" s="9" t="s">
        <v>33</v>
      </c>
      <c r="I613" s="10">
        <v>32874</v>
      </c>
      <c r="J613" s="12">
        <v>0</v>
      </c>
    </row>
    <row r="614" spans="1:10" x14ac:dyDescent="0.2">
      <c r="A614" s="9" t="s">
        <v>62</v>
      </c>
      <c r="B614" s="9" t="s">
        <v>11</v>
      </c>
      <c r="C614" s="9" t="s">
        <v>34</v>
      </c>
      <c r="D614" s="9" t="s">
        <v>30</v>
      </c>
      <c r="E614" s="9" t="s">
        <v>31</v>
      </c>
      <c r="F614" s="9" t="s">
        <v>32</v>
      </c>
      <c r="G614" s="9" t="s">
        <v>11</v>
      </c>
      <c r="H614" s="9" t="s">
        <v>33</v>
      </c>
      <c r="I614" s="10">
        <v>33239</v>
      </c>
      <c r="J614" s="12">
        <v>0</v>
      </c>
    </row>
    <row r="615" spans="1:10" x14ac:dyDescent="0.2">
      <c r="A615" s="9" t="s">
        <v>62</v>
      </c>
      <c r="B615" s="9" t="s">
        <v>11</v>
      </c>
      <c r="C615" s="9" t="s">
        <v>34</v>
      </c>
      <c r="D615" s="9" t="s">
        <v>30</v>
      </c>
      <c r="E615" s="9" t="s">
        <v>31</v>
      </c>
      <c r="F615" s="9" t="s">
        <v>32</v>
      </c>
      <c r="G615" s="9" t="s">
        <v>11</v>
      </c>
      <c r="H615" s="9" t="s">
        <v>33</v>
      </c>
      <c r="I615" s="10">
        <v>33604</v>
      </c>
      <c r="J615" s="12">
        <v>0</v>
      </c>
    </row>
    <row r="616" spans="1:10" x14ac:dyDescent="0.2">
      <c r="A616" s="9" t="s">
        <v>62</v>
      </c>
      <c r="B616" s="9" t="s">
        <v>11</v>
      </c>
      <c r="C616" s="9" t="s">
        <v>34</v>
      </c>
      <c r="D616" s="9" t="s">
        <v>30</v>
      </c>
      <c r="E616" s="9" t="s">
        <v>31</v>
      </c>
      <c r="F616" s="9" t="s">
        <v>32</v>
      </c>
      <c r="G616" s="9" t="s">
        <v>11</v>
      </c>
      <c r="H616" s="9" t="s">
        <v>33</v>
      </c>
      <c r="I616" s="10">
        <v>33970</v>
      </c>
      <c r="J616" s="12">
        <v>0</v>
      </c>
    </row>
    <row r="617" spans="1:10" x14ac:dyDescent="0.2">
      <c r="A617" s="9" t="s">
        <v>62</v>
      </c>
      <c r="B617" s="9" t="s">
        <v>11</v>
      </c>
      <c r="C617" s="9" t="s">
        <v>34</v>
      </c>
      <c r="D617" s="9" t="s">
        <v>30</v>
      </c>
      <c r="E617" s="9" t="s">
        <v>31</v>
      </c>
      <c r="F617" s="9" t="s">
        <v>32</v>
      </c>
      <c r="G617" s="9" t="s">
        <v>11</v>
      </c>
      <c r="H617" s="9" t="s">
        <v>33</v>
      </c>
      <c r="I617" s="10">
        <v>34335</v>
      </c>
      <c r="J617" s="12">
        <v>0</v>
      </c>
    </row>
    <row r="618" spans="1:10" x14ac:dyDescent="0.2">
      <c r="A618" s="9" t="s">
        <v>62</v>
      </c>
      <c r="B618" s="9" t="s">
        <v>11</v>
      </c>
      <c r="C618" s="9" t="s">
        <v>34</v>
      </c>
      <c r="D618" s="9" t="s">
        <v>30</v>
      </c>
      <c r="E618" s="9" t="s">
        <v>31</v>
      </c>
      <c r="F618" s="9" t="s">
        <v>32</v>
      </c>
      <c r="G618" s="9" t="s">
        <v>11</v>
      </c>
      <c r="H618" s="9" t="s">
        <v>33</v>
      </c>
      <c r="I618" s="10">
        <v>34700</v>
      </c>
      <c r="J618" s="12">
        <v>0</v>
      </c>
    </row>
    <row r="619" spans="1:10" x14ac:dyDescent="0.2">
      <c r="A619" s="9" t="s">
        <v>62</v>
      </c>
      <c r="B619" s="9" t="s">
        <v>11</v>
      </c>
      <c r="C619" s="9" t="s">
        <v>34</v>
      </c>
      <c r="D619" s="9" t="s">
        <v>30</v>
      </c>
      <c r="E619" s="9" t="s">
        <v>31</v>
      </c>
      <c r="F619" s="9" t="s">
        <v>32</v>
      </c>
      <c r="G619" s="9" t="s">
        <v>11</v>
      </c>
      <c r="H619" s="9" t="s">
        <v>33</v>
      </c>
      <c r="I619" s="10">
        <v>35065</v>
      </c>
      <c r="J619" s="12">
        <v>0</v>
      </c>
    </row>
    <row r="620" spans="1:10" x14ac:dyDescent="0.2">
      <c r="A620" s="9" t="s">
        <v>62</v>
      </c>
      <c r="B620" s="9" t="s">
        <v>11</v>
      </c>
      <c r="C620" s="9" t="s">
        <v>34</v>
      </c>
      <c r="D620" s="9" t="s">
        <v>30</v>
      </c>
      <c r="E620" s="9" t="s">
        <v>31</v>
      </c>
      <c r="F620" s="9" t="s">
        <v>32</v>
      </c>
      <c r="G620" s="9" t="s">
        <v>11</v>
      </c>
      <c r="H620" s="9" t="s">
        <v>33</v>
      </c>
      <c r="I620" s="10">
        <v>35431</v>
      </c>
      <c r="J620" s="11">
        <v>41453.94</v>
      </c>
    </row>
    <row r="621" spans="1:10" x14ac:dyDescent="0.2">
      <c r="A621" s="9" t="s">
        <v>62</v>
      </c>
      <c r="B621" s="9" t="s">
        <v>11</v>
      </c>
      <c r="C621" s="9" t="s">
        <v>34</v>
      </c>
      <c r="D621" s="9" t="s">
        <v>30</v>
      </c>
      <c r="E621" s="9" t="s">
        <v>31</v>
      </c>
      <c r="F621" s="9" t="s">
        <v>32</v>
      </c>
      <c r="G621" s="9" t="s">
        <v>11</v>
      </c>
      <c r="H621" s="9" t="s">
        <v>33</v>
      </c>
      <c r="I621" s="10">
        <v>35796</v>
      </c>
      <c r="J621" s="11">
        <v>68291.25</v>
      </c>
    </row>
    <row r="622" spans="1:10" x14ac:dyDescent="0.2">
      <c r="A622" s="9" t="s">
        <v>62</v>
      </c>
      <c r="B622" s="9" t="s">
        <v>11</v>
      </c>
      <c r="C622" s="9" t="s">
        <v>34</v>
      </c>
      <c r="D622" s="9" t="s">
        <v>30</v>
      </c>
      <c r="E622" s="9" t="s">
        <v>31</v>
      </c>
      <c r="F622" s="9" t="s">
        <v>32</v>
      </c>
      <c r="G622" s="9" t="s">
        <v>11</v>
      </c>
      <c r="H622" s="9" t="s">
        <v>33</v>
      </c>
      <c r="I622" s="10">
        <v>36161</v>
      </c>
      <c r="J622" s="11">
        <v>75784.37</v>
      </c>
    </row>
    <row r="623" spans="1:10" x14ac:dyDescent="0.2">
      <c r="A623" s="9" t="s">
        <v>62</v>
      </c>
      <c r="B623" s="9" t="s">
        <v>11</v>
      </c>
      <c r="C623" s="9" t="s">
        <v>34</v>
      </c>
      <c r="D623" s="9" t="s">
        <v>30</v>
      </c>
      <c r="E623" s="9" t="s">
        <v>31</v>
      </c>
      <c r="F623" s="9" t="s">
        <v>32</v>
      </c>
      <c r="G623" s="9" t="s">
        <v>11</v>
      </c>
      <c r="H623" s="9" t="s">
        <v>33</v>
      </c>
      <c r="I623" s="10">
        <v>36526</v>
      </c>
      <c r="J623" s="11">
        <v>151703.82999999999</v>
      </c>
    </row>
    <row r="624" spans="1:10" x14ac:dyDescent="0.2">
      <c r="A624" s="9" t="s">
        <v>62</v>
      </c>
      <c r="B624" s="9" t="s">
        <v>11</v>
      </c>
      <c r="C624" s="9" t="s">
        <v>34</v>
      </c>
      <c r="D624" s="9" t="s">
        <v>30</v>
      </c>
      <c r="E624" s="9" t="s">
        <v>31</v>
      </c>
      <c r="F624" s="9" t="s">
        <v>32</v>
      </c>
      <c r="G624" s="9" t="s">
        <v>11</v>
      </c>
      <c r="H624" s="9" t="s">
        <v>33</v>
      </c>
      <c r="I624" s="10">
        <v>36892</v>
      </c>
      <c r="J624" s="11">
        <v>32890.32</v>
      </c>
    </row>
    <row r="625" spans="1:10" x14ac:dyDescent="0.2">
      <c r="A625" s="9" t="s">
        <v>62</v>
      </c>
      <c r="B625" s="9" t="s">
        <v>11</v>
      </c>
      <c r="C625" s="9" t="s">
        <v>34</v>
      </c>
      <c r="D625" s="9" t="s">
        <v>30</v>
      </c>
      <c r="E625" s="9" t="s">
        <v>31</v>
      </c>
      <c r="F625" s="9" t="s">
        <v>32</v>
      </c>
      <c r="G625" s="9" t="s">
        <v>11</v>
      </c>
      <c r="H625" s="9" t="s">
        <v>33</v>
      </c>
      <c r="I625" s="10">
        <v>37257</v>
      </c>
      <c r="J625" s="11">
        <v>6784.78</v>
      </c>
    </row>
    <row r="626" spans="1:10" x14ac:dyDescent="0.2">
      <c r="A626" s="9" t="s">
        <v>62</v>
      </c>
      <c r="B626" s="9" t="s">
        <v>11</v>
      </c>
      <c r="C626" s="9" t="s">
        <v>34</v>
      </c>
      <c r="D626" s="9" t="s">
        <v>30</v>
      </c>
      <c r="E626" s="9" t="s">
        <v>31</v>
      </c>
      <c r="F626" s="9" t="s">
        <v>32</v>
      </c>
      <c r="G626" s="9" t="s">
        <v>11</v>
      </c>
      <c r="H626" s="9" t="s">
        <v>33</v>
      </c>
      <c r="I626" s="10">
        <v>37622</v>
      </c>
      <c r="J626" s="11">
        <v>29521.95</v>
      </c>
    </row>
    <row r="627" spans="1:10" x14ac:dyDescent="0.2">
      <c r="A627" s="9" t="s">
        <v>62</v>
      </c>
      <c r="B627" s="9" t="s">
        <v>11</v>
      </c>
      <c r="C627" s="9" t="s">
        <v>34</v>
      </c>
      <c r="D627" s="9" t="s">
        <v>30</v>
      </c>
      <c r="E627" s="9" t="s">
        <v>31</v>
      </c>
      <c r="F627" s="9" t="s">
        <v>32</v>
      </c>
      <c r="G627" s="9" t="s">
        <v>11</v>
      </c>
      <c r="H627" s="9" t="s">
        <v>33</v>
      </c>
      <c r="I627" s="10">
        <v>37987</v>
      </c>
      <c r="J627" s="11">
        <v>18924.29</v>
      </c>
    </row>
    <row r="628" spans="1:10" x14ac:dyDescent="0.2">
      <c r="A628" s="9" t="s">
        <v>62</v>
      </c>
      <c r="B628" s="9" t="s">
        <v>11</v>
      </c>
      <c r="C628" s="9" t="s">
        <v>34</v>
      </c>
      <c r="D628" s="9" t="s">
        <v>30</v>
      </c>
      <c r="E628" s="9" t="s">
        <v>31</v>
      </c>
      <c r="F628" s="9" t="s">
        <v>32</v>
      </c>
      <c r="G628" s="9" t="s">
        <v>11</v>
      </c>
      <c r="H628" s="9" t="s">
        <v>33</v>
      </c>
      <c r="I628" s="10">
        <v>38353</v>
      </c>
      <c r="J628" s="11">
        <v>122308.99</v>
      </c>
    </row>
    <row r="629" spans="1:10" x14ac:dyDescent="0.2">
      <c r="A629" s="9" t="s">
        <v>62</v>
      </c>
      <c r="B629" s="9" t="s">
        <v>11</v>
      </c>
      <c r="C629" s="9" t="s">
        <v>34</v>
      </c>
      <c r="D629" s="9" t="s">
        <v>30</v>
      </c>
      <c r="E629" s="9" t="s">
        <v>31</v>
      </c>
      <c r="F629" s="9" t="s">
        <v>32</v>
      </c>
      <c r="G629" s="9" t="s">
        <v>11</v>
      </c>
      <c r="H629" s="9" t="s">
        <v>33</v>
      </c>
      <c r="I629" s="10">
        <v>38718</v>
      </c>
      <c r="J629" s="11">
        <v>46822.76</v>
      </c>
    </row>
    <row r="630" spans="1:10" x14ac:dyDescent="0.2">
      <c r="A630" s="9" t="s">
        <v>62</v>
      </c>
      <c r="B630" s="9" t="s">
        <v>11</v>
      </c>
      <c r="C630" s="9" t="s">
        <v>34</v>
      </c>
      <c r="D630" s="9" t="s">
        <v>30</v>
      </c>
      <c r="E630" s="9" t="s">
        <v>31</v>
      </c>
      <c r="F630" s="9" t="s">
        <v>32</v>
      </c>
      <c r="G630" s="9" t="s">
        <v>11</v>
      </c>
      <c r="H630" s="9" t="s">
        <v>33</v>
      </c>
      <c r="I630" s="10">
        <v>39083</v>
      </c>
      <c r="J630" s="11">
        <v>187986.49</v>
      </c>
    </row>
    <row r="631" spans="1:10" x14ac:dyDescent="0.2">
      <c r="A631" s="9" t="s">
        <v>62</v>
      </c>
      <c r="B631" s="9" t="s">
        <v>11</v>
      </c>
      <c r="C631" s="9" t="s">
        <v>34</v>
      </c>
      <c r="D631" s="9" t="s">
        <v>30</v>
      </c>
      <c r="E631" s="9" t="s">
        <v>31</v>
      </c>
      <c r="F631" s="9" t="s">
        <v>32</v>
      </c>
      <c r="G631" s="9" t="s">
        <v>11</v>
      </c>
      <c r="H631" s="9" t="s">
        <v>33</v>
      </c>
      <c r="I631" s="10">
        <v>39448</v>
      </c>
      <c r="J631" s="11">
        <v>31368.639999999999</v>
      </c>
    </row>
    <row r="632" spans="1:10" x14ac:dyDescent="0.2">
      <c r="A632" s="9" t="s">
        <v>62</v>
      </c>
      <c r="B632" s="9" t="s">
        <v>11</v>
      </c>
      <c r="C632" s="9" t="s">
        <v>34</v>
      </c>
      <c r="D632" s="9" t="s">
        <v>30</v>
      </c>
      <c r="E632" s="9" t="s">
        <v>31</v>
      </c>
      <c r="F632" s="9" t="s">
        <v>32</v>
      </c>
      <c r="G632" s="9" t="s">
        <v>11</v>
      </c>
      <c r="H632" s="9" t="s">
        <v>33</v>
      </c>
      <c r="I632" s="10">
        <v>40179</v>
      </c>
      <c r="J632" s="11">
        <v>21365.52</v>
      </c>
    </row>
    <row r="633" spans="1:10" x14ac:dyDescent="0.2">
      <c r="A633" s="9" t="s">
        <v>62</v>
      </c>
      <c r="B633" s="9" t="s">
        <v>11</v>
      </c>
      <c r="C633" s="9" t="s">
        <v>34</v>
      </c>
      <c r="D633" s="9" t="s">
        <v>30</v>
      </c>
      <c r="E633" s="9" t="s">
        <v>31</v>
      </c>
      <c r="F633" s="9" t="s">
        <v>32</v>
      </c>
      <c r="G633" s="9" t="s">
        <v>11</v>
      </c>
      <c r="H633" s="9" t="s">
        <v>33</v>
      </c>
      <c r="I633" s="10">
        <v>40544</v>
      </c>
      <c r="J633" s="11">
        <v>5470.52</v>
      </c>
    </row>
    <row r="634" spans="1:10" x14ac:dyDescent="0.2">
      <c r="A634" s="9" t="s">
        <v>62</v>
      </c>
      <c r="B634" s="9" t="s">
        <v>11</v>
      </c>
      <c r="C634" s="9" t="s">
        <v>34</v>
      </c>
      <c r="D634" s="9" t="s">
        <v>30</v>
      </c>
      <c r="E634" s="9" t="s">
        <v>31</v>
      </c>
      <c r="F634" s="9" t="s">
        <v>32</v>
      </c>
      <c r="G634" s="9" t="s">
        <v>11</v>
      </c>
      <c r="H634" s="9" t="s">
        <v>33</v>
      </c>
      <c r="I634" s="10">
        <v>41404</v>
      </c>
      <c r="J634" s="12">
        <v>0</v>
      </c>
    </row>
    <row r="635" spans="1:10" x14ac:dyDescent="0.2">
      <c r="A635" s="9" t="s">
        <v>62</v>
      </c>
      <c r="B635" s="9" t="s">
        <v>11</v>
      </c>
      <c r="C635" s="9" t="s">
        <v>34</v>
      </c>
      <c r="D635" s="9" t="s">
        <v>30</v>
      </c>
      <c r="E635" s="9" t="s">
        <v>31</v>
      </c>
      <c r="F635" s="9" t="s">
        <v>32</v>
      </c>
      <c r="G635" s="9" t="s">
        <v>11</v>
      </c>
      <c r="H635" s="9" t="s">
        <v>33</v>
      </c>
      <c r="I635" s="10">
        <v>41782</v>
      </c>
      <c r="J635" s="11">
        <v>8922.7099999999991</v>
      </c>
    </row>
    <row r="636" spans="1:10" x14ac:dyDescent="0.2">
      <c r="A636" s="9" t="s">
        <v>62</v>
      </c>
      <c r="B636" s="9" t="s">
        <v>11</v>
      </c>
      <c r="C636" s="9" t="s">
        <v>34</v>
      </c>
      <c r="D636" s="9" t="s">
        <v>30</v>
      </c>
      <c r="E636" s="9" t="s">
        <v>31</v>
      </c>
      <c r="F636" s="9" t="s">
        <v>32</v>
      </c>
      <c r="G636" s="9" t="s">
        <v>11</v>
      </c>
      <c r="H636" s="9" t="s">
        <v>33</v>
      </c>
      <c r="I636" s="10">
        <v>42314</v>
      </c>
      <c r="J636" s="12">
        <v>0</v>
      </c>
    </row>
    <row r="637" spans="1:10" x14ac:dyDescent="0.2">
      <c r="A637" s="9" t="s">
        <v>62</v>
      </c>
      <c r="B637" s="9" t="s">
        <v>11</v>
      </c>
      <c r="C637" s="9" t="s">
        <v>17</v>
      </c>
      <c r="D637" s="9" t="s">
        <v>30</v>
      </c>
      <c r="E637" s="9" t="s">
        <v>31</v>
      </c>
      <c r="F637" s="9" t="s">
        <v>32</v>
      </c>
      <c r="G637" s="9" t="s">
        <v>11</v>
      </c>
      <c r="H637" s="9" t="s">
        <v>33</v>
      </c>
      <c r="I637" s="10">
        <v>31048</v>
      </c>
      <c r="J637" s="12">
        <v>0</v>
      </c>
    </row>
    <row r="638" spans="1:10" x14ac:dyDescent="0.2">
      <c r="A638" s="9" t="s">
        <v>62</v>
      </c>
      <c r="B638" s="9" t="s">
        <v>11</v>
      </c>
      <c r="C638" s="9" t="s">
        <v>17</v>
      </c>
      <c r="D638" s="9" t="s">
        <v>30</v>
      </c>
      <c r="E638" s="9" t="s">
        <v>31</v>
      </c>
      <c r="F638" s="9" t="s">
        <v>32</v>
      </c>
      <c r="G638" s="9" t="s">
        <v>11</v>
      </c>
      <c r="H638" s="9" t="s">
        <v>33</v>
      </c>
      <c r="I638" s="10">
        <v>31413</v>
      </c>
      <c r="J638" s="12">
        <v>0</v>
      </c>
    </row>
    <row r="639" spans="1:10" x14ac:dyDescent="0.2">
      <c r="A639" s="9" t="s">
        <v>62</v>
      </c>
      <c r="B639" s="9" t="s">
        <v>11</v>
      </c>
      <c r="C639" s="9" t="s">
        <v>17</v>
      </c>
      <c r="D639" s="9" t="s">
        <v>30</v>
      </c>
      <c r="E639" s="9" t="s">
        <v>31</v>
      </c>
      <c r="F639" s="9" t="s">
        <v>32</v>
      </c>
      <c r="G639" s="9" t="s">
        <v>11</v>
      </c>
      <c r="H639" s="9" t="s">
        <v>33</v>
      </c>
      <c r="I639" s="10">
        <v>31778</v>
      </c>
      <c r="J639" s="12">
        <v>0</v>
      </c>
    </row>
    <row r="640" spans="1:10" x14ac:dyDescent="0.2">
      <c r="A640" s="9" t="s">
        <v>62</v>
      </c>
      <c r="B640" s="9" t="s">
        <v>11</v>
      </c>
      <c r="C640" s="9" t="s">
        <v>17</v>
      </c>
      <c r="D640" s="9" t="s">
        <v>30</v>
      </c>
      <c r="E640" s="9" t="s">
        <v>31</v>
      </c>
      <c r="F640" s="9" t="s">
        <v>32</v>
      </c>
      <c r="G640" s="9" t="s">
        <v>11</v>
      </c>
      <c r="H640" s="9" t="s">
        <v>33</v>
      </c>
      <c r="I640" s="10">
        <v>32143</v>
      </c>
      <c r="J640" s="12">
        <v>0</v>
      </c>
    </row>
    <row r="641" spans="1:10" x14ac:dyDescent="0.2">
      <c r="A641" s="9" t="s">
        <v>62</v>
      </c>
      <c r="B641" s="9" t="s">
        <v>11</v>
      </c>
      <c r="C641" s="9" t="s">
        <v>17</v>
      </c>
      <c r="D641" s="9" t="s">
        <v>30</v>
      </c>
      <c r="E641" s="9" t="s">
        <v>31</v>
      </c>
      <c r="F641" s="9" t="s">
        <v>32</v>
      </c>
      <c r="G641" s="9" t="s">
        <v>11</v>
      </c>
      <c r="H641" s="9" t="s">
        <v>33</v>
      </c>
      <c r="I641" s="10">
        <v>32509</v>
      </c>
      <c r="J641" s="12">
        <v>0</v>
      </c>
    </row>
    <row r="642" spans="1:10" x14ac:dyDescent="0.2">
      <c r="A642" s="9" t="s">
        <v>62</v>
      </c>
      <c r="B642" s="9" t="s">
        <v>11</v>
      </c>
      <c r="C642" s="9" t="s">
        <v>17</v>
      </c>
      <c r="D642" s="9" t="s">
        <v>30</v>
      </c>
      <c r="E642" s="9" t="s">
        <v>31</v>
      </c>
      <c r="F642" s="9" t="s">
        <v>32</v>
      </c>
      <c r="G642" s="9" t="s">
        <v>11</v>
      </c>
      <c r="H642" s="9" t="s">
        <v>33</v>
      </c>
      <c r="I642" s="10">
        <v>32874</v>
      </c>
      <c r="J642" s="12">
        <v>0</v>
      </c>
    </row>
    <row r="643" spans="1:10" x14ac:dyDescent="0.2">
      <c r="A643" s="9" t="s">
        <v>62</v>
      </c>
      <c r="B643" s="9" t="s">
        <v>11</v>
      </c>
      <c r="C643" s="9" t="s">
        <v>17</v>
      </c>
      <c r="D643" s="9" t="s">
        <v>30</v>
      </c>
      <c r="E643" s="9" t="s">
        <v>31</v>
      </c>
      <c r="F643" s="9" t="s">
        <v>32</v>
      </c>
      <c r="G643" s="9" t="s">
        <v>11</v>
      </c>
      <c r="H643" s="9" t="s">
        <v>33</v>
      </c>
      <c r="I643" s="10">
        <v>33239</v>
      </c>
      <c r="J643" s="12">
        <v>0</v>
      </c>
    </row>
    <row r="644" spans="1:10" x14ac:dyDescent="0.2">
      <c r="A644" s="9" t="s">
        <v>62</v>
      </c>
      <c r="B644" s="9" t="s">
        <v>11</v>
      </c>
      <c r="C644" s="9" t="s">
        <v>17</v>
      </c>
      <c r="D644" s="9" t="s">
        <v>30</v>
      </c>
      <c r="E644" s="9" t="s">
        <v>31</v>
      </c>
      <c r="F644" s="9" t="s">
        <v>32</v>
      </c>
      <c r="G644" s="9" t="s">
        <v>11</v>
      </c>
      <c r="H644" s="9" t="s">
        <v>33</v>
      </c>
      <c r="I644" s="10">
        <v>33604</v>
      </c>
      <c r="J644" s="12">
        <v>0</v>
      </c>
    </row>
    <row r="645" spans="1:10" x14ac:dyDescent="0.2">
      <c r="A645" s="9" t="s">
        <v>62</v>
      </c>
      <c r="B645" s="9" t="s">
        <v>11</v>
      </c>
      <c r="C645" s="9" t="s">
        <v>17</v>
      </c>
      <c r="D645" s="9" t="s">
        <v>30</v>
      </c>
      <c r="E645" s="9" t="s">
        <v>31</v>
      </c>
      <c r="F645" s="9" t="s">
        <v>32</v>
      </c>
      <c r="G645" s="9" t="s">
        <v>11</v>
      </c>
      <c r="H645" s="9" t="s">
        <v>33</v>
      </c>
      <c r="I645" s="10">
        <v>33970</v>
      </c>
      <c r="J645" s="12">
        <v>0</v>
      </c>
    </row>
    <row r="646" spans="1:10" x14ac:dyDescent="0.2">
      <c r="A646" s="9" t="s">
        <v>62</v>
      </c>
      <c r="B646" s="9" t="s">
        <v>11</v>
      </c>
      <c r="C646" s="9" t="s">
        <v>17</v>
      </c>
      <c r="D646" s="9" t="s">
        <v>30</v>
      </c>
      <c r="E646" s="9" t="s">
        <v>31</v>
      </c>
      <c r="F646" s="9" t="s">
        <v>32</v>
      </c>
      <c r="G646" s="9" t="s">
        <v>11</v>
      </c>
      <c r="H646" s="9" t="s">
        <v>33</v>
      </c>
      <c r="I646" s="10">
        <v>34335</v>
      </c>
      <c r="J646" s="12">
        <v>0</v>
      </c>
    </row>
    <row r="647" spans="1:10" x14ac:dyDescent="0.2">
      <c r="A647" s="9" t="s">
        <v>62</v>
      </c>
      <c r="B647" s="9" t="s">
        <v>11</v>
      </c>
      <c r="C647" s="9" t="s">
        <v>17</v>
      </c>
      <c r="D647" s="9" t="s">
        <v>30</v>
      </c>
      <c r="E647" s="9" t="s">
        <v>31</v>
      </c>
      <c r="F647" s="9" t="s">
        <v>32</v>
      </c>
      <c r="G647" s="9" t="s">
        <v>11</v>
      </c>
      <c r="H647" s="9" t="s">
        <v>33</v>
      </c>
      <c r="I647" s="10">
        <v>34700</v>
      </c>
      <c r="J647" s="12">
        <v>0</v>
      </c>
    </row>
    <row r="648" spans="1:10" x14ac:dyDescent="0.2">
      <c r="A648" s="9" t="s">
        <v>62</v>
      </c>
      <c r="B648" s="9" t="s">
        <v>11</v>
      </c>
      <c r="C648" s="9" t="s">
        <v>17</v>
      </c>
      <c r="D648" s="9" t="s">
        <v>30</v>
      </c>
      <c r="E648" s="9" t="s">
        <v>31</v>
      </c>
      <c r="F648" s="9" t="s">
        <v>32</v>
      </c>
      <c r="G648" s="9" t="s">
        <v>11</v>
      </c>
      <c r="H648" s="9" t="s">
        <v>33</v>
      </c>
      <c r="I648" s="10">
        <v>35065</v>
      </c>
      <c r="J648" s="12">
        <v>0</v>
      </c>
    </row>
    <row r="649" spans="1:10" x14ac:dyDescent="0.2">
      <c r="A649" s="9" t="s">
        <v>62</v>
      </c>
      <c r="B649" s="9" t="s">
        <v>11</v>
      </c>
      <c r="C649" s="9" t="s">
        <v>17</v>
      </c>
      <c r="D649" s="9" t="s">
        <v>30</v>
      </c>
      <c r="E649" s="9" t="s">
        <v>31</v>
      </c>
      <c r="F649" s="9" t="s">
        <v>32</v>
      </c>
      <c r="G649" s="9" t="s">
        <v>11</v>
      </c>
      <c r="H649" s="9" t="s">
        <v>33</v>
      </c>
      <c r="I649" s="10">
        <v>35431</v>
      </c>
      <c r="J649" s="11">
        <v>39103.910000000003</v>
      </c>
    </row>
    <row r="650" spans="1:10" x14ac:dyDescent="0.2">
      <c r="A650" s="9" t="s">
        <v>62</v>
      </c>
      <c r="B650" s="9" t="s">
        <v>11</v>
      </c>
      <c r="C650" s="9" t="s">
        <v>17</v>
      </c>
      <c r="D650" s="9" t="s">
        <v>30</v>
      </c>
      <c r="E650" s="9" t="s">
        <v>31</v>
      </c>
      <c r="F650" s="9" t="s">
        <v>32</v>
      </c>
      <c r="G650" s="9" t="s">
        <v>11</v>
      </c>
      <c r="H650" s="9" t="s">
        <v>33</v>
      </c>
      <c r="I650" s="10">
        <v>35796</v>
      </c>
      <c r="J650" s="11">
        <v>46977.93</v>
      </c>
    </row>
    <row r="651" spans="1:10" x14ac:dyDescent="0.2">
      <c r="A651" s="9" t="s">
        <v>62</v>
      </c>
      <c r="B651" s="9" t="s">
        <v>11</v>
      </c>
      <c r="C651" s="9" t="s">
        <v>17</v>
      </c>
      <c r="D651" s="9" t="s">
        <v>30</v>
      </c>
      <c r="E651" s="9" t="s">
        <v>31</v>
      </c>
      <c r="F651" s="9" t="s">
        <v>32</v>
      </c>
      <c r="G651" s="9" t="s">
        <v>11</v>
      </c>
      <c r="H651" s="9" t="s">
        <v>33</v>
      </c>
      <c r="I651" s="10">
        <v>36161</v>
      </c>
      <c r="J651" s="11">
        <v>58440.98</v>
      </c>
    </row>
    <row r="652" spans="1:10" x14ac:dyDescent="0.2">
      <c r="A652" s="9" t="s">
        <v>62</v>
      </c>
      <c r="B652" s="9" t="s">
        <v>11</v>
      </c>
      <c r="C652" s="9" t="s">
        <v>17</v>
      </c>
      <c r="D652" s="9" t="s">
        <v>30</v>
      </c>
      <c r="E652" s="9" t="s">
        <v>31</v>
      </c>
      <c r="F652" s="9" t="s">
        <v>32</v>
      </c>
      <c r="G652" s="9" t="s">
        <v>11</v>
      </c>
      <c r="H652" s="9" t="s">
        <v>33</v>
      </c>
      <c r="I652" s="10">
        <v>36526</v>
      </c>
      <c r="J652" s="11">
        <v>73439.839999999997</v>
      </c>
    </row>
    <row r="653" spans="1:10" x14ac:dyDescent="0.2">
      <c r="A653" s="9" t="s">
        <v>62</v>
      </c>
      <c r="B653" s="9" t="s">
        <v>11</v>
      </c>
      <c r="C653" s="9" t="s">
        <v>17</v>
      </c>
      <c r="D653" s="9" t="s">
        <v>30</v>
      </c>
      <c r="E653" s="9" t="s">
        <v>31</v>
      </c>
      <c r="F653" s="9" t="s">
        <v>32</v>
      </c>
      <c r="G653" s="9" t="s">
        <v>11</v>
      </c>
      <c r="H653" s="9" t="s">
        <v>33</v>
      </c>
      <c r="I653" s="10">
        <v>36892</v>
      </c>
      <c r="J653" s="11">
        <v>2734.92</v>
      </c>
    </row>
    <row r="654" spans="1:10" x14ac:dyDescent="0.2">
      <c r="A654" s="9" t="s">
        <v>62</v>
      </c>
      <c r="B654" s="9" t="s">
        <v>11</v>
      </c>
      <c r="C654" s="9" t="s">
        <v>17</v>
      </c>
      <c r="D654" s="9" t="s">
        <v>30</v>
      </c>
      <c r="E654" s="9" t="s">
        <v>31</v>
      </c>
      <c r="F654" s="9" t="s">
        <v>32</v>
      </c>
      <c r="G654" s="9" t="s">
        <v>11</v>
      </c>
      <c r="H654" s="9" t="s">
        <v>33</v>
      </c>
      <c r="I654" s="10">
        <v>37257</v>
      </c>
      <c r="J654" s="11">
        <v>1712.84</v>
      </c>
    </row>
    <row r="655" spans="1:10" x14ac:dyDescent="0.2">
      <c r="A655" s="9" t="s">
        <v>62</v>
      </c>
      <c r="B655" s="9" t="s">
        <v>11</v>
      </c>
      <c r="C655" s="9" t="s">
        <v>17</v>
      </c>
      <c r="D655" s="9" t="s">
        <v>30</v>
      </c>
      <c r="E655" s="9" t="s">
        <v>31</v>
      </c>
      <c r="F655" s="9" t="s">
        <v>32</v>
      </c>
      <c r="G655" s="9" t="s">
        <v>11</v>
      </c>
      <c r="H655" s="9" t="s">
        <v>33</v>
      </c>
      <c r="I655" s="10">
        <v>37622</v>
      </c>
      <c r="J655" s="11">
        <v>152102.53</v>
      </c>
    </row>
    <row r="656" spans="1:10" x14ac:dyDescent="0.2">
      <c r="A656" s="9" t="s">
        <v>62</v>
      </c>
      <c r="B656" s="9" t="s">
        <v>11</v>
      </c>
      <c r="C656" s="9" t="s">
        <v>17</v>
      </c>
      <c r="D656" s="9" t="s">
        <v>30</v>
      </c>
      <c r="E656" s="9" t="s">
        <v>31</v>
      </c>
      <c r="F656" s="9" t="s">
        <v>32</v>
      </c>
      <c r="G656" s="9" t="s">
        <v>11</v>
      </c>
      <c r="H656" s="9" t="s">
        <v>33</v>
      </c>
      <c r="I656" s="10">
        <v>37987</v>
      </c>
      <c r="J656" s="11">
        <v>9871.75</v>
      </c>
    </row>
    <row r="657" spans="1:10" x14ac:dyDescent="0.2">
      <c r="A657" s="9" t="s">
        <v>62</v>
      </c>
      <c r="B657" s="9" t="s">
        <v>11</v>
      </c>
      <c r="C657" s="9" t="s">
        <v>17</v>
      </c>
      <c r="D657" s="9" t="s">
        <v>30</v>
      </c>
      <c r="E657" s="9" t="s">
        <v>31</v>
      </c>
      <c r="F657" s="9" t="s">
        <v>32</v>
      </c>
      <c r="G657" s="9" t="s">
        <v>11</v>
      </c>
      <c r="H657" s="9" t="s">
        <v>33</v>
      </c>
      <c r="I657" s="10">
        <v>38353</v>
      </c>
      <c r="J657" s="11">
        <v>53198.83</v>
      </c>
    </row>
    <row r="658" spans="1:10" x14ac:dyDescent="0.2">
      <c r="A658" s="9" t="s">
        <v>62</v>
      </c>
      <c r="B658" s="9" t="s">
        <v>11</v>
      </c>
      <c r="C658" s="9" t="s">
        <v>17</v>
      </c>
      <c r="D658" s="9" t="s">
        <v>30</v>
      </c>
      <c r="E658" s="9" t="s">
        <v>31</v>
      </c>
      <c r="F658" s="9" t="s">
        <v>32</v>
      </c>
      <c r="G658" s="9" t="s">
        <v>11</v>
      </c>
      <c r="H658" s="9" t="s">
        <v>33</v>
      </c>
      <c r="I658" s="10">
        <v>38718</v>
      </c>
      <c r="J658" s="12">
        <v>0</v>
      </c>
    </row>
    <row r="659" spans="1:10" x14ac:dyDescent="0.2">
      <c r="A659" s="9" t="s">
        <v>62</v>
      </c>
      <c r="B659" s="9" t="s">
        <v>11</v>
      </c>
      <c r="C659" s="9" t="s">
        <v>17</v>
      </c>
      <c r="D659" s="9" t="s">
        <v>30</v>
      </c>
      <c r="E659" s="9" t="s">
        <v>31</v>
      </c>
      <c r="F659" s="9" t="s">
        <v>32</v>
      </c>
      <c r="G659" s="9" t="s">
        <v>11</v>
      </c>
      <c r="H659" s="9" t="s">
        <v>33</v>
      </c>
      <c r="I659" s="10">
        <v>39083</v>
      </c>
      <c r="J659" s="11">
        <v>179810.28</v>
      </c>
    </row>
    <row r="660" spans="1:10" x14ac:dyDescent="0.2">
      <c r="A660" s="9" t="s">
        <v>62</v>
      </c>
      <c r="B660" s="9" t="s">
        <v>11</v>
      </c>
      <c r="C660" s="9" t="s">
        <v>17</v>
      </c>
      <c r="D660" s="9" t="s">
        <v>30</v>
      </c>
      <c r="E660" s="9" t="s">
        <v>31</v>
      </c>
      <c r="F660" s="9" t="s">
        <v>32</v>
      </c>
      <c r="G660" s="9" t="s">
        <v>11</v>
      </c>
      <c r="H660" s="9" t="s">
        <v>33</v>
      </c>
      <c r="I660" s="10">
        <v>39448</v>
      </c>
      <c r="J660" s="11">
        <v>71932.38</v>
      </c>
    </row>
    <row r="661" spans="1:10" x14ac:dyDescent="0.2">
      <c r="A661" s="9" t="s">
        <v>62</v>
      </c>
      <c r="B661" s="9" t="s">
        <v>11</v>
      </c>
      <c r="C661" s="9" t="s">
        <v>17</v>
      </c>
      <c r="D661" s="9" t="s">
        <v>30</v>
      </c>
      <c r="E661" s="9" t="s">
        <v>31</v>
      </c>
      <c r="F661" s="9" t="s">
        <v>32</v>
      </c>
      <c r="G661" s="9" t="s">
        <v>11</v>
      </c>
      <c r="H661" s="9" t="s">
        <v>33</v>
      </c>
      <c r="I661" s="10">
        <v>40179</v>
      </c>
      <c r="J661" s="11">
        <v>73911.460000000006</v>
      </c>
    </row>
    <row r="662" spans="1:10" x14ac:dyDescent="0.2">
      <c r="A662" s="9" t="s">
        <v>62</v>
      </c>
      <c r="B662" s="9" t="s">
        <v>11</v>
      </c>
      <c r="C662" s="9" t="s">
        <v>17</v>
      </c>
      <c r="D662" s="9" t="s">
        <v>30</v>
      </c>
      <c r="E662" s="9" t="s">
        <v>31</v>
      </c>
      <c r="F662" s="9" t="s">
        <v>32</v>
      </c>
      <c r="G662" s="9" t="s">
        <v>11</v>
      </c>
      <c r="H662" s="9" t="s">
        <v>33</v>
      </c>
      <c r="I662" s="10">
        <v>40544</v>
      </c>
      <c r="J662" s="11">
        <v>20712.580000000002</v>
      </c>
    </row>
    <row r="663" spans="1:10" x14ac:dyDescent="0.2">
      <c r="A663" s="9" t="s">
        <v>62</v>
      </c>
      <c r="B663" s="9" t="s">
        <v>11</v>
      </c>
      <c r="C663" s="9" t="s">
        <v>17</v>
      </c>
      <c r="D663" s="9" t="s">
        <v>30</v>
      </c>
      <c r="E663" s="9" t="s">
        <v>31</v>
      </c>
      <c r="F663" s="9" t="s">
        <v>32</v>
      </c>
      <c r="G663" s="9" t="s">
        <v>11</v>
      </c>
      <c r="H663" s="9" t="s">
        <v>33</v>
      </c>
      <c r="I663" s="10">
        <v>40909</v>
      </c>
      <c r="J663" s="11">
        <v>239539.55</v>
      </c>
    </row>
    <row r="664" spans="1:10" x14ac:dyDescent="0.2">
      <c r="A664" s="9" t="s">
        <v>62</v>
      </c>
      <c r="B664" s="9" t="s">
        <v>11</v>
      </c>
      <c r="C664" s="9" t="s">
        <v>17</v>
      </c>
      <c r="D664" s="9" t="s">
        <v>30</v>
      </c>
      <c r="E664" s="9" t="s">
        <v>31</v>
      </c>
      <c r="F664" s="9" t="s">
        <v>32</v>
      </c>
      <c r="G664" s="9" t="s">
        <v>11</v>
      </c>
      <c r="H664" s="9" t="s">
        <v>33</v>
      </c>
      <c r="I664" s="10">
        <v>41122</v>
      </c>
      <c r="J664" s="11">
        <v>-1740.21</v>
      </c>
    </row>
    <row r="665" spans="1:10" x14ac:dyDescent="0.2">
      <c r="A665" s="9" t="s">
        <v>62</v>
      </c>
      <c r="B665" s="9" t="s">
        <v>11</v>
      </c>
      <c r="C665" s="9" t="s">
        <v>17</v>
      </c>
      <c r="D665" s="9" t="s">
        <v>30</v>
      </c>
      <c r="E665" s="9" t="s">
        <v>31</v>
      </c>
      <c r="F665" s="9" t="s">
        <v>32</v>
      </c>
      <c r="G665" s="9" t="s">
        <v>11</v>
      </c>
      <c r="H665" s="9" t="s">
        <v>33</v>
      </c>
      <c r="I665" s="10">
        <v>41359</v>
      </c>
      <c r="J665" s="11">
        <v>888283.21</v>
      </c>
    </row>
    <row r="666" spans="1:10" x14ac:dyDescent="0.2">
      <c r="A666" s="9" t="s">
        <v>62</v>
      </c>
      <c r="B666" s="9" t="s">
        <v>11</v>
      </c>
      <c r="C666" s="9" t="s">
        <v>17</v>
      </c>
      <c r="D666" s="9" t="s">
        <v>30</v>
      </c>
      <c r="E666" s="9" t="s">
        <v>31</v>
      </c>
      <c r="F666" s="9" t="s">
        <v>32</v>
      </c>
      <c r="G666" s="9" t="s">
        <v>11</v>
      </c>
      <c r="H666" s="9" t="s">
        <v>33</v>
      </c>
      <c r="I666" s="10">
        <v>41411</v>
      </c>
      <c r="J666" s="12">
        <v>0</v>
      </c>
    </row>
    <row r="667" spans="1:10" x14ac:dyDescent="0.2">
      <c r="A667" s="9" t="s">
        <v>62</v>
      </c>
      <c r="B667" s="9" t="s">
        <v>11</v>
      </c>
      <c r="C667" s="9" t="s">
        <v>17</v>
      </c>
      <c r="D667" s="9" t="s">
        <v>30</v>
      </c>
      <c r="E667" s="9" t="s">
        <v>31</v>
      </c>
      <c r="F667" s="9" t="s">
        <v>32</v>
      </c>
      <c r="G667" s="9" t="s">
        <v>11</v>
      </c>
      <c r="H667" s="9" t="s">
        <v>33</v>
      </c>
      <c r="I667" s="10">
        <v>41821</v>
      </c>
      <c r="J667" s="11">
        <v>943.15</v>
      </c>
    </row>
    <row r="668" spans="1:10" x14ac:dyDescent="0.2">
      <c r="A668" s="9" t="s">
        <v>62</v>
      </c>
      <c r="B668" s="9" t="s">
        <v>11</v>
      </c>
      <c r="C668" s="9" t="s">
        <v>17</v>
      </c>
      <c r="D668" s="9" t="s">
        <v>30</v>
      </c>
      <c r="E668" s="9" t="s">
        <v>31</v>
      </c>
      <c r="F668" s="9" t="s">
        <v>32</v>
      </c>
      <c r="G668" s="9" t="s">
        <v>11</v>
      </c>
      <c r="H668" s="9" t="s">
        <v>33</v>
      </c>
      <c r="I668" s="10">
        <v>42297</v>
      </c>
      <c r="J668" s="11">
        <v>3618.24</v>
      </c>
    </row>
    <row r="669" spans="1:10" x14ac:dyDescent="0.2">
      <c r="A669" s="9" t="s">
        <v>62</v>
      </c>
      <c r="B669" s="9" t="s">
        <v>11</v>
      </c>
      <c r="C669" s="9" t="s">
        <v>17</v>
      </c>
      <c r="D669" s="9" t="s">
        <v>30</v>
      </c>
      <c r="E669" s="9" t="s">
        <v>31</v>
      </c>
      <c r="F669" s="9" t="s">
        <v>32</v>
      </c>
      <c r="G669" s="9" t="s">
        <v>11</v>
      </c>
      <c r="H669" s="9" t="s">
        <v>33</v>
      </c>
      <c r="I669" s="10">
        <v>42583</v>
      </c>
      <c r="J669" s="11">
        <v>1227.24</v>
      </c>
    </row>
    <row r="670" spans="1:10" x14ac:dyDescent="0.2">
      <c r="A670" s="9" t="s">
        <v>62</v>
      </c>
      <c r="B670" s="9" t="s">
        <v>54</v>
      </c>
      <c r="C670" s="9" t="s">
        <v>17</v>
      </c>
      <c r="D670" s="9" t="s">
        <v>30</v>
      </c>
      <c r="E670" s="9" t="s">
        <v>31</v>
      </c>
      <c r="F670" s="9" t="s">
        <v>32</v>
      </c>
      <c r="G670" s="9" t="s">
        <v>54</v>
      </c>
      <c r="H670" s="9" t="s">
        <v>55</v>
      </c>
      <c r="I670" s="10">
        <v>42297</v>
      </c>
      <c r="J670" s="12">
        <v>0</v>
      </c>
    </row>
    <row r="671" spans="1:10" x14ac:dyDescent="0.2">
      <c r="A671" s="9" t="s">
        <v>62</v>
      </c>
      <c r="B671" s="9" t="s">
        <v>11</v>
      </c>
      <c r="C671" s="9" t="s">
        <v>12</v>
      </c>
      <c r="D671" s="9" t="s">
        <v>37</v>
      </c>
      <c r="E671" s="9" t="s">
        <v>38</v>
      </c>
      <c r="F671" s="9" t="s">
        <v>39</v>
      </c>
      <c r="G671" s="9" t="s">
        <v>11</v>
      </c>
      <c r="H671" s="9" t="s">
        <v>40</v>
      </c>
      <c r="I671" s="10">
        <v>31048</v>
      </c>
      <c r="J671" s="12">
        <v>0</v>
      </c>
    </row>
    <row r="672" spans="1:10" x14ac:dyDescent="0.2">
      <c r="A672" s="9" t="s">
        <v>62</v>
      </c>
      <c r="B672" s="9" t="s">
        <v>11</v>
      </c>
      <c r="C672" s="9" t="s">
        <v>12</v>
      </c>
      <c r="D672" s="9" t="s">
        <v>37</v>
      </c>
      <c r="E672" s="9" t="s">
        <v>38</v>
      </c>
      <c r="F672" s="9" t="s">
        <v>39</v>
      </c>
      <c r="G672" s="9" t="s">
        <v>11</v>
      </c>
      <c r="H672" s="9" t="s">
        <v>40</v>
      </c>
      <c r="I672" s="10">
        <v>31413</v>
      </c>
      <c r="J672" s="12">
        <v>0</v>
      </c>
    </row>
    <row r="673" spans="1:10" x14ac:dyDescent="0.2">
      <c r="A673" s="9" t="s">
        <v>62</v>
      </c>
      <c r="B673" s="9" t="s">
        <v>11</v>
      </c>
      <c r="C673" s="9" t="s">
        <v>12</v>
      </c>
      <c r="D673" s="9" t="s">
        <v>37</v>
      </c>
      <c r="E673" s="9" t="s">
        <v>38</v>
      </c>
      <c r="F673" s="9" t="s">
        <v>39</v>
      </c>
      <c r="G673" s="9" t="s">
        <v>11</v>
      </c>
      <c r="H673" s="9" t="s">
        <v>40</v>
      </c>
      <c r="I673" s="10">
        <v>31778</v>
      </c>
      <c r="J673" s="12">
        <v>0</v>
      </c>
    </row>
    <row r="674" spans="1:10" x14ac:dyDescent="0.2">
      <c r="A674" s="9" t="s">
        <v>62</v>
      </c>
      <c r="B674" s="9" t="s">
        <v>11</v>
      </c>
      <c r="C674" s="9" t="s">
        <v>12</v>
      </c>
      <c r="D674" s="9" t="s">
        <v>37</v>
      </c>
      <c r="E674" s="9" t="s">
        <v>38</v>
      </c>
      <c r="F674" s="9" t="s">
        <v>39</v>
      </c>
      <c r="G674" s="9" t="s">
        <v>11</v>
      </c>
      <c r="H674" s="9" t="s">
        <v>40</v>
      </c>
      <c r="I674" s="10">
        <v>32143</v>
      </c>
      <c r="J674" s="12">
        <v>0</v>
      </c>
    </row>
    <row r="675" spans="1:10" x14ac:dyDescent="0.2">
      <c r="A675" s="9" t="s">
        <v>62</v>
      </c>
      <c r="B675" s="9" t="s">
        <v>11</v>
      </c>
      <c r="C675" s="9" t="s">
        <v>12</v>
      </c>
      <c r="D675" s="9" t="s">
        <v>37</v>
      </c>
      <c r="E675" s="9" t="s">
        <v>38</v>
      </c>
      <c r="F675" s="9" t="s">
        <v>39</v>
      </c>
      <c r="G675" s="9" t="s">
        <v>11</v>
      </c>
      <c r="H675" s="9" t="s">
        <v>40</v>
      </c>
      <c r="I675" s="10">
        <v>32509</v>
      </c>
      <c r="J675" s="12">
        <v>0</v>
      </c>
    </row>
    <row r="676" spans="1:10" x14ac:dyDescent="0.2">
      <c r="A676" s="9" t="s">
        <v>62</v>
      </c>
      <c r="B676" s="9" t="s">
        <v>11</v>
      </c>
      <c r="C676" s="9" t="s">
        <v>12</v>
      </c>
      <c r="D676" s="9" t="s">
        <v>37</v>
      </c>
      <c r="E676" s="9" t="s">
        <v>38</v>
      </c>
      <c r="F676" s="9" t="s">
        <v>39</v>
      </c>
      <c r="G676" s="9" t="s">
        <v>11</v>
      </c>
      <c r="H676" s="9" t="s">
        <v>40</v>
      </c>
      <c r="I676" s="10">
        <v>32874</v>
      </c>
      <c r="J676" s="12">
        <v>0</v>
      </c>
    </row>
    <row r="677" spans="1:10" x14ac:dyDescent="0.2">
      <c r="A677" s="9" t="s">
        <v>62</v>
      </c>
      <c r="B677" s="9" t="s">
        <v>11</v>
      </c>
      <c r="C677" s="9" t="s">
        <v>12</v>
      </c>
      <c r="D677" s="9" t="s">
        <v>37</v>
      </c>
      <c r="E677" s="9" t="s">
        <v>38</v>
      </c>
      <c r="F677" s="9" t="s">
        <v>39</v>
      </c>
      <c r="G677" s="9" t="s">
        <v>11</v>
      </c>
      <c r="H677" s="9" t="s">
        <v>40</v>
      </c>
      <c r="I677" s="10">
        <v>33239</v>
      </c>
      <c r="J677" s="12">
        <v>0</v>
      </c>
    </row>
    <row r="678" spans="1:10" x14ac:dyDescent="0.2">
      <c r="A678" s="9" t="s">
        <v>62</v>
      </c>
      <c r="B678" s="9" t="s">
        <v>11</v>
      </c>
      <c r="C678" s="9" t="s">
        <v>12</v>
      </c>
      <c r="D678" s="9" t="s">
        <v>37</v>
      </c>
      <c r="E678" s="9" t="s">
        <v>38</v>
      </c>
      <c r="F678" s="9" t="s">
        <v>39</v>
      </c>
      <c r="G678" s="9" t="s">
        <v>11</v>
      </c>
      <c r="H678" s="9" t="s">
        <v>40</v>
      </c>
      <c r="I678" s="10">
        <v>33604</v>
      </c>
      <c r="J678" s="12">
        <v>0</v>
      </c>
    </row>
    <row r="679" spans="1:10" x14ac:dyDescent="0.2">
      <c r="A679" s="9" t="s">
        <v>62</v>
      </c>
      <c r="B679" s="9" t="s">
        <v>11</v>
      </c>
      <c r="C679" s="9" t="s">
        <v>12</v>
      </c>
      <c r="D679" s="9" t="s">
        <v>37</v>
      </c>
      <c r="E679" s="9" t="s">
        <v>38</v>
      </c>
      <c r="F679" s="9" t="s">
        <v>39</v>
      </c>
      <c r="G679" s="9" t="s">
        <v>11</v>
      </c>
      <c r="H679" s="9" t="s">
        <v>40</v>
      </c>
      <c r="I679" s="10">
        <v>33970</v>
      </c>
      <c r="J679" s="12">
        <v>0</v>
      </c>
    </row>
    <row r="680" spans="1:10" x14ac:dyDescent="0.2">
      <c r="A680" s="9" t="s">
        <v>62</v>
      </c>
      <c r="B680" s="9" t="s">
        <v>11</v>
      </c>
      <c r="C680" s="9" t="s">
        <v>12</v>
      </c>
      <c r="D680" s="9" t="s">
        <v>37</v>
      </c>
      <c r="E680" s="9" t="s">
        <v>38</v>
      </c>
      <c r="F680" s="9" t="s">
        <v>39</v>
      </c>
      <c r="G680" s="9" t="s">
        <v>11</v>
      </c>
      <c r="H680" s="9" t="s">
        <v>40</v>
      </c>
      <c r="I680" s="10">
        <v>34335</v>
      </c>
      <c r="J680" s="12">
        <v>0</v>
      </c>
    </row>
    <row r="681" spans="1:10" x14ac:dyDescent="0.2">
      <c r="A681" s="9" t="s">
        <v>62</v>
      </c>
      <c r="B681" s="9" t="s">
        <v>11</v>
      </c>
      <c r="C681" s="9" t="s">
        <v>12</v>
      </c>
      <c r="D681" s="9" t="s">
        <v>37</v>
      </c>
      <c r="E681" s="9" t="s">
        <v>38</v>
      </c>
      <c r="F681" s="9" t="s">
        <v>39</v>
      </c>
      <c r="G681" s="9" t="s">
        <v>11</v>
      </c>
      <c r="H681" s="9" t="s">
        <v>40</v>
      </c>
      <c r="I681" s="10">
        <v>34700</v>
      </c>
      <c r="J681" s="12">
        <v>0</v>
      </c>
    </row>
    <row r="682" spans="1:10" x14ac:dyDescent="0.2">
      <c r="A682" s="9" t="s">
        <v>62</v>
      </c>
      <c r="B682" s="9" t="s">
        <v>11</v>
      </c>
      <c r="C682" s="9" t="s">
        <v>12</v>
      </c>
      <c r="D682" s="9" t="s">
        <v>37</v>
      </c>
      <c r="E682" s="9" t="s">
        <v>38</v>
      </c>
      <c r="F682" s="9" t="s">
        <v>39</v>
      </c>
      <c r="G682" s="9" t="s">
        <v>11</v>
      </c>
      <c r="H682" s="9" t="s">
        <v>40</v>
      </c>
      <c r="I682" s="10">
        <v>35065</v>
      </c>
      <c r="J682" s="12">
        <v>0</v>
      </c>
    </row>
    <row r="683" spans="1:10" x14ac:dyDescent="0.2">
      <c r="A683" s="9" t="s">
        <v>62</v>
      </c>
      <c r="B683" s="9" t="s">
        <v>11</v>
      </c>
      <c r="C683" s="9" t="s">
        <v>12</v>
      </c>
      <c r="D683" s="9" t="s">
        <v>37</v>
      </c>
      <c r="E683" s="9" t="s">
        <v>38</v>
      </c>
      <c r="F683" s="9" t="s">
        <v>39</v>
      </c>
      <c r="G683" s="9" t="s">
        <v>11</v>
      </c>
      <c r="H683" s="9" t="s">
        <v>40</v>
      </c>
      <c r="I683" s="10">
        <v>35431</v>
      </c>
      <c r="J683" s="11">
        <v>96.38</v>
      </c>
    </row>
    <row r="684" spans="1:10" x14ac:dyDescent="0.2">
      <c r="A684" s="9" t="s">
        <v>62</v>
      </c>
      <c r="B684" s="9" t="s">
        <v>11</v>
      </c>
      <c r="C684" s="9" t="s">
        <v>12</v>
      </c>
      <c r="D684" s="9" t="s">
        <v>37</v>
      </c>
      <c r="E684" s="9" t="s">
        <v>38</v>
      </c>
      <c r="F684" s="9" t="s">
        <v>39</v>
      </c>
      <c r="G684" s="9" t="s">
        <v>11</v>
      </c>
      <c r="H684" s="9" t="s">
        <v>40</v>
      </c>
      <c r="I684" s="10">
        <v>35796</v>
      </c>
      <c r="J684" s="11">
        <v>158.77000000000001</v>
      </c>
    </row>
    <row r="685" spans="1:10" x14ac:dyDescent="0.2">
      <c r="A685" s="9" t="s">
        <v>62</v>
      </c>
      <c r="B685" s="9" t="s">
        <v>11</v>
      </c>
      <c r="C685" s="9" t="s">
        <v>12</v>
      </c>
      <c r="D685" s="9" t="s">
        <v>37</v>
      </c>
      <c r="E685" s="9" t="s">
        <v>38</v>
      </c>
      <c r="F685" s="9" t="s">
        <v>39</v>
      </c>
      <c r="G685" s="9" t="s">
        <v>11</v>
      </c>
      <c r="H685" s="9" t="s">
        <v>40</v>
      </c>
      <c r="I685" s="10">
        <v>36161</v>
      </c>
      <c r="J685" s="11">
        <v>176.19</v>
      </c>
    </row>
    <row r="686" spans="1:10" x14ac:dyDescent="0.2">
      <c r="A686" s="9" t="s">
        <v>62</v>
      </c>
      <c r="B686" s="9" t="s">
        <v>11</v>
      </c>
      <c r="C686" s="9" t="s">
        <v>12</v>
      </c>
      <c r="D686" s="9" t="s">
        <v>37</v>
      </c>
      <c r="E686" s="9" t="s">
        <v>38</v>
      </c>
      <c r="F686" s="9" t="s">
        <v>39</v>
      </c>
      <c r="G686" s="9" t="s">
        <v>11</v>
      </c>
      <c r="H686" s="9" t="s">
        <v>40</v>
      </c>
      <c r="I686" s="10">
        <v>36526</v>
      </c>
      <c r="J686" s="11">
        <v>352.7</v>
      </c>
    </row>
    <row r="687" spans="1:10" x14ac:dyDescent="0.2">
      <c r="A687" s="9" t="s">
        <v>62</v>
      </c>
      <c r="B687" s="9" t="s">
        <v>11</v>
      </c>
      <c r="C687" s="9" t="s">
        <v>12</v>
      </c>
      <c r="D687" s="9" t="s">
        <v>37</v>
      </c>
      <c r="E687" s="9" t="s">
        <v>38</v>
      </c>
      <c r="F687" s="9" t="s">
        <v>39</v>
      </c>
      <c r="G687" s="9" t="s">
        <v>11</v>
      </c>
      <c r="H687" s="9" t="s">
        <v>40</v>
      </c>
      <c r="I687" s="10">
        <v>36892</v>
      </c>
      <c r="J687" s="11">
        <v>76.47</v>
      </c>
    </row>
    <row r="688" spans="1:10" x14ac:dyDescent="0.2">
      <c r="A688" s="9" t="s">
        <v>62</v>
      </c>
      <c r="B688" s="9" t="s">
        <v>11</v>
      </c>
      <c r="C688" s="9" t="s">
        <v>12</v>
      </c>
      <c r="D688" s="9" t="s">
        <v>37</v>
      </c>
      <c r="E688" s="9" t="s">
        <v>38</v>
      </c>
      <c r="F688" s="9" t="s">
        <v>39</v>
      </c>
      <c r="G688" s="9" t="s">
        <v>11</v>
      </c>
      <c r="H688" s="9" t="s">
        <v>40</v>
      </c>
      <c r="I688" s="10">
        <v>37257</v>
      </c>
      <c r="J688" s="11">
        <v>15.77</v>
      </c>
    </row>
    <row r="689" spans="1:10" x14ac:dyDescent="0.2">
      <c r="A689" s="9" t="s">
        <v>62</v>
      </c>
      <c r="B689" s="9" t="s">
        <v>11</v>
      </c>
      <c r="C689" s="9" t="s">
        <v>12</v>
      </c>
      <c r="D689" s="9" t="s">
        <v>37</v>
      </c>
      <c r="E689" s="9" t="s">
        <v>38</v>
      </c>
      <c r="F689" s="9" t="s">
        <v>39</v>
      </c>
      <c r="G689" s="9" t="s">
        <v>11</v>
      </c>
      <c r="H689" s="9" t="s">
        <v>40</v>
      </c>
      <c r="I689" s="10">
        <v>37622</v>
      </c>
      <c r="J689" s="11">
        <v>124.59</v>
      </c>
    </row>
    <row r="690" spans="1:10" x14ac:dyDescent="0.2">
      <c r="A690" s="9" t="s">
        <v>62</v>
      </c>
      <c r="B690" s="9" t="s">
        <v>11</v>
      </c>
      <c r="C690" s="9" t="s">
        <v>12</v>
      </c>
      <c r="D690" s="9" t="s">
        <v>37</v>
      </c>
      <c r="E690" s="9" t="s">
        <v>38</v>
      </c>
      <c r="F690" s="9" t="s">
        <v>39</v>
      </c>
      <c r="G690" s="9" t="s">
        <v>11</v>
      </c>
      <c r="H690" s="9" t="s">
        <v>40</v>
      </c>
      <c r="I690" s="10">
        <v>37987</v>
      </c>
      <c r="J690" s="11">
        <v>7417.5</v>
      </c>
    </row>
    <row r="691" spans="1:10" x14ac:dyDescent="0.2">
      <c r="A691" s="9" t="s">
        <v>62</v>
      </c>
      <c r="B691" s="9" t="s">
        <v>11</v>
      </c>
      <c r="C691" s="9" t="s">
        <v>12</v>
      </c>
      <c r="D691" s="9" t="s">
        <v>37</v>
      </c>
      <c r="E691" s="9" t="s">
        <v>38</v>
      </c>
      <c r="F691" s="9" t="s">
        <v>39</v>
      </c>
      <c r="G691" s="9" t="s">
        <v>11</v>
      </c>
      <c r="H691" s="9" t="s">
        <v>40</v>
      </c>
      <c r="I691" s="10">
        <v>41249</v>
      </c>
      <c r="J691" s="12">
        <v>0</v>
      </c>
    </row>
    <row r="692" spans="1:10" x14ac:dyDescent="0.2">
      <c r="A692" s="9" t="s">
        <v>62</v>
      </c>
      <c r="B692" s="9" t="s">
        <v>11</v>
      </c>
      <c r="C692" s="9" t="s">
        <v>12</v>
      </c>
      <c r="D692" s="9" t="s">
        <v>37</v>
      </c>
      <c r="E692" s="9" t="s">
        <v>38</v>
      </c>
      <c r="F692" s="9" t="s">
        <v>39</v>
      </c>
      <c r="G692" s="9" t="s">
        <v>11</v>
      </c>
      <c r="H692" s="9" t="s">
        <v>40</v>
      </c>
      <c r="I692" s="10">
        <v>41883</v>
      </c>
      <c r="J692" s="11">
        <v>963606.86</v>
      </c>
    </row>
    <row r="693" spans="1:10" x14ac:dyDescent="0.2">
      <c r="A693" s="9" t="s">
        <v>62</v>
      </c>
      <c r="B693" s="9" t="s">
        <v>11</v>
      </c>
      <c r="C693" s="9" t="s">
        <v>34</v>
      </c>
      <c r="D693" s="9" t="s">
        <v>37</v>
      </c>
      <c r="E693" s="9" t="s">
        <v>38</v>
      </c>
      <c r="F693" s="9" t="s">
        <v>39</v>
      </c>
      <c r="G693" s="9" t="s">
        <v>11</v>
      </c>
      <c r="H693" s="9" t="s">
        <v>40</v>
      </c>
      <c r="I693" s="10">
        <v>31048</v>
      </c>
      <c r="J693" s="12">
        <v>0</v>
      </c>
    </row>
    <row r="694" spans="1:10" x14ac:dyDescent="0.2">
      <c r="A694" s="9" t="s">
        <v>62</v>
      </c>
      <c r="B694" s="9" t="s">
        <v>11</v>
      </c>
      <c r="C694" s="9" t="s">
        <v>34</v>
      </c>
      <c r="D694" s="9" t="s">
        <v>37</v>
      </c>
      <c r="E694" s="9" t="s">
        <v>38</v>
      </c>
      <c r="F694" s="9" t="s">
        <v>39</v>
      </c>
      <c r="G694" s="9" t="s">
        <v>11</v>
      </c>
      <c r="H694" s="9" t="s">
        <v>40</v>
      </c>
      <c r="I694" s="10">
        <v>31413</v>
      </c>
      <c r="J694" s="12">
        <v>0</v>
      </c>
    </row>
    <row r="695" spans="1:10" x14ac:dyDescent="0.2">
      <c r="A695" s="9" t="s">
        <v>62</v>
      </c>
      <c r="B695" s="9" t="s">
        <v>11</v>
      </c>
      <c r="C695" s="9" t="s">
        <v>34</v>
      </c>
      <c r="D695" s="9" t="s">
        <v>37</v>
      </c>
      <c r="E695" s="9" t="s">
        <v>38</v>
      </c>
      <c r="F695" s="9" t="s">
        <v>39</v>
      </c>
      <c r="G695" s="9" t="s">
        <v>11</v>
      </c>
      <c r="H695" s="9" t="s">
        <v>40</v>
      </c>
      <c r="I695" s="10">
        <v>31778</v>
      </c>
      <c r="J695" s="12">
        <v>0</v>
      </c>
    </row>
    <row r="696" spans="1:10" x14ac:dyDescent="0.2">
      <c r="A696" s="9" t="s">
        <v>62</v>
      </c>
      <c r="B696" s="9" t="s">
        <v>11</v>
      </c>
      <c r="C696" s="9" t="s">
        <v>34</v>
      </c>
      <c r="D696" s="9" t="s">
        <v>37</v>
      </c>
      <c r="E696" s="9" t="s">
        <v>38</v>
      </c>
      <c r="F696" s="9" t="s">
        <v>39</v>
      </c>
      <c r="G696" s="9" t="s">
        <v>11</v>
      </c>
      <c r="H696" s="9" t="s">
        <v>40</v>
      </c>
      <c r="I696" s="10">
        <v>32143</v>
      </c>
      <c r="J696" s="12">
        <v>0</v>
      </c>
    </row>
    <row r="697" spans="1:10" x14ac:dyDescent="0.2">
      <c r="A697" s="9" t="s">
        <v>62</v>
      </c>
      <c r="B697" s="9" t="s">
        <v>11</v>
      </c>
      <c r="C697" s="9" t="s">
        <v>34</v>
      </c>
      <c r="D697" s="9" t="s">
        <v>37</v>
      </c>
      <c r="E697" s="9" t="s">
        <v>38</v>
      </c>
      <c r="F697" s="9" t="s">
        <v>39</v>
      </c>
      <c r="G697" s="9" t="s">
        <v>11</v>
      </c>
      <c r="H697" s="9" t="s">
        <v>40</v>
      </c>
      <c r="I697" s="10">
        <v>32509</v>
      </c>
      <c r="J697" s="12">
        <v>0</v>
      </c>
    </row>
    <row r="698" spans="1:10" x14ac:dyDescent="0.2">
      <c r="A698" s="9" t="s">
        <v>62</v>
      </c>
      <c r="B698" s="9" t="s">
        <v>11</v>
      </c>
      <c r="C698" s="9" t="s">
        <v>34</v>
      </c>
      <c r="D698" s="9" t="s">
        <v>37</v>
      </c>
      <c r="E698" s="9" t="s">
        <v>38</v>
      </c>
      <c r="F698" s="9" t="s">
        <v>39</v>
      </c>
      <c r="G698" s="9" t="s">
        <v>11</v>
      </c>
      <c r="H698" s="9" t="s">
        <v>40</v>
      </c>
      <c r="I698" s="10">
        <v>32874</v>
      </c>
      <c r="J698" s="12">
        <v>0</v>
      </c>
    </row>
    <row r="699" spans="1:10" x14ac:dyDescent="0.2">
      <c r="A699" s="9" t="s">
        <v>62</v>
      </c>
      <c r="B699" s="9" t="s">
        <v>11</v>
      </c>
      <c r="C699" s="9" t="s">
        <v>34</v>
      </c>
      <c r="D699" s="9" t="s">
        <v>37</v>
      </c>
      <c r="E699" s="9" t="s">
        <v>38</v>
      </c>
      <c r="F699" s="9" t="s">
        <v>39</v>
      </c>
      <c r="G699" s="9" t="s">
        <v>11</v>
      </c>
      <c r="H699" s="9" t="s">
        <v>40</v>
      </c>
      <c r="I699" s="10">
        <v>33239</v>
      </c>
      <c r="J699" s="12">
        <v>0</v>
      </c>
    </row>
    <row r="700" spans="1:10" x14ac:dyDescent="0.2">
      <c r="A700" s="9" t="s">
        <v>62</v>
      </c>
      <c r="B700" s="9" t="s">
        <v>11</v>
      </c>
      <c r="C700" s="9" t="s">
        <v>34</v>
      </c>
      <c r="D700" s="9" t="s">
        <v>37</v>
      </c>
      <c r="E700" s="9" t="s">
        <v>38</v>
      </c>
      <c r="F700" s="9" t="s">
        <v>39</v>
      </c>
      <c r="G700" s="9" t="s">
        <v>11</v>
      </c>
      <c r="H700" s="9" t="s">
        <v>40</v>
      </c>
      <c r="I700" s="10">
        <v>33604</v>
      </c>
      <c r="J700" s="12">
        <v>0</v>
      </c>
    </row>
    <row r="701" spans="1:10" x14ac:dyDescent="0.2">
      <c r="A701" s="9" t="s">
        <v>62</v>
      </c>
      <c r="B701" s="9" t="s">
        <v>11</v>
      </c>
      <c r="C701" s="9" t="s">
        <v>34</v>
      </c>
      <c r="D701" s="9" t="s">
        <v>37</v>
      </c>
      <c r="E701" s="9" t="s">
        <v>38</v>
      </c>
      <c r="F701" s="9" t="s">
        <v>39</v>
      </c>
      <c r="G701" s="9" t="s">
        <v>11</v>
      </c>
      <c r="H701" s="9" t="s">
        <v>40</v>
      </c>
      <c r="I701" s="10">
        <v>33970</v>
      </c>
      <c r="J701" s="12">
        <v>0</v>
      </c>
    </row>
    <row r="702" spans="1:10" x14ac:dyDescent="0.2">
      <c r="A702" s="9" t="s">
        <v>62</v>
      </c>
      <c r="B702" s="9" t="s">
        <v>11</v>
      </c>
      <c r="C702" s="9" t="s">
        <v>34</v>
      </c>
      <c r="D702" s="9" t="s">
        <v>37</v>
      </c>
      <c r="E702" s="9" t="s">
        <v>38</v>
      </c>
      <c r="F702" s="9" t="s">
        <v>39</v>
      </c>
      <c r="G702" s="9" t="s">
        <v>11</v>
      </c>
      <c r="H702" s="9" t="s">
        <v>40</v>
      </c>
      <c r="I702" s="10">
        <v>34335</v>
      </c>
      <c r="J702" s="12">
        <v>0</v>
      </c>
    </row>
    <row r="703" spans="1:10" x14ac:dyDescent="0.2">
      <c r="A703" s="9" t="s">
        <v>62</v>
      </c>
      <c r="B703" s="9" t="s">
        <v>11</v>
      </c>
      <c r="C703" s="9" t="s">
        <v>34</v>
      </c>
      <c r="D703" s="9" t="s">
        <v>37</v>
      </c>
      <c r="E703" s="9" t="s">
        <v>38</v>
      </c>
      <c r="F703" s="9" t="s">
        <v>39</v>
      </c>
      <c r="G703" s="9" t="s">
        <v>11</v>
      </c>
      <c r="H703" s="9" t="s">
        <v>40</v>
      </c>
      <c r="I703" s="10">
        <v>34700</v>
      </c>
      <c r="J703" s="12">
        <v>0</v>
      </c>
    </row>
    <row r="704" spans="1:10" x14ac:dyDescent="0.2">
      <c r="A704" s="9" t="s">
        <v>62</v>
      </c>
      <c r="B704" s="9" t="s">
        <v>11</v>
      </c>
      <c r="C704" s="9" t="s">
        <v>34</v>
      </c>
      <c r="D704" s="9" t="s">
        <v>37</v>
      </c>
      <c r="E704" s="9" t="s">
        <v>38</v>
      </c>
      <c r="F704" s="9" t="s">
        <v>39</v>
      </c>
      <c r="G704" s="9" t="s">
        <v>11</v>
      </c>
      <c r="H704" s="9" t="s">
        <v>40</v>
      </c>
      <c r="I704" s="10">
        <v>35065</v>
      </c>
      <c r="J704" s="12">
        <v>0</v>
      </c>
    </row>
    <row r="705" spans="1:10" x14ac:dyDescent="0.2">
      <c r="A705" s="9" t="s">
        <v>62</v>
      </c>
      <c r="B705" s="9" t="s">
        <v>11</v>
      </c>
      <c r="C705" s="9" t="s">
        <v>34</v>
      </c>
      <c r="D705" s="9" t="s">
        <v>37</v>
      </c>
      <c r="E705" s="9" t="s">
        <v>38</v>
      </c>
      <c r="F705" s="9" t="s">
        <v>39</v>
      </c>
      <c r="G705" s="9" t="s">
        <v>11</v>
      </c>
      <c r="H705" s="9" t="s">
        <v>40</v>
      </c>
      <c r="I705" s="10">
        <v>35431</v>
      </c>
      <c r="J705" s="11">
        <v>15862.48</v>
      </c>
    </row>
    <row r="706" spans="1:10" x14ac:dyDescent="0.2">
      <c r="A706" s="9" t="s">
        <v>62</v>
      </c>
      <c r="B706" s="9" t="s">
        <v>11</v>
      </c>
      <c r="C706" s="9" t="s">
        <v>34</v>
      </c>
      <c r="D706" s="9" t="s">
        <v>37</v>
      </c>
      <c r="E706" s="9" t="s">
        <v>38</v>
      </c>
      <c r="F706" s="9" t="s">
        <v>39</v>
      </c>
      <c r="G706" s="9" t="s">
        <v>11</v>
      </c>
      <c r="H706" s="9" t="s">
        <v>40</v>
      </c>
      <c r="I706" s="10">
        <v>35796</v>
      </c>
      <c r="J706" s="11">
        <v>26131.85</v>
      </c>
    </row>
    <row r="707" spans="1:10" x14ac:dyDescent="0.2">
      <c r="A707" s="9" t="s">
        <v>62</v>
      </c>
      <c r="B707" s="9" t="s">
        <v>11</v>
      </c>
      <c r="C707" s="9" t="s">
        <v>34</v>
      </c>
      <c r="D707" s="9" t="s">
        <v>37</v>
      </c>
      <c r="E707" s="9" t="s">
        <v>38</v>
      </c>
      <c r="F707" s="9" t="s">
        <v>39</v>
      </c>
      <c r="G707" s="9" t="s">
        <v>11</v>
      </c>
      <c r="H707" s="9" t="s">
        <v>40</v>
      </c>
      <c r="I707" s="10">
        <v>36161</v>
      </c>
      <c r="J707" s="11">
        <v>28999.11</v>
      </c>
    </row>
    <row r="708" spans="1:10" x14ac:dyDescent="0.2">
      <c r="A708" s="9" t="s">
        <v>62</v>
      </c>
      <c r="B708" s="9" t="s">
        <v>11</v>
      </c>
      <c r="C708" s="9" t="s">
        <v>34</v>
      </c>
      <c r="D708" s="9" t="s">
        <v>37</v>
      </c>
      <c r="E708" s="9" t="s">
        <v>38</v>
      </c>
      <c r="F708" s="9" t="s">
        <v>39</v>
      </c>
      <c r="G708" s="9" t="s">
        <v>11</v>
      </c>
      <c r="H708" s="9" t="s">
        <v>40</v>
      </c>
      <c r="I708" s="10">
        <v>36526</v>
      </c>
      <c r="J708" s="11">
        <v>58049.919999999998</v>
      </c>
    </row>
    <row r="709" spans="1:10" x14ac:dyDescent="0.2">
      <c r="A709" s="9" t="s">
        <v>62</v>
      </c>
      <c r="B709" s="9" t="s">
        <v>11</v>
      </c>
      <c r="C709" s="9" t="s">
        <v>34</v>
      </c>
      <c r="D709" s="9" t="s">
        <v>37</v>
      </c>
      <c r="E709" s="9" t="s">
        <v>38</v>
      </c>
      <c r="F709" s="9" t="s">
        <v>39</v>
      </c>
      <c r="G709" s="9" t="s">
        <v>11</v>
      </c>
      <c r="H709" s="9" t="s">
        <v>40</v>
      </c>
      <c r="I709" s="10">
        <v>36892</v>
      </c>
      <c r="J709" s="11">
        <v>12585.58</v>
      </c>
    </row>
    <row r="710" spans="1:10" x14ac:dyDescent="0.2">
      <c r="A710" s="9" t="s">
        <v>62</v>
      </c>
      <c r="B710" s="9" t="s">
        <v>11</v>
      </c>
      <c r="C710" s="9" t="s">
        <v>34</v>
      </c>
      <c r="D710" s="9" t="s">
        <v>37</v>
      </c>
      <c r="E710" s="9" t="s">
        <v>38</v>
      </c>
      <c r="F710" s="9" t="s">
        <v>39</v>
      </c>
      <c r="G710" s="9" t="s">
        <v>11</v>
      </c>
      <c r="H710" s="9" t="s">
        <v>40</v>
      </c>
      <c r="I710" s="10">
        <v>37257</v>
      </c>
      <c r="J710" s="11">
        <v>2596.2199999999998</v>
      </c>
    </row>
    <row r="711" spans="1:10" x14ac:dyDescent="0.2">
      <c r="A711" s="9" t="s">
        <v>62</v>
      </c>
      <c r="B711" s="9" t="s">
        <v>11</v>
      </c>
      <c r="C711" s="9" t="s">
        <v>34</v>
      </c>
      <c r="D711" s="9" t="s">
        <v>37</v>
      </c>
      <c r="E711" s="9" t="s">
        <v>38</v>
      </c>
      <c r="F711" s="9" t="s">
        <v>39</v>
      </c>
      <c r="G711" s="9" t="s">
        <v>11</v>
      </c>
      <c r="H711" s="9" t="s">
        <v>40</v>
      </c>
      <c r="I711" s="10">
        <v>37622</v>
      </c>
      <c r="J711" s="11">
        <v>20506.32</v>
      </c>
    </row>
    <row r="712" spans="1:10" x14ac:dyDescent="0.2">
      <c r="A712" s="9" t="s">
        <v>62</v>
      </c>
      <c r="B712" s="9" t="s">
        <v>11</v>
      </c>
      <c r="C712" s="9" t="s">
        <v>34</v>
      </c>
      <c r="D712" s="9" t="s">
        <v>37</v>
      </c>
      <c r="E712" s="9" t="s">
        <v>38</v>
      </c>
      <c r="F712" s="9" t="s">
        <v>39</v>
      </c>
      <c r="G712" s="9" t="s">
        <v>11</v>
      </c>
      <c r="H712" s="9" t="s">
        <v>40</v>
      </c>
      <c r="I712" s="10">
        <v>37987</v>
      </c>
      <c r="J712" s="11">
        <v>29318.61</v>
      </c>
    </row>
    <row r="713" spans="1:10" x14ac:dyDescent="0.2">
      <c r="A713" s="9" t="s">
        <v>62</v>
      </c>
      <c r="B713" s="9" t="s">
        <v>11</v>
      </c>
      <c r="C713" s="9" t="s">
        <v>34</v>
      </c>
      <c r="D713" s="9" t="s">
        <v>37</v>
      </c>
      <c r="E713" s="9" t="s">
        <v>38</v>
      </c>
      <c r="F713" s="9" t="s">
        <v>39</v>
      </c>
      <c r="G713" s="9" t="s">
        <v>11</v>
      </c>
      <c r="H713" s="9" t="s">
        <v>40</v>
      </c>
      <c r="I713" s="10">
        <v>38353</v>
      </c>
      <c r="J713" s="11">
        <v>27655.17</v>
      </c>
    </row>
    <row r="714" spans="1:10" x14ac:dyDescent="0.2">
      <c r="A714" s="9" t="s">
        <v>62</v>
      </c>
      <c r="B714" s="9" t="s">
        <v>11</v>
      </c>
      <c r="C714" s="9" t="s">
        <v>34</v>
      </c>
      <c r="D714" s="9" t="s">
        <v>37</v>
      </c>
      <c r="E714" s="9" t="s">
        <v>38</v>
      </c>
      <c r="F714" s="9" t="s">
        <v>39</v>
      </c>
      <c r="G714" s="9" t="s">
        <v>11</v>
      </c>
      <c r="H714" s="9" t="s">
        <v>40</v>
      </c>
      <c r="I714" s="10">
        <v>38718</v>
      </c>
      <c r="J714" s="11">
        <v>7312.79</v>
      </c>
    </row>
    <row r="715" spans="1:10" x14ac:dyDescent="0.2">
      <c r="A715" s="9" t="s">
        <v>62</v>
      </c>
      <c r="B715" s="9" t="s">
        <v>11</v>
      </c>
      <c r="C715" s="9" t="s">
        <v>34</v>
      </c>
      <c r="D715" s="9" t="s">
        <v>37</v>
      </c>
      <c r="E715" s="9" t="s">
        <v>38</v>
      </c>
      <c r="F715" s="9" t="s">
        <v>39</v>
      </c>
      <c r="G715" s="9" t="s">
        <v>11</v>
      </c>
      <c r="H715" s="9" t="s">
        <v>40</v>
      </c>
      <c r="I715" s="10">
        <v>39083</v>
      </c>
      <c r="J715" s="11">
        <v>16402.490000000002</v>
      </c>
    </row>
    <row r="716" spans="1:10" x14ac:dyDescent="0.2">
      <c r="A716" s="9" t="s">
        <v>62</v>
      </c>
      <c r="B716" s="9" t="s">
        <v>11</v>
      </c>
      <c r="C716" s="9" t="s">
        <v>34</v>
      </c>
      <c r="D716" s="9" t="s">
        <v>37</v>
      </c>
      <c r="E716" s="9" t="s">
        <v>38</v>
      </c>
      <c r="F716" s="9" t="s">
        <v>39</v>
      </c>
      <c r="G716" s="9" t="s">
        <v>11</v>
      </c>
      <c r="H716" s="9" t="s">
        <v>40</v>
      </c>
      <c r="I716" s="10">
        <v>39448</v>
      </c>
      <c r="J716" s="11">
        <v>6351.49</v>
      </c>
    </row>
    <row r="717" spans="1:10" x14ac:dyDescent="0.2">
      <c r="A717" s="9" t="s">
        <v>62</v>
      </c>
      <c r="B717" s="9" t="s">
        <v>11</v>
      </c>
      <c r="C717" s="9" t="s">
        <v>34</v>
      </c>
      <c r="D717" s="9" t="s">
        <v>37</v>
      </c>
      <c r="E717" s="9" t="s">
        <v>38</v>
      </c>
      <c r="F717" s="9" t="s">
        <v>39</v>
      </c>
      <c r="G717" s="9" t="s">
        <v>11</v>
      </c>
      <c r="H717" s="9" t="s">
        <v>40</v>
      </c>
      <c r="I717" s="10">
        <v>40544</v>
      </c>
      <c r="J717" s="11">
        <v>35.090000000000003</v>
      </c>
    </row>
    <row r="718" spans="1:10" x14ac:dyDescent="0.2">
      <c r="A718" s="9" t="s">
        <v>62</v>
      </c>
      <c r="B718" s="9" t="s">
        <v>11</v>
      </c>
      <c r="C718" s="9" t="s">
        <v>34</v>
      </c>
      <c r="D718" s="9" t="s">
        <v>37</v>
      </c>
      <c r="E718" s="9" t="s">
        <v>38</v>
      </c>
      <c r="F718" s="9" t="s">
        <v>39</v>
      </c>
      <c r="G718" s="9" t="s">
        <v>11</v>
      </c>
      <c r="H718" s="9" t="s">
        <v>40</v>
      </c>
      <c r="I718" s="10">
        <v>42507</v>
      </c>
      <c r="J718" s="11">
        <v>13936.22</v>
      </c>
    </row>
    <row r="719" spans="1:10" x14ac:dyDescent="0.2">
      <c r="A719" s="9" t="s">
        <v>62</v>
      </c>
      <c r="B719" s="9" t="s">
        <v>11</v>
      </c>
      <c r="C719" s="9" t="s">
        <v>17</v>
      </c>
      <c r="D719" s="9" t="s">
        <v>37</v>
      </c>
      <c r="E719" s="9" t="s">
        <v>38</v>
      </c>
      <c r="F719" s="9" t="s">
        <v>39</v>
      </c>
      <c r="G719" s="9" t="s">
        <v>11</v>
      </c>
      <c r="H719" s="9" t="s">
        <v>40</v>
      </c>
      <c r="I719" s="10">
        <v>31048</v>
      </c>
      <c r="J719" s="12">
        <v>0</v>
      </c>
    </row>
    <row r="720" spans="1:10" x14ac:dyDescent="0.2">
      <c r="A720" s="9" t="s">
        <v>62</v>
      </c>
      <c r="B720" s="9" t="s">
        <v>11</v>
      </c>
      <c r="C720" s="9" t="s">
        <v>17</v>
      </c>
      <c r="D720" s="9" t="s">
        <v>37</v>
      </c>
      <c r="E720" s="9" t="s">
        <v>38</v>
      </c>
      <c r="F720" s="9" t="s">
        <v>39</v>
      </c>
      <c r="G720" s="9" t="s">
        <v>11</v>
      </c>
      <c r="H720" s="9" t="s">
        <v>40</v>
      </c>
      <c r="I720" s="10">
        <v>31413</v>
      </c>
      <c r="J720" s="12">
        <v>0</v>
      </c>
    </row>
    <row r="721" spans="1:10" x14ac:dyDescent="0.2">
      <c r="A721" s="9" t="s">
        <v>62</v>
      </c>
      <c r="B721" s="9" t="s">
        <v>11</v>
      </c>
      <c r="C721" s="9" t="s">
        <v>17</v>
      </c>
      <c r="D721" s="9" t="s">
        <v>37</v>
      </c>
      <c r="E721" s="9" t="s">
        <v>38</v>
      </c>
      <c r="F721" s="9" t="s">
        <v>39</v>
      </c>
      <c r="G721" s="9" t="s">
        <v>11</v>
      </c>
      <c r="H721" s="9" t="s">
        <v>40</v>
      </c>
      <c r="I721" s="10">
        <v>31778</v>
      </c>
      <c r="J721" s="12">
        <v>0</v>
      </c>
    </row>
    <row r="722" spans="1:10" x14ac:dyDescent="0.2">
      <c r="A722" s="9" t="s">
        <v>62</v>
      </c>
      <c r="B722" s="9" t="s">
        <v>11</v>
      </c>
      <c r="C722" s="9" t="s">
        <v>17</v>
      </c>
      <c r="D722" s="9" t="s">
        <v>37</v>
      </c>
      <c r="E722" s="9" t="s">
        <v>38</v>
      </c>
      <c r="F722" s="9" t="s">
        <v>39</v>
      </c>
      <c r="G722" s="9" t="s">
        <v>11</v>
      </c>
      <c r="H722" s="9" t="s">
        <v>40</v>
      </c>
      <c r="I722" s="10">
        <v>32143</v>
      </c>
      <c r="J722" s="12">
        <v>0</v>
      </c>
    </row>
    <row r="723" spans="1:10" x14ac:dyDescent="0.2">
      <c r="A723" s="9" t="s">
        <v>62</v>
      </c>
      <c r="B723" s="9" t="s">
        <v>11</v>
      </c>
      <c r="C723" s="9" t="s">
        <v>17</v>
      </c>
      <c r="D723" s="9" t="s">
        <v>37</v>
      </c>
      <c r="E723" s="9" t="s">
        <v>38</v>
      </c>
      <c r="F723" s="9" t="s">
        <v>39</v>
      </c>
      <c r="G723" s="9" t="s">
        <v>11</v>
      </c>
      <c r="H723" s="9" t="s">
        <v>40</v>
      </c>
      <c r="I723" s="10">
        <v>32509</v>
      </c>
      <c r="J723" s="12">
        <v>0</v>
      </c>
    </row>
    <row r="724" spans="1:10" x14ac:dyDescent="0.2">
      <c r="A724" s="9" t="s">
        <v>62</v>
      </c>
      <c r="B724" s="9" t="s">
        <v>11</v>
      </c>
      <c r="C724" s="9" t="s">
        <v>17</v>
      </c>
      <c r="D724" s="9" t="s">
        <v>37</v>
      </c>
      <c r="E724" s="9" t="s">
        <v>38</v>
      </c>
      <c r="F724" s="9" t="s">
        <v>39</v>
      </c>
      <c r="G724" s="9" t="s">
        <v>11</v>
      </c>
      <c r="H724" s="9" t="s">
        <v>40</v>
      </c>
      <c r="I724" s="10">
        <v>32874</v>
      </c>
      <c r="J724" s="12">
        <v>0</v>
      </c>
    </row>
    <row r="725" spans="1:10" x14ac:dyDescent="0.2">
      <c r="A725" s="9" t="s">
        <v>62</v>
      </c>
      <c r="B725" s="9" t="s">
        <v>11</v>
      </c>
      <c r="C725" s="9" t="s">
        <v>17</v>
      </c>
      <c r="D725" s="9" t="s">
        <v>37</v>
      </c>
      <c r="E725" s="9" t="s">
        <v>38</v>
      </c>
      <c r="F725" s="9" t="s">
        <v>39</v>
      </c>
      <c r="G725" s="9" t="s">
        <v>11</v>
      </c>
      <c r="H725" s="9" t="s">
        <v>40</v>
      </c>
      <c r="I725" s="10">
        <v>33239</v>
      </c>
      <c r="J725" s="12">
        <v>0</v>
      </c>
    </row>
    <row r="726" spans="1:10" x14ac:dyDescent="0.2">
      <c r="A726" s="9" t="s">
        <v>62</v>
      </c>
      <c r="B726" s="9" t="s">
        <v>11</v>
      </c>
      <c r="C726" s="9" t="s">
        <v>17</v>
      </c>
      <c r="D726" s="9" t="s">
        <v>37</v>
      </c>
      <c r="E726" s="9" t="s">
        <v>38</v>
      </c>
      <c r="F726" s="9" t="s">
        <v>39</v>
      </c>
      <c r="G726" s="9" t="s">
        <v>11</v>
      </c>
      <c r="H726" s="9" t="s">
        <v>40</v>
      </c>
      <c r="I726" s="10">
        <v>33604</v>
      </c>
      <c r="J726" s="12">
        <v>0</v>
      </c>
    </row>
    <row r="727" spans="1:10" x14ac:dyDescent="0.2">
      <c r="A727" s="9" t="s">
        <v>62</v>
      </c>
      <c r="B727" s="9" t="s">
        <v>11</v>
      </c>
      <c r="C727" s="9" t="s">
        <v>17</v>
      </c>
      <c r="D727" s="9" t="s">
        <v>37</v>
      </c>
      <c r="E727" s="9" t="s">
        <v>38</v>
      </c>
      <c r="F727" s="9" t="s">
        <v>39</v>
      </c>
      <c r="G727" s="9" t="s">
        <v>11</v>
      </c>
      <c r="H727" s="9" t="s">
        <v>40</v>
      </c>
      <c r="I727" s="10">
        <v>33970</v>
      </c>
      <c r="J727" s="12">
        <v>0</v>
      </c>
    </row>
    <row r="728" spans="1:10" x14ac:dyDescent="0.2">
      <c r="A728" s="9" t="s">
        <v>62</v>
      </c>
      <c r="B728" s="9" t="s">
        <v>11</v>
      </c>
      <c r="C728" s="9" t="s">
        <v>17</v>
      </c>
      <c r="D728" s="9" t="s">
        <v>37</v>
      </c>
      <c r="E728" s="9" t="s">
        <v>38</v>
      </c>
      <c r="F728" s="9" t="s">
        <v>39</v>
      </c>
      <c r="G728" s="9" t="s">
        <v>11</v>
      </c>
      <c r="H728" s="9" t="s">
        <v>40</v>
      </c>
      <c r="I728" s="10">
        <v>34335</v>
      </c>
      <c r="J728" s="12">
        <v>0</v>
      </c>
    </row>
    <row r="729" spans="1:10" x14ac:dyDescent="0.2">
      <c r="A729" s="9" t="s">
        <v>62</v>
      </c>
      <c r="B729" s="9" t="s">
        <v>11</v>
      </c>
      <c r="C729" s="9" t="s">
        <v>17</v>
      </c>
      <c r="D729" s="9" t="s">
        <v>37</v>
      </c>
      <c r="E729" s="9" t="s">
        <v>38</v>
      </c>
      <c r="F729" s="9" t="s">
        <v>39</v>
      </c>
      <c r="G729" s="9" t="s">
        <v>11</v>
      </c>
      <c r="H729" s="9" t="s">
        <v>40</v>
      </c>
      <c r="I729" s="10">
        <v>34700</v>
      </c>
      <c r="J729" s="12">
        <v>0</v>
      </c>
    </row>
    <row r="730" spans="1:10" x14ac:dyDescent="0.2">
      <c r="A730" s="9" t="s">
        <v>62</v>
      </c>
      <c r="B730" s="9" t="s">
        <v>11</v>
      </c>
      <c r="C730" s="9" t="s">
        <v>17</v>
      </c>
      <c r="D730" s="9" t="s">
        <v>37</v>
      </c>
      <c r="E730" s="9" t="s">
        <v>38</v>
      </c>
      <c r="F730" s="9" t="s">
        <v>39</v>
      </c>
      <c r="G730" s="9" t="s">
        <v>11</v>
      </c>
      <c r="H730" s="9" t="s">
        <v>40</v>
      </c>
      <c r="I730" s="10">
        <v>35065</v>
      </c>
      <c r="J730" s="12">
        <v>0</v>
      </c>
    </row>
    <row r="731" spans="1:10" x14ac:dyDescent="0.2">
      <c r="A731" s="9" t="s">
        <v>62</v>
      </c>
      <c r="B731" s="9" t="s">
        <v>11</v>
      </c>
      <c r="C731" s="9" t="s">
        <v>17</v>
      </c>
      <c r="D731" s="9" t="s">
        <v>37</v>
      </c>
      <c r="E731" s="9" t="s">
        <v>38</v>
      </c>
      <c r="F731" s="9" t="s">
        <v>39</v>
      </c>
      <c r="G731" s="9" t="s">
        <v>11</v>
      </c>
      <c r="H731" s="9" t="s">
        <v>40</v>
      </c>
      <c r="I731" s="10">
        <v>35431</v>
      </c>
      <c r="J731" s="11">
        <v>17390.71</v>
      </c>
    </row>
    <row r="732" spans="1:10" x14ac:dyDescent="0.2">
      <c r="A732" s="9" t="s">
        <v>62</v>
      </c>
      <c r="B732" s="9" t="s">
        <v>11</v>
      </c>
      <c r="C732" s="9" t="s">
        <v>17</v>
      </c>
      <c r="D732" s="9" t="s">
        <v>37</v>
      </c>
      <c r="E732" s="9" t="s">
        <v>38</v>
      </c>
      <c r="F732" s="9" t="s">
        <v>39</v>
      </c>
      <c r="G732" s="9" t="s">
        <v>11</v>
      </c>
      <c r="H732" s="9" t="s">
        <v>40</v>
      </c>
      <c r="I732" s="10">
        <v>35796</v>
      </c>
      <c r="J732" s="11">
        <v>20892.53</v>
      </c>
    </row>
    <row r="733" spans="1:10" x14ac:dyDescent="0.2">
      <c r="A733" s="9" t="s">
        <v>62</v>
      </c>
      <c r="B733" s="9" t="s">
        <v>11</v>
      </c>
      <c r="C733" s="9" t="s">
        <v>17</v>
      </c>
      <c r="D733" s="9" t="s">
        <v>37</v>
      </c>
      <c r="E733" s="9" t="s">
        <v>38</v>
      </c>
      <c r="F733" s="9" t="s">
        <v>39</v>
      </c>
      <c r="G733" s="9" t="s">
        <v>11</v>
      </c>
      <c r="H733" s="9" t="s">
        <v>40</v>
      </c>
      <c r="I733" s="10">
        <v>36161</v>
      </c>
      <c r="J733" s="11">
        <v>25990.5</v>
      </c>
    </row>
    <row r="734" spans="1:10" x14ac:dyDescent="0.2">
      <c r="A734" s="9" t="s">
        <v>62</v>
      </c>
      <c r="B734" s="9" t="s">
        <v>11</v>
      </c>
      <c r="C734" s="9" t="s">
        <v>17</v>
      </c>
      <c r="D734" s="9" t="s">
        <v>37</v>
      </c>
      <c r="E734" s="9" t="s">
        <v>38</v>
      </c>
      <c r="F734" s="9" t="s">
        <v>39</v>
      </c>
      <c r="G734" s="9" t="s">
        <v>11</v>
      </c>
      <c r="H734" s="9" t="s">
        <v>40</v>
      </c>
      <c r="I734" s="10">
        <v>36526</v>
      </c>
      <c r="J734" s="11">
        <v>32660.95</v>
      </c>
    </row>
    <row r="735" spans="1:10" x14ac:dyDescent="0.2">
      <c r="A735" s="9" t="s">
        <v>62</v>
      </c>
      <c r="B735" s="9" t="s">
        <v>11</v>
      </c>
      <c r="C735" s="9" t="s">
        <v>17</v>
      </c>
      <c r="D735" s="9" t="s">
        <v>37</v>
      </c>
      <c r="E735" s="9" t="s">
        <v>38</v>
      </c>
      <c r="F735" s="9" t="s">
        <v>39</v>
      </c>
      <c r="G735" s="9" t="s">
        <v>11</v>
      </c>
      <c r="H735" s="9" t="s">
        <v>40</v>
      </c>
      <c r="I735" s="10">
        <v>36892</v>
      </c>
      <c r="J735" s="11">
        <v>1216.3</v>
      </c>
    </row>
    <row r="736" spans="1:10" x14ac:dyDescent="0.2">
      <c r="A736" s="9" t="s">
        <v>62</v>
      </c>
      <c r="B736" s="9" t="s">
        <v>11</v>
      </c>
      <c r="C736" s="9" t="s">
        <v>17</v>
      </c>
      <c r="D736" s="9" t="s">
        <v>37</v>
      </c>
      <c r="E736" s="9" t="s">
        <v>38</v>
      </c>
      <c r="F736" s="9" t="s">
        <v>39</v>
      </c>
      <c r="G736" s="9" t="s">
        <v>11</v>
      </c>
      <c r="H736" s="9" t="s">
        <v>40</v>
      </c>
      <c r="I736" s="10">
        <v>37257</v>
      </c>
      <c r="J736" s="11">
        <v>761.75</v>
      </c>
    </row>
    <row r="737" spans="1:10" x14ac:dyDescent="0.2">
      <c r="A737" s="9" t="s">
        <v>62</v>
      </c>
      <c r="B737" s="9" t="s">
        <v>11</v>
      </c>
      <c r="C737" s="9" t="s">
        <v>17</v>
      </c>
      <c r="D737" s="9" t="s">
        <v>37</v>
      </c>
      <c r="E737" s="9" t="s">
        <v>38</v>
      </c>
      <c r="F737" s="9" t="s">
        <v>39</v>
      </c>
      <c r="G737" s="9" t="s">
        <v>11</v>
      </c>
      <c r="H737" s="9" t="s">
        <v>40</v>
      </c>
      <c r="I737" s="10">
        <v>37622</v>
      </c>
      <c r="J737" s="11">
        <v>67644.67</v>
      </c>
    </row>
    <row r="738" spans="1:10" x14ac:dyDescent="0.2">
      <c r="A738" s="9" t="s">
        <v>62</v>
      </c>
      <c r="B738" s="9" t="s">
        <v>11</v>
      </c>
      <c r="C738" s="9" t="s">
        <v>17</v>
      </c>
      <c r="D738" s="9" t="s">
        <v>37</v>
      </c>
      <c r="E738" s="9" t="s">
        <v>38</v>
      </c>
      <c r="F738" s="9" t="s">
        <v>39</v>
      </c>
      <c r="G738" s="9" t="s">
        <v>11</v>
      </c>
      <c r="H738" s="9" t="s">
        <v>40</v>
      </c>
      <c r="I738" s="10">
        <v>37987</v>
      </c>
      <c r="J738" s="11">
        <v>7147.12</v>
      </c>
    </row>
    <row r="739" spans="1:10" x14ac:dyDescent="0.2">
      <c r="A739" s="9" t="s">
        <v>62</v>
      </c>
      <c r="B739" s="9" t="s">
        <v>11</v>
      </c>
      <c r="C739" s="9" t="s">
        <v>17</v>
      </c>
      <c r="D739" s="9" t="s">
        <v>37</v>
      </c>
      <c r="E739" s="9" t="s">
        <v>38</v>
      </c>
      <c r="F739" s="9" t="s">
        <v>39</v>
      </c>
      <c r="G739" s="9" t="s">
        <v>11</v>
      </c>
      <c r="H739" s="9" t="s">
        <v>40</v>
      </c>
      <c r="I739" s="10">
        <v>38353</v>
      </c>
      <c r="J739" s="11">
        <v>46381.66</v>
      </c>
    </row>
    <row r="740" spans="1:10" x14ac:dyDescent="0.2">
      <c r="A740" s="9" t="s">
        <v>62</v>
      </c>
      <c r="B740" s="9" t="s">
        <v>11</v>
      </c>
      <c r="C740" s="9" t="s">
        <v>17</v>
      </c>
      <c r="D740" s="9" t="s">
        <v>37</v>
      </c>
      <c r="E740" s="9" t="s">
        <v>38</v>
      </c>
      <c r="F740" s="9" t="s">
        <v>39</v>
      </c>
      <c r="G740" s="9" t="s">
        <v>11</v>
      </c>
      <c r="H740" s="9" t="s">
        <v>40</v>
      </c>
      <c r="I740" s="10">
        <v>38718</v>
      </c>
      <c r="J740" s="11">
        <v>22407.64</v>
      </c>
    </row>
    <row r="741" spans="1:10" x14ac:dyDescent="0.2">
      <c r="A741" s="9" t="s">
        <v>62</v>
      </c>
      <c r="B741" s="9" t="s">
        <v>11</v>
      </c>
      <c r="C741" s="9" t="s">
        <v>17</v>
      </c>
      <c r="D741" s="9" t="s">
        <v>37</v>
      </c>
      <c r="E741" s="9" t="s">
        <v>38</v>
      </c>
      <c r="F741" s="9" t="s">
        <v>39</v>
      </c>
      <c r="G741" s="9" t="s">
        <v>11</v>
      </c>
      <c r="H741" s="9" t="s">
        <v>40</v>
      </c>
      <c r="I741" s="10">
        <v>39083</v>
      </c>
      <c r="J741" s="11">
        <v>52541.51</v>
      </c>
    </row>
    <row r="742" spans="1:10" x14ac:dyDescent="0.2">
      <c r="A742" s="9" t="s">
        <v>62</v>
      </c>
      <c r="B742" s="9" t="s">
        <v>11</v>
      </c>
      <c r="C742" s="9" t="s">
        <v>17</v>
      </c>
      <c r="D742" s="9" t="s">
        <v>37</v>
      </c>
      <c r="E742" s="9" t="s">
        <v>38</v>
      </c>
      <c r="F742" s="9" t="s">
        <v>39</v>
      </c>
      <c r="G742" s="9" t="s">
        <v>11</v>
      </c>
      <c r="H742" s="9" t="s">
        <v>40</v>
      </c>
      <c r="I742" s="10">
        <v>39448</v>
      </c>
      <c r="J742" s="11">
        <v>22622.15</v>
      </c>
    </row>
    <row r="743" spans="1:10" x14ac:dyDescent="0.2">
      <c r="A743" s="9" t="s">
        <v>62</v>
      </c>
      <c r="B743" s="9" t="s">
        <v>11</v>
      </c>
      <c r="C743" s="9" t="s">
        <v>17</v>
      </c>
      <c r="D743" s="9" t="s">
        <v>37</v>
      </c>
      <c r="E743" s="9" t="s">
        <v>38</v>
      </c>
      <c r="F743" s="9" t="s">
        <v>39</v>
      </c>
      <c r="G743" s="9" t="s">
        <v>11</v>
      </c>
      <c r="H743" s="9" t="s">
        <v>40</v>
      </c>
      <c r="I743" s="10">
        <v>40179</v>
      </c>
      <c r="J743" s="11">
        <v>13249.04</v>
      </c>
    </row>
    <row r="744" spans="1:10" x14ac:dyDescent="0.2">
      <c r="A744" s="9" t="s">
        <v>62</v>
      </c>
      <c r="B744" s="9" t="s">
        <v>11</v>
      </c>
      <c r="C744" s="9" t="s">
        <v>17</v>
      </c>
      <c r="D744" s="9" t="s">
        <v>37</v>
      </c>
      <c r="E744" s="9" t="s">
        <v>38</v>
      </c>
      <c r="F744" s="9" t="s">
        <v>39</v>
      </c>
      <c r="G744" s="9" t="s">
        <v>11</v>
      </c>
      <c r="H744" s="9" t="s">
        <v>40</v>
      </c>
      <c r="I744" s="10">
        <v>40544</v>
      </c>
      <c r="J744" s="11">
        <v>7034.54</v>
      </c>
    </row>
    <row r="745" spans="1:10" x14ac:dyDescent="0.2">
      <c r="A745" s="9" t="s">
        <v>62</v>
      </c>
      <c r="B745" s="9" t="s">
        <v>11</v>
      </c>
      <c r="C745" s="9" t="s">
        <v>17</v>
      </c>
      <c r="D745" s="9" t="s">
        <v>37</v>
      </c>
      <c r="E745" s="9" t="s">
        <v>38</v>
      </c>
      <c r="F745" s="9" t="s">
        <v>39</v>
      </c>
      <c r="G745" s="9" t="s">
        <v>11</v>
      </c>
      <c r="H745" s="9" t="s">
        <v>40</v>
      </c>
      <c r="I745" s="10">
        <v>41375</v>
      </c>
      <c r="J745" s="12">
        <v>0</v>
      </c>
    </row>
    <row r="746" spans="1:10" x14ac:dyDescent="0.2">
      <c r="A746" s="9" t="s">
        <v>62</v>
      </c>
      <c r="B746" s="9" t="s">
        <v>11</v>
      </c>
      <c r="C746" s="9" t="s">
        <v>17</v>
      </c>
      <c r="D746" s="9" t="s">
        <v>63</v>
      </c>
      <c r="E746" s="9" t="s">
        <v>42</v>
      </c>
      <c r="F746" s="9" t="s">
        <v>43</v>
      </c>
      <c r="G746" s="9" t="s">
        <v>11</v>
      </c>
      <c r="H746" s="9" t="s">
        <v>64</v>
      </c>
      <c r="I746" s="10">
        <v>33239</v>
      </c>
      <c r="J746" s="12">
        <v>0</v>
      </c>
    </row>
    <row r="747" spans="1:10" x14ac:dyDescent="0.2">
      <c r="A747" s="9" t="s">
        <v>62</v>
      </c>
      <c r="B747" s="9" t="s">
        <v>11</v>
      </c>
      <c r="C747" s="9" t="s">
        <v>17</v>
      </c>
      <c r="D747" s="9" t="s">
        <v>63</v>
      </c>
      <c r="E747" s="9" t="s">
        <v>42</v>
      </c>
      <c r="F747" s="9" t="s">
        <v>43</v>
      </c>
      <c r="G747" s="9" t="s">
        <v>11</v>
      </c>
      <c r="H747" s="9" t="s">
        <v>64</v>
      </c>
      <c r="I747" s="10">
        <v>35796</v>
      </c>
      <c r="J747" s="12">
        <v>0</v>
      </c>
    </row>
    <row r="748" spans="1:10" x14ac:dyDescent="0.2">
      <c r="A748" s="9" t="s">
        <v>62</v>
      </c>
      <c r="B748" s="9" t="s">
        <v>11</v>
      </c>
      <c r="C748" s="9" t="s">
        <v>17</v>
      </c>
      <c r="D748" s="9" t="s">
        <v>63</v>
      </c>
      <c r="E748" s="9" t="s">
        <v>42</v>
      </c>
      <c r="F748" s="9" t="s">
        <v>43</v>
      </c>
      <c r="G748" s="9" t="s">
        <v>11</v>
      </c>
      <c r="H748" s="9" t="s">
        <v>64</v>
      </c>
      <c r="I748" s="10">
        <v>36161</v>
      </c>
      <c r="J748" s="12">
        <v>0</v>
      </c>
    </row>
    <row r="749" spans="1:10" x14ac:dyDescent="0.2">
      <c r="A749" s="9" t="s">
        <v>62</v>
      </c>
      <c r="B749" s="9" t="s">
        <v>11</v>
      </c>
      <c r="C749" s="9" t="s">
        <v>17</v>
      </c>
      <c r="D749" s="9" t="s">
        <v>63</v>
      </c>
      <c r="E749" s="9" t="s">
        <v>42</v>
      </c>
      <c r="F749" s="9" t="s">
        <v>43</v>
      </c>
      <c r="G749" s="9" t="s">
        <v>11</v>
      </c>
      <c r="H749" s="9" t="s">
        <v>64</v>
      </c>
      <c r="I749" s="10">
        <v>36526</v>
      </c>
      <c r="J749" s="12">
        <v>0</v>
      </c>
    </row>
    <row r="750" spans="1:10" x14ac:dyDescent="0.2">
      <c r="A750" s="9" t="s">
        <v>62</v>
      </c>
      <c r="B750" s="9" t="s">
        <v>11</v>
      </c>
      <c r="C750" s="9" t="s">
        <v>17</v>
      </c>
      <c r="D750" s="9" t="s">
        <v>63</v>
      </c>
      <c r="E750" s="9" t="s">
        <v>42</v>
      </c>
      <c r="F750" s="9" t="s">
        <v>43</v>
      </c>
      <c r="G750" s="9" t="s">
        <v>11</v>
      </c>
      <c r="H750" s="9" t="s">
        <v>64</v>
      </c>
      <c r="I750" s="10">
        <v>37622</v>
      </c>
      <c r="J750" s="12">
        <v>0</v>
      </c>
    </row>
    <row r="751" spans="1:10" x14ac:dyDescent="0.2">
      <c r="A751" s="9" t="s">
        <v>62</v>
      </c>
      <c r="B751" s="9" t="s">
        <v>11</v>
      </c>
      <c r="C751" s="9" t="s">
        <v>17</v>
      </c>
      <c r="D751" s="9" t="s">
        <v>41</v>
      </c>
      <c r="E751" s="9" t="s">
        <v>42</v>
      </c>
      <c r="F751" s="9" t="s">
        <v>43</v>
      </c>
      <c r="G751" s="9" t="s">
        <v>11</v>
      </c>
      <c r="H751" s="9" t="s">
        <v>44</v>
      </c>
      <c r="I751" s="10">
        <v>31048</v>
      </c>
      <c r="J751" s="12">
        <v>0</v>
      </c>
    </row>
    <row r="752" spans="1:10" x14ac:dyDescent="0.2">
      <c r="A752" s="9" t="s">
        <v>62</v>
      </c>
      <c r="B752" s="9" t="s">
        <v>11</v>
      </c>
      <c r="C752" s="9" t="s">
        <v>17</v>
      </c>
      <c r="D752" s="9" t="s">
        <v>41</v>
      </c>
      <c r="E752" s="9" t="s">
        <v>42</v>
      </c>
      <c r="F752" s="9" t="s">
        <v>43</v>
      </c>
      <c r="G752" s="9" t="s">
        <v>11</v>
      </c>
      <c r="H752" s="9" t="s">
        <v>44</v>
      </c>
      <c r="I752" s="10">
        <v>31413</v>
      </c>
      <c r="J752" s="12">
        <v>0</v>
      </c>
    </row>
    <row r="753" spans="1:10" x14ac:dyDescent="0.2">
      <c r="A753" s="9" t="s">
        <v>62</v>
      </c>
      <c r="B753" s="9" t="s">
        <v>11</v>
      </c>
      <c r="C753" s="9" t="s">
        <v>17</v>
      </c>
      <c r="D753" s="9" t="s">
        <v>41</v>
      </c>
      <c r="E753" s="9" t="s">
        <v>42</v>
      </c>
      <c r="F753" s="9" t="s">
        <v>43</v>
      </c>
      <c r="G753" s="9" t="s">
        <v>11</v>
      </c>
      <c r="H753" s="9" t="s">
        <v>44</v>
      </c>
      <c r="I753" s="10">
        <v>31778</v>
      </c>
      <c r="J753" s="12">
        <v>0</v>
      </c>
    </row>
    <row r="754" spans="1:10" x14ac:dyDescent="0.2">
      <c r="A754" s="9" t="s">
        <v>62</v>
      </c>
      <c r="B754" s="9" t="s">
        <v>11</v>
      </c>
      <c r="C754" s="9" t="s">
        <v>17</v>
      </c>
      <c r="D754" s="9" t="s">
        <v>41</v>
      </c>
      <c r="E754" s="9" t="s">
        <v>42</v>
      </c>
      <c r="F754" s="9" t="s">
        <v>43</v>
      </c>
      <c r="G754" s="9" t="s">
        <v>11</v>
      </c>
      <c r="H754" s="9" t="s">
        <v>44</v>
      </c>
      <c r="I754" s="10">
        <v>32143</v>
      </c>
      <c r="J754" s="12">
        <v>0</v>
      </c>
    </row>
    <row r="755" spans="1:10" x14ac:dyDescent="0.2">
      <c r="A755" s="9" t="s">
        <v>62</v>
      </c>
      <c r="B755" s="9" t="s">
        <v>11</v>
      </c>
      <c r="C755" s="9" t="s">
        <v>17</v>
      </c>
      <c r="D755" s="9" t="s">
        <v>41</v>
      </c>
      <c r="E755" s="9" t="s">
        <v>42</v>
      </c>
      <c r="F755" s="9" t="s">
        <v>43</v>
      </c>
      <c r="G755" s="9" t="s">
        <v>11</v>
      </c>
      <c r="H755" s="9" t="s">
        <v>44</v>
      </c>
      <c r="I755" s="10">
        <v>32509</v>
      </c>
      <c r="J755" s="12">
        <v>0</v>
      </c>
    </row>
    <row r="756" spans="1:10" x14ac:dyDescent="0.2">
      <c r="A756" s="9" t="s">
        <v>62</v>
      </c>
      <c r="B756" s="9" t="s">
        <v>11</v>
      </c>
      <c r="C756" s="9" t="s">
        <v>17</v>
      </c>
      <c r="D756" s="9" t="s">
        <v>41</v>
      </c>
      <c r="E756" s="9" t="s">
        <v>42</v>
      </c>
      <c r="F756" s="9" t="s">
        <v>43</v>
      </c>
      <c r="G756" s="9" t="s">
        <v>11</v>
      </c>
      <c r="H756" s="9" t="s">
        <v>44</v>
      </c>
      <c r="I756" s="10">
        <v>32874</v>
      </c>
      <c r="J756" s="12">
        <v>0</v>
      </c>
    </row>
    <row r="757" spans="1:10" x14ac:dyDescent="0.2">
      <c r="A757" s="9" t="s">
        <v>62</v>
      </c>
      <c r="B757" s="9" t="s">
        <v>11</v>
      </c>
      <c r="C757" s="9" t="s">
        <v>17</v>
      </c>
      <c r="D757" s="9" t="s">
        <v>41</v>
      </c>
      <c r="E757" s="9" t="s">
        <v>42</v>
      </c>
      <c r="F757" s="9" t="s">
        <v>43</v>
      </c>
      <c r="G757" s="9" t="s">
        <v>11</v>
      </c>
      <c r="H757" s="9" t="s">
        <v>44</v>
      </c>
      <c r="I757" s="10">
        <v>33239</v>
      </c>
      <c r="J757" s="12">
        <v>0</v>
      </c>
    </row>
    <row r="758" spans="1:10" x14ac:dyDescent="0.2">
      <c r="A758" s="9" t="s">
        <v>62</v>
      </c>
      <c r="B758" s="9" t="s">
        <v>11</v>
      </c>
      <c r="C758" s="9" t="s">
        <v>17</v>
      </c>
      <c r="D758" s="9" t="s">
        <v>41</v>
      </c>
      <c r="E758" s="9" t="s">
        <v>42</v>
      </c>
      <c r="F758" s="9" t="s">
        <v>43</v>
      </c>
      <c r="G758" s="9" t="s">
        <v>11</v>
      </c>
      <c r="H758" s="9" t="s">
        <v>44</v>
      </c>
      <c r="I758" s="10">
        <v>33604</v>
      </c>
      <c r="J758" s="12">
        <v>0</v>
      </c>
    </row>
    <row r="759" spans="1:10" x14ac:dyDescent="0.2">
      <c r="A759" s="9" t="s">
        <v>62</v>
      </c>
      <c r="B759" s="9" t="s">
        <v>11</v>
      </c>
      <c r="C759" s="9" t="s">
        <v>17</v>
      </c>
      <c r="D759" s="9" t="s">
        <v>41</v>
      </c>
      <c r="E759" s="9" t="s">
        <v>42</v>
      </c>
      <c r="F759" s="9" t="s">
        <v>43</v>
      </c>
      <c r="G759" s="9" t="s">
        <v>11</v>
      </c>
      <c r="H759" s="9" t="s">
        <v>44</v>
      </c>
      <c r="I759" s="10">
        <v>33970</v>
      </c>
      <c r="J759" s="12">
        <v>0</v>
      </c>
    </row>
    <row r="760" spans="1:10" x14ac:dyDescent="0.2">
      <c r="A760" s="9" t="s">
        <v>62</v>
      </c>
      <c r="B760" s="9" t="s">
        <v>11</v>
      </c>
      <c r="C760" s="9" t="s">
        <v>17</v>
      </c>
      <c r="D760" s="9" t="s">
        <v>41</v>
      </c>
      <c r="E760" s="9" t="s">
        <v>42</v>
      </c>
      <c r="F760" s="9" t="s">
        <v>43</v>
      </c>
      <c r="G760" s="9" t="s">
        <v>11</v>
      </c>
      <c r="H760" s="9" t="s">
        <v>44</v>
      </c>
      <c r="I760" s="10">
        <v>34335</v>
      </c>
      <c r="J760" s="12">
        <v>0</v>
      </c>
    </row>
    <row r="761" spans="1:10" x14ac:dyDescent="0.2">
      <c r="A761" s="9" t="s">
        <v>62</v>
      </c>
      <c r="B761" s="9" t="s">
        <v>11</v>
      </c>
      <c r="C761" s="9" t="s">
        <v>17</v>
      </c>
      <c r="D761" s="9" t="s">
        <v>41</v>
      </c>
      <c r="E761" s="9" t="s">
        <v>42</v>
      </c>
      <c r="F761" s="9" t="s">
        <v>43</v>
      </c>
      <c r="G761" s="9" t="s">
        <v>11</v>
      </c>
      <c r="H761" s="9" t="s">
        <v>44</v>
      </c>
      <c r="I761" s="10">
        <v>34700</v>
      </c>
      <c r="J761" s="12">
        <v>0</v>
      </c>
    </row>
    <row r="762" spans="1:10" x14ac:dyDescent="0.2">
      <c r="A762" s="9" t="s">
        <v>62</v>
      </c>
      <c r="B762" s="9" t="s">
        <v>11</v>
      </c>
      <c r="C762" s="9" t="s">
        <v>17</v>
      </c>
      <c r="D762" s="9" t="s">
        <v>41</v>
      </c>
      <c r="E762" s="9" t="s">
        <v>42</v>
      </c>
      <c r="F762" s="9" t="s">
        <v>43</v>
      </c>
      <c r="G762" s="9" t="s">
        <v>11</v>
      </c>
      <c r="H762" s="9" t="s">
        <v>44</v>
      </c>
      <c r="I762" s="10">
        <v>35065</v>
      </c>
      <c r="J762" s="12">
        <v>0</v>
      </c>
    </row>
    <row r="763" spans="1:10" x14ac:dyDescent="0.2">
      <c r="A763" s="9" t="s">
        <v>62</v>
      </c>
      <c r="B763" s="9" t="s">
        <v>11</v>
      </c>
      <c r="C763" s="9" t="s">
        <v>17</v>
      </c>
      <c r="D763" s="9" t="s">
        <v>41</v>
      </c>
      <c r="E763" s="9" t="s">
        <v>42</v>
      </c>
      <c r="F763" s="9" t="s">
        <v>43</v>
      </c>
      <c r="G763" s="9" t="s">
        <v>11</v>
      </c>
      <c r="H763" s="9" t="s">
        <v>44</v>
      </c>
      <c r="I763" s="10">
        <v>35431</v>
      </c>
      <c r="J763" s="11">
        <v>31540.34</v>
      </c>
    </row>
    <row r="764" spans="1:10" x14ac:dyDescent="0.2">
      <c r="A764" s="9" t="s">
        <v>62</v>
      </c>
      <c r="B764" s="9" t="s">
        <v>11</v>
      </c>
      <c r="C764" s="9" t="s">
        <v>17</v>
      </c>
      <c r="D764" s="9" t="s">
        <v>41</v>
      </c>
      <c r="E764" s="9" t="s">
        <v>42</v>
      </c>
      <c r="F764" s="9" t="s">
        <v>43</v>
      </c>
      <c r="G764" s="9" t="s">
        <v>11</v>
      </c>
      <c r="H764" s="9" t="s">
        <v>44</v>
      </c>
      <c r="I764" s="10">
        <v>35796</v>
      </c>
      <c r="J764" s="11">
        <v>49754.29</v>
      </c>
    </row>
    <row r="765" spans="1:10" x14ac:dyDescent="0.2">
      <c r="A765" s="9" t="s">
        <v>62</v>
      </c>
      <c r="B765" s="9" t="s">
        <v>11</v>
      </c>
      <c r="C765" s="9" t="s">
        <v>17</v>
      </c>
      <c r="D765" s="9" t="s">
        <v>41</v>
      </c>
      <c r="E765" s="9" t="s">
        <v>42</v>
      </c>
      <c r="F765" s="9" t="s">
        <v>43</v>
      </c>
      <c r="G765" s="9" t="s">
        <v>11</v>
      </c>
      <c r="H765" s="9" t="s">
        <v>44</v>
      </c>
      <c r="I765" s="10">
        <v>36161</v>
      </c>
      <c r="J765" s="11">
        <v>22116.99</v>
      </c>
    </row>
    <row r="766" spans="1:10" x14ac:dyDescent="0.2">
      <c r="A766" s="9" t="s">
        <v>62</v>
      </c>
      <c r="B766" s="9" t="s">
        <v>11</v>
      </c>
      <c r="C766" s="9" t="s">
        <v>17</v>
      </c>
      <c r="D766" s="9" t="s">
        <v>41</v>
      </c>
      <c r="E766" s="9" t="s">
        <v>42</v>
      </c>
      <c r="F766" s="9" t="s">
        <v>43</v>
      </c>
      <c r="G766" s="9" t="s">
        <v>11</v>
      </c>
      <c r="H766" s="9" t="s">
        <v>44</v>
      </c>
      <c r="I766" s="10">
        <v>36526</v>
      </c>
      <c r="J766" s="11">
        <v>26553.29</v>
      </c>
    </row>
    <row r="767" spans="1:10" x14ac:dyDescent="0.2">
      <c r="A767" s="9" t="s">
        <v>62</v>
      </c>
      <c r="B767" s="9" t="s">
        <v>11</v>
      </c>
      <c r="C767" s="9" t="s">
        <v>17</v>
      </c>
      <c r="D767" s="9" t="s">
        <v>41</v>
      </c>
      <c r="E767" s="9" t="s">
        <v>42</v>
      </c>
      <c r="F767" s="9" t="s">
        <v>43</v>
      </c>
      <c r="G767" s="9" t="s">
        <v>11</v>
      </c>
      <c r="H767" s="9" t="s">
        <v>44</v>
      </c>
      <c r="I767" s="10">
        <v>36892</v>
      </c>
      <c r="J767" s="11">
        <v>86642.82</v>
      </c>
    </row>
    <row r="768" spans="1:10" x14ac:dyDescent="0.2">
      <c r="A768" s="9" t="s">
        <v>62</v>
      </c>
      <c r="B768" s="9" t="s">
        <v>11</v>
      </c>
      <c r="C768" s="9" t="s">
        <v>17</v>
      </c>
      <c r="D768" s="9" t="s">
        <v>41</v>
      </c>
      <c r="E768" s="9" t="s">
        <v>42</v>
      </c>
      <c r="F768" s="9" t="s">
        <v>43</v>
      </c>
      <c r="G768" s="9" t="s">
        <v>11</v>
      </c>
      <c r="H768" s="9" t="s">
        <v>44</v>
      </c>
      <c r="I768" s="10">
        <v>37257</v>
      </c>
      <c r="J768" s="11">
        <v>42644.55</v>
      </c>
    </row>
    <row r="769" spans="1:10" x14ac:dyDescent="0.2">
      <c r="A769" s="9" t="s">
        <v>62</v>
      </c>
      <c r="B769" s="9" t="s">
        <v>11</v>
      </c>
      <c r="C769" s="9" t="s">
        <v>17</v>
      </c>
      <c r="D769" s="9" t="s">
        <v>41</v>
      </c>
      <c r="E769" s="9" t="s">
        <v>42</v>
      </c>
      <c r="F769" s="9" t="s">
        <v>43</v>
      </c>
      <c r="G769" s="9" t="s">
        <v>11</v>
      </c>
      <c r="H769" s="9" t="s">
        <v>44</v>
      </c>
      <c r="I769" s="10">
        <v>37622</v>
      </c>
      <c r="J769" s="11">
        <v>92514.06</v>
      </c>
    </row>
    <row r="770" spans="1:10" x14ac:dyDescent="0.2">
      <c r="A770" s="9" t="s">
        <v>62</v>
      </c>
      <c r="B770" s="9" t="s">
        <v>11</v>
      </c>
      <c r="C770" s="9" t="s">
        <v>17</v>
      </c>
      <c r="D770" s="9" t="s">
        <v>41</v>
      </c>
      <c r="E770" s="9" t="s">
        <v>42</v>
      </c>
      <c r="F770" s="9" t="s">
        <v>43</v>
      </c>
      <c r="G770" s="9" t="s">
        <v>11</v>
      </c>
      <c r="H770" s="9" t="s">
        <v>44</v>
      </c>
      <c r="I770" s="10">
        <v>38353</v>
      </c>
      <c r="J770" s="11">
        <v>40869.79</v>
      </c>
    </row>
    <row r="771" spans="1:10" x14ac:dyDescent="0.2">
      <c r="A771" s="9" t="s">
        <v>62</v>
      </c>
      <c r="B771" s="9" t="s">
        <v>11</v>
      </c>
      <c r="C771" s="9" t="s">
        <v>17</v>
      </c>
      <c r="D771" s="9" t="s">
        <v>41</v>
      </c>
      <c r="E771" s="9" t="s">
        <v>42</v>
      </c>
      <c r="F771" s="9" t="s">
        <v>43</v>
      </c>
      <c r="G771" s="9" t="s">
        <v>11</v>
      </c>
      <c r="H771" s="9" t="s">
        <v>44</v>
      </c>
      <c r="I771" s="10">
        <v>38718</v>
      </c>
      <c r="J771" s="11">
        <v>110479.39</v>
      </c>
    </row>
    <row r="772" spans="1:10" x14ac:dyDescent="0.2">
      <c r="A772" s="9" t="s">
        <v>62</v>
      </c>
      <c r="B772" s="9" t="s">
        <v>11</v>
      </c>
      <c r="C772" s="9" t="s">
        <v>17</v>
      </c>
      <c r="D772" s="9" t="s">
        <v>41</v>
      </c>
      <c r="E772" s="9" t="s">
        <v>42</v>
      </c>
      <c r="F772" s="9" t="s">
        <v>43</v>
      </c>
      <c r="G772" s="9" t="s">
        <v>11</v>
      </c>
      <c r="H772" s="9" t="s">
        <v>44</v>
      </c>
      <c r="I772" s="10">
        <v>39083</v>
      </c>
      <c r="J772" s="11">
        <v>181671.02</v>
      </c>
    </row>
    <row r="773" spans="1:10" x14ac:dyDescent="0.2">
      <c r="A773" s="9" t="s">
        <v>62</v>
      </c>
      <c r="B773" s="9" t="s">
        <v>11</v>
      </c>
      <c r="C773" s="9" t="s">
        <v>17</v>
      </c>
      <c r="D773" s="9" t="s">
        <v>41</v>
      </c>
      <c r="E773" s="9" t="s">
        <v>42</v>
      </c>
      <c r="F773" s="9" t="s">
        <v>43</v>
      </c>
      <c r="G773" s="9" t="s">
        <v>11</v>
      </c>
      <c r="H773" s="9" t="s">
        <v>44</v>
      </c>
      <c r="I773" s="10">
        <v>39448</v>
      </c>
      <c r="J773" s="11">
        <v>74892.800000000003</v>
      </c>
    </row>
    <row r="774" spans="1:10" x14ac:dyDescent="0.2">
      <c r="A774" s="9" t="s">
        <v>62</v>
      </c>
      <c r="B774" s="9" t="s">
        <v>11</v>
      </c>
      <c r="C774" s="9" t="s">
        <v>17</v>
      </c>
      <c r="D774" s="9" t="s">
        <v>41</v>
      </c>
      <c r="E774" s="9" t="s">
        <v>42</v>
      </c>
      <c r="F774" s="9" t="s">
        <v>43</v>
      </c>
      <c r="G774" s="9" t="s">
        <v>11</v>
      </c>
      <c r="H774" s="9" t="s">
        <v>44</v>
      </c>
      <c r="I774" s="10">
        <v>39814</v>
      </c>
      <c r="J774" s="11">
        <v>2115.75</v>
      </c>
    </row>
    <row r="775" spans="1:10" x14ac:dyDescent="0.2">
      <c r="A775" s="9" t="s">
        <v>62</v>
      </c>
      <c r="B775" s="9" t="s">
        <v>11</v>
      </c>
      <c r="C775" s="9" t="s">
        <v>17</v>
      </c>
      <c r="D775" s="9" t="s">
        <v>41</v>
      </c>
      <c r="E775" s="9" t="s">
        <v>42</v>
      </c>
      <c r="F775" s="9" t="s">
        <v>43</v>
      </c>
      <c r="G775" s="9" t="s">
        <v>11</v>
      </c>
      <c r="H775" s="9" t="s">
        <v>44</v>
      </c>
      <c r="I775" s="10">
        <v>40544</v>
      </c>
      <c r="J775" s="11">
        <v>8099.7</v>
      </c>
    </row>
    <row r="776" spans="1:10" x14ac:dyDescent="0.2">
      <c r="A776" s="9" t="s">
        <v>62</v>
      </c>
      <c r="B776" s="9" t="s">
        <v>11</v>
      </c>
      <c r="C776" s="9" t="s">
        <v>17</v>
      </c>
      <c r="D776" s="9" t="s">
        <v>41</v>
      </c>
      <c r="E776" s="9" t="s">
        <v>42</v>
      </c>
      <c r="F776" s="9" t="s">
        <v>43</v>
      </c>
      <c r="G776" s="9" t="s">
        <v>11</v>
      </c>
      <c r="H776" s="9" t="s">
        <v>44</v>
      </c>
      <c r="I776" s="10">
        <v>40909</v>
      </c>
      <c r="J776" s="11">
        <v>34048.04</v>
      </c>
    </row>
    <row r="777" spans="1:10" x14ac:dyDescent="0.2">
      <c r="A777" s="9" t="s">
        <v>62</v>
      </c>
      <c r="B777" s="9" t="s">
        <v>11</v>
      </c>
      <c r="C777" s="9" t="s">
        <v>17</v>
      </c>
      <c r="D777" s="9" t="s">
        <v>41</v>
      </c>
      <c r="E777" s="9" t="s">
        <v>42</v>
      </c>
      <c r="F777" s="9" t="s">
        <v>43</v>
      </c>
      <c r="G777" s="9" t="s">
        <v>11</v>
      </c>
      <c r="H777" s="9" t="s">
        <v>44</v>
      </c>
      <c r="I777" s="10">
        <v>41290</v>
      </c>
      <c r="J777" s="12">
        <v>0</v>
      </c>
    </row>
    <row r="778" spans="1:10" x14ac:dyDescent="0.2">
      <c r="A778" s="9" t="s">
        <v>62</v>
      </c>
      <c r="B778" s="9" t="s">
        <v>11</v>
      </c>
      <c r="C778" s="9" t="s">
        <v>17</v>
      </c>
      <c r="D778" s="9" t="s">
        <v>41</v>
      </c>
      <c r="E778" s="9" t="s">
        <v>42</v>
      </c>
      <c r="F778" s="9" t="s">
        <v>43</v>
      </c>
      <c r="G778" s="9" t="s">
        <v>11</v>
      </c>
      <c r="H778" s="9" t="s">
        <v>44</v>
      </c>
      <c r="I778" s="10">
        <v>41579</v>
      </c>
      <c r="J778" s="12">
        <v>0</v>
      </c>
    </row>
    <row r="779" spans="1:10" x14ac:dyDescent="0.2">
      <c r="A779" s="9" t="s">
        <v>62</v>
      </c>
      <c r="B779" s="9" t="s">
        <v>11</v>
      </c>
      <c r="C779" s="9" t="s">
        <v>17</v>
      </c>
      <c r="D779" s="9" t="s">
        <v>41</v>
      </c>
      <c r="E779" s="9" t="s">
        <v>42</v>
      </c>
      <c r="F779" s="9" t="s">
        <v>43</v>
      </c>
      <c r="G779" s="9" t="s">
        <v>11</v>
      </c>
      <c r="H779" s="9" t="s">
        <v>44</v>
      </c>
      <c r="I779" s="10">
        <v>41690</v>
      </c>
      <c r="J779" s="11">
        <v>2466.64</v>
      </c>
    </row>
    <row r="780" spans="1:10" x14ac:dyDescent="0.2">
      <c r="A780" s="9" t="s">
        <v>62</v>
      </c>
      <c r="B780" s="9" t="s">
        <v>11</v>
      </c>
      <c r="C780" s="9" t="s">
        <v>17</v>
      </c>
      <c r="D780" s="9" t="s">
        <v>41</v>
      </c>
      <c r="E780" s="9" t="s">
        <v>42</v>
      </c>
      <c r="F780" s="9" t="s">
        <v>43</v>
      </c>
      <c r="G780" s="9" t="s">
        <v>11</v>
      </c>
      <c r="H780" s="9" t="s">
        <v>44</v>
      </c>
      <c r="I780" s="10">
        <v>41968</v>
      </c>
      <c r="J780" s="11">
        <v>125607.39</v>
      </c>
    </row>
    <row r="781" spans="1:10" x14ac:dyDescent="0.2">
      <c r="A781" s="9" t="s">
        <v>62</v>
      </c>
      <c r="B781" s="9" t="s">
        <v>11</v>
      </c>
      <c r="C781" s="9" t="s">
        <v>17</v>
      </c>
      <c r="D781" s="9" t="s">
        <v>41</v>
      </c>
      <c r="E781" s="9" t="s">
        <v>42</v>
      </c>
      <c r="F781" s="9" t="s">
        <v>43</v>
      </c>
      <c r="G781" s="9" t="s">
        <v>11</v>
      </c>
      <c r="H781" s="9" t="s">
        <v>44</v>
      </c>
      <c r="I781" s="10">
        <v>42005</v>
      </c>
      <c r="J781" s="11">
        <v>19059.66</v>
      </c>
    </row>
    <row r="782" spans="1:10" x14ac:dyDescent="0.2">
      <c r="A782" s="9" t="s">
        <v>62</v>
      </c>
      <c r="B782" s="9" t="s">
        <v>11</v>
      </c>
      <c r="C782" s="9" t="s">
        <v>17</v>
      </c>
      <c r="D782" s="9" t="s">
        <v>56</v>
      </c>
      <c r="E782" s="9" t="s">
        <v>57</v>
      </c>
      <c r="F782" s="9" t="s">
        <v>58</v>
      </c>
      <c r="G782" s="9" t="s">
        <v>11</v>
      </c>
      <c r="H782" s="9" t="s">
        <v>59</v>
      </c>
      <c r="I782" s="10">
        <v>29403</v>
      </c>
      <c r="J782" s="12">
        <v>0</v>
      </c>
    </row>
    <row r="783" spans="1:10" x14ac:dyDescent="0.2">
      <c r="A783" s="9" t="s">
        <v>62</v>
      </c>
      <c r="B783" s="9" t="s">
        <v>11</v>
      </c>
      <c r="C783" s="9" t="s">
        <v>17</v>
      </c>
      <c r="D783" s="9" t="s">
        <v>56</v>
      </c>
      <c r="E783" s="9" t="s">
        <v>57</v>
      </c>
      <c r="F783" s="9" t="s">
        <v>58</v>
      </c>
      <c r="G783" s="9" t="s">
        <v>11</v>
      </c>
      <c r="H783" s="9" t="s">
        <v>59</v>
      </c>
      <c r="I783" s="10">
        <v>29768</v>
      </c>
      <c r="J783" s="12">
        <v>0</v>
      </c>
    </row>
    <row r="784" spans="1:10" x14ac:dyDescent="0.2">
      <c r="A784" s="9" t="s">
        <v>62</v>
      </c>
      <c r="B784" s="9" t="s">
        <v>11</v>
      </c>
      <c r="C784" s="9" t="s">
        <v>17</v>
      </c>
      <c r="D784" s="9" t="s">
        <v>56</v>
      </c>
      <c r="E784" s="9" t="s">
        <v>57</v>
      </c>
      <c r="F784" s="9" t="s">
        <v>58</v>
      </c>
      <c r="G784" s="9" t="s">
        <v>11</v>
      </c>
      <c r="H784" s="9" t="s">
        <v>59</v>
      </c>
      <c r="I784" s="10">
        <v>30133</v>
      </c>
      <c r="J784" s="12">
        <v>0</v>
      </c>
    </row>
    <row r="785" spans="1:10" x14ac:dyDescent="0.2">
      <c r="A785" s="9" t="s">
        <v>62</v>
      </c>
      <c r="B785" s="9" t="s">
        <v>11</v>
      </c>
      <c r="C785" s="9" t="s">
        <v>17</v>
      </c>
      <c r="D785" s="9" t="s">
        <v>56</v>
      </c>
      <c r="E785" s="9" t="s">
        <v>57</v>
      </c>
      <c r="F785" s="9" t="s">
        <v>58</v>
      </c>
      <c r="G785" s="9" t="s">
        <v>11</v>
      </c>
      <c r="H785" s="9" t="s">
        <v>59</v>
      </c>
      <c r="I785" s="10">
        <v>30498</v>
      </c>
      <c r="J785" s="12">
        <v>0</v>
      </c>
    </row>
    <row r="786" spans="1:10" x14ac:dyDescent="0.2">
      <c r="A786" s="9" t="s">
        <v>62</v>
      </c>
      <c r="B786" s="9" t="s">
        <v>11</v>
      </c>
      <c r="C786" s="9" t="s">
        <v>17</v>
      </c>
      <c r="D786" s="9" t="s">
        <v>56</v>
      </c>
      <c r="E786" s="9" t="s">
        <v>57</v>
      </c>
      <c r="F786" s="9" t="s">
        <v>58</v>
      </c>
      <c r="G786" s="9" t="s">
        <v>11</v>
      </c>
      <c r="H786" s="9" t="s">
        <v>59</v>
      </c>
      <c r="I786" s="10">
        <v>30864</v>
      </c>
      <c r="J786" s="12">
        <v>0</v>
      </c>
    </row>
    <row r="787" spans="1:10" x14ac:dyDescent="0.2">
      <c r="A787" s="9" t="s">
        <v>62</v>
      </c>
      <c r="B787" s="9" t="s">
        <v>11</v>
      </c>
      <c r="C787" s="9" t="s">
        <v>17</v>
      </c>
      <c r="D787" s="9" t="s">
        <v>56</v>
      </c>
      <c r="E787" s="9" t="s">
        <v>57</v>
      </c>
      <c r="F787" s="9" t="s">
        <v>58</v>
      </c>
      <c r="G787" s="9" t="s">
        <v>11</v>
      </c>
      <c r="H787" s="9" t="s">
        <v>59</v>
      </c>
      <c r="I787" s="10">
        <v>31048</v>
      </c>
      <c r="J787" s="12">
        <v>0</v>
      </c>
    </row>
    <row r="788" spans="1:10" x14ac:dyDescent="0.2">
      <c r="A788" s="9" t="s">
        <v>62</v>
      </c>
      <c r="B788" s="9" t="s">
        <v>11</v>
      </c>
      <c r="C788" s="9" t="s">
        <v>17</v>
      </c>
      <c r="D788" s="9" t="s">
        <v>56</v>
      </c>
      <c r="E788" s="9" t="s">
        <v>57</v>
      </c>
      <c r="F788" s="9" t="s">
        <v>58</v>
      </c>
      <c r="G788" s="9" t="s">
        <v>11</v>
      </c>
      <c r="H788" s="9" t="s">
        <v>59</v>
      </c>
      <c r="I788" s="10">
        <v>31778</v>
      </c>
      <c r="J788" s="12">
        <v>0</v>
      </c>
    </row>
    <row r="789" spans="1:10" x14ac:dyDescent="0.2">
      <c r="A789" s="9" t="s">
        <v>62</v>
      </c>
      <c r="B789" s="9" t="s">
        <v>11</v>
      </c>
      <c r="C789" s="9" t="s">
        <v>17</v>
      </c>
      <c r="D789" s="9" t="s">
        <v>56</v>
      </c>
      <c r="E789" s="9" t="s">
        <v>57</v>
      </c>
      <c r="F789" s="9" t="s">
        <v>58</v>
      </c>
      <c r="G789" s="9" t="s">
        <v>11</v>
      </c>
      <c r="H789" s="9" t="s">
        <v>59</v>
      </c>
      <c r="I789" s="10">
        <v>32143</v>
      </c>
      <c r="J789" s="12">
        <v>0</v>
      </c>
    </row>
    <row r="790" spans="1:10" x14ac:dyDescent="0.2">
      <c r="A790" s="9" t="s">
        <v>62</v>
      </c>
      <c r="B790" s="9" t="s">
        <v>11</v>
      </c>
      <c r="C790" s="9" t="s">
        <v>17</v>
      </c>
      <c r="D790" s="9" t="s">
        <v>56</v>
      </c>
      <c r="E790" s="9" t="s">
        <v>57</v>
      </c>
      <c r="F790" s="9" t="s">
        <v>58</v>
      </c>
      <c r="G790" s="9" t="s">
        <v>11</v>
      </c>
      <c r="H790" s="9" t="s">
        <v>59</v>
      </c>
      <c r="I790" s="10">
        <v>32509</v>
      </c>
      <c r="J790" s="12">
        <v>0</v>
      </c>
    </row>
    <row r="791" spans="1:10" x14ac:dyDescent="0.2">
      <c r="A791" s="9" t="s">
        <v>62</v>
      </c>
      <c r="B791" s="9" t="s">
        <v>11</v>
      </c>
      <c r="C791" s="9" t="s">
        <v>17</v>
      </c>
      <c r="D791" s="9" t="s">
        <v>56</v>
      </c>
      <c r="E791" s="9" t="s">
        <v>57</v>
      </c>
      <c r="F791" s="9" t="s">
        <v>58</v>
      </c>
      <c r="G791" s="9" t="s">
        <v>11</v>
      </c>
      <c r="H791" s="9" t="s">
        <v>59</v>
      </c>
      <c r="I791" s="10">
        <v>32874</v>
      </c>
      <c r="J791" s="12">
        <v>0</v>
      </c>
    </row>
    <row r="792" spans="1:10" x14ac:dyDescent="0.2">
      <c r="A792" s="9" t="s">
        <v>62</v>
      </c>
      <c r="B792" s="9" t="s">
        <v>11</v>
      </c>
      <c r="C792" s="9" t="s">
        <v>17</v>
      </c>
      <c r="D792" s="9" t="s">
        <v>56</v>
      </c>
      <c r="E792" s="9" t="s">
        <v>57</v>
      </c>
      <c r="F792" s="9" t="s">
        <v>58</v>
      </c>
      <c r="G792" s="9" t="s">
        <v>11</v>
      </c>
      <c r="H792" s="9" t="s">
        <v>59</v>
      </c>
      <c r="I792" s="10">
        <v>34700</v>
      </c>
      <c r="J792" s="12">
        <v>0</v>
      </c>
    </row>
    <row r="793" spans="1:10" x14ac:dyDescent="0.2">
      <c r="A793" s="9" t="s">
        <v>62</v>
      </c>
      <c r="B793" s="9" t="s">
        <v>11</v>
      </c>
      <c r="C793" s="9" t="s">
        <v>17</v>
      </c>
      <c r="D793" s="9" t="s">
        <v>56</v>
      </c>
      <c r="E793" s="9" t="s">
        <v>57</v>
      </c>
      <c r="F793" s="9" t="s">
        <v>58</v>
      </c>
      <c r="G793" s="9" t="s">
        <v>11</v>
      </c>
      <c r="H793" s="9" t="s">
        <v>59</v>
      </c>
      <c r="I793" s="10">
        <v>35796</v>
      </c>
      <c r="J793" s="12">
        <v>0</v>
      </c>
    </row>
    <row r="794" spans="1:10" x14ac:dyDescent="0.2">
      <c r="A794" s="9" t="s">
        <v>62</v>
      </c>
      <c r="B794" s="9" t="s">
        <v>11</v>
      </c>
      <c r="C794" s="9" t="s">
        <v>17</v>
      </c>
      <c r="D794" s="9" t="s">
        <v>56</v>
      </c>
      <c r="E794" s="9" t="s">
        <v>57</v>
      </c>
      <c r="F794" s="9" t="s">
        <v>58</v>
      </c>
      <c r="G794" s="9" t="s">
        <v>11</v>
      </c>
      <c r="H794" s="9" t="s">
        <v>59</v>
      </c>
      <c r="I794" s="10">
        <v>36526</v>
      </c>
      <c r="J794" s="12">
        <v>0</v>
      </c>
    </row>
    <row r="795" spans="1:10" x14ac:dyDescent="0.2">
      <c r="A795" s="9" t="s">
        <v>62</v>
      </c>
      <c r="B795" s="9" t="s">
        <v>11</v>
      </c>
      <c r="C795" s="9" t="s">
        <v>17</v>
      </c>
      <c r="D795" s="9" t="s">
        <v>56</v>
      </c>
      <c r="E795" s="9" t="s">
        <v>57</v>
      </c>
      <c r="F795" s="9" t="s">
        <v>58</v>
      </c>
      <c r="G795" s="9" t="s">
        <v>11</v>
      </c>
      <c r="H795" s="9" t="s">
        <v>59</v>
      </c>
      <c r="I795" s="10">
        <v>37622</v>
      </c>
      <c r="J795" s="12">
        <v>0</v>
      </c>
    </row>
    <row r="796" spans="1:10" x14ac:dyDescent="0.2">
      <c r="A796" s="9" t="s">
        <v>62</v>
      </c>
      <c r="B796" s="9" t="s">
        <v>11</v>
      </c>
      <c r="C796" s="9" t="s">
        <v>12</v>
      </c>
      <c r="D796" s="9" t="s">
        <v>45</v>
      </c>
      <c r="E796" s="9" t="s">
        <v>46</v>
      </c>
      <c r="F796" s="9" t="s">
        <v>47</v>
      </c>
      <c r="G796" s="9" t="s">
        <v>11</v>
      </c>
      <c r="H796" s="9" t="s">
        <v>48</v>
      </c>
      <c r="I796" s="10">
        <v>31048</v>
      </c>
      <c r="J796" s="12">
        <v>0</v>
      </c>
    </row>
    <row r="797" spans="1:10" x14ac:dyDescent="0.2">
      <c r="A797" s="9" t="s">
        <v>62</v>
      </c>
      <c r="B797" s="9" t="s">
        <v>11</v>
      </c>
      <c r="C797" s="9" t="s">
        <v>12</v>
      </c>
      <c r="D797" s="9" t="s">
        <v>45</v>
      </c>
      <c r="E797" s="9" t="s">
        <v>46</v>
      </c>
      <c r="F797" s="9" t="s">
        <v>47</v>
      </c>
      <c r="G797" s="9" t="s">
        <v>11</v>
      </c>
      <c r="H797" s="9" t="s">
        <v>48</v>
      </c>
      <c r="I797" s="10">
        <v>31413</v>
      </c>
      <c r="J797" s="12">
        <v>0</v>
      </c>
    </row>
    <row r="798" spans="1:10" x14ac:dyDescent="0.2">
      <c r="A798" s="9" t="s">
        <v>62</v>
      </c>
      <c r="B798" s="9" t="s">
        <v>11</v>
      </c>
      <c r="C798" s="9" t="s">
        <v>12</v>
      </c>
      <c r="D798" s="9" t="s">
        <v>45</v>
      </c>
      <c r="E798" s="9" t="s">
        <v>46</v>
      </c>
      <c r="F798" s="9" t="s">
        <v>47</v>
      </c>
      <c r="G798" s="9" t="s">
        <v>11</v>
      </c>
      <c r="H798" s="9" t="s">
        <v>48</v>
      </c>
      <c r="I798" s="10">
        <v>31778</v>
      </c>
      <c r="J798" s="12">
        <v>0</v>
      </c>
    </row>
    <row r="799" spans="1:10" x14ac:dyDescent="0.2">
      <c r="A799" s="9" t="s">
        <v>62</v>
      </c>
      <c r="B799" s="9" t="s">
        <v>11</v>
      </c>
      <c r="C799" s="9" t="s">
        <v>12</v>
      </c>
      <c r="D799" s="9" t="s">
        <v>45</v>
      </c>
      <c r="E799" s="9" t="s">
        <v>46</v>
      </c>
      <c r="F799" s="9" t="s">
        <v>47</v>
      </c>
      <c r="G799" s="9" t="s">
        <v>11</v>
      </c>
      <c r="H799" s="9" t="s">
        <v>48</v>
      </c>
      <c r="I799" s="10">
        <v>32143</v>
      </c>
      <c r="J799" s="12">
        <v>0</v>
      </c>
    </row>
    <row r="800" spans="1:10" x14ac:dyDescent="0.2">
      <c r="A800" s="9" t="s">
        <v>62</v>
      </c>
      <c r="B800" s="9" t="s">
        <v>11</v>
      </c>
      <c r="C800" s="9" t="s">
        <v>12</v>
      </c>
      <c r="D800" s="9" t="s">
        <v>45</v>
      </c>
      <c r="E800" s="9" t="s">
        <v>46</v>
      </c>
      <c r="F800" s="9" t="s">
        <v>47</v>
      </c>
      <c r="G800" s="9" t="s">
        <v>11</v>
      </c>
      <c r="H800" s="9" t="s">
        <v>48</v>
      </c>
      <c r="I800" s="10">
        <v>32509</v>
      </c>
      <c r="J800" s="12">
        <v>0</v>
      </c>
    </row>
    <row r="801" spans="1:10" x14ac:dyDescent="0.2">
      <c r="A801" s="9" t="s">
        <v>62</v>
      </c>
      <c r="B801" s="9" t="s">
        <v>11</v>
      </c>
      <c r="C801" s="9" t="s">
        <v>12</v>
      </c>
      <c r="D801" s="9" t="s">
        <v>45</v>
      </c>
      <c r="E801" s="9" t="s">
        <v>46</v>
      </c>
      <c r="F801" s="9" t="s">
        <v>47</v>
      </c>
      <c r="G801" s="9" t="s">
        <v>11</v>
      </c>
      <c r="H801" s="9" t="s">
        <v>48</v>
      </c>
      <c r="I801" s="10">
        <v>32874</v>
      </c>
      <c r="J801" s="12">
        <v>0</v>
      </c>
    </row>
    <row r="802" spans="1:10" x14ac:dyDescent="0.2">
      <c r="A802" s="9" t="s">
        <v>62</v>
      </c>
      <c r="B802" s="9" t="s">
        <v>11</v>
      </c>
      <c r="C802" s="9" t="s">
        <v>12</v>
      </c>
      <c r="D802" s="9" t="s">
        <v>45</v>
      </c>
      <c r="E802" s="9" t="s">
        <v>46</v>
      </c>
      <c r="F802" s="9" t="s">
        <v>47</v>
      </c>
      <c r="G802" s="9" t="s">
        <v>11</v>
      </c>
      <c r="H802" s="9" t="s">
        <v>48</v>
      </c>
      <c r="I802" s="10">
        <v>33239</v>
      </c>
      <c r="J802" s="12">
        <v>0</v>
      </c>
    </row>
    <row r="803" spans="1:10" x14ac:dyDescent="0.2">
      <c r="A803" s="9" t="s">
        <v>62</v>
      </c>
      <c r="B803" s="9" t="s">
        <v>11</v>
      </c>
      <c r="C803" s="9" t="s">
        <v>12</v>
      </c>
      <c r="D803" s="9" t="s">
        <v>45</v>
      </c>
      <c r="E803" s="9" t="s">
        <v>46</v>
      </c>
      <c r="F803" s="9" t="s">
        <v>47</v>
      </c>
      <c r="G803" s="9" t="s">
        <v>11</v>
      </c>
      <c r="H803" s="9" t="s">
        <v>48</v>
      </c>
      <c r="I803" s="10">
        <v>33604</v>
      </c>
      <c r="J803" s="12">
        <v>0</v>
      </c>
    </row>
    <row r="804" spans="1:10" x14ac:dyDescent="0.2">
      <c r="A804" s="9" t="s">
        <v>62</v>
      </c>
      <c r="B804" s="9" t="s">
        <v>11</v>
      </c>
      <c r="C804" s="9" t="s">
        <v>12</v>
      </c>
      <c r="D804" s="9" t="s">
        <v>45</v>
      </c>
      <c r="E804" s="9" t="s">
        <v>46</v>
      </c>
      <c r="F804" s="9" t="s">
        <v>47</v>
      </c>
      <c r="G804" s="9" t="s">
        <v>11</v>
      </c>
      <c r="H804" s="9" t="s">
        <v>48</v>
      </c>
      <c r="I804" s="10">
        <v>33970</v>
      </c>
      <c r="J804" s="12">
        <v>0</v>
      </c>
    </row>
    <row r="805" spans="1:10" x14ac:dyDescent="0.2">
      <c r="A805" s="9" t="s">
        <v>62</v>
      </c>
      <c r="B805" s="9" t="s">
        <v>11</v>
      </c>
      <c r="C805" s="9" t="s">
        <v>12</v>
      </c>
      <c r="D805" s="9" t="s">
        <v>45</v>
      </c>
      <c r="E805" s="9" t="s">
        <v>46</v>
      </c>
      <c r="F805" s="9" t="s">
        <v>47</v>
      </c>
      <c r="G805" s="9" t="s">
        <v>11</v>
      </c>
      <c r="H805" s="9" t="s">
        <v>48</v>
      </c>
      <c r="I805" s="10">
        <v>34335</v>
      </c>
      <c r="J805" s="12">
        <v>0</v>
      </c>
    </row>
    <row r="806" spans="1:10" x14ac:dyDescent="0.2">
      <c r="A806" s="9" t="s">
        <v>62</v>
      </c>
      <c r="B806" s="9" t="s">
        <v>11</v>
      </c>
      <c r="C806" s="9" t="s">
        <v>12</v>
      </c>
      <c r="D806" s="9" t="s">
        <v>45</v>
      </c>
      <c r="E806" s="9" t="s">
        <v>46</v>
      </c>
      <c r="F806" s="9" t="s">
        <v>47</v>
      </c>
      <c r="G806" s="9" t="s">
        <v>11</v>
      </c>
      <c r="H806" s="9" t="s">
        <v>48</v>
      </c>
      <c r="I806" s="10">
        <v>34700</v>
      </c>
      <c r="J806" s="12">
        <v>0</v>
      </c>
    </row>
    <row r="807" spans="1:10" x14ac:dyDescent="0.2">
      <c r="A807" s="9" t="s">
        <v>62</v>
      </c>
      <c r="B807" s="9" t="s">
        <v>11</v>
      </c>
      <c r="C807" s="9" t="s">
        <v>12</v>
      </c>
      <c r="D807" s="9" t="s">
        <v>45</v>
      </c>
      <c r="E807" s="9" t="s">
        <v>46</v>
      </c>
      <c r="F807" s="9" t="s">
        <v>47</v>
      </c>
      <c r="G807" s="9" t="s">
        <v>11</v>
      </c>
      <c r="H807" s="9" t="s">
        <v>48</v>
      </c>
      <c r="I807" s="10">
        <v>35065</v>
      </c>
      <c r="J807" s="12">
        <v>0</v>
      </c>
    </row>
    <row r="808" spans="1:10" x14ac:dyDescent="0.2">
      <c r="A808" s="9" t="s">
        <v>62</v>
      </c>
      <c r="B808" s="9" t="s">
        <v>11</v>
      </c>
      <c r="C808" s="9" t="s">
        <v>12</v>
      </c>
      <c r="D808" s="9" t="s">
        <v>45</v>
      </c>
      <c r="E808" s="9" t="s">
        <v>46</v>
      </c>
      <c r="F808" s="9" t="s">
        <v>47</v>
      </c>
      <c r="G808" s="9" t="s">
        <v>11</v>
      </c>
      <c r="H808" s="9" t="s">
        <v>48</v>
      </c>
      <c r="I808" s="10">
        <v>35431</v>
      </c>
      <c r="J808" s="12">
        <v>0</v>
      </c>
    </row>
    <row r="809" spans="1:10" x14ac:dyDescent="0.2">
      <c r="A809" s="9" t="s">
        <v>62</v>
      </c>
      <c r="B809" s="9" t="s">
        <v>11</v>
      </c>
      <c r="C809" s="9" t="s">
        <v>12</v>
      </c>
      <c r="D809" s="9" t="s">
        <v>45</v>
      </c>
      <c r="E809" s="9" t="s">
        <v>46</v>
      </c>
      <c r="F809" s="9" t="s">
        <v>47</v>
      </c>
      <c r="G809" s="9" t="s">
        <v>11</v>
      </c>
      <c r="H809" s="9" t="s">
        <v>48</v>
      </c>
      <c r="I809" s="10">
        <v>35796</v>
      </c>
      <c r="J809" s="12">
        <v>0</v>
      </c>
    </row>
    <row r="810" spans="1:10" x14ac:dyDescent="0.2">
      <c r="A810" s="9" t="s">
        <v>62</v>
      </c>
      <c r="B810" s="9" t="s">
        <v>11</v>
      </c>
      <c r="C810" s="9" t="s">
        <v>12</v>
      </c>
      <c r="D810" s="9" t="s">
        <v>45</v>
      </c>
      <c r="E810" s="9" t="s">
        <v>46</v>
      </c>
      <c r="F810" s="9" t="s">
        <v>47</v>
      </c>
      <c r="G810" s="9" t="s">
        <v>11</v>
      </c>
      <c r="H810" s="9" t="s">
        <v>48</v>
      </c>
      <c r="I810" s="10">
        <v>36161</v>
      </c>
      <c r="J810" s="12">
        <v>0</v>
      </c>
    </row>
    <row r="811" spans="1:10" x14ac:dyDescent="0.2">
      <c r="A811" s="9" t="s">
        <v>62</v>
      </c>
      <c r="B811" s="9" t="s">
        <v>11</v>
      </c>
      <c r="C811" s="9" t="s">
        <v>12</v>
      </c>
      <c r="D811" s="9" t="s">
        <v>45</v>
      </c>
      <c r="E811" s="9" t="s">
        <v>46</v>
      </c>
      <c r="F811" s="9" t="s">
        <v>47</v>
      </c>
      <c r="G811" s="9" t="s">
        <v>11</v>
      </c>
      <c r="H811" s="9" t="s">
        <v>48</v>
      </c>
      <c r="I811" s="10">
        <v>36526</v>
      </c>
      <c r="J811" s="12">
        <v>0</v>
      </c>
    </row>
    <row r="812" spans="1:10" x14ac:dyDescent="0.2">
      <c r="A812" s="9" t="s">
        <v>62</v>
      </c>
      <c r="B812" s="9" t="s">
        <v>11</v>
      </c>
      <c r="C812" s="9" t="s">
        <v>12</v>
      </c>
      <c r="D812" s="9" t="s">
        <v>45</v>
      </c>
      <c r="E812" s="9" t="s">
        <v>46</v>
      </c>
      <c r="F812" s="9" t="s">
        <v>47</v>
      </c>
      <c r="G812" s="9" t="s">
        <v>11</v>
      </c>
      <c r="H812" s="9" t="s">
        <v>48</v>
      </c>
      <c r="I812" s="10">
        <v>36892</v>
      </c>
      <c r="J812" s="12">
        <v>0</v>
      </c>
    </row>
    <row r="813" spans="1:10" x14ac:dyDescent="0.2">
      <c r="A813" s="9" t="s">
        <v>62</v>
      </c>
      <c r="B813" s="9" t="s">
        <v>11</v>
      </c>
      <c r="C813" s="9" t="s">
        <v>12</v>
      </c>
      <c r="D813" s="9" t="s">
        <v>45</v>
      </c>
      <c r="E813" s="9" t="s">
        <v>46</v>
      </c>
      <c r="F813" s="9" t="s">
        <v>47</v>
      </c>
      <c r="G813" s="9" t="s">
        <v>11</v>
      </c>
      <c r="H813" s="9" t="s">
        <v>48</v>
      </c>
      <c r="I813" s="10">
        <v>37257</v>
      </c>
      <c r="J813" s="12">
        <v>0</v>
      </c>
    </row>
    <row r="814" spans="1:10" x14ac:dyDescent="0.2">
      <c r="A814" s="9" t="s">
        <v>62</v>
      </c>
      <c r="B814" s="9" t="s">
        <v>11</v>
      </c>
      <c r="C814" s="9" t="s">
        <v>12</v>
      </c>
      <c r="D814" s="9" t="s">
        <v>45</v>
      </c>
      <c r="E814" s="9" t="s">
        <v>46</v>
      </c>
      <c r="F814" s="9" t="s">
        <v>47</v>
      </c>
      <c r="G814" s="9" t="s">
        <v>11</v>
      </c>
      <c r="H814" s="9" t="s">
        <v>48</v>
      </c>
      <c r="I814" s="10">
        <v>37622</v>
      </c>
      <c r="J814" s="12">
        <v>0</v>
      </c>
    </row>
    <row r="815" spans="1:10" x14ac:dyDescent="0.2">
      <c r="A815" s="9" t="s">
        <v>62</v>
      </c>
      <c r="B815" s="9" t="s">
        <v>11</v>
      </c>
      <c r="C815" s="9" t="s">
        <v>12</v>
      </c>
      <c r="D815" s="9" t="s">
        <v>45</v>
      </c>
      <c r="E815" s="9" t="s">
        <v>46</v>
      </c>
      <c r="F815" s="9" t="s">
        <v>47</v>
      </c>
      <c r="G815" s="9" t="s">
        <v>11</v>
      </c>
      <c r="H815" s="9" t="s">
        <v>48</v>
      </c>
      <c r="I815" s="10">
        <v>37987</v>
      </c>
      <c r="J815" s="12">
        <v>0</v>
      </c>
    </row>
    <row r="816" spans="1:10" x14ac:dyDescent="0.2">
      <c r="A816" s="9" t="s">
        <v>62</v>
      </c>
      <c r="B816" s="9" t="s">
        <v>11</v>
      </c>
      <c r="C816" s="9" t="s">
        <v>12</v>
      </c>
      <c r="D816" s="9" t="s">
        <v>45</v>
      </c>
      <c r="E816" s="9" t="s">
        <v>46</v>
      </c>
      <c r="F816" s="9" t="s">
        <v>47</v>
      </c>
      <c r="G816" s="9" t="s">
        <v>11</v>
      </c>
      <c r="H816" s="9" t="s">
        <v>48</v>
      </c>
      <c r="I816" s="10">
        <v>39814</v>
      </c>
      <c r="J816" s="12">
        <v>0</v>
      </c>
    </row>
    <row r="817" spans="1:10" x14ac:dyDescent="0.2">
      <c r="A817" s="9" t="s">
        <v>62</v>
      </c>
      <c r="B817" s="9" t="s">
        <v>11</v>
      </c>
      <c r="C817" s="9" t="s">
        <v>12</v>
      </c>
      <c r="D817" s="9" t="s">
        <v>45</v>
      </c>
      <c r="E817" s="9" t="s">
        <v>46</v>
      </c>
      <c r="F817" s="9" t="s">
        <v>47</v>
      </c>
      <c r="G817" s="9" t="s">
        <v>11</v>
      </c>
      <c r="H817" s="9" t="s">
        <v>48</v>
      </c>
      <c r="I817" s="10">
        <v>40909</v>
      </c>
      <c r="J817" s="12">
        <v>0</v>
      </c>
    </row>
    <row r="818" spans="1:10" x14ac:dyDescent="0.2">
      <c r="A818" s="9" t="s">
        <v>62</v>
      </c>
      <c r="B818" s="9" t="s">
        <v>11</v>
      </c>
      <c r="C818" s="9" t="s">
        <v>12</v>
      </c>
      <c r="D818" s="9" t="s">
        <v>45</v>
      </c>
      <c r="E818" s="9" t="s">
        <v>46</v>
      </c>
      <c r="F818" s="9" t="s">
        <v>47</v>
      </c>
      <c r="G818" s="9" t="s">
        <v>11</v>
      </c>
      <c r="H818" s="9" t="s">
        <v>48</v>
      </c>
      <c r="I818" s="10">
        <v>41869</v>
      </c>
      <c r="J818" s="12">
        <v>0</v>
      </c>
    </row>
    <row r="819" spans="1:10" x14ac:dyDescent="0.2">
      <c r="A819" s="9" t="s">
        <v>62</v>
      </c>
      <c r="B819" s="9" t="s">
        <v>11</v>
      </c>
      <c r="C819" s="9" t="s">
        <v>34</v>
      </c>
      <c r="D819" s="9" t="s">
        <v>45</v>
      </c>
      <c r="E819" s="9" t="s">
        <v>46</v>
      </c>
      <c r="F819" s="9" t="s">
        <v>47</v>
      </c>
      <c r="G819" s="9" t="s">
        <v>11</v>
      </c>
      <c r="H819" s="9" t="s">
        <v>48</v>
      </c>
      <c r="I819" s="10">
        <v>31048</v>
      </c>
      <c r="J819" s="12">
        <v>0</v>
      </c>
    </row>
    <row r="820" spans="1:10" x14ac:dyDescent="0.2">
      <c r="A820" s="9" t="s">
        <v>62</v>
      </c>
      <c r="B820" s="9" t="s">
        <v>11</v>
      </c>
      <c r="C820" s="9" t="s">
        <v>34</v>
      </c>
      <c r="D820" s="9" t="s">
        <v>45</v>
      </c>
      <c r="E820" s="9" t="s">
        <v>46</v>
      </c>
      <c r="F820" s="9" t="s">
        <v>47</v>
      </c>
      <c r="G820" s="9" t="s">
        <v>11</v>
      </c>
      <c r="H820" s="9" t="s">
        <v>48</v>
      </c>
      <c r="I820" s="10">
        <v>31413</v>
      </c>
      <c r="J820" s="12">
        <v>0</v>
      </c>
    </row>
    <row r="821" spans="1:10" x14ac:dyDescent="0.2">
      <c r="A821" s="9" t="s">
        <v>62</v>
      </c>
      <c r="B821" s="9" t="s">
        <v>11</v>
      </c>
      <c r="C821" s="9" t="s">
        <v>34</v>
      </c>
      <c r="D821" s="9" t="s">
        <v>45</v>
      </c>
      <c r="E821" s="9" t="s">
        <v>46</v>
      </c>
      <c r="F821" s="9" t="s">
        <v>47</v>
      </c>
      <c r="G821" s="9" t="s">
        <v>11</v>
      </c>
      <c r="H821" s="9" t="s">
        <v>48</v>
      </c>
      <c r="I821" s="10">
        <v>31778</v>
      </c>
      <c r="J821" s="12">
        <v>0</v>
      </c>
    </row>
    <row r="822" spans="1:10" x14ac:dyDescent="0.2">
      <c r="A822" s="9" t="s">
        <v>62</v>
      </c>
      <c r="B822" s="9" t="s">
        <v>11</v>
      </c>
      <c r="C822" s="9" t="s">
        <v>34</v>
      </c>
      <c r="D822" s="9" t="s">
        <v>45</v>
      </c>
      <c r="E822" s="9" t="s">
        <v>46</v>
      </c>
      <c r="F822" s="9" t="s">
        <v>47</v>
      </c>
      <c r="G822" s="9" t="s">
        <v>11</v>
      </c>
      <c r="H822" s="9" t="s">
        <v>48</v>
      </c>
      <c r="I822" s="10">
        <v>32143</v>
      </c>
      <c r="J822" s="12">
        <v>0</v>
      </c>
    </row>
    <row r="823" spans="1:10" x14ac:dyDescent="0.2">
      <c r="A823" s="9" t="s">
        <v>62</v>
      </c>
      <c r="B823" s="9" t="s">
        <v>11</v>
      </c>
      <c r="C823" s="9" t="s">
        <v>34</v>
      </c>
      <c r="D823" s="9" t="s">
        <v>45</v>
      </c>
      <c r="E823" s="9" t="s">
        <v>46</v>
      </c>
      <c r="F823" s="9" t="s">
        <v>47</v>
      </c>
      <c r="G823" s="9" t="s">
        <v>11</v>
      </c>
      <c r="H823" s="9" t="s">
        <v>48</v>
      </c>
      <c r="I823" s="10">
        <v>32509</v>
      </c>
      <c r="J823" s="12">
        <v>0</v>
      </c>
    </row>
    <row r="824" spans="1:10" x14ac:dyDescent="0.2">
      <c r="A824" s="9" t="s">
        <v>62</v>
      </c>
      <c r="B824" s="9" t="s">
        <v>11</v>
      </c>
      <c r="C824" s="9" t="s">
        <v>34</v>
      </c>
      <c r="D824" s="9" t="s">
        <v>45</v>
      </c>
      <c r="E824" s="9" t="s">
        <v>46</v>
      </c>
      <c r="F824" s="9" t="s">
        <v>47</v>
      </c>
      <c r="G824" s="9" t="s">
        <v>11</v>
      </c>
      <c r="H824" s="9" t="s">
        <v>48</v>
      </c>
      <c r="I824" s="10">
        <v>32874</v>
      </c>
      <c r="J824" s="12">
        <v>0</v>
      </c>
    </row>
    <row r="825" spans="1:10" x14ac:dyDescent="0.2">
      <c r="A825" s="9" t="s">
        <v>62</v>
      </c>
      <c r="B825" s="9" t="s">
        <v>11</v>
      </c>
      <c r="C825" s="9" t="s">
        <v>34</v>
      </c>
      <c r="D825" s="9" t="s">
        <v>45</v>
      </c>
      <c r="E825" s="9" t="s">
        <v>46</v>
      </c>
      <c r="F825" s="9" t="s">
        <v>47</v>
      </c>
      <c r="G825" s="9" t="s">
        <v>11</v>
      </c>
      <c r="H825" s="9" t="s">
        <v>48</v>
      </c>
      <c r="I825" s="10">
        <v>33239</v>
      </c>
      <c r="J825" s="12">
        <v>0</v>
      </c>
    </row>
    <row r="826" spans="1:10" x14ac:dyDescent="0.2">
      <c r="A826" s="9" t="s">
        <v>62</v>
      </c>
      <c r="B826" s="9" t="s">
        <v>11</v>
      </c>
      <c r="C826" s="9" t="s">
        <v>34</v>
      </c>
      <c r="D826" s="9" t="s">
        <v>45</v>
      </c>
      <c r="E826" s="9" t="s">
        <v>46</v>
      </c>
      <c r="F826" s="9" t="s">
        <v>47</v>
      </c>
      <c r="G826" s="9" t="s">
        <v>11</v>
      </c>
      <c r="H826" s="9" t="s">
        <v>48</v>
      </c>
      <c r="I826" s="10">
        <v>33604</v>
      </c>
      <c r="J826" s="12">
        <v>0</v>
      </c>
    </row>
    <row r="827" spans="1:10" x14ac:dyDescent="0.2">
      <c r="A827" s="9" t="s">
        <v>62</v>
      </c>
      <c r="B827" s="9" t="s">
        <v>11</v>
      </c>
      <c r="C827" s="9" t="s">
        <v>34</v>
      </c>
      <c r="D827" s="9" t="s">
        <v>45</v>
      </c>
      <c r="E827" s="9" t="s">
        <v>46</v>
      </c>
      <c r="F827" s="9" t="s">
        <v>47</v>
      </c>
      <c r="G827" s="9" t="s">
        <v>11</v>
      </c>
      <c r="H827" s="9" t="s">
        <v>48</v>
      </c>
      <c r="I827" s="10">
        <v>33970</v>
      </c>
      <c r="J827" s="12">
        <v>0</v>
      </c>
    </row>
    <row r="828" spans="1:10" x14ac:dyDescent="0.2">
      <c r="A828" s="9" t="s">
        <v>62</v>
      </c>
      <c r="B828" s="9" t="s">
        <v>11</v>
      </c>
      <c r="C828" s="9" t="s">
        <v>34</v>
      </c>
      <c r="D828" s="9" t="s">
        <v>45</v>
      </c>
      <c r="E828" s="9" t="s">
        <v>46</v>
      </c>
      <c r="F828" s="9" t="s">
        <v>47</v>
      </c>
      <c r="G828" s="9" t="s">
        <v>11</v>
      </c>
      <c r="H828" s="9" t="s">
        <v>48</v>
      </c>
      <c r="I828" s="10">
        <v>34335</v>
      </c>
      <c r="J828" s="12">
        <v>0</v>
      </c>
    </row>
    <row r="829" spans="1:10" x14ac:dyDescent="0.2">
      <c r="A829" s="9" t="s">
        <v>62</v>
      </c>
      <c r="B829" s="9" t="s">
        <v>11</v>
      </c>
      <c r="C829" s="9" t="s">
        <v>34</v>
      </c>
      <c r="D829" s="9" t="s">
        <v>45</v>
      </c>
      <c r="E829" s="9" t="s">
        <v>46</v>
      </c>
      <c r="F829" s="9" t="s">
        <v>47</v>
      </c>
      <c r="G829" s="9" t="s">
        <v>11</v>
      </c>
      <c r="H829" s="9" t="s">
        <v>48</v>
      </c>
      <c r="I829" s="10">
        <v>34700</v>
      </c>
      <c r="J829" s="12">
        <v>0</v>
      </c>
    </row>
    <row r="830" spans="1:10" x14ac:dyDescent="0.2">
      <c r="A830" s="9" t="s">
        <v>62</v>
      </c>
      <c r="B830" s="9" t="s">
        <v>11</v>
      </c>
      <c r="C830" s="9" t="s">
        <v>34</v>
      </c>
      <c r="D830" s="9" t="s">
        <v>45</v>
      </c>
      <c r="E830" s="9" t="s">
        <v>46</v>
      </c>
      <c r="F830" s="9" t="s">
        <v>47</v>
      </c>
      <c r="G830" s="9" t="s">
        <v>11</v>
      </c>
      <c r="H830" s="9" t="s">
        <v>48</v>
      </c>
      <c r="I830" s="10">
        <v>35065</v>
      </c>
      <c r="J830" s="12">
        <v>0</v>
      </c>
    </row>
    <row r="831" spans="1:10" x14ac:dyDescent="0.2">
      <c r="A831" s="9" t="s">
        <v>62</v>
      </c>
      <c r="B831" s="9" t="s">
        <v>11</v>
      </c>
      <c r="C831" s="9" t="s">
        <v>34</v>
      </c>
      <c r="D831" s="9" t="s">
        <v>45</v>
      </c>
      <c r="E831" s="9" t="s">
        <v>46</v>
      </c>
      <c r="F831" s="9" t="s">
        <v>47</v>
      </c>
      <c r="G831" s="9" t="s">
        <v>11</v>
      </c>
      <c r="H831" s="9" t="s">
        <v>48</v>
      </c>
      <c r="I831" s="10">
        <v>35431</v>
      </c>
      <c r="J831" s="12">
        <v>0</v>
      </c>
    </row>
    <row r="832" spans="1:10" x14ac:dyDescent="0.2">
      <c r="A832" s="9" t="s">
        <v>62</v>
      </c>
      <c r="B832" s="9" t="s">
        <v>11</v>
      </c>
      <c r="C832" s="9" t="s">
        <v>34</v>
      </c>
      <c r="D832" s="9" t="s">
        <v>45</v>
      </c>
      <c r="E832" s="9" t="s">
        <v>46</v>
      </c>
      <c r="F832" s="9" t="s">
        <v>47</v>
      </c>
      <c r="G832" s="9" t="s">
        <v>11</v>
      </c>
      <c r="H832" s="9" t="s">
        <v>48</v>
      </c>
      <c r="I832" s="10">
        <v>35796</v>
      </c>
      <c r="J832" s="12">
        <v>0</v>
      </c>
    </row>
    <row r="833" spans="1:10" x14ac:dyDescent="0.2">
      <c r="A833" s="9" t="s">
        <v>62</v>
      </c>
      <c r="B833" s="9" t="s">
        <v>11</v>
      </c>
      <c r="C833" s="9" t="s">
        <v>34</v>
      </c>
      <c r="D833" s="9" t="s">
        <v>45</v>
      </c>
      <c r="E833" s="9" t="s">
        <v>46</v>
      </c>
      <c r="F833" s="9" t="s">
        <v>47</v>
      </c>
      <c r="G833" s="9" t="s">
        <v>11</v>
      </c>
      <c r="H833" s="9" t="s">
        <v>48</v>
      </c>
      <c r="I833" s="10">
        <v>36161</v>
      </c>
      <c r="J833" s="12">
        <v>0</v>
      </c>
    </row>
    <row r="834" spans="1:10" x14ac:dyDescent="0.2">
      <c r="A834" s="9" t="s">
        <v>62</v>
      </c>
      <c r="B834" s="9" t="s">
        <v>11</v>
      </c>
      <c r="C834" s="9" t="s">
        <v>34</v>
      </c>
      <c r="D834" s="9" t="s">
        <v>45</v>
      </c>
      <c r="E834" s="9" t="s">
        <v>46</v>
      </c>
      <c r="F834" s="9" t="s">
        <v>47</v>
      </c>
      <c r="G834" s="9" t="s">
        <v>11</v>
      </c>
      <c r="H834" s="9" t="s">
        <v>48</v>
      </c>
      <c r="I834" s="10">
        <v>36526</v>
      </c>
      <c r="J834" s="12">
        <v>0</v>
      </c>
    </row>
    <row r="835" spans="1:10" x14ac:dyDescent="0.2">
      <c r="A835" s="9" t="s">
        <v>62</v>
      </c>
      <c r="B835" s="9" t="s">
        <v>11</v>
      </c>
      <c r="C835" s="9" t="s">
        <v>34</v>
      </c>
      <c r="D835" s="9" t="s">
        <v>45</v>
      </c>
      <c r="E835" s="9" t="s">
        <v>46</v>
      </c>
      <c r="F835" s="9" t="s">
        <v>47</v>
      </c>
      <c r="G835" s="9" t="s">
        <v>11</v>
      </c>
      <c r="H835" s="9" t="s">
        <v>48</v>
      </c>
      <c r="I835" s="10">
        <v>36892</v>
      </c>
      <c r="J835" s="12">
        <v>0</v>
      </c>
    </row>
    <row r="836" spans="1:10" x14ac:dyDescent="0.2">
      <c r="A836" s="9" t="s">
        <v>62</v>
      </c>
      <c r="B836" s="9" t="s">
        <v>11</v>
      </c>
      <c r="C836" s="9" t="s">
        <v>34</v>
      </c>
      <c r="D836" s="9" t="s">
        <v>45</v>
      </c>
      <c r="E836" s="9" t="s">
        <v>46</v>
      </c>
      <c r="F836" s="9" t="s">
        <v>47</v>
      </c>
      <c r="G836" s="9" t="s">
        <v>11</v>
      </c>
      <c r="H836" s="9" t="s">
        <v>48</v>
      </c>
      <c r="I836" s="10">
        <v>37257</v>
      </c>
      <c r="J836" s="12">
        <v>0</v>
      </c>
    </row>
    <row r="837" spans="1:10" x14ac:dyDescent="0.2">
      <c r="A837" s="9" t="s">
        <v>62</v>
      </c>
      <c r="B837" s="9" t="s">
        <v>11</v>
      </c>
      <c r="C837" s="9" t="s">
        <v>34</v>
      </c>
      <c r="D837" s="9" t="s">
        <v>45</v>
      </c>
      <c r="E837" s="9" t="s">
        <v>46</v>
      </c>
      <c r="F837" s="9" t="s">
        <v>47</v>
      </c>
      <c r="G837" s="9" t="s">
        <v>11</v>
      </c>
      <c r="H837" s="9" t="s">
        <v>48</v>
      </c>
      <c r="I837" s="10">
        <v>37622</v>
      </c>
      <c r="J837" s="12">
        <v>0</v>
      </c>
    </row>
    <row r="838" spans="1:10" x14ac:dyDescent="0.2">
      <c r="A838" s="9" t="s">
        <v>62</v>
      </c>
      <c r="B838" s="9" t="s">
        <v>11</v>
      </c>
      <c r="C838" s="9" t="s">
        <v>34</v>
      </c>
      <c r="D838" s="9" t="s">
        <v>45</v>
      </c>
      <c r="E838" s="9" t="s">
        <v>46</v>
      </c>
      <c r="F838" s="9" t="s">
        <v>47</v>
      </c>
      <c r="G838" s="9" t="s">
        <v>11</v>
      </c>
      <c r="H838" s="9" t="s">
        <v>48</v>
      </c>
      <c r="I838" s="10">
        <v>37987</v>
      </c>
      <c r="J838" s="12">
        <v>0</v>
      </c>
    </row>
    <row r="839" spans="1:10" x14ac:dyDescent="0.2">
      <c r="A839" s="9" t="s">
        <v>62</v>
      </c>
      <c r="B839" s="9" t="s">
        <v>11</v>
      </c>
      <c r="C839" s="9" t="s">
        <v>34</v>
      </c>
      <c r="D839" s="9" t="s">
        <v>45</v>
      </c>
      <c r="E839" s="9" t="s">
        <v>46</v>
      </c>
      <c r="F839" s="9" t="s">
        <v>47</v>
      </c>
      <c r="G839" s="9" t="s">
        <v>11</v>
      </c>
      <c r="H839" s="9" t="s">
        <v>48</v>
      </c>
      <c r="I839" s="10">
        <v>38353</v>
      </c>
      <c r="J839" s="12">
        <v>0</v>
      </c>
    </row>
    <row r="840" spans="1:10" x14ac:dyDescent="0.2">
      <c r="A840" s="9" t="s">
        <v>62</v>
      </c>
      <c r="B840" s="9" t="s">
        <v>11</v>
      </c>
      <c r="C840" s="9" t="s">
        <v>34</v>
      </c>
      <c r="D840" s="9" t="s">
        <v>45</v>
      </c>
      <c r="E840" s="9" t="s">
        <v>46</v>
      </c>
      <c r="F840" s="9" t="s">
        <v>47</v>
      </c>
      <c r="G840" s="9" t="s">
        <v>11</v>
      </c>
      <c r="H840" s="9" t="s">
        <v>48</v>
      </c>
      <c r="I840" s="10">
        <v>38625</v>
      </c>
      <c r="J840" s="12">
        <v>0</v>
      </c>
    </row>
    <row r="841" spans="1:10" x14ac:dyDescent="0.2">
      <c r="A841" s="9" t="s">
        <v>62</v>
      </c>
      <c r="B841" s="9" t="s">
        <v>11</v>
      </c>
      <c r="C841" s="9" t="s">
        <v>34</v>
      </c>
      <c r="D841" s="9" t="s">
        <v>45</v>
      </c>
      <c r="E841" s="9" t="s">
        <v>46</v>
      </c>
      <c r="F841" s="9" t="s">
        <v>47</v>
      </c>
      <c r="G841" s="9" t="s">
        <v>11</v>
      </c>
      <c r="H841" s="9" t="s">
        <v>48</v>
      </c>
      <c r="I841" s="10">
        <v>38686</v>
      </c>
      <c r="J841" s="12">
        <v>0</v>
      </c>
    </row>
    <row r="842" spans="1:10" x14ac:dyDescent="0.2">
      <c r="A842" s="9" t="s">
        <v>62</v>
      </c>
      <c r="B842" s="9" t="s">
        <v>11</v>
      </c>
      <c r="C842" s="9" t="s">
        <v>34</v>
      </c>
      <c r="D842" s="9" t="s">
        <v>45</v>
      </c>
      <c r="E842" s="9" t="s">
        <v>46</v>
      </c>
      <c r="F842" s="9" t="s">
        <v>47</v>
      </c>
      <c r="G842" s="9" t="s">
        <v>11</v>
      </c>
      <c r="H842" s="9" t="s">
        <v>48</v>
      </c>
      <c r="I842" s="10">
        <v>38717</v>
      </c>
      <c r="J842" s="12">
        <v>0</v>
      </c>
    </row>
    <row r="843" spans="1:10" x14ac:dyDescent="0.2">
      <c r="A843" s="9" t="s">
        <v>62</v>
      </c>
      <c r="B843" s="9" t="s">
        <v>11</v>
      </c>
      <c r="C843" s="9" t="s">
        <v>34</v>
      </c>
      <c r="D843" s="9" t="s">
        <v>45</v>
      </c>
      <c r="E843" s="9" t="s">
        <v>46</v>
      </c>
      <c r="F843" s="9" t="s">
        <v>47</v>
      </c>
      <c r="G843" s="9" t="s">
        <v>11</v>
      </c>
      <c r="H843" s="9" t="s">
        <v>48</v>
      </c>
      <c r="I843" s="10">
        <v>38718</v>
      </c>
      <c r="J843" s="12">
        <v>0</v>
      </c>
    </row>
    <row r="844" spans="1:10" x14ac:dyDescent="0.2">
      <c r="A844" s="9" t="s">
        <v>62</v>
      </c>
      <c r="B844" s="9" t="s">
        <v>11</v>
      </c>
      <c r="C844" s="9" t="s">
        <v>34</v>
      </c>
      <c r="D844" s="9" t="s">
        <v>45</v>
      </c>
      <c r="E844" s="9" t="s">
        <v>46</v>
      </c>
      <c r="F844" s="9" t="s">
        <v>47</v>
      </c>
      <c r="G844" s="9" t="s">
        <v>11</v>
      </c>
      <c r="H844" s="9" t="s">
        <v>48</v>
      </c>
      <c r="I844" s="10">
        <v>39083</v>
      </c>
      <c r="J844" s="12">
        <v>0</v>
      </c>
    </row>
    <row r="845" spans="1:10" x14ac:dyDescent="0.2">
      <c r="A845" s="9" t="s">
        <v>62</v>
      </c>
      <c r="B845" s="9" t="s">
        <v>11</v>
      </c>
      <c r="C845" s="9" t="s">
        <v>34</v>
      </c>
      <c r="D845" s="9" t="s">
        <v>45</v>
      </c>
      <c r="E845" s="9" t="s">
        <v>46</v>
      </c>
      <c r="F845" s="9" t="s">
        <v>47</v>
      </c>
      <c r="G845" s="9" t="s">
        <v>11</v>
      </c>
      <c r="H845" s="9" t="s">
        <v>48</v>
      </c>
      <c r="I845" s="10">
        <v>39448</v>
      </c>
      <c r="J845" s="12">
        <v>0</v>
      </c>
    </row>
    <row r="846" spans="1:10" x14ac:dyDescent="0.2">
      <c r="A846" s="9" t="s">
        <v>62</v>
      </c>
      <c r="B846" s="9" t="s">
        <v>11</v>
      </c>
      <c r="C846" s="9" t="s">
        <v>34</v>
      </c>
      <c r="D846" s="9" t="s">
        <v>45</v>
      </c>
      <c r="E846" s="9" t="s">
        <v>46</v>
      </c>
      <c r="F846" s="9" t="s">
        <v>47</v>
      </c>
      <c r="G846" s="9" t="s">
        <v>11</v>
      </c>
      <c r="H846" s="9" t="s">
        <v>48</v>
      </c>
      <c r="I846" s="10">
        <v>39814</v>
      </c>
      <c r="J846" s="12">
        <v>0</v>
      </c>
    </row>
    <row r="847" spans="1:10" x14ac:dyDescent="0.2">
      <c r="A847" s="9" t="s">
        <v>62</v>
      </c>
      <c r="B847" s="9" t="s">
        <v>11</v>
      </c>
      <c r="C847" s="9" t="s">
        <v>34</v>
      </c>
      <c r="D847" s="9" t="s">
        <v>45</v>
      </c>
      <c r="E847" s="9" t="s">
        <v>46</v>
      </c>
      <c r="F847" s="9" t="s">
        <v>47</v>
      </c>
      <c r="G847" s="9" t="s">
        <v>11</v>
      </c>
      <c r="H847" s="9" t="s">
        <v>48</v>
      </c>
      <c r="I847" s="10">
        <v>40179</v>
      </c>
      <c r="J847" s="12">
        <v>0</v>
      </c>
    </row>
    <row r="848" spans="1:10" x14ac:dyDescent="0.2">
      <c r="A848" s="9" t="s">
        <v>62</v>
      </c>
      <c r="B848" s="9" t="s">
        <v>11</v>
      </c>
      <c r="C848" s="9" t="s">
        <v>34</v>
      </c>
      <c r="D848" s="9" t="s">
        <v>45</v>
      </c>
      <c r="E848" s="9" t="s">
        <v>46</v>
      </c>
      <c r="F848" s="9" t="s">
        <v>47</v>
      </c>
      <c r="G848" s="9" t="s">
        <v>11</v>
      </c>
      <c r="H848" s="9" t="s">
        <v>48</v>
      </c>
      <c r="I848" s="10">
        <v>40544</v>
      </c>
      <c r="J848" s="12">
        <v>0</v>
      </c>
    </row>
    <row r="849" spans="1:10" x14ac:dyDescent="0.2">
      <c r="A849" s="9" t="s">
        <v>62</v>
      </c>
      <c r="B849" s="9" t="s">
        <v>11</v>
      </c>
      <c r="C849" s="9" t="s">
        <v>34</v>
      </c>
      <c r="D849" s="9" t="s">
        <v>45</v>
      </c>
      <c r="E849" s="9" t="s">
        <v>46</v>
      </c>
      <c r="F849" s="9" t="s">
        <v>47</v>
      </c>
      <c r="G849" s="9" t="s">
        <v>11</v>
      </c>
      <c r="H849" s="9" t="s">
        <v>48</v>
      </c>
      <c r="I849" s="10">
        <v>40909</v>
      </c>
      <c r="J849" s="12">
        <v>0</v>
      </c>
    </row>
    <row r="850" spans="1:10" x14ac:dyDescent="0.2">
      <c r="A850" s="9" t="s">
        <v>62</v>
      </c>
      <c r="B850" s="9" t="s">
        <v>11</v>
      </c>
      <c r="C850" s="9" t="s">
        <v>34</v>
      </c>
      <c r="D850" s="9" t="s">
        <v>45</v>
      </c>
      <c r="E850" s="9" t="s">
        <v>46</v>
      </c>
      <c r="F850" s="9" t="s">
        <v>47</v>
      </c>
      <c r="G850" s="9" t="s">
        <v>11</v>
      </c>
      <c r="H850" s="9" t="s">
        <v>48</v>
      </c>
      <c r="I850" s="10">
        <v>41285</v>
      </c>
      <c r="J850" s="12">
        <v>0</v>
      </c>
    </row>
    <row r="851" spans="1:10" x14ac:dyDescent="0.2">
      <c r="A851" s="9" t="s">
        <v>62</v>
      </c>
      <c r="B851" s="9" t="s">
        <v>11</v>
      </c>
      <c r="C851" s="9" t="s">
        <v>34</v>
      </c>
      <c r="D851" s="9" t="s">
        <v>45</v>
      </c>
      <c r="E851" s="9" t="s">
        <v>46</v>
      </c>
      <c r="F851" s="9" t="s">
        <v>47</v>
      </c>
      <c r="G851" s="9" t="s">
        <v>11</v>
      </c>
      <c r="H851" s="9" t="s">
        <v>48</v>
      </c>
      <c r="I851" s="10">
        <v>41288</v>
      </c>
      <c r="J851" s="12">
        <v>0</v>
      </c>
    </row>
    <row r="852" spans="1:10" x14ac:dyDescent="0.2">
      <c r="A852" s="9" t="s">
        <v>62</v>
      </c>
      <c r="B852" s="9" t="s">
        <v>11</v>
      </c>
      <c r="C852" s="9" t="s">
        <v>34</v>
      </c>
      <c r="D852" s="9" t="s">
        <v>45</v>
      </c>
      <c r="E852" s="9" t="s">
        <v>46</v>
      </c>
      <c r="F852" s="9" t="s">
        <v>47</v>
      </c>
      <c r="G852" s="9" t="s">
        <v>11</v>
      </c>
      <c r="H852" s="9" t="s">
        <v>48</v>
      </c>
      <c r="I852" s="10">
        <v>41426</v>
      </c>
      <c r="J852" s="12">
        <v>0</v>
      </c>
    </row>
    <row r="853" spans="1:10" x14ac:dyDescent="0.2">
      <c r="A853" s="9" t="s">
        <v>62</v>
      </c>
      <c r="B853" s="9" t="s">
        <v>11</v>
      </c>
      <c r="C853" s="9" t="s">
        <v>34</v>
      </c>
      <c r="D853" s="9" t="s">
        <v>45</v>
      </c>
      <c r="E853" s="9" t="s">
        <v>46</v>
      </c>
      <c r="F853" s="9" t="s">
        <v>47</v>
      </c>
      <c r="G853" s="9" t="s">
        <v>11</v>
      </c>
      <c r="H853" s="9" t="s">
        <v>48</v>
      </c>
      <c r="I853" s="10">
        <v>41640</v>
      </c>
      <c r="J853" s="12">
        <v>0</v>
      </c>
    </row>
    <row r="854" spans="1:10" x14ac:dyDescent="0.2">
      <c r="A854" s="9" t="s">
        <v>62</v>
      </c>
      <c r="B854" s="9" t="s">
        <v>11</v>
      </c>
      <c r="C854" s="9" t="s">
        <v>34</v>
      </c>
      <c r="D854" s="9" t="s">
        <v>45</v>
      </c>
      <c r="E854" s="9" t="s">
        <v>46</v>
      </c>
      <c r="F854" s="9" t="s">
        <v>47</v>
      </c>
      <c r="G854" s="9" t="s">
        <v>11</v>
      </c>
      <c r="H854" s="9" t="s">
        <v>48</v>
      </c>
      <c r="I854" s="10">
        <v>41974</v>
      </c>
      <c r="J854" s="12">
        <v>0</v>
      </c>
    </row>
    <row r="855" spans="1:10" x14ac:dyDescent="0.2">
      <c r="A855" s="9" t="s">
        <v>62</v>
      </c>
      <c r="B855" s="9" t="s">
        <v>11</v>
      </c>
      <c r="C855" s="9" t="s">
        <v>34</v>
      </c>
      <c r="D855" s="9" t="s">
        <v>45</v>
      </c>
      <c r="E855" s="9" t="s">
        <v>46</v>
      </c>
      <c r="F855" s="9" t="s">
        <v>47</v>
      </c>
      <c r="G855" s="9" t="s">
        <v>11</v>
      </c>
      <c r="H855" s="9" t="s">
        <v>48</v>
      </c>
      <c r="I855" s="10">
        <v>42005</v>
      </c>
      <c r="J855" s="12">
        <v>0</v>
      </c>
    </row>
    <row r="856" spans="1:10" x14ac:dyDescent="0.2">
      <c r="A856" s="9" t="s">
        <v>62</v>
      </c>
      <c r="B856" s="9" t="s">
        <v>11</v>
      </c>
      <c r="C856" s="9" t="s">
        <v>34</v>
      </c>
      <c r="D856" s="9" t="s">
        <v>45</v>
      </c>
      <c r="E856" s="9" t="s">
        <v>46</v>
      </c>
      <c r="F856" s="9" t="s">
        <v>47</v>
      </c>
      <c r="G856" s="9" t="s">
        <v>11</v>
      </c>
      <c r="H856" s="9" t="s">
        <v>48</v>
      </c>
      <c r="I856" s="10">
        <v>42339</v>
      </c>
      <c r="J856" s="12">
        <v>0</v>
      </c>
    </row>
    <row r="857" spans="1:10" x14ac:dyDescent="0.2">
      <c r="A857" s="9" t="s">
        <v>62</v>
      </c>
      <c r="B857" s="9" t="s">
        <v>11</v>
      </c>
      <c r="C857" s="9" t="s">
        <v>34</v>
      </c>
      <c r="D857" s="9" t="s">
        <v>45</v>
      </c>
      <c r="E857" s="9" t="s">
        <v>46</v>
      </c>
      <c r="F857" s="9" t="s">
        <v>47</v>
      </c>
      <c r="G857" s="9" t="s">
        <v>11</v>
      </c>
      <c r="H857" s="9" t="s">
        <v>48</v>
      </c>
      <c r="I857" s="10">
        <v>42461</v>
      </c>
      <c r="J857" s="12">
        <v>0</v>
      </c>
    </row>
    <row r="858" spans="1:10" x14ac:dyDescent="0.2">
      <c r="A858" s="9" t="s">
        <v>62</v>
      </c>
      <c r="B858" s="9" t="s">
        <v>11</v>
      </c>
      <c r="C858" s="9" t="s">
        <v>17</v>
      </c>
      <c r="D858" s="9" t="s">
        <v>45</v>
      </c>
      <c r="E858" s="9" t="s">
        <v>46</v>
      </c>
      <c r="F858" s="9" t="s">
        <v>47</v>
      </c>
      <c r="G858" s="9" t="s">
        <v>11</v>
      </c>
      <c r="H858" s="9" t="s">
        <v>48</v>
      </c>
      <c r="I858" s="10">
        <v>31048</v>
      </c>
      <c r="J858" s="12">
        <v>0</v>
      </c>
    </row>
    <row r="859" spans="1:10" x14ac:dyDescent="0.2">
      <c r="A859" s="9" t="s">
        <v>62</v>
      </c>
      <c r="B859" s="9" t="s">
        <v>11</v>
      </c>
      <c r="C859" s="9" t="s">
        <v>17</v>
      </c>
      <c r="D859" s="9" t="s">
        <v>45</v>
      </c>
      <c r="E859" s="9" t="s">
        <v>46</v>
      </c>
      <c r="F859" s="9" t="s">
        <v>47</v>
      </c>
      <c r="G859" s="9" t="s">
        <v>11</v>
      </c>
      <c r="H859" s="9" t="s">
        <v>48</v>
      </c>
      <c r="I859" s="10">
        <v>31413</v>
      </c>
      <c r="J859" s="12">
        <v>0</v>
      </c>
    </row>
    <row r="860" spans="1:10" x14ac:dyDescent="0.2">
      <c r="A860" s="9" t="s">
        <v>62</v>
      </c>
      <c r="B860" s="9" t="s">
        <v>11</v>
      </c>
      <c r="C860" s="9" t="s">
        <v>17</v>
      </c>
      <c r="D860" s="9" t="s">
        <v>45</v>
      </c>
      <c r="E860" s="9" t="s">
        <v>46</v>
      </c>
      <c r="F860" s="9" t="s">
        <v>47</v>
      </c>
      <c r="G860" s="9" t="s">
        <v>11</v>
      </c>
      <c r="H860" s="9" t="s">
        <v>48</v>
      </c>
      <c r="I860" s="10">
        <v>31778</v>
      </c>
      <c r="J860" s="12">
        <v>0</v>
      </c>
    </row>
    <row r="861" spans="1:10" x14ac:dyDescent="0.2">
      <c r="A861" s="9" t="s">
        <v>62</v>
      </c>
      <c r="B861" s="9" t="s">
        <v>11</v>
      </c>
      <c r="C861" s="9" t="s">
        <v>17</v>
      </c>
      <c r="D861" s="9" t="s">
        <v>45</v>
      </c>
      <c r="E861" s="9" t="s">
        <v>46</v>
      </c>
      <c r="F861" s="9" t="s">
        <v>47</v>
      </c>
      <c r="G861" s="9" t="s">
        <v>11</v>
      </c>
      <c r="H861" s="9" t="s">
        <v>48</v>
      </c>
      <c r="I861" s="10">
        <v>32143</v>
      </c>
      <c r="J861" s="12">
        <v>0</v>
      </c>
    </row>
    <row r="862" spans="1:10" x14ac:dyDescent="0.2">
      <c r="A862" s="9" t="s">
        <v>62</v>
      </c>
      <c r="B862" s="9" t="s">
        <v>11</v>
      </c>
      <c r="C862" s="9" t="s">
        <v>17</v>
      </c>
      <c r="D862" s="9" t="s">
        <v>45</v>
      </c>
      <c r="E862" s="9" t="s">
        <v>46</v>
      </c>
      <c r="F862" s="9" t="s">
        <v>47</v>
      </c>
      <c r="G862" s="9" t="s">
        <v>11</v>
      </c>
      <c r="H862" s="9" t="s">
        <v>48</v>
      </c>
      <c r="I862" s="10">
        <v>32509</v>
      </c>
      <c r="J862" s="12">
        <v>0</v>
      </c>
    </row>
    <row r="863" spans="1:10" x14ac:dyDescent="0.2">
      <c r="A863" s="9" t="s">
        <v>62</v>
      </c>
      <c r="B863" s="9" t="s">
        <v>11</v>
      </c>
      <c r="C863" s="9" t="s">
        <v>17</v>
      </c>
      <c r="D863" s="9" t="s">
        <v>45</v>
      </c>
      <c r="E863" s="9" t="s">
        <v>46</v>
      </c>
      <c r="F863" s="9" t="s">
        <v>47</v>
      </c>
      <c r="G863" s="9" t="s">
        <v>11</v>
      </c>
      <c r="H863" s="9" t="s">
        <v>48</v>
      </c>
      <c r="I863" s="10">
        <v>32874</v>
      </c>
      <c r="J863" s="12">
        <v>0</v>
      </c>
    </row>
    <row r="864" spans="1:10" x14ac:dyDescent="0.2">
      <c r="A864" s="9" t="s">
        <v>62</v>
      </c>
      <c r="B864" s="9" t="s">
        <v>11</v>
      </c>
      <c r="C864" s="9" t="s">
        <v>17</v>
      </c>
      <c r="D864" s="9" t="s">
        <v>45</v>
      </c>
      <c r="E864" s="9" t="s">
        <v>46</v>
      </c>
      <c r="F864" s="9" t="s">
        <v>47</v>
      </c>
      <c r="G864" s="9" t="s">
        <v>11</v>
      </c>
      <c r="H864" s="9" t="s">
        <v>48</v>
      </c>
      <c r="I864" s="10">
        <v>33239</v>
      </c>
      <c r="J864" s="12">
        <v>0</v>
      </c>
    </row>
    <row r="865" spans="1:10" x14ac:dyDescent="0.2">
      <c r="A865" s="9" t="s">
        <v>62</v>
      </c>
      <c r="B865" s="9" t="s">
        <v>11</v>
      </c>
      <c r="C865" s="9" t="s">
        <v>17</v>
      </c>
      <c r="D865" s="9" t="s">
        <v>45</v>
      </c>
      <c r="E865" s="9" t="s">
        <v>46</v>
      </c>
      <c r="F865" s="9" t="s">
        <v>47</v>
      </c>
      <c r="G865" s="9" t="s">
        <v>11</v>
      </c>
      <c r="H865" s="9" t="s">
        <v>48</v>
      </c>
      <c r="I865" s="10">
        <v>33604</v>
      </c>
      <c r="J865" s="12">
        <v>0</v>
      </c>
    </row>
    <row r="866" spans="1:10" x14ac:dyDescent="0.2">
      <c r="A866" s="9" t="s">
        <v>62</v>
      </c>
      <c r="B866" s="9" t="s">
        <v>11</v>
      </c>
      <c r="C866" s="9" t="s">
        <v>17</v>
      </c>
      <c r="D866" s="9" t="s">
        <v>45</v>
      </c>
      <c r="E866" s="9" t="s">
        <v>46</v>
      </c>
      <c r="F866" s="9" t="s">
        <v>47</v>
      </c>
      <c r="G866" s="9" t="s">
        <v>11</v>
      </c>
      <c r="H866" s="9" t="s">
        <v>48</v>
      </c>
      <c r="I866" s="10">
        <v>33970</v>
      </c>
      <c r="J866" s="12">
        <v>0</v>
      </c>
    </row>
    <row r="867" spans="1:10" x14ac:dyDescent="0.2">
      <c r="A867" s="9" t="s">
        <v>62</v>
      </c>
      <c r="B867" s="9" t="s">
        <v>11</v>
      </c>
      <c r="C867" s="9" t="s">
        <v>17</v>
      </c>
      <c r="D867" s="9" t="s">
        <v>45</v>
      </c>
      <c r="E867" s="9" t="s">
        <v>46</v>
      </c>
      <c r="F867" s="9" t="s">
        <v>47</v>
      </c>
      <c r="G867" s="9" t="s">
        <v>11</v>
      </c>
      <c r="H867" s="9" t="s">
        <v>48</v>
      </c>
      <c r="I867" s="10">
        <v>34335</v>
      </c>
      <c r="J867" s="12">
        <v>0</v>
      </c>
    </row>
    <row r="868" spans="1:10" x14ac:dyDescent="0.2">
      <c r="A868" s="9" t="s">
        <v>62</v>
      </c>
      <c r="B868" s="9" t="s">
        <v>11</v>
      </c>
      <c r="C868" s="9" t="s">
        <v>17</v>
      </c>
      <c r="D868" s="9" t="s">
        <v>45</v>
      </c>
      <c r="E868" s="9" t="s">
        <v>46</v>
      </c>
      <c r="F868" s="9" t="s">
        <v>47</v>
      </c>
      <c r="G868" s="9" t="s">
        <v>11</v>
      </c>
      <c r="H868" s="9" t="s">
        <v>48</v>
      </c>
      <c r="I868" s="10">
        <v>34700</v>
      </c>
      <c r="J868" s="12">
        <v>0</v>
      </c>
    </row>
    <row r="869" spans="1:10" x14ac:dyDescent="0.2">
      <c r="A869" s="9" t="s">
        <v>62</v>
      </c>
      <c r="B869" s="9" t="s">
        <v>11</v>
      </c>
      <c r="C869" s="9" t="s">
        <v>17</v>
      </c>
      <c r="D869" s="9" t="s">
        <v>45</v>
      </c>
      <c r="E869" s="9" t="s">
        <v>46</v>
      </c>
      <c r="F869" s="9" t="s">
        <v>47</v>
      </c>
      <c r="G869" s="9" t="s">
        <v>11</v>
      </c>
      <c r="H869" s="9" t="s">
        <v>48</v>
      </c>
      <c r="I869" s="10">
        <v>35065</v>
      </c>
      <c r="J869" s="12">
        <v>0</v>
      </c>
    </row>
    <row r="870" spans="1:10" x14ac:dyDescent="0.2">
      <c r="A870" s="9" t="s">
        <v>62</v>
      </c>
      <c r="B870" s="9" t="s">
        <v>11</v>
      </c>
      <c r="C870" s="9" t="s">
        <v>17</v>
      </c>
      <c r="D870" s="9" t="s">
        <v>45</v>
      </c>
      <c r="E870" s="9" t="s">
        <v>46</v>
      </c>
      <c r="F870" s="9" t="s">
        <v>47</v>
      </c>
      <c r="G870" s="9" t="s">
        <v>11</v>
      </c>
      <c r="H870" s="9" t="s">
        <v>48</v>
      </c>
      <c r="I870" s="10">
        <v>35431</v>
      </c>
      <c r="J870" s="12">
        <v>0</v>
      </c>
    </row>
    <row r="871" spans="1:10" x14ac:dyDescent="0.2">
      <c r="A871" s="9" t="s">
        <v>62</v>
      </c>
      <c r="B871" s="9" t="s">
        <v>11</v>
      </c>
      <c r="C871" s="9" t="s">
        <v>17</v>
      </c>
      <c r="D871" s="9" t="s">
        <v>45</v>
      </c>
      <c r="E871" s="9" t="s">
        <v>46</v>
      </c>
      <c r="F871" s="9" t="s">
        <v>47</v>
      </c>
      <c r="G871" s="9" t="s">
        <v>11</v>
      </c>
      <c r="H871" s="9" t="s">
        <v>48</v>
      </c>
      <c r="I871" s="10">
        <v>35796</v>
      </c>
      <c r="J871" s="12">
        <v>0</v>
      </c>
    </row>
    <row r="872" spans="1:10" x14ac:dyDescent="0.2">
      <c r="A872" s="9" t="s">
        <v>62</v>
      </c>
      <c r="B872" s="9" t="s">
        <v>11</v>
      </c>
      <c r="C872" s="9" t="s">
        <v>17</v>
      </c>
      <c r="D872" s="9" t="s">
        <v>45</v>
      </c>
      <c r="E872" s="9" t="s">
        <v>46</v>
      </c>
      <c r="F872" s="9" t="s">
        <v>47</v>
      </c>
      <c r="G872" s="9" t="s">
        <v>11</v>
      </c>
      <c r="H872" s="9" t="s">
        <v>48</v>
      </c>
      <c r="I872" s="10">
        <v>36161</v>
      </c>
      <c r="J872" s="12">
        <v>0</v>
      </c>
    </row>
    <row r="873" spans="1:10" x14ac:dyDescent="0.2">
      <c r="A873" s="9" t="s">
        <v>62</v>
      </c>
      <c r="B873" s="9" t="s">
        <v>11</v>
      </c>
      <c r="C873" s="9" t="s">
        <v>17</v>
      </c>
      <c r="D873" s="9" t="s">
        <v>45</v>
      </c>
      <c r="E873" s="9" t="s">
        <v>46</v>
      </c>
      <c r="F873" s="9" t="s">
        <v>47</v>
      </c>
      <c r="G873" s="9" t="s">
        <v>11</v>
      </c>
      <c r="H873" s="9" t="s">
        <v>48</v>
      </c>
      <c r="I873" s="10">
        <v>36526</v>
      </c>
      <c r="J873" s="12">
        <v>0</v>
      </c>
    </row>
    <row r="874" spans="1:10" x14ac:dyDescent="0.2">
      <c r="A874" s="9" t="s">
        <v>62</v>
      </c>
      <c r="B874" s="9" t="s">
        <v>11</v>
      </c>
      <c r="C874" s="9" t="s">
        <v>17</v>
      </c>
      <c r="D874" s="9" t="s">
        <v>45</v>
      </c>
      <c r="E874" s="9" t="s">
        <v>46</v>
      </c>
      <c r="F874" s="9" t="s">
        <v>47</v>
      </c>
      <c r="G874" s="9" t="s">
        <v>11</v>
      </c>
      <c r="H874" s="9" t="s">
        <v>48</v>
      </c>
      <c r="I874" s="10">
        <v>36892</v>
      </c>
      <c r="J874" s="12">
        <v>0</v>
      </c>
    </row>
    <row r="875" spans="1:10" x14ac:dyDescent="0.2">
      <c r="A875" s="9" t="s">
        <v>62</v>
      </c>
      <c r="B875" s="9" t="s">
        <v>11</v>
      </c>
      <c r="C875" s="9" t="s">
        <v>17</v>
      </c>
      <c r="D875" s="9" t="s">
        <v>45</v>
      </c>
      <c r="E875" s="9" t="s">
        <v>46</v>
      </c>
      <c r="F875" s="9" t="s">
        <v>47</v>
      </c>
      <c r="G875" s="9" t="s">
        <v>11</v>
      </c>
      <c r="H875" s="9" t="s">
        <v>48</v>
      </c>
      <c r="I875" s="10">
        <v>37257</v>
      </c>
      <c r="J875" s="12">
        <v>0</v>
      </c>
    </row>
    <row r="876" spans="1:10" x14ac:dyDescent="0.2">
      <c r="A876" s="9" t="s">
        <v>62</v>
      </c>
      <c r="B876" s="9" t="s">
        <v>11</v>
      </c>
      <c r="C876" s="9" t="s">
        <v>17</v>
      </c>
      <c r="D876" s="9" t="s">
        <v>45</v>
      </c>
      <c r="E876" s="9" t="s">
        <v>46</v>
      </c>
      <c r="F876" s="9" t="s">
        <v>47</v>
      </c>
      <c r="G876" s="9" t="s">
        <v>11</v>
      </c>
      <c r="H876" s="9" t="s">
        <v>48</v>
      </c>
      <c r="I876" s="10">
        <v>37622</v>
      </c>
      <c r="J876" s="12">
        <v>0</v>
      </c>
    </row>
    <row r="877" spans="1:10" x14ac:dyDescent="0.2">
      <c r="A877" s="9" t="s">
        <v>62</v>
      </c>
      <c r="B877" s="9" t="s">
        <v>11</v>
      </c>
      <c r="C877" s="9" t="s">
        <v>17</v>
      </c>
      <c r="D877" s="9" t="s">
        <v>45</v>
      </c>
      <c r="E877" s="9" t="s">
        <v>46</v>
      </c>
      <c r="F877" s="9" t="s">
        <v>47</v>
      </c>
      <c r="G877" s="9" t="s">
        <v>11</v>
      </c>
      <c r="H877" s="9" t="s">
        <v>48</v>
      </c>
      <c r="I877" s="10">
        <v>37987</v>
      </c>
      <c r="J877" s="12">
        <v>0</v>
      </c>
    </row>
    <row r="878" spans="1:10" x14ac:dyDescent="0.2">
      <c r="A878" s="9" t="s">
        <v>62</v>
      </c>
      <c r="B878" s="9" t="s">
        <v>11</v>
      </c>
      <c r="C878" s="9" t="s">
        <v>17</v>
      </c>
      <c r="D878" s="9" t="s">
        <v>45</v>
      </c>
      <c r="E878" s="9" t="s">
        <v>46</v>
      </c>
      <c r="F878" s="9" t="s">
        <v>47</v>
      </c>
      <c r="G878" s="9" t="s">
        <v>11</v>
      </c>
      <c r="H878" s="9" t="s">
        <v>48</v>
      </c>
      <c r="I878" s="10">
        <v>38353</v>
      </c>
      <c r="J878" s="12">
        <v>0</v>
      </c>
    </row>
    <row r="879" spans="1:10" x14ac:dyDescent="0.2">
      <c r="A879" s="9" t="s">
        <v>62</v>
      </c>
      <c r="B879" s="9" t="s">
        <v>11</v>
      </c>
      <c r="C879" s="9" t="s">
        <v>17</v>
      </c>
      <c r="D879" s="9" t="s">
        <v>45</v>
      </c>
      <c r="E879" s="9" t="s">
        <v>46</v>
      </c>
      <c r="F879" s="9" t="s">
        <v>47</v>
      </c>
      <c r="G879" s="9" t="s">
        <v>11</v>
      </c>
      <c r="H879" s="9" t="s">
        <v>48</v>
      </c>
      <c r="I879" s="10">
        <v>38718</v>
      </c>
      <c r="J879" s="12">
        <v>0</v>
      </c>
    </row>
    <row r="880" spans="1:10" x14ac:dyDescent="0.2">
      <c r="A880" s="9" t="s">
        <v>62</v>
      </c>
      <c r="B880" s="9" t="s">
        <v>11</v>
      </c>
      <c r="C880" s="9" t="s">
        <v>17</v>
      </c>
      <c r="D880" s="9" t="s">
        <v>45</v>
      </c>
      <c r="E880" s="9" t="s">
        <v>46</v>
      </c>
      <c r="F880" s="9" t="s">
        <v>47</v>
      </c>
      <c r="G880" s="9" t="s">
        <v>11</v>
      </c>
      <c r="H880" s="9" t="s">
        <v>48</v>
      </c>
      <c r="I880" s="10">
        <v>39448</v>
      </c>
      <c r="J880" s="12">
        <v>0</v>
      </c>
    </row>
    <row r="881" spans="1:10" x14ac:dyDescent="0.2">
      <c r="A881" s="9" t="s">
        <v>62</v>
      </c>
      <c r="B881" s="9" t="s">
        <v>11</v>
      </c>
      <c r="C881" s="9" t="s">
        <v>17</v>
      </c>
      <c r="D881" s="9" t="s">
        <v>45</v>
      </c>
      <c r="E881" s="9" t="s">
        <v>46</v>
      </c>
      <c r="F881" s="9" t="s">
        <v>47</v>
      </c>
      <c r="G881" s="9" t="s">
        <v>11</v>
      </c>
      <c r="H881" s="9" t="s">
        <v>48</v>
      </c>
      <c r="I881" s="10">
        <v>40179</v>
      </c>
      <c r="J881" s="12">
        <v>0</v>
      </c>
    </row>
    <row r="882" spans="1:10" x14ac:dyDescent="0.2">
      <c r="A882" s="9" t="s">
        <v>62</v>
      </c>
      <c r="B882" s="9" t="s">
        <v>11</v>
      </c>
      <c r="C882" s="9" t="s">
        <v>17</v>
      </c>
      <c r="D882" s="9" t="s">
        <v>45</v>
      </c>
      <c r="E882" s="9" t="s">
        <v>46</v>
      </c>
      <c r="F882" s="9" t="s">
        <v>47</v>
      </c>
      <c r="G882" s="9" t="s">
        <v>11</v>
      </c>
      <c r="H882" s="9" t="s">
        <v>48</v>
      </c>
      <c r="I882" s="10">
        <v>40909</v>
      </c>
      <c r="J882" s="12">
        <v>0</v>
      </c>
    </row>
    <row r="883" spans="1:10" x14ac:dyDescent="0.2">
      <c r="A883" s="9" t="s">
        <v>62</v>
      </c>
      <c r="B883" s="9" t="s">
        <v>11</v>
      </c>
      <c r="C883" s="9" t="s">
        <v>17</v>
      </c>
      <c r="D883" s="9" t="s">
        <v>45</v>
      </c>
      <c r="E883" s="9" t="s">
        <v>46</v>
      </c>
      <c r="F883" s="9" t="s">
        <v>47</v>
      </c>
      <c r="G883" s="9" t="s">
        <v>11</v>
      </c>
      <c r="H883" s="9" t="s">
        <v>48</v>
      </c>
      <c r="I883" s="10">
        <v>41760</v>
      </c>
      <c r="J883" s="12">
        <v>0</v>
      </c>
    </row>
    <row r="884" spans="1:10" x14ac:dyDescent="0.2">
      <c r="A884" s="9" t="s">
        <v>62</v>
      </c>
      <c r="B884" s="9" t="s">
        <v>11</v>
      </c>
      <c r="C884" s="9" t="s">
        <v>17</v>
      </c>
      <c r="D884" s="9" t="s">
        <v>45</v>
      </c>
      <c r="E884" s="9" t="s">
        <v>46</v>
      </c>
      <c r="F884" s="9" t="s">
        <v>47</v>
      </c>
      <c r="G884" s="9" t="s">
        <v>11</v>
      </c>
      <c r="H884" s="9" t="s">
        <v>48</v>
      </c>
      <c r="I884" s="10">
        <v>42156</v>
      </c>
      <c r="J884" s="12">
        <v>0</v>
      </c>
    </row>
    <row r="885" spans="1:10" x14ac:dyDescent="0.2">
      <c r="A885" s="9" t="s">
        <v>62</v>
      </c>
      <c r="B885" s="9" t="s">
        <v>11</v>
      </c>
      <c r="C885" s="9" t="s">
        <v>17</v>
      </c>
      <c r="D885" s="9" t="s">
        <v>45</v>
      </c>
      <c r="E885" s="9" t="s">
        <v>46</v>
      </c>
      <c r="F885" s="9" t="s">
        <v>47</v>
      </c>
      <c r="G885" s="9" t="s">
        <v>11</v>
      </c>
      <c r="H885" s="9" t="s">
        <v>48</v>
      </c>
      <c r="I885" s="10">
        <v>42552</v>
      </c>
      <c r="J885" s="12">
        <v>0</v>
      </c>
    </row>
    <row r="886" spans="1:10" x14ac:dyDescent="0.2">
      <c r="A886" s="9" t="s">
        <v>62</v>
      </c>
      <c r="B886" s="9" t="s">
        <v>11</v>
      </c>
      <c r="C886" s="9" t="s">
        <v>34</v>
      </c>
      <c r="D886" s="9" t="s">
        <v>45</v>
      </c>
      <c r="E886" s="9" t="s">
        <v>46</v>
      </c>
      <c r="F886" s="9" t="s">
        <v>47</v>
      </c>
      <c r="G886" s="9" t="s">
        <v>11</v>
      </c>
      <c r="H886" s="9" t="s">
        <v>65</v>
      </c>
      <c r="I886" s="10">
        <v>39814</v>
      </c>
      <c r="J886" s="11">
        <v>101946.64</v>
      </c>
    </row>
    <row r="887" spans="1:10" x14ac:dyDescent="0.2">
      <c r="A887" s="9" t="s">
        <v>62</v>
      </c>
      <c r="B887" s="9" t="s">
        <v>11</v>
      </c>
      <c r="C887" s="9" t="s">
        <v>34</v>
      </c>
      <c r="D887" s="9" t="s">
        <v>45</v>
      </c>
      <c r="E887" s="9" t="s">
        <v>46</v>
      </c>
      <c r="F887" s="9" t="s">
        <v>47</v>
      </c>
      <c r="G887" s="9" t="s">
        <v>11</v>
      </c>
      <c r="H887" s="9" t="s">
        <v>65</v>
      </c>
      <c r="I887" s="10">
        <v>40179</v>
      </c>
      <c r="J887" s="11">
        <v>17350.849999999999</v>
      </c>
    </row>
    <row r="888" spans="1:10" x14ac:dyDescent="0.2">
      <c r="A888" s="9" t="s">
        <v>62</v>
      </c>
      <c r="B888" s="9" t="s">
        <v>11</v>
      </c>
      <c r="C888" s="9" t="s">
        <v>34</v>
      </c>
      <c r="D888" s="9" t="s">
        <v>45</v>
      </c>
      <c r="E888" s="9" t="s">
        <v>46</v>
      </c>
      <c r="F888" s="9" t="s">
        <v>47</v>
      </c>
      <c r="G888" s="9" t="s">
        <v>11</v>
      </c>
      <c r="H888" s="9" t="s">
        <v>65</v>
      </c>
      <c r="I888" s="10">
        <v>40544</v>
      </c>
      <c r="J888" s="11">
        <v>116114.8</v>
      </c>
    </row>
    <row r="889" spans="1:10" x14ac:dyDescent="0.2">
      <c r="A889" s="9" t="s">
        <v>62</v>
      </c>
      <c r="B889" s="9" t="s">
        <v>11</v>
      </c>
      <c r="C889" s="9" t="s">
        <v>34</v>
      </c>
      <c r="D889" s="9" t="s">
        <v>45</v>
      </c>
      <c r="E889" s="9" t="s">
        <v>46</v>
      </c>
      <c r="F889" s="9" t="s">
        <v>47</v>
      </c>
      <c r="G889" s="9" t="s">
        <v>11</v>
      </c>
      <c r="H889" s="9" t="s">
        <v>65</v>
      </c>
      <c r="I889" s="10">
        <v>41288</v>
      </c>
      <c r="J889" s="11">
        <v>6461.01</v>
      </c>
    </row>
    <row r="890" spans="1:10" x14ac:dyDescent="0.2">
      <c r="A890" s="9" t="s">
        <v>62</v>
      </c>
      <c r="B890" s="9" t="s">
        <v>11</v>
      </c>
      <c r="C890" s="9" t="s">
        <v>12</v>
      </c>
      <c r="D890" s="9" t="s">
        <v>45</v>
      </c>
      <c r="E890" s="9" t="s">
        <v>46</v>
      </c>
      <c r="F890" s="9" t="s">
        <v>47</v>
      </c>
      <c r="G890" s="9" t="s">
        <v>11</v>
      </c>
      <c r="H890" s="9" t="s">
        <v>50</v>
      </c>
      <c r="I890" s="10">
        <v>35431</v>
      </c>
      <c r="J890" s="11">
        <v>12172.9</v>
      </c>
    </row>
    <row r="891" spans="1:10" x14ac:dyDescent="0.2">
      <c r="A891" s="9" t="s">
        <v>62</v>
      </c>
      <c r="B891" s="9" t="s">
        <v>11</v>
      </c>
      <c r="C891" s="9" t="s">
        <v>12</v>
      </c>
      <c r="D891" s="9" t="s">
        <v>45</v>
      </c>
      <c r="E891" s="9" t="s">
        <v>46</v>
      </c>
      <c r="F891" s="9" t="s">
        <v>47</v>
      </c>
      <c r="G891" s="9" t="s">
        <v>11</v>
      </c>
      <c r="H891" s="9" t="s">
        <v>50</v>
      </c>
      <c r="I891" s="10">
        <v>35796</v>
      </c>
      <c r="J891" s="11">
        <v>20053.64</v>
      </c>
    </row>
    <row r="892" spans="1:10" x14ac:dyDescent="0.2">
      <c r="A892" s="9" t="s">
        <v>62</v>
      </c>
      <c r="B892" s="9" t="s">
        <v>11</v>
      </c>
      <c r="C892" s="9" t="s">
        <v>12</v>
      </c>
      <c r="D892" s="9" t="s">
        <v>45</v>
      </c>
      <c r="E892" s="9" t="s">
        <v>46</v>
      </c>
      <c r="F892" s="9" t="s">
        <v>47</v>
      </c>
      <c r="G892" s="9" t="s">
        <v>11</v>
      </c>
      <c r="H892" s="9" t="s">
        <v>50</v>
      </c>
      <c r="I892" s="10">
        <v>36161</v>
      </c>
      <c r="J892" s="11">
        <v>22253.98</v>
      </c>
    </row>
    <row r="893" spans="1:10" x14ac:dyDescent="0.2">
      <c r="A893" s="9" t="s">
        <v>62</v>
      </c>
      <c r="B893" s="9" t="s">
        <v>11</v>
      </c>
      <c r="C893" s="9" t="s">
        <v>12</v>
      </c>
      <c r="D893" s="9" t="s">
        <v>45</v>
      </c>
      <c r="E893" s="9" t="s">
        <v>46</v>
      </c>
      <c r="F893" s="9" t="s">
        <v>47</v>
      </c>
      <c r="G893" s="9" t="s">
        <v>11</v>
      </c>
      <c r="H893" s="9" t="s">
        <v>50</v>
      </c>
      <c r="I893" s="10">
        <v>36526</v>
      </c>
      <c r="J893" s="11">
        <v>44547.63</v>
      </c>
    </row>
    <row r="894" spans="1:10" x14ac:dyDescent="0.2">
      <c r="A894" s="9" t="s">
        <v>62</v>
      </c>
      <c r="B894" s="9" t="s">
        <v>11</v>
      </c>
      <c r="C894" s="9" t="s">
        <v>12</v>
      </c>
      <c r="D894" s="9" t="s">
        <v>45</v>
      </c>
      <c r="E894" s="9" t="s">
        <v>46</v>
      </c>
      <c r="F894" s="9" t="s">
        <v>47</v>
      </c>
      <c r="G894" s="9" t="s">
        <v>11</v>
      </c>
      <c r="H894" s="9" t="s">
        <v>50</v>
      </c>
      <c r="I894" s="10">
        <v>36892</v>
      </c>
      <c r="J894" s="11">
        <v>9658.2000000000007</v>
      </c>
    </row>
    <row r="895" spans="1:10" x14ac:dyDescent="0.2">
      <c r="A895" s="9" t="s">
        <v>62</v>
      </c>
      <c r="B895" s="9" t="s">
        <v>11</v>
      </c>
      <c r="C895" s="9" t="s">
        <v>12</v>
      </c>
      <c r="D895" s="9" t="s">
        <v>45</v>
      </c>
      <c r="E895" s="9" t="s">
        <v>46</v>
      </c>
      <c r="F895" s="9" t="s">
        <v>47</v>
      </c>
      <c r="G895" s="9" t="s">
        <v>11</v>
      </c>
      <c r="H895" s="9" t="s">
        <v>50</v>
      </c>
      <c r="I895" s="10">
        <v>37257</v>
      </c>
      <c r="J895" s="11">
        <v>1992.34</v>
      </c>
    </row>
    <row r="896" spans="1:10" x14ac:dyDescent="0.2">
      <c r="A896" s="9" t="s">
        <v>62</v>
      </c>
      <c r="B896" s="9" t="s">
        <v>11</v>
      </c>
      <c r="C896" s="9" t="s">
        <v>12</v>
      </c>
      <c r="D896" s="9" t="s">
        <v>45</v>
      </c>
      <c r="E896" s="9" t="s">
        <v>46</v>
      </c>
      <c r="F896" s="9" t="s">
        <v>47</v>
      </c>
      <c r="G896" s="9" t="s">
        <v>11</v>
      </c>
      <c r="H896" s="9" t="s">
        <v>50</v>
      </c>
      <c r="I896" s="10">
        <v>37622</v>
      </c>
      <c r="J896" s="11">
        <v>15736.59</v>
      </c>
    </row>
    <row r="897" spans="1:10" x14ac:dyDescent="0.2">
      <c r="A897" s="9" t="s">
        <v>62</v>
      </c>
      <c r="B897" s="9" t="s">
        <v>11</v>
      </c>
      <c r="C897" s="9" t="s">
        <v>12</v>
      </c>
      <c r="D897" s="9" t="s">
        <v>45</v>
      </c>
      <c r="E897" s="9" t="s">
        <v>46</v>
      </c>
      <c r="F897" s="9" t="s">
        <v>47</v>
      </c>
      <c r="G897" s="9" t="s">
        <v>11</v>
      </c>
      <c r="H897" s="9" t="s">
        <v>50</v>
      </c>
      <c r="I897" s="10">
        <v>37987</v>
      </c>
      <c r="J897" s="11">
        <v>9196.6299999999992</v>
      </c>
    </row>
    <row r="898" spans="1:10" x14ac:dyDescent="0.2">
      <c r="A898" s="9" t="s">
        <v>62</v>
      </c>
      <c r="B898" s="9" t="s">
        <v>11</v>
      </c>
      <c r="C898" s="9" t="s">
        <v>12</v>
      </c>
      <c r="D898" s="9" t="s">
        <v>45</v>
      </c>
      <c r="E898" s="9" t="s">
        <v>46</v>
      </c>
      <c r="F898" s="9" t="s">
        <v>47</v>
      </c>
      <c r="G898" s="9" t="s">
        <v>11</v>
      </c>
      <c r="H898" s="9" t="s">
        <v>50</v>
      </c>
      <c r="I898" s="10">
        <v>39814</v>
      </c>
      <c r="J898" s="11">
        <v>32788.26</v>
      </c>
    </row>
    <row r="899" spans="1:10" x14ac:dyDescent="0.2">
      <c r="A899" s="9" t="s">
        <v>62</v>
      </c>
      <c r="B899" s="9" t="s">
        <v>11</v>
      </c>
      <c r="C899" s="9" t="s">
        <v>12</v>
      </c>
      <c r="D899" s="9" t="s">
        <v>45</v>
      </c>
      <c r="E899" s="9" t="s">
        <v>46</v>
      </c>
      <c r="F899" s="9" t="s">
        <v>47</v>
      </c>
      <c r="G899" s="9" t="s">
        <v>11</v>
      </c>
      <c r="H899" s="9" t="s">
        <v>50</v>
      </c>
      <c r="I899" s="10">
        <v>40909</v>
      </c>
      <c r="J899" s="11">
        <v>41470.97</v>
      </c>
    </row>
    <row r="900" spans="1:10" x14ac:dyDescent="0.2">
      <c r="A900" s="9" t="s">
        <v>62</v>
      </c>
      <c r="B900" s="9" t="s">
        <v>11</v>
      </c>
      <c r="C900" s="9" t="s">
        <v>12</v>
      </c>
      <c r="D900" s="9" t="s">
        <v>45</v>
      </c>
      <c r="E900" s="9" t="s">
        <v>46</v>
      </c>
      <c r="F900" s="9" t="s">
        <v>47</v>
      </c>
      <c r="G900" s="9" t="s">
        <v>11</v>
      </c>
      <c r="H900" s="9" t="s">
        <v>50</v>
      </c>
      <c r="I900" s="10">
        <v>41869</v>
      </c>
      <c r="J900" s="11">
        <v>6736.06</v>
      </c>
    </row>
    <row r="901" spans="1:10" x14ac:dyDescent="0.2">
      <c r="A901" s="9" t="s">
        <v>62</v>
      </c>
      <c r="B901" s="9" t="s">
        <v>11</v>
      </c>
      <c r="C901" s="9" t="s">
        <v>34</v>
      </c>
      <c r="D901" s="9" t="s">
        <v>45</v>
      </c>
      <c r="E901" s="9" t="s">
        <v>46</v>
      </c>
      <c r="F901" s="9" t="s">
        <v>47</v>
      </c>
      <c r="G901" s="9" t="s">
        <v>11</v>
      </c>
      <c r="H901" s="9" t="s">
        <v>50</v>
      </c>
      <c r="I901" s="10">
        <v>35431</v>
      </c>
      <c r="J901" s="11">
        <v>49187.67</v>
      </c>
    </row>
    <row r="902" spans="1:10" x14ac:dyDescent="0.2">
      <c r="A902" s="9" t="s">
        <v>62</v>
      </c>
      <c r="B902" s="9" t="s">
        <v>11</v>
      </c>
      <c r="C902" s="9" t="s">
        <v>34</v>
      </c>
      <c r="D902" s="9" t="s">
        <v>45</v>
      </c>
      <c r="E902" s="9" t="s">
        <v>46</v>
      </c>
      <c r="F902" s="9" t="s">
        <v>47</v>
      </c>
      <c r="G902" s="9" t="s">
        <v>11</v>
      </c>
      <c r="H902" s="9" t="s">
        <v>50</v>
      </c>
      <c r="I902" s="10">
        <v>35796</v>
      </c>
      <c r="J902" s="11">
        <v>81031.789999999994</v>
      </c>
    </row>
    <row r="903" spans="1:10" x14ac:dyDescent="0.2">
      <c r="A903" s="9" t="s">
        <v>62</v>
      </c>
      <c r="B903" s="9" t="s">
        <v>11</v>
      </c>
      <c r="C903" s="9" t="s">
        <v>34</v>
      </c>
      <c r="D903" s="9" t="s">
        <v>45</v>
      </c>
      <c r="E903" s="9" t="s">
        <v>46</v>
      </c>
      <c r="F903" s="9" t="s">
        <v>47</v>
      </c>
      <c r="G903" s="9" t="s">
        <v>11</v>
      </c>
      <c r="H903" s="9" t="s">
        <v>50</v>
      </c>
      <c r="I903" s="10">
        <v>36161</v>
      </c>
      <c r="J903" s="11">
        <v>89922.84</v>
      </c>
    </row>
    <row r="904" spans="1:10" x14ac:dyDescent="0.2">
      <c r="A904" s="9" t="s">
        <v>62</v>
      </c>
      <c r="B904" s="9" t="s">
        <v>11</v>
      </c>
      <c r="C904" s="9" t="s">
        <v>34</v>
      </c>
      <c r="D904" s="9" t="s">
        <v>45</v>
      </c>
      <c r="E904" s="9" t="s">
        <v>46</v>
      </c>
      <c r="F904" s="9" t="s">
        <v>47</v>
      </c>
      <c r="G904" s="9" t="s">
        <v>11</v>
      </c>
      <c r="H904" s="9" t="s">
        <v>50</v>
      </c>
      <c r="I904" s="10">
        <v>36526</v>
      </c>
      <c r="J904" s="11">
        <v>180005.97</v>
      </c>
    </row>
    <row r="905" spans="1:10" x14ac:dyDescent="0.2">
      <c r="A905" s="9" t="s">
        <v>62</v>
      </c>
      <c r="B905" s="9" t="s">
        <v>11</v>
      </c>
      <c r="C905" s="9" t="s">
        <v>34</v>
      </c>
      <c r="D905" s="9" t="s">
        <v>45</v>
      </c>
      <c r="E905" s="9" t="s">
        <v>46</v>
      </c>
      <c r="F905" s="9" t="s">
        <v>47</v>
      </c>
      <c r="G905" s="9" t="s">
        <v>11</v>
      </c>
      <c r="H905" s="9" t="s">
        <v>50</v>
      </c>
      <c r="I905" s="10">
        <v>36892</v>
      </c>
      <c r="J905" s="11">
        <v>39026.400000000001</v>
      </c>
    </row>
    <row r="906" spans="1:10" x14ac:dyDescent="0.2">
      <c r="A906" s="9" t="s">
        <v>62</v>
      </c>
      <c r="B906" s="9" t="s">
        <v>11</v>
      </c>
      <c r="C906" s="9" t="s">
        <v>34</v>
      </c>
      <c r="D906" s="9" t="s">
        <v>45</v>
      </c>
      <c r="E906" s="9" t="s">
        <v>46</v>
      </c>
      <c r="F906" s="9" t="s">
        <v>47</v>
      </c>
      <c r="G906" s="9" t="s">
        <v>11</v>
      </c>
      <c r="H906" s="9" t="s">
        <v>50</v>
      </c>
      <c r="I906" s="10">
        <v>37257</v>
      </c>
      <c r="J906" s="11">
        <v>8050.56</v>
      </c>
    </row>
    <row r="907" spans="1:10" x14ac:dyDescent="0.2">
      <c r="A907" s="9" t="s">
        <v>62</v>
      </c>
      <c r="B907" s="9" t="s">
        <v>11</v>
      </c>
      <c r="C907" s="9" t="s">
        <v>34</v>
      </c>
      <c r="D907" s="9" t="s">
        <v>45</v>
      </c>
      <c r="E907" s="9" t="s">
        <v>46</v>
      </c>
      <c r="F907" s="9" t="s">
        <v>47</v>
      </c>
      <c r="G907" s="9" t="s">
        <v>11</v>
      </c>
      <c r="H907" s="9" t="s">
        <v>50</v>
      </c>
      <c r="I907" s="10">
        <v>37622</v>
      </c>
      <c r="J907" s="11">
        <v>63587.69</v>
      </c>
    </row>
    <row r="908" spans="1:10" x14ac:dyDescent="0.2">
      <c r="A908" s="9" t="s">
        <v>62</v>
      </c>
      <c r="B908" s="9" t="s">
        <v>11</v>
      </c>
      <c r="C908" s="9" t="s">
        <v>34</v>
      </c>
      <c r="D908" s="9" t="s">
        <v>45</v>
      </c>
      <c r="E908" s="9" t="s">
        <v>46</v>
      </c>
      <c r="F908" s="9" t="s">
        <v>47</v>
      </c>
      <c r="G908" s="9" t="s">
        <v>11</v>
      </c>
      <c r="H908" s="9" t="s">
        <v>50</v>
      </c>
      <c r="I908" s="10">
        <v>37987</v>
      </c>
      <c r="J908" s="11">
        <v>21319.45</v>
      </c>
    </row>
    <row r="909" spans="1:10" x14ac:dyDescent="0.2">
      <c r="A909" s="9" t="s">
        <v>62</v>
      </c>
      <c r="B909" s="9" t="s">
        <v>11</v>
      </c>
      <c r="C909" s="9" t="s">
        <v>34</v>
      </c>
      <c r="D909" s="9" t="s">
        <v>45</v>
      </c>
      <c r="E909" s="9" t="s">
        <v>46</v>
      </c>
      <c r="F909" s="9" t="s">
        <v>47</v>
      </c>
      <c r="G909" s="9" t="s">
        <v>11</v>
      </c>
      <c r="H909" s="9" t="s">
        <v>50</v>
      </c>
      <c r="I909" s="10">
        <v>38625</v>
      </c>
      <c r="J909" s="11">
        <v>22221.66</v>
      </c>
    </row>
    <row r="910" spans="1:10" x14ac:dyDescent="0.2">
      <c r="A910" s="9" t="s">
        <v>62</v>
      </c>
      <c r="B910" s="9" t="s">
        <v>11</v>
      </c>
      <c r="C910" s="9" t="s">
        <v>34</v>
      </c>
      <c r="D910" s="9" t="s">
        <v>45</v>
      </c>
      <c r="E910" s="9" t="s">
        <v>46</v>
      </c>
      <c r="F910" s="9" t="s">
        <v>47</v>
      </c>
      <c r="G910" s="9" t="s">
        <v>11</v>
      </c>
      <c r="H910" s="9" t="s">
        <v>50</v>
      </c>
      <c r="I910" s="10">
        <v>38718</v>
      </c>
      <c r="J910" s="11">
        <v>309778.48</v>
      </c>
    </row>
    <row r="911" spans="1:10" x14ac:dyDescent="0.2">
      <c r="A911" s="9" t="s">
        <v>62</v>
      </c>
      <c r="B911" s="9" t="s">
        <v>11</v>
      </c>
      <c r="C911" s="9" t="s">
        <v>34</v>
      </c>
      <c r="D911" s="9" t="s">
        <v>45</v>
      </c>
      <c r="E911" s="9" t="s">
        <v>46</v>
      </c>
      <c r="F911" s="9" t="s">
        <v>47</v>
      </c>
      <c r="G911" s="9" t="s">
        <v>11</v>
      </c>
      <c r="H911" s="9" t="s">
        <v>50</v>
      </c>
      <c r="I911" s="10">
        <v>39083</v>
      </c>
      <c r="J911" s="11">
        <v>138738.82999999999</v>
      </c>
    </row>
    <row r="912" spans="1:10" x14ac:dyDescent="0.2">
      <c r="A912" s="9" t="s">
        <v>62</v>
      </c>
      <c r="B912" s="9" t="s">
        <v>11</v>
      </c>
      <c r="C912" s="9" t="s">
        <v>34</v>
      </c>
      <c r="D912" s="9" t="s">
        <v>45</v>
      </c>
      <c r="E912" s="9" t="s">
        <v>46</v>
      </c>
      <c r="F912" s="9" t="s">
        <v>47</v>
      </c>
      <c r="G912" s="9" t="s">
        <v>11</v>
      </c>
      <c r="H912" s="9" t="s">
        <v>50</v>
      </c>
      <c r="I912" s="10">
        <v>39448</v>
      </c>
      <c r="J912" s="11">
        <v>69134.070000000007</v>
      </c>
    </row>
    <row r="913" spans="1:10" x14ac:dyDescent="0.2">
      <c r="A913" s="9" t="s">
        <v>62</v>
      </c>
      <c r="B913" s="9" t="s">
        <v>11</v>
      </c>
      <c r="C913" s="9" t="s">
        <v>34</v>
      </c>
      <c r="D913" s="9" t="s">
        <v>45</v>
      </c>
      <c r="E913" s="9" t="s">
        <v>46</v>
      </c>
      <c r="F913" s="9" t="s">
        <v>47</v>
      </c>
      <c r="G913" s="9" t="s">
        <v>11</v>
      </c>
      <c r="H913" s="9" t="s">
        <v>50</v>
      </c>
      <c r="I913" s="10">
        <v>40909</v>
      </c>
      <c r="J913" s="11">
        <v>96266.95</v>
      </c>
    </row>
    <row r="914" spans="1:10" x14ac:dyDescent="0.2">
      <c r="A914" s="9" t="s">
        <v>62</v>
      </c>
      <c r="B914" s="9" t="s">
        <v>11</v>
      </c>
      <c r="C914" s="9" t="s">
        <v>34</v>
      </c>
      <c r="D914" s="9" t="s">
        <v>45</v>
      </c>
      <c r="E914" s="9" t="s">
        <v>46</v>
      </c>
      <c r="F914" s="9" t="s">
        <v>47</v>
      </c>
      <c r="G914" s="9" t="s">
        <v>11</v>
      </c>
      <c r="H914" s="9" t="s">
        <v>50</v>
      </c>
      <c r="I914" s="10">
        <v>41285</v>
      </c>
      <c r="J914" s="11">
        <v>4515.57</v>
      </c>
    </row>
    <row r="915" spans="1:10" x14ac:dyDescent="0.2">
      <c r="A915" s="9" t="s">
        <v>62</v>
      </c>
      <c r="B915" s="9" t="s">
        <v>11</v>
      </c>
      <c r="C915" s="9" t="s">
        <v>34</v>
      </c>
      <c r="D915" s="9" t="s">
        <v>45</v>
      </c>
      <c r="E915" s="9" t="s">
        <v>46</v>
      </c>
      <c r="F915" s="9" t="s">
        <v>47</v>
      </c>
      <c r="G915" s="9" t="s">
        <v>11</v>
      </c>
      <c r="H915" s="9" t="s">
        <v>50</v>
      </c>
      <c r="I915" s="10">
        <v>41974</v>
      </c>
      <c r="J915" s="11">
        <v>118614.65</v>
      </c>
    </row>
    <row r="916" spans="1:10" x14ac:dyDescent="0.2">
      <c r="A916" s="9" t="s">
        <v>62</v>
      </c>
      <c r="B916" s="9" t="s">
        <v>11</v>
      </c>
      <c r="C916" s="9" t="s">
        <v>34</v>
      </c>
      <c r="D916" s="9" t="s">
        <v>45</v>
      </c>
      <c r="E916" s="9" t="s">
        <v>46</v>
      </c>
      <c r="F916" s="9" t="s">
        <v>47</v>
      </c>
      <c r="G916" s="9" t="s">
        <v>11</v>
      </c>
      <c r="H916" s="9" t="s">
        <v>50</v>
      </c>
      <c r="I916" s="10">
        <v>41978</v>
      </c>
      <c r="J916" s="11">
        <v>58522.55</v>
      </c>
    </row>
    <row r="917" spans="1:10" x14ac:dyDescent="0.2">
      <c r="A917" s="9" t="s">
        <v>62</v>
      </c>
      <c r="B917" s="9" t="s">
        <v>11</v>
      </c>
      <c r="C917" s="9" t="s">
        <v>34</v>
      </c>
      <c r="D917" s="9" t="s">
        <v>45</v>
      </c>
      <c r="E917" s="9" t="s">
        <v>46</v>
      </c>
      <c r="F917" s="9" t="s">
        <v>47</v>
      </c>
      <c r="G917" s="9" t="s">
        <v>11</v>
      </c>
      <c r="H917" s="9" t="s">
        <v>50</v>
      </c>
      <c r="I917" s="10">
        <v>42309</v>
      </c>
      <c r="J917" s="11">
        <v>418009.64</v>
      </c>
    </row>
    <row r="918" spans="1:10" x14ac:dyDescent="0.2">
      <c r="A918" s="9" t="s">
        <v>62</v>
      </c>
      <c r="B918" s="9" t="s">
        <v>11</v>
      </c>
      <c r="C918" s="9" t="s">
        <v>34</v>
      </c>
      <c r="D918" s="9" t="s">
        <v>45</v>
      </c>
      <c r="E918" s="9" t="s">
        <v>46</v>
      </c>
      <c r="F918" s="9" t="s">
        <v>47</v>
      </c>
      <c r="G918" s="9" t="s">
        <v>11</v>
      </c>
      <c r="H918" s="9" t="s">
        <v>50</v>
      </c>
      <c r="I918" s="10">
        <v>42339</v>
      </c>
      <c r="J918" s="11">
        <v>305086.43</v>
      </c>
    </row>
    <row r="919" spans="1:10" x14ac:dyDescent="0.2">
      <c r="A919" s="9" t="s">
        <v>62</v>
      </c>
      <c r="B919" s="9" t="s">
        <v>11</v>
      </c>
      <c r="C919" s="9" t="s">
        <v>34</v>
      </c>
      <c r="D919" s="9" t="s">
        <v>45</v>
      </c>
      <c r="E919" s="9" t="s">
        <v>46</v>
      </c>
      <c r="F919" s="9" t="s">
        <v>47</v>
      </c>
      <c r="G919" s="9" t="s">
        <v>11</v>
      </c>
      <c r="H919" s="9" t="s">
        <v>50</v>
      </c>
      <c r="I919" s="10">
        <v>42355</v>
      </c>
      <c r="J919" s="11">
        <v>134636.89000000001</v>
      </c>
    </row>
    <row r="920" spans="1:10" x14ac:dyDescent="0.2">
      <c r="A920" s="9" t="s">
        <v>62</v>
      </c>
      <c r="B920" s="9" t="s">
        <v>11</v>
      </c>
      <c r="C920" s="9" t="s">
        <v>34</v>
      </c>
      <c r="D920" s="9" t="s">
        <v>45</v>
      </c>
      <c r="E920" s="9" t="s">
        <v>46</v>
      </c>
      <c r="F920" s="9" t="s">
        <v>47</v>
      </c>
      <c r="G920" s="9" t="s">
        <v>11</v>
      </c>
      <c r="H920" s="9" t="s">
        <v>50</v>
      </c>
      <c r="I920" s="10">
        <v>42461</v>
      </c>
      <c r="J920" s="11">
        <v>106575.35</v>
      </c>
    </row>
    <row r="921" spans="1:10" x14ac:dyDescent="0.2">
      <c r="A921" s="9" t="s">
        <v>62</v>
      </c>
      <c r="B921" s="9" t="s">
        <v>11</v>
      </c>
      <c r="C921" s="9" t="s">
        <v>17</v>
      </c>
      <c r="D921" s="9" t="s">
        <v>45</v>
      </c>
      <c r="E921" s="9" t="s">
        <v>46</v>
      </c>
      <c r="F921" s="9" t="s">
        <v>47</v>
      </c>
      <c r="G921" s="9" t="s">
        <v>11</v>
      </c>
      <c r="H921" s="9" t="s">
        <v>50</v>
      </c>
      <c r="I921" s="10">
        <v>35431</v>
      </c>
      <c r="J921" s="11">
        <v>16400.95</v>
      </c>
    </row>
    <row r="922" spans="1:10" x14ac:dyDescent="0.2">
      <c r="A922" s="9" t="s">
        <v>62</v>
      </c>
      <c r="B922" s="9" t="s">
        <v>11</v>
      </c>
      <c r="C922" s="9" t="s">
        <v>17</v>
      </c>
      <c r="D922" s="9" t="s">
        <v>45</v>
      </c>
      <c r="E922" s="9" t="s">
        <v>46</v>
      </c>
      <c r="F922" s="9" t="s">
        <v>47</v>
      </c>
      <c r="G922" s="9" t="s">
        <v>11</v>
      </c>
      <c r="H922" s="9" t="s">
        <v>50</v>
      </c>
      <c r="I922" s="10">
        <v>35796</v>
      </c>
      <c r="J922" s="11">
        <v>19703.47</v>
      </c>
    </row>
    <row r="923" spans="1:10" x14ac:dyDescent="0.2">
      <c r="A923" s="9" t="s">
        <v>62</v>
      </c>
      <c r="B923" s="9" t="s">
        <v>11</v>
      </c>
      <c r="C923" s="9" t="s">
        <v>17</v>
      </c>
      <c r="D923" s="9" t="s">
        <v>45</v>
      </c>
      <c r="E923" s="9" t="s">
        <v>46</v>
      </c>
      <c r="F923" s="9" t="s">
        <v>47</v>
      </c>
      <c r="G923" s="9" t="s">
        <v>11</v>
      </c>
      <c r="H923" s="9" t="s">
        <v>50</v>
      </c>
      <c r="I923" s="10">
        <v>36161</v>
      </c>
      <c r="J923" s="11">
        <v>24511.31</v>
      </c>
    </row>
    <row r="924" spans="1:10" x14ac:dyDescent="0.2">
      <c r="A924" s="9" t="s">
        <v>62</v>
      </c>
      <c r="B924" s="9" t="s">
        <v>11</v>
      </c>
      <c r="C924" s="9" t="s">
        <v>17</v>
      </c>
      <c r="D924" s="9" t="s">
        <v>45</v>
      </c>
      <c r="E924" s="9" t="s">
        <v>46</v>
      </c>
      <c r="F924" s="9" t="s">
        <v>47</v>
      </c>
      <c r="G924" s="9" t="s">
        <v>11</v>
      </c>
      <c r="H924" s="9" t="s">
        <v>50</v>
      </c>
      <c r="I924" s="10">
        <v>36526</v>
      </c>
      <c r="J924" s="11">
        <v>30802.12</v>
      </c>
    </row>
    <row r="925" spans="1:10" x14ac:dyDescent="0.2">
      <c r="A925" s="9" t="s">
        <v>62</v>
      </c>
      <c r="B925" s="9" t="s">
        <v>11</v>
      </c>
      <c r="C925" s="9" t="s">
        <v>17</v>
      </c>
      <c r="D925" s="9" t="s">
        <v>45</v>
      </c>
      <c r="E925" s="9" t="s">
        <v>46</v>
      </c>
      <c r="F925" s="9" t="s">
        <v>47</v>
      </c>
      <c r="G925" s="9" t="s">
        <v>11</v>
      </c>
      <c r="H925" s="9" t="s">
        <v>50</v>
      </c>
      <c r="I925" s="10">
        <v>36892</v>
      </c>
      <c r="J925" s="11">
        <v>1147.08</v>
      </c>
    </row>
    <row r="926" spans="1:10" x14ac:dyDescent="0.2">
      <c r="A926" s="9" t="s">
        <v>62</v>
      </c>
      <c r="B926" s="9" t="s">
        <v>11</v>
      </c>
      <c r="C926" s="9" t="s">
        <v>17</v>
      </c>
      <c r="D926" s="9" t="s">
        <v>45</v>
      </c>
      <c r="E926" s="9" t="s">
        <v>46</v>
      </c>
      <c r="F926" s="9" t="s">
        <v>47</v>
      </c>
      <c r="G926" s="9" t="s">
        <v>11</v>
      </c>
      <c r="H926" s="9" t="s">
        <v>50</v>
      </c>
      <c r="I926" s="10">
        <v>37257</v>
      </c>
      <c r="J926" s="11">
        <v>718.4</v>
      </c>
    </row>
    <row r="927" spans="1:10" x14ac:dyDescent="0.2">
      <c r="A927" s="9" t="s">
        <v>62</v>
      </c>
      <c r="B927" s="9" t="s">
        <v>11</v>
      </c>
      <c r="C927" s="9" t="s">
        <v>17</v>
      </c>
      <c r="D927" s="9" t="s">
        <v>45</v>
      </c>
      <c r="E927" s="9" t="s">
        <v>46</v>
      </c>
      <c r="F927" s="9" t="s">
        <v>47</v>
      </c>
      <c r="G927" s="9" t="s">
        <v>11</v>
      </c>
      <c r="H927" s="9" t="s">
        <v>50</v>
      </c>
      <c r="I927" s="10">
        <v>37622</v>
      </c>
      <c r="J927" s="11">
        <v>63794.81</v>
      </c>
    </row>
    <row r="928" spans="1:10" x14ac:dyDescent="0.2">
      <c r="A928" s="9" t="s">
        <v>62</v>
      </c>
      <c r="B928" s="9" t="s">
        <v>11</v>
      </c>
      <c r="C928" s="9" t="s">
        <v>17</v>
      </c>
      <c r="D928" s="9" t="s">
        <v>45</v>
      </c>
      <c r="E928" s="9" t="s">
        <v>46</v>
      </c>
      <c r="F928" s="9" t="s">
        <v>47</v>
      </c>
      <c r="G928" s="9" t="s">
        <v>11</v>
      </c>
      <c r="H928" s="9" t="s">
        <v>50</v>
      </c>
      <c r="I928" s="10">
        <v>37987</v>
      </c>
      <c r="J928" s="11">
        <v>102536.81</v>
      </c>
    </row>
    <row r="929" spans="1:10" x14ac:dyDescent="0.2">
      <c r="A929" s="9" t="s">
        <v>62</v>
      </c>
      <c r="B929" s="9" t="s">
        <v>11</v>
      </c>
      <c r="C929" s="9" t="s">
        <v>17</v>
      </c>
      <c r="D929" s="9" t="s">
        <v>45</v>
      </c>
      <c r="E929" s="9" t="s">
        <v>46</v>
      </c>
      <c r="F929" s="9" t="s">
        <v>47</v>
      </c>
      <c r="G929" s="9" t="s">
        <v>11</v>
      </c>
      <c r="H929" s="9" t="s">
        <v>50</v>
      </c>
      <c r="I929" s="10">
        <v>38353</v>
      </c>
      <c r="J929" s="11">
        <v>49.02</v>
      </c>
    </row>
    <row r="930" spans="1:10" x14ac:dyDescent="0.2">
      <c r="A930" s="9" t="s">
        <v>62</v>
      </c>
      <c r="B930" s="9" t="s">
        <v>11</v>
      </c>
      <c r="C930" s="9" t="s">
        <v>17</v>
      </c>
      <c r="D930" s="9" t="s">
        <v>45</v>
      </c>
      <c r="E930" s="9" t="s">
        <v>46</v>
      </c>
      <c r="F930" s="9" t="s">
        <v>47</v>
      </c>
      <c r="G930" s="9" t="s">
        <v>11</v>
      </c>
      <c r="H930" s="9" t="s">
        <v>50</v>
      </c>
      <c r="I930" s="10">
        <v>38718</v>
      </c>
      <c r="J930" s="11">
        <v>31650.240000000002</v>
      </c>
    </row>
    <row r="931" spans="1:10" x14ac:dyDescent="0.2">
      <c r="A931" s="9" t="s">
        <v>62</v>
      </c>
      <c r="B931" s="9" t="s">
        <v>11</v>
      </c>
      <c r="C931" s="9" t="s">
        <v>17</v>
      </c>
      <c r="D931" s="9" t="s">
        <v>45</v>
      </c>
      <c r="E931" s="9" t="s">
        <v>46</v>
      </c>
      <c r="F931" s="9" t="s">
        <v>47</v>
      </c>
      <c r="G931" s="9" t="s">
        <v>11</v>
      </c>
      <c r="H931" s="9" t="s">
        <v>50</v>
      </c>
      <c r="I931" s="10">
        <v>39448</v>
      </c>
      <c r="J931" s="11">
        <v>5149.3500000000004</v>
      </c>
    </row>
    <row r="932" spans="1:10" x14ac:dyDescent="0.2">
      <c r="A932" s="9" t="s">
        <v>62</v>
      </c>
      <c r="B932" s="9" t="s">
        <v>11</v>
      </c>
      <c r="C932" s="9" t="s">
        <v>17</v>
      </c>
      <c r="D932" s="9" t="s">
        <v>45</v>
      </c>
      <c r="E932" s="9" t="s">
        <v>46</v>
      </c>
      <c r="F932" s="9" t="s">
        <v>47</v>
      </c>
      <c r="G932" s="9" t="s">
        <v>11</v>
      </c>
      <c r="H932" s="9" t="s">
        <v>50</v>
      </c>
      <c r="I932" s="10">
        <v>40179</v>
      </c>
      <c r="J932" s="11">
        <v>14308.96</v>
      </c>
    </row>
    <row r="933" spans="1:10" x14ac:dyDescent="0.2">
      <c r="A933" s="9" t="s">
        <v>62</v>
      </c>
      <c r="B933" s="9" t="s">
        <v>11</v>
      </c>
      <c r="C933" s="9" t="s">
        <v>17</v>
      </c>
      <c r="D933" s="9" t="s">
        <v>45</v>
      </c>
      <c r="E933" s="9" t="s">
        <v>46</v>
      </c>
      <c r="F933" s="9" t="s">
        <v>47</v>
      </c>
      <c r="G933" s="9" t="s">
        <v>11</v>
      </c>
      <c r="H933" s="9" t="s">
        <v>50</v>
      </c>
      <c r="I933" s="10">
        <v>40909</v>
      </c>
      <c r="J933" s="11">
        <v>17961.98</v>
      </c>
    </row>
    <row r="934" spans="1:10" x14ac:dyDescent="0.2">
      <c r="A934" s="9" t="s">
        <v>62</v>
      </c>
      <c r="B934" s="9" t="s">
        <v>11</v>
      </c>
      <c r="C934" s="9" t="s">
        <v>17</v>
      </c>
      <c r="D934" s="9" t="s">
        <v>45</v>
      </c>
      <c r="E934" s="9" t="s">
        <v>46</v>
      </c>
      <c r="F934" s="9" t="s">
        <v>47</v>
      </c>
      <c r="G934" s="9" t="s">
        <v>11</v>
      </c>
      <c r="H934" s="9" t="s">
        <v>50</v>
      </c>
      <c r="I934" s="10">
        <v>41760</v>
      </c>
      <c r="J934" s="11">
        <v>1459.32</v>
      </c>
    </row>
    <row r="935" spans="1:10" x14ac:dyDescent="0.2">
      <c r="A935" s="9" t="s">
        <v>62</v>
      </c>
      <c r="B935" s="9" t="s">
        <v>11</v>
      </c>
      <c r="C935" s="9" t="s">
        <v>17</v>
      </c>
      <c r="D935" s="9" t="s">
        <v>45</v>
      </c>
      <c r="E935" s="9" t="s">
        <v>46</v>
      </c>
      <c r="F935" s="9" t="s">
        <v>47</v>
      </c>
      <c r="G935" s="9" t="s">
        <v>11</v>
      </c>
      <c r="H935" s="9" t="s">
        <v>50</v>
      </c>
      <c r="I935" s="10">
        <v>42156</v>
      </c>
      <c r="J935" s="11">
        <v>8965.17</v>
      </c>
    </row>
    <row r="936" spans="1:10" x14ac:dyDescent="0.2">
      <c r="A936" s="9" t="s">
        <v>62</v>
      </c>
      <c r="B936" s="9" t="s">
        <v>11</v>
      </c>
      <c r="C936" s="9" t="s">
        <v>17</v>
      </c>
      <c r="D936" s="9" t="s">
        <v>45</v>
      </c>
      <c r="E936" s="9" t="s">
        <v>46</v>
      </c>
      <c r="F936" s="9" t="s">
        <v>47</v>
      </c>
      <c r="G936" s="9" t="s">
        <v>11</v>
      </c>
      <c r="H936" s="9" t="s">
        <v>50</v>
      </c>
      <c r="I936" s="10">
        <v>42552</v>
      </c>
      <c r="J936" s="11">
        <v>4908.51</v>
      </c>
    </row>
    <row r="937" spans="1:10" x14ac:dyDescent="0.2">
      <c r="A937" s="9" t="s">
        <v>62</v>
      </c>
      <c r="B937" s="9" t="s">
        <v>11</v>
      </c>
      <c r="C937" s="9" t="s">
        <v>12</v>
      </c>
      <c r="D937" s="9" t="s">
        <v>13</v>
      </c>
      <c r="E937" s="9" t="s">
        <v>14</v>
      </c>
      <c r="F937" s="9" t="s">
        <v>15</v>
      </c>
      <c r="G937" s="9" t="s">
        <v>11</v>
      </c>
      <c r="H937" s="9" t="s">
        <v>16</v>
      </c>
      <c r="I937" s="10">
        <v>31048</v>
      </c>
      <c r="J937" s="12">
        <v>0</v>
      </c>
    </row>
    <row r="938" spans="1:10" x14ac:dyDescent="0.2">
      <c r="A938" s="9" t="s">
        <v>62</v>
      </c>
      <c r="B938" s="9" t="s">
        <v>11</v>
      </c>
      <c r="C938" s="9" t="s">
        <v>12</v>
      </c>
      <c r="D938" s="9" t="s">
        <v>13</v>
      </c>
      <c r="E938" s="9" t="s">
        <v>14</v>
      </c>
      <c r="F938" s="9" t="s">
        <v>15</v>
      </c>
      <c r="G938" s="9" t="s">
        <v>11</v>
      </c>
      <c r="H938" s="9" t="s">
        <v>16</v>
      </c>
      <c r="I938" s="10">
        <v>31413</v>
      </c>
      <c r="J938" s="12">
        <v>0</v>
      </c>
    </row>
    <row r="939" spans="1:10" x14ac:dyDescent="0.2">
      <c r="A939" s="9" t="s">
        <v>62</v>
      </c>
      <c r="B939" s="9" t="s">
        <v>11</v>
      </c>
      <c r="C939" s="9" t="s">
        <v>12</v>
      </c>
      <c r="D939" s="9" t="s">
        <v>13</v>
      </c>
      <c r="E939" s="9" t="s">
        <v>14</v>
      </c>
      <c r="F939" s="9" t="s">
        <v>15</v>
      </c>
      <c r="G939" s="9" t="s">
        <v>11</v>
      </c>
      <c r="H939" s="9" t="s">
        <v>16</v>
      </c>
      <c r="I939" s="10">
        <v>31778</v>
      </c>
      <c r="J939" s="12">
        <v>0</v>
      </c>
    </row>
    <row r="940" spans="1:10" x14ac:dyDescent="0.2">
      <c r="A940" s="9" t="s">
        <v>62</v>
      </c>
      <c r="B940" s="9" t="s">
        <v>11</v>
      </c>
      <c r="C940" s="9" t="s">
        <v>12</v>
      </c>
      <c r="D940" s="9" t="s">
        <v>13</v>
      </c>
      <c r="E940" s="9" t="s">
        <v>14</v>
      </c>
      <c r="F940" s="9" t="s">
        <v>15</v>
      </c>
      <c r="G940" s="9" t="s">
        <v>11</v>
      </c>
      <c r="H940" s="9" t="s">
        <v>16</v>
      </c>
      <c r="I940" s="10">
        <v>32143</v>
      </c>
      <c r="J940" s="12">
        <v>0</v>
      </c>
    </row>
    <row r="941" spans="1:10" x14ac:dyDescent="0.2">
      <c r="A941" s="9" t="s">
        <v>62</v>
      </c>
      <c r="B941" s="9" t="s">
        <v>11</v>
      </c>
      <c r="C941" s="9" t="s">
        <v>12</v>
      </c>
      <c r="D941" s="9" t="s">
        <v>13</v>
      </c>
      <c r="E941" s="9" t="s">
        <v>14</v>
      </c>
      <c r="F941" s="9" t="s">
        <v>15</v>
      </c>
      <c r="G941" s="9" t="s">
        <v>11</v>
      </c>
      <c r="H941" s="9" t="s">
        <v>16</v>
      </c>
      <c r="I941" s="10">
        <v>32509</v>
      </c>
      <c r="J941" s="12">
        <v>0</v>
      </c>
    </row>
    <row r="942" spans="1:10" x14ac:dyDescent="0.2">
      <c r="A942" s="9" t="s">
        <v>62</v>
      </c>
      <c r="B942" s="9" t="s">
        <v>11</v>
      </c>
      <c r="C942" s="9" t="s">
        <v>12</v>
      </c>
      <c r="D942" s="9" t="s">
        <v>13</v>
      </c>
      <c r="E942" s="9" t="s">
        <v>14</v>
      </c>
      <c r="F942" s="9" t="s">
        <v>15</v>
      </c>
      <c r="G942" s="9" t="s">
        <v>11</v>
      </c>
      <c r="H942" s="9" t="s">
        <v>16</v>
      </c>
      <c r="I942" s="10">
        <v>32874</v>
      </c>
      <c r="J942" s="12">
        <v>0</v>
      </c>
    </row>
    <row r="943" spans="1:10" x14ac:dyDescent="0.2">
      <c r="A943" s="9" t="s">
        <v>62</v>
      </c>
      <c r="B943" s="9" t="s">
        <v>11</v>
      </c>
      <c r="C943" s="9" t="s">
        <v>12</v>
      </c>
      <c r="D943" s="9" t="s">
        <v>13</v>
      </c>
      <c r="E943" s="9" t="s">
        <v>14</v>
      </c>
      <c r="F943" s="9" t="s">
        <v>15</v>
      </c>
      <c r="G943" s="9" t="s">
        <v>11</v>
      </c>
      <c r="H943" s="9" t="s">
        <v>16</v>
      </c>
      <c r="I943" s="10">
        <v>33239</v>
      </c>
      <c r="J943" s="12">
        <v>0</v>
      </c>
    </row>
    <row r="944" spans="1:10" x14ac:dyDescent="0.2">
      <c r="A944" s="9" t="s">
        <v>62</v>
      </c>
      <c r="B944" s="9" t="s">
        <v>11</v>
      </c>
      <c r="C944" s="9" t="s">
        <v>12</v>
      </c>
      <c r="D944" s="9" t="s">
        <v>13</v>
      </c>
      <c r="E944" s="9" t="s">
        <v>14</v>
      </c>
      <c r="F944" s="9" t="s">
        <v>15</v>
      </c>
      <c r="G944" s="9" t="s">
        <v>11</v>
      </c>
      <c r="H944" s="9" t="s">
        <v>16</v>
      </c>
      <c r="I944" s="10">
        <v>33604</v>
      </c>
      <c r="J944" s="12">
        <v>0</v>
      </c>
    </row>
    <row r="945" spans="1:10" x14ac:dyDescent="0.2">
      <c r="A945" s="9" t="s">
        <v>62</v>
      </c>
      <c r="B945" s="9" t="s">
        <v>11</v>
      </c>
      <c r="C945" s="9" t="s">
        <v>12</v>
      </c>
      <c r="D945" s="9" t="s">
        <v>13</v>
      </c>
      <c r="E945" s="9" t="s">
        <v>14</v>
      </c>
      <c r="F945" s="9" t="s">
        <v>15</v>
      </c>
      <c r="G945" s="9" t="s">
        <v>11</v>
      </c>
      <c r="H945" s="9" t="s">
        <v>16</v>
      </c>
      <c r="I945" s="10">
        <v>33970</v>
      </c>
      <c r="J945" s="12">
        <v>0</v>
      </c>
    </row>
    <row r="946" spans="1:10" x14ac:dyDescent="0.2">
      <c r="A946" s="9" t="s">
        <v>62</v>
      </c>
      <c r="B946" s="9" t="s">
        <v>11</v>
      </c>
      <c r="C946" s="9" t="s">
        <v>12</v>
      </c>
      <c r="D946" s="9" t="s">
        <v>13</v>
      </c>
      <c r="E946" s="9" t="s">
        <v>14</v>
      </c>
      <c r="F946" s="9" t="s">
        <v>15</v>
      </c>
      <c r="G946" s="9" t="s">
        <v>11</v>
      </c>
      <c r="H946" s="9" t="s">
        <v>16</v>
      </c>
      <c r="I946" s="10">
        <v>34335</v>
      </c>
      <c r="J946" s="12">
        <v>0</v>
      </c>
    </row>
    <row r="947" spans="1:10" x14ac:dyDescent="0.2">
      <c r="A947" s="9" t="s">
        <v>62</v>
      </c>
      <c r="B947" s="9" t="s">
        <v>11</v>
      </c>
      <c r="C947" s="9" t="s">
        <v>12</v>
      </c>
      <c r="D947" s="9" t="s">
        <v>13</v>
      </c>
      <c r="E947" s="9" t="s">
        <v>14</v>
      </c>
      <c r="F947" s="9" t="s">
        <v>15</v>
      </c>
      <c r="G947" s="9" t="s">
        <v>11</v>
      </c>
      <c r="H947" s="9" t="s">
        <v>16</v>
      </c>
      <c r="I947" s="10">
        <v>34700</v>
      </c>
      <c r="J947" s="12">
        <v>0</v>
      </c>
    </row>
    <row r="948" spans="1:10" x14ac:dyDescent="0.2">
      <c r="A948" s="9" t="s">
        <v>62</v>
      </c>
      <c r="B948" s="9" t="s">
        <v>11</v>
      </c>
      <c r="C948" s="9" t="s">
        <v>12</v>
      </c>
      <c r="D948" s="9" t="s">
        <v>13</v>
      </c>
      <c r="E948" s="9" t="s">
        <v>14</v>
      </c>
      <c r="F948" s="9" t="s">
        <v>15</v>
      </c>
      <c r="G948" s="9" t="s">
        <v>11</v>
      </c>
      <c r="H948" s="9" t="s">
        <v>16</v>
      </c>
      <c r="I948" s="10">
        <v>35065</v>
      </c>
      <c r="J948" s="12">
        <v>0</v>
      </c>
    </row>
    <row r="949" spans="1:10" x14ac:dyDescent="0.2">
      <c r="A949" s="9" t="s">
        <v>62</v>
      </c>
      <c r="B949" s="9" t="s">
        <v>11</v>
      </c>
      <c r="C949" s="9" t="s">
        <v>12</v>
      </c>
      <c r="D949" s="9" t="s">
        <v>13</v>
      </c>
      <c r="E949" s="9" t="s">
        <v>14</v>
      </c>
      <c r="F949" s="9" t="s">
        <v>15</v>
      </c>
      <c r="G949" s="9" t="s">
        <v>11</v>
      </c>
      <c r="H949" s="9" t="s">
        <v>16</v>
      </c>
      <c r="I949" s="10">
        <v>35431</v>
      </c>
      <c r="J949" s="12">
        <v>0</v>
      </c>
    </row>
    <row r="950" spans="1:10" x14ac:dyDescent="0.2">
      <c r="A950" s="9" t="s">
        <v>62</v>
      </c>
      <c r="B950" s="9" t="s">
        <v>11</v>
      </c>
      <c r="C950" s="9" t="s">
        <v>12</v>
      </c>
      <c r="D950" s="9" t="s">
        <v>13</v>
      </c>
      <c r="E950" s="9" t="s">
        <v>14</v>
      </c>
      <c r="F950" s="9" t="s">
        <v>15</v>
      </c>
      <c r="G950" s="9" t="s">
        <v>11</v>
      </c>
      <c r="H950" s="9" t="s">
        <v>16</v>
      </c>
      <c r="I950" s="10">
        <v>35796</v>
      </c>
      <c r="J950" s="12">
        <v>0</v>
      </c>
    </row>
    <row r="951" spans="1:10" x14ac:dyDescent="0.2">
      <c r="A951" s="9" t="s">
        <v>62</v>
      </c>
      <c r="B951" s="9" t="s">
        <v>11</v>
      </c>
      <c r="C951" s="9" t="s">
        <v>12</v>
      </c>
      <c r="D951" s="9" t="s">
        <v>13</v>
      </c>
      <c r="E951" s="9" t="s">
        <v>14</v>
      </c>
      <c r="F951" s="9" t="s">
        <v>15</v>
      </c>
      <c r="G951" s="9" t="s">
        <v>11</v>
      </c>
      <c r="H951" s="9" t="s">
        <v>16</v>
      </c>
      <c r="I951" s="10">
        <v>36161</v>
      </c>
      <c r="J951" s="12">
        <v>0</v>
      </c>
    </row>
    <row r="952" spans="1:10" x14ac:dyDescent="0.2">
      <c r="A952" s="9" t="s">
        <v>62</v>
      </c>
      <c r="B952" s="9" t="s">
        <v>11</v>
      </c>
      <c r="C952" s="9" t="s">
        <v>12</v>
      </c>
      <c r="D952" s="9" t="s">
        <v>13</v>
      </c>
      <c r="E952" s="9" t="s">
        <v>14</v>
      </c>
      <c r="F952" s="9" t="s">
        <v>15</v>
      </c>
      <c r="G952" s="9" t="s">
        <v>11</v>
      </c>
      <c r="H952" s="9" t="s">
        <v>16</v>
      </c>
      <c r="I952" s="10">
        <v>36526</v>
      </c>
      <c r="J952" s="12">
        <v>0</v>
      </c>
    </row>
    <row r="953" spans="1:10" x14ac:dyDescent="0.2">
      <c r="A953" s="9" t="s">
        <v>62</v>
      </c>
      <c r="B953" s="9" t="s">
        <v>11</v>
      </c>
      <c r="C953" s="9" t="s">
        <v>12</v>
      </c>
      <c r="D953" s="9" t="s">
        <v>13</v>
      </c>
      <c r="E953" s="9" t="s">
        <v>14</v>
      </c>
      <c r="F953" s="9" t="s">
        <v>15</v>
      </c>
      <c r="G953" s="9" t="s">
        <v>11</v>
      </c>
      <c r="H953" s="9" t="s">
        <v>16</v>
      </c>
      <c r="I953" s="10">
        <v>36892</v>
      </c>
      <c r="J953" s="12">
        <v>0</v>
      </c>
    </row>
    <row r="954" spans="1:10" x14ac:dyDescent="0.2">
      <c r="A954" s="9" t="s">
        <v>62</v>
      </c>
      <c r="B954" s="9" t="s">
        <v>11</v>
      </c>
      <c r="C954" s="9" t="s">
        <v>12</v>
      </c>
      <c r="D954" s="9" t="s">
        <v>13</v>
      </c>
      <c r="E954" s="9" t="s">
        <v>14</v>
      </c>
      <c r="F954" s="9" t="s">
        <v>15</v>
      </c>
      <c r="G954" s="9" t="s">
        <v>11</v>
      </c>
      <c r="H954" s="9" t="s">
        <v>16</v>
      </c>
      <c r="I954" s="10">
        <v>37257</v>
      </c>
      <c r="J954" s="12">
        <v>0</v>
      </c>
    </row>
    <row r="955" spans="1:10" x14ac:dyDescent="0.2">
      <c r="A955" s="9" t="s">
        <v>62</v>
      </c>
      <c r="B955" s="9" t="s">
        <v>11</v>
      </c>
      <c r="C955" s="9" t="s">
        <v>12</v>
      </c>
      <c r="D955" s="9" t="s">
        <v>13</v>
      </c>
      <c r="E955" s="9" t="s">
        <v>14</v>
      </c>
      <c r="F955" s="9" t="s">
        <v>15</v>
      </c>
      <c r="G955" s="9" t="s">
        <v>11</v>
      </c>
      <c r="H955" s="9" t="s">
        <v>16</v>
      </c>
      <c r="I955" s="10">
        <v>37622</v>
      </c>
      <c r="J955" s="12">
        <v>0</v>
      </c>
    </row>
    <row r="956" spans="1:10" x14ac:dyDescent="0.2">
      <c r="A956" s="9" t="s">
        <v>62</v>
      </c>
      <c r="B956" s="9" t="s">
        <v>11</v>
      </c>
      <c r="C956" s="9" t="s">
        <v>12</v>
      </c>
      <c r="D956" s="9" t="s">
        <v>13</v>
      </c>
      <c r="E956" s="9" t="s">
        <v>14</v>
      </c>
      <c r="F956" s="9" t="s">
        <v>15</v>
      </c>
      <c r="G956" s="9" t="s">
        <v>11</v>
      </c>
      <c r="H956" s="9" t="s">
        <v>16</v>
      </c>
      <c r="I956" s="10">
        <v>37987</v>
      </c>
      <c r="J956" s="12">
        <v>0</v>
      </c>
    </row>
    <row r="957" spans="1:10" x14ac:dyDescent="0.2">
      <c r="A957" s="9" t="s">
        <v>62</v>
      </c>
      <c r="B957" s="9" t="s">
        <v>11</v>
      </c>
      <c r="C957" s="9" t="s">
        <v>12</v>
      </c>
      <c r="D957" s="9" t="s">
        <v>13</v>
      </c>
      <c r="E957" s="9" t="s">
        <v>14</v>
      </c>
      <c r="F957" s="9" t="s">
        <v>15</v>
      </c>
      <c r="G957" s="9" t="s">
        <v>11</v>
      </c>
      <c r="H957" s="9" t="s">
        <v>16</v>
      </c>
      <c r="I957" s="10">
        <v>38353</v>
      </c>
      <c r="J957" s="12">
        <v>0</v>
      </c>
    </row>
    <row r="958" spans="1:10" x14ac:dyDescent="0.2">
      <c r="A958" s="9" t="s">
        <v>62</v>
      </c>
      <c r="B958" s="9" t="s">
        <v>11</v>
      </c>
      <c r="C958" s="9" t="s">
        <v>12</v>
      </c>
      <c r="D958" s="9" t="s">
        <v>13</v>
      </c>
      <c r="E958" s="9" t="s">
        <v>14</v>
      </c>
      <c r="F958" s="9" t="s">
        <v>15</v>
      </c>
      <c r="G958" s="9" t="s">
        <v>11</v>
      </c>
      <c r="H958" s="9" t="s">
        <v>16</v>
      </c>
      <c r="I958" s="10">
        <v>38718</v>
      </c>
      <c r="J958" s="12">
        <v>0</v>
      </c>
    </row>
    <row r="959" spans="1:10" x14ac:dyDescent="0.2">
      <c r="A959" s="9" t="s">
        <v>62</v>
      </c>
      <c r="B959" s="9" t="s">
        <v>11</v>
      </c>
      <c r="C959" s="9" t="s">
        <v>12</v>
      </c>
      <c r="D959" s="9" t="s">
        <v>13</v>
      </c>
      <c r="E959" s="9" t="s">
        <v>14</v>
      </c>
      <c r="F959" s="9" t="s">
        <v>15</v>
      </c>
      <c r="G959" s="9" t="s">
        <v>11</v>
      </c>
      <c r="H959" s="9" t="s">
        <v>16</v>
      </c>
      <c r="I959" s="10">
        <v>39083</v>
      </c>
      <c r="J959" s="12">
        <v>0</v>
      </c>
    </row>
    <row r="960" spans="1:10" x14ac:dyDescent="0.2">
      <c r="A960" s="9" t="s">
        <v>62</v>
      </c>
      <c r="B960" s="9" t="s">
        <v>11</v>
      </c>
      <c r="C960" s="9" t="s">
        <v>12</v>
      </c>
      <c r="D960" s="9" t="s">
        <v>13</v>
      </c>
      <c r="E960" s="9" t="s">
        <v>14</v>
      </c>
      <c r="F960" s="9" t="s">
        <v>15</v>
      </c>
      <c r="G960" s="9" t="s">
        <v>11</v>
      </c>
      <c r="H960" s="9" t="s">
        <v>16</v>
      </c>
      <c r="I960" s="10">
        <v>39448</v>
      </c>
      <c r="J960" s="12">
        <v>0</v>
      </c>
    </row>
    <row r="961" spans="1:10" x14ac:dyDescent="0.2">
      <c r="A961" s="9" t="s">
        <v>62</v>
      </c>
      <c r="B961" s="9" t="s">
        <v>11</v>
      </c>
      <c r="C961" s="9" t="s">
        <v>12</v>
      </c>
      <c r="D961" s="9" t="s">
        <v>13</v>
      </c>
      <c r="E961" s="9" t="s">
        <v>14</v>
      </c>
      <c r="F961" s="9" t="s">
        <v>15</v>
      </c>
      <c r="G961" s="9" t="s">
        <v>11</v>
      </c>
      <c r="H961" s="9" t="s">
        <v>16</v>
      </c>
      <c r="I961" s="10">
        <v>39814</v>
      </c>
      <c r="J961" s="12">
        <v>0</v>
      </c>
    </row>
    <row r="962" spans="1:10" x14ac:dyDescent="0.2">
      <c r="A962" s="9" t="s">
        <v>62</v>
      </c>
      <c r="B962" s="9" t="s">
        <v>11</v>
      </c>
      <c r="C962" s="9" t="s">
        <v>12</v>
      </c>
      <c r="D962" s="9" t="s">
        <v>13</v>
      </c>
      <c r="E962" s="9" t="s">
        <v>14</v>
      </c>
      <c r="F962" s="9" t="s">
        <v>15</v>
      </c>
      <c r="G962" s="9" t="s">
        <v>11</v>
      </c>
      <c r="H962" s="9" t="s">
        <v>16</v>
      </c>
      <c r="I962" s="10">
        <v>40179</v>
      </c>
      <c r="J962" s="12">
        <v>0</v>
      </c>
    </row>
    <row r="963" spans="1:10" x14ac:dyDescent="0.2">
      <c r="A963" s="9" t="s">
        <v>62</v>
      </c>
      <c r="B963" s="9" t="s">
        <v>11</v>
      </c>
      <c r="C963" s="9" t="s">
        <v>12</v>
      </c>
      <c r="D963" s="9" t="s">
        <v>13</v>
      </c>
      <c r="E963" s="9" t="s">
        <v>14</v>
      </c>
      <c r="F963" s="9" t="s">
        <v>15</v>
      </c>
      <c r="G963" s="9" t="s">
        <v>11</v>
      </c>
      <c r="H963" s="9" t="s">
        <v>16</v>
      </c>
      <c r="I963" s="10">
        <v>40544</v>
      </c>
      <c r="J963" s="12">
        <v>0</v>
      </c>
    </row>
    <row r="964" spans="1:10" x14ac:dyDescent="0.2">
      <c r="A964" s="9" t="s">
        <v>62</v>
      </c>
      <c r="B964" s="9" t="s">
        <v>11</v>
      </c>
      <c r="C964" s="9" t="s">
        <v>12</v>
      </c>
      <c r="D964" s="9" t="s">
        <v>13</v>
      </c>
      <c r="E964" s="9" t="s">
        <v>14</v>
      </c>
      <c r="F964" s="9" t="s">
        <v>15</v>
      </c>
      <c r="G964" s="9" t="s">
        <v>11</v>
      </c>
      <c r="H964" s="9" t="s">
        <v>16</v>
      </c>
      <c r="I964" s="10">
        <v>40909</v>
      </c>
      <c r="J964" s="12">
        <v>0</v>
      </c>
    </row>
    <row r="965" spans="1:10" x14ac:dyDescent="0.2">
      <c r="A965" s="9" t="s">
        <v>62</v>
      </c>
      <c r="B965" s="9" t="s">
        <v>11</v>
      </c>
      <c r="C965" s="9" t="s">
        <v>12</v>
      </c>
      <c r="D965" s="9" t="s">
        <v>13</v>
      </c>
      <c r="E965" s="9" t="s">
        <v>14</v>
      </c>
      <c r="F965" s="9" t="s">
        <v>15</v>
      </c>
      <c r="G965" s="9" t="s">
        <v>11</v>
      </c>
      <c r="H965" s="9" t="s">
        <v>16</v>
      </c>
      <c r="I965" s="10">
        <v>41036</v>
      </c>
      <c r="J965" s="12">
        <v>0</v>
      </c>
    </row>
    <row r="966" spans="1:10" x14ac:dyDescent="0.2">
      <c r="A966" s="9" t="s">
        <v>62</v>
      </c>
      <c r="B966" s="9" t="s">
        <v>11</v>
      </c>
      <c r="C966" s="9" t="s">
        <v>12</v>
      </c>
      <c r="D966" s="9" t="s">
        <v>13</v>
      </c>
      <c r="E966" s="9" t="s">
        <v>14</v>
      </c>
      <c r="F966" s="9" t="s">
        <v>15</v>
      </c>
      <c r="G966" s="9" t="s">
        <v>11</v>
      </c>
      <c r="H966" s="9" t="s">
        <v>16</v>
      </c>
      <c r="I966" s="10">
        <v>41091</v>
      </c>
      <c r="J966" s="12">
        <v>0</v>
      </c>
    </row>
    <row r="967" spans="1:10" x14ac:dyDescent="0.2">
      <c r="A967" s="9" t="s">
        <v>62</v>
      </c>
      <c r="B967" s="9" t="s">
        <v>11</v>
      </c>
      <c r="C967" s="9" t="s">
        <v>12</v>
      </c>
      <c r="D967" s="9" t="s">
        <v>13</v>
      </c>
      <c r="E967" s="9" t="s">
        <v>14</v>
      </c>
      <c r="F967" s="9" t="s">
        <v>15</v>
      </c>
      <c r="G967" s="9" t="s">
        <v>11</v>
      </c>
      <c r="H967" s="9" t="s">
        <v>16</v>
      </c>
      <c r="I967" s="10">
        <v>41221</v>
      </c>
      <c r="J967" s="12">
        <v>0</v>
      </c>
    </row>
    <row r="968" spans="1:10" x14ac:dyDescent="0.2">
      <c r="A968" s="9" t="s">
        <v>62</v>
      </c>
      <c r="B968" s="9" t="s">
        <v>11</v>
      </c>
      <c r="C968" s="9" t="s">
        <v>12</v>
      </c>
      <c r="D968" s="9" t="s">
        <v>13</v>
      </c>
      <c r="E968" s="9" t="s">
        <v>14</v>
      </c>
      <c r="F968" s="9" t="s">
        <v>15</v>
      </c>
      <c r="G968" s="9" t="s">
        <v>11</v>
      </c>
      <c r="H968" s="9" t="s">
        <v>16</v>
      </c>
      <c r="I968" s="10">
        <v>41275</v>
      </c>
      <c r="J968" s="12">
        <v>0</v>
      </c>
    </row>
    <row r="969" spans="1:10" x14ac:dyDescent="0.2">
      <c r="A969" s="9" t="s">
        <v>62</v>
      </c>
      <c r="B969" s="9" t="s">
        <v>11</v>
      </c>
      <c r="C969" s="9" t="s">
        <v>12</v>
      </c>
      <c r="D969" s="9" t="s">
        <v>13</v>
      </c>
      <c r="E969" s="9" t="s">
        <v>14</v>
      </c>
      <c r="F969" s="9" t="s">
        <v>15</v>
      </c>
      <c r="G969" s="9" t="s">
        <v>11</v>
      </c>
      <c r="H969" s="9" t="s">
        <v>16</v>
      </c>
      <c r="I969" s="10">
        <v>41640</v>
      </c>
      <c r="J969" s="12">
        <v>0</v>
      </c>
    </row>
    <row r="970" spans="1:10" x14ac:dyDescent="0.2">
      <c r="A970" s="9" t="s">
        <v>62</v>
      </c>
      <c r="B970" s="9" t="s">
        <v>11</v>
      </c>
      <c r="C970" s="9" t="s">
        <v>12</v>
      </c>
      <c r="D970" s="9" t="s">
        <v>13</v>
      </c>
      <c r="E970" s="9" t="s">
        <v>14</v>
      </c>
      <c r="F970" s="9" t="s">
        <v>15</v>
      </c>
      <c r="G970" s="9" t="s">
        <v>11</v>
      </c>
      <c r="H970" s="9" t="s">
        <v>16</v>
      </c>
      <c r="I970" s="10">
        <v>42005</v>
      </c>
      <c r="J970" s="12">
        <v>0</v>
      </c>
    </row>
    <row r="971" spans="1:10" x14ac:dyDescent="0.2">
      <c r="A971" s="9" t="s">
        <v>62</v>
      </c>
      <c r="B971" s="9" t="s">
        <v>11</v>
      </c>
      <c r="C971" s="9" t="s">
        <v>12</v>
      </c>
      <c r="D971" s="9" t="s">
        <v>13</v>
      </c>
      <c r="E971" s="9" t="s">
        <v>14</v>
      </c>
      <c r="F971" s="9" t="s">
        <v>15</v>
      </c>
      <c r="G971" s="9" t="s">
        <v>11</v>
      </c>
      <c r="H971" s="9" t="s">
        <v>16</v>
      </c>
      <c r="I971" s="10">
        <v>42370</v>
      </c>
      <c r="J971" s="12">
        <v>0</v>
      </c>
    </row>
    <row r="972" spans="1:10" x14ac:dyDescent="0.2">
      <c r="A972" s="9" t="s">
        <v>62</v>
      </c>
      <c r="B972" s="9" t="s">
        <v>11</v>
      </c>
      <c r="C972" s="9" t="s">
        <v>17</v>
      </c>
      <c r="D972" s="9" t="s">
        <v>13</v>
      </c>
      <c r="E972" s="9" t="s">
        <v>14</v>
      </c>
      <c r="F972" s="9" t="s">
        <v>15</v>
      </c>
      <c r="G972" s="9" t="s">
        <v>11</v>
      </c>
      <c r="H972" s="9" t="s">
        <v>16</v>
      </c>
      <c r="I972" s="10">
        <v>37257</v>
      </c>
      <c r="J972" s="12">
        <v>0</v>
      </c>
    </row>
    <row r="973" spans="1:10" x14ac:dyDescent="0.2">
      <c r="A973" s="9" t="s">
        <v>62</v>
      </c>
      <c r="B973" s="9" t="s">
        <v>11</v>
      </c>
      <c r="C973" s="9" t="s">
        <v>17</v>
      </c>
      <c r="D973" s="9" t="s">
        <v>13</v>
      </c>
      <c r="E973" s="9" t="s">
        <v>14</v>
      </c>
      <c r="F973" s="9" t="s">
        <v>15</v>
      </c>
      <c r="G973" s="9" t="s">
        <v>11</v>
      </c>
      <c r="H973" s="9" t="s">
        <v>16</v>
      </c>
      <c r="I973" s="10">
        <v>38353</v>
      </c>
      <c r="J973" s="12">
        <v>0</v>
      </c>
    </row>
    <row r="974" spans="1:10" x14ac:dyDescent="0.2">
      <c r="A974" s="9" t="s">
        <v>62</v>
      </c>
      <c r="B974" s="9" t="s">
        <v>11</v>
      </c>
      <c r="C974" s="9" t="s">
        <v>17</v>
      </c>
      <c r="D974" s="9" t="s">
        <v>13</v>
      </c>
      <c r="E974" s="9" t="s">
        <v>14</v>
      </c>
      <c r="F974" s="9" t="s">
        <v>15</v>
      </c>
      <c r="G974" s="9" t="s">
        <v>11</v>
      </c>
      <c r="H974" s="9" t="s">
        <v>16</v>
      </c>
      <c r="I974" s="10">
        <v>38718</v>
      </c>
      <c r="J974" s="12">
        <v>0</v>
      </c>
    </row>
    <row r="975" spans="1:10" x14ac:dyDescent="0.2">
      <c r="A975" s="9" t="s">
        <v>62</v>
      </c>
      <c r="B975" s="9" t="s">
        <v>11</v>
      </c>
      <c r="C975" s="9" t="s">
        <v>17</v>
      </c>
      <c r="D975" s="9" t="s">
        <v>13</v>
      </c>
      <c r="E975" s="9" t="s">
        <v>14</v>
      </c>
      <c r="F975" s="9" t="s">
        <v>15</v>
      </c>
      <c r="G975" s="9" t="s">
        <v>11</v>
      </c>
      <c r="H975" s="9" t="s">
        <v>16</v>
      </c>
      <c r="I975" s="10">
        <v>39083</v>
      </c>
      <c r="J975" s="12">
        <v>0</v>
      </c>
    </row>
    <row r="976" spans="1:10" x14ac:dyDescent="0.2">
      <c r="A976" s="9" t="s">
        <v>62</v>
      </c>
      <c r="B976" s="9" t="s">
        <v>11</v>
      </c>
      <c r="C976" s="9" t="s">
        <v>17</v>
      </c>
      <c r="D976" s="9" t="s">
        <v>13</v>
      </c>
      <c r="E976" s="9" t="s">
        <v>14</v>
      </c>
      <c r="F976" s="9" t="s">
        <v>15</v>
      </c>
      <c r="G976" s="9" t="s">
        <v>11</v>
      </c>
      <c r="H976" s="9" t="s">
        <v>16</v>
      </c>
      <c r="I976" s="10">
        <v>39448</v>
      </c>
      <c r="J976" s="12">
        <v>0</v>
      </c>
    </row>
    <row r="977" spans="1:10" x14ac:dyDescent="0.2">
      <c r="A977" s="9" t="s">
        <v>62</v>
      </c>
      <c r="B977" s="9" t="s">
        <v>11</v>
      </c>
      <c r="C977" s="9" t="s">
        <v>17</v>
      </c>
      <c r="D977" s="9" t="s">
        <v>13</v>
      </c>
      <c r="E977" s="9" t="s">
        <v>14</v>
      </c>
      <c r="F977" s="9" t="s">
        <v>15</v>
      </c>
      <c r="G977" s="9" t="s">
        <v>11</v>
      </c>
      <c r="H977" s="9" t="s">
        <v>16</v>
      </c>
      <c r="I977" s="10">
        <v>39814</v>
      </c>
      <c r="J977" s="12">
        <v>0</v>
      </c>
    </row>
    <row r="978" spans="1:10" x14ac:dyDescent="0.2">
      <c r="A978" s="9" t="s">
        <v>62</v>
      </c>
      <c r="B978" s="9" t="s">
        <v>11</v>
      </c>
      <c r="C978" s="9" t="s">
        <v>17</v>
      </c>
      <c r="D978" s="9" t="s">
        <v>13</v>
      </c>
      <c r="E978" s="9" t="s">
        <v>14</v>
      </c>
      <c r="F978" s="9" t="s">
        <v>15</v>
      </c>
      <c r="G978" s="9" t="s">
        <v>11</v>
      </c>
      <c r="H978" s="9" t="s">
        <v>16</v>
      </c>
      <c r="I978" s="10">
        <v>40179</v>
      </c>
      <c r="J978" s="12">
        <v>0</v>
      </c>
    </row>
    <row r="979" spans="1:10" x14ac:dyDescent="0.2">
      <c r="A979" s="9" t="s">
        <v>62</v>
      </c>
      <c r="B979" s="9" t="s">
        <v>11</v>
      </c>
      <c r="C979" s="9" t="s">
        <v>17</v>
      </c>
      <c r="D979" s="9" t="s">
        <v>13</v>
      </c>
      <c r="E979" s="9" t="s">
        <v>14</v>
      </c>
      <c r="F979" s="9" t="s">
        <v>15</v>
      </c>
      <c r="G979" s="9" t="s">
        <v>11</v>
      </c>
      <c r="H979" s="9" t="s">
        <v>16</v>
      </c>
      <c r="I979" s="10">
        <v>40544</v>
      </c>
      <c r="J979" s="12">
        <v>0</v>
      </c>
    </row>
    <row r="980" spans="1:10" x14ac:dyDescent="0.2">
      <c r="A980" s="9" t="s">
        <v>62</v>
      </c>
      <c r="B980" s="9" t="s">
        <v>11</v>
      </c>
      <c r="C980" s="9" t="s">
        <v>17</v>
      </c>
      <c r="D980" s="9" t="s">
        <v>13</v>
      </c>
      <c r="E980" s="9" t="s">
        <v>14</v>
      </c>
      <c r="F980" s="9" t="s">
        <v>15</v>
      </c>
      <c r="G980" s="9" t="s">
        <v>11</v>
      </c>
      <c r="H980" s="9" t="s">
        <v>16</v>
      </c>
      <c r="I980" s="10">
        <v>40909</v>
      </c>
      <c r="J980" s="12">
        <v>0</v>
      </c>
    </row>
    <row r="981" spans="1:10" x14ac:dyDescent="0.2">
      <c r="A981" s="9" t="s">
        <v>62</v>
      </c>
      <c r="B981" s="9" t="s">
        <v>11</v>
      </c>
      <c r="C981" s="9" t="s">
        <v>17</v>
      </c>
      <c r="D981" s="9" t="s">
        <v>13</v>
      </c>
      <c r="E981" s="9" t="s">
        <v>14</v>
      </c>
      <c r="F981" s="9" t="s">
        <v>15</v>
      </c>
      <c r="G981" s="9" t="s">
        <v>11</v>
      </c>
      <c r="H981" s="9" t="s">
        <v>16</v>
      </c>
      <c r="I981" s="10">
        <v>41244</v>
      </c>
      <c r="J981" s="12">
        <v>0</v>
      </c>
    </row>
    <row r="982" spans="1:10" x14ac:dyDescent="0.2">
      <c r="A982" s="9" t="s">
        <v>62</v>
      </c>
      <c r="B982" s="9" t="s">
        <v>11</v>
      </c>
      <c r="C982" s="9" t="s">
        <v>17</v>
      </c>
      <c r="D982" s="9" t="s">
        <v>13</v>
      </c>
      <c r="E982" s="9" t="s">
        <v>14</v>
      </c>
      <c r="F982" s="9" t="s">
        <v>15</v>
      </c>
      <c r="G982" s="9" t="s">
        <v>11</v>
      </c>
      <c r="H982" s="9" t="s">
        <v>16</v>
      </c>
      <c r="I982" s="10">
        <v>41334</v>
      </c>
      <c r="J982" s="12">
        <v>0</v>
      </c>
    </row>
    <row r="983" spans="1:10" x14ac:dyDescent="0.2">
      <c r="A983" s="9" t="s">
        <v>62</v>
      </c>
      <c r="B983" s="9" t="s">
        <v>11</v>
      </c>
      <c r="C983" s="9" t="s">
        <v>17</v>
      </c>
      <c r="D983" s="9" t="s">
        <v>13</v>
      </c>
      <c r="E983" s="9" t="s">
        <v>14</v>
      </c>
      <c r="F983" s="9" t="s">
        <v>15</v>
      </c>
      <c r="G983" s="9" t="s">
        <v>11</v>
      </c>
      <c r="H983" s="9" t="s">
        <v>16</v>
      </c>
      <c r="I983" s="10">
        <v>41671</v>
      </c>
      <c r="J983" s="12">
        <v>0</v>
      </c>
    </row>
    <row r="984" spans="1:10" x14ac:dyDescent="0.2">
      <c r="A984" s="9" t="s">
        <v>62</v>
      </c>
      <c r="B984" s="9" t="s">
        <v>11</v>
      </c>
      <c r="C984" s="9" t="s">
        <v>17</v>
      </c>
      <c r="D984" s="9" t="s">
        <v>13</v>
      </c>
      <c r="E984" s="9" t="s">
        <v>14</v>
      </c>
      <c r="F984" s="9" t="s">
        <v>15</v>
      </c>
      <c r="G984" s="9" t="s">
        <v>11</v>
      </c>
      <c r="H984" s="9" t="s">
        <v>16</v>
      </c>
      <c r="I984" s="10">
        <v>42005</v>
      </c>
      <c r="J984" s="12">
        <v>0</v>
      </c>
    </row>
    <row r="985" spans="1:10" x14ac:dyDescent="0.2">
      <c r="A985" s="9" t="s">
        <v>62</v>
      </c>
      <c r="B985" s="9" t="s">
        <v>11</v>
      </c>
      <c r="C985" s="9" t="s">
        <v>17</v>
      </c>
      <c r="D985" s="9" t="s">
        <v>13</v>
      </c>
      <c r="E985" s="9" t="s">
        <v>14</v>
      </c>
      <c r="F985" s="9" t="s">
        <v>15</v>
      </c>
      <c r="G985" s="9" t="s">
        <v>11</v>
      </c>
      <c r="H985" s="9" t="s">
        <v>16</v>
      </c>
      <c r="I985" s="10">
        <v>42370</v>
      </c>
      <c r="J985" s="12">
        <v>0</v>
      </c>
    </row>
    <row r="986" spans="1:10" x14ac:dyDescent="0.2">
      <c r="A986" s="9" t="s">
        <v>62</v>
      </c>
      <c r="B986" s="9" t="s">
        <v>11</v>
      </c>
      <c r="C986" s="9" t="s">
        <v>12</v>
      </c>
      <c r="D986" s="9" t="s">
        <v>13</v>
      </c>
      <c r="E986" s="9" t="s">
        <v>14</v>
      </c>
      <c r="F986" s="9" t="s">
        <v>15</v>
      </c>
      <c r="G986" s="9" t="s">
        <v>11</v>
      </c>
      <c r="H986" s="9" t="s">
        <v>20</v>
      </c>
      <c r="I986" s="10">
        <v>35431</v>
      </c>
      <c r="J986" s="11">
        <v>9191.25</v>
      </c>
    </row>
    <row r="987" spans="1:10" x14ac:dyDescent="0.2">
      <c r="A987" s="9" t="s">
        <v>62</v>
      </c>
      <c r="B987" s="9" t="s">
        <v>11</v>
      </c>
      <c r="C987" s="9" t="s">
        <v>12</v>
      </c>
      <c r="D987" s="9" t="s">
        <v>13</v>
      </c>
      <c r="E987" s="9" t="s">
        <v>14</v>
      </c>
      <c r="F987" s="9" t="s">
        <v>15</v>
      </c>
      <c r="G987" s="9" t="s">
        <v>11</v>
      </c>
      <c r="H987" s="9" t="s">
        <v>20</v>
      </c>
      <c r="I987" s="10">
        <v>35796</v>
      </c>
      <c r="J987" s="11">
        <v>15141.67</v>
      </c>
    </row>
    <row r="988" spans="1:10" x14ac:dyDescent="0.2">
      <c r="A988" s="9" t="s">
        <v>62</v>
      </c>
      <c r="B988" s="9" t="s">
        <v>11</v>
      </c>
      <c r="C988" s="9" t="s">
        <v>12</v>
      </c>
      <c r="D988" s="9" t="s">
        <v>13</v>
      </c>
      <c r="E988" s="9" t="s">
        <v>14</v>
      </c>
      <c r="F988" s="9" t="s">
        <v>15</v>
      </c>
      <c r="G988" s="9" t="s">
        <v>11</v>
      </c>
      <c r="H988" s="9" t="s">
        <v>20</v>
      </c>
      <c r="I988" s="10">
        <v>36161</v>
      </c>
      <c r="J988" s="11">
        <v>16803.060000000001</v>
      </c>
    </row>
    <row r="989" spans="1:10" x14ac:dyDescent="0.2">
      <c r="A989" s="9" t="s">
        <v>62</v>
      </c>
      <c r="B989" s="9" t="s">
        <v>11</v>
      </c>
      <c r="C989" s="9" t="s">
        <v>12</v>
      </c>
      <c r="D989" s="9" t="s">
        <v>13</v>
      </c>
      <c r="E989" s="9" t="s">
        <v>14</v>
      </c>
      <c r="F989" s="9" t="s">
        <v>15</v>
      </c>
      <c r="G989" s="9" t="s">
        <v>11</v>
      </c>
      <c r="H989" s="9" t="s">
        <v>20</v>
      </c>
      <c r="I989" s="10">
        <v>36526</v>
      </c>
      <c r="J989" s="11">
        <v>33636.07</v>
      </c>
    </row>
    <row r="990" spans="1:10" x14ac:dyDescent="0.2">
      <c r="A990" s="9" t="s">
        <v>62</v>
      </c>
      <c r="B990" s="9" t="s">
        <v>11</v>
      </c>
      <c r="C990" s="9" t="s">
        <v>12</v>
      </c>
      <c r="D990" s="9" t="s">
        <v>13</v>
      </c>
      <c r="E990" s="9" t="s">
        <v>14</v>
      </c>
      <c r="F990" s="9" t="s">
        <v>15</v>
      </c>
      <c r="G990" s="9" t="s">
        <v>11</v>
      </c>
      <c r="H990" s="9" t="s">
        <v>20</v>
      </c>
      <c r="I990" s="10">
        <v>36892</v>
      </c>
      <c r="J990" s="11">
        <v>7292.51</v>
      </c>
    </row>
    <row r="991" spans="1:10" x14ac:dyDescent="0.2">
      <c r="A991" s="9" t="s">
        <v>62</v>
      </c>
      <c r="B991" s="9" t="s">
        <v>11</v>
      </c>
      <c r="C991" s="9" t="s">
        <v>12</v>
      </c>
      <c r="D991" s="9" t="s">
        <v>13</v>
      </c>
      <c r="E991" s="9" t="s">
        <v>14</v>
      </c>
      <c r="F991" s="9" t="s">
        <v>15</v>
      </c>
      <c r="G991" s="9" t="s">
        <v>11</v>
      </c>
      <c r="H991" s="9" t="s">
        <v>20</v>
      </c>
      <c r="I991" s="10">
        <v>37257</v>
      </c>
      <c r="J991" s="11">
        <v>1504.34</v>
      </c>
    </row>
    <row r="992" spans="1:10" x14ac:dyDescent="0.2">
      <c r="A992" s="9" t="s">
        <v>62</v>
      </c>
      <c r="B992" s="9" t="s">
        <v>11</v>
      </c>
      <c r="C992" s="9" t="s">
        <v>12</v>
      </c>
      <c r="D992" s="9" t="s">
        <v>13</v>
      </c>
      <c r="E992" s="9" t="s">
        <v>14</v>
      </c>
      <c r="F992" s="9" t="s">
        <v>15</v>
      </c>
      <c r="G992" s="9" t="s">
        <v>11</v>
      </c>
      <c r="H992" s="9" t="s">
        <v>20</v>
      </c>
      <c r="I992" s="10">
        <v>37622</v>
      </c>
      <c r="J992" s="11">
        <v>11882.05</v>
      </c>
    </row>
    <row r="993" spans="1:10" x14ac:dyDescent="0.2">
      <c r="A993" s="9" t="s">
        <v>62</v>
      </c>
      <c r="B993" s="9" t="s">
        <v>11</v>
      </c>
      <c r="C993" s="9" t="s">
        <v>12</v>
      </c>
      <c r="D993" s="9" t="s">
        <v>13</v>
      </c>
      <c r="E993" s="9" t="s">
        <v>14</v>
      </c>
      <c r="F993" s="9" t="s">
        <v>15</v>
      </c>
      <c r="G993" s="9" t="s">
        <v>11</v>
      </c>
      <c r="H993" s="9" t="s">
        <v>20</v>
      </c>
      <c r="I993" s="10">
        <v>37987</v>
      </c>
      <c r="J993" s="11">
        <v>26129.47</v>
      </c>
    </row>
    <row r="994" spans="1:10" x14ac:dyDescent="0.2">
      <c r="A994" s="9" t="s">
        <v>62</v>
      </c>
      <c r="B994" s="9" t="s">
        <v>11</v>
      </c>
      <c r="C994" s="9" t="s">
        <v>12</v>
      </c>
      <c r="D994" s="9" t="s">
        <v>13</v>
      </c>
      <c r="E994" s="9" t="s">
        <v>14</v>
      </c>
      <c r="F994" s="9" t="s">
        <v>15</v>
      </c>
      <c r="G994" s="9" t="s">
        <v>11</v>
      </c>
      <c r="H994" s="9" t="s">
        <v>20</v>
      </c>
      <c r="I994" s="10">
        <v>38353</v>
      </c>
      <c r="J994" s="11">
        <v>198190.69</v>
      </c>
    </row>
    <row r="995" spans="1:10" x14ac:dyDescent="0.2">
      <c r="A995" s="9" t="s">
        <v>62</v>
      </c>
      <c r="B995" s="9" t="s">
        <v>11</v>
      </c>
      <c r="C995" s="9" t="s">
        <v>12</v>
      </c>
      <c r="D995" s="9" t="s">
        <v>13</v>
      </c>
      <c r="E995" s="9" t="s">
        <v>14</v>
      </c>
      <c r="F995" s="9" t="s">
        <v>15</v>
      </c>
      <c r="G995" s="9" t="s">
        <v>11</v>
      </c>
      <c r="H995" s="9" t="s">
        <v>20</v>
      </c>
      <c r="I995" s="10">
        <v>38718</v>
      </c>
      <c r="J995" s="11">
        <v>296486.65000000002</v>
      </c>
    </row>
    <row r="996" spans="1:10" x14ac:dyDescent="0.2">
      <c r="A996" s="9" t="s">
        <v>62</v>
      </c>
      <c r="B996" s="9" t="s">
        <v>11</v>
      </c>
      <c r="C996" s="9" t="s">
        <v>12</v>
      </c>
      <c r="D996" s="9" t="s">
        <v>13</v>
      </c>
      <c r="E996" s="9" t="s">
        <v>14</v>
      </c>
      <c r="F996" s="9" t="s">
        <v>15</v>
      </c>
      <c r="G996" s="9" t="s">
        <v>11</v>
      </c>
      <c r="H996" s="9" t="s">
        <v>20</v>
      </c>
      <c r="I996" s="10">
        <v>39083</v>
      </c>
      <c r="J996" s="11">
        <v>372625.57</v>
      </c>
    </row>
    <row r="997" spans="1:10" x14ac:dyDescent="0.2">
      <c r="A997" s="9" t="s">
        <v>62</v>
      </c>
      <c r="B997" s="9" t="s">
        <v>11</v>
      </c>
      <c r="C997" s="9" t="s">
        <v>12</v>
      </c>
      <c r="D997" s="9" t="s">
        <v>13</v>
      </c>
      <c r="E997" s="9" t="s">
        <v>14</v>
      </c>
      <c r="F997" s="9" t="s">
        <v>15</v>
      </c>
      <c r="G997" s="9" t="s">
        <v>11</v>
      </c>
      <c r="H997" s="9" t="s">
        <v>20</v>
      </c>
      <c r="I997" s="10">
        <v>39448</v>
      </c>
      <c r="J997" s="11">
        <v>573874.49</v>
      </c>
    </row>
    <row r="998" spans="1:10" x14ac:dyDescent="0.2">
      <c r="A998" s="9" t="s">
        <v>62</v>
      </c>
      <c r="B998" s="9" t="s">
        <v>11</v>
      </c>
      <c r="C998" s="9" t="s">
        <v>12</v>
      </c>
      <c r="D998" s="9" t="s">
        <v>13</v>
      </c>
      <c r="E998" s="9" t="s">
        <v>14</v>
      </c>
      <c r="F998" s="9" t="s">
        <v>15</v>
      </c>
      <c r="G998" s="9" t="s">
        <v>11</v>
      </c>
      <c r="H998" s="9" t="s">
        <v>20</v>
      </c>
      <c r="I998" s="10">
        <v>39814</v>
      </c>
      <c r="J998" s="11">
        <v>1062631.74</v>
      </c>
    </row>
    <row r="999" spans="1:10" x14ac:dyDescent="0.2">
      <c r="A999" s="9" t="s">
        <v>62</v>
      </c>
      <c r="B999" s="9" t="s">
        <v>11</v>
      </c>
      <c r="C999" s="9" t="s">
        <v>12</v>
      </c>
      <c r="D999" s="9" t="s">
        <v>13</v>
      </c>
      <c r="E999" s="9" t="s">
        <v>14</v>
      </c>
      <c r="F999" s="9" t="s">
        <v>15</v>
      </c>
      <c r="G999" s="9" t="s">
        <v>11</v>
      </c>
      <c r="H999" s="9" t="s">
        <v>20</v>
      </c>
      <c r="I999" s="10">
        <v>40179</v>
      </c>
      <c r="J999" s="11">
        <v>1625577.68</v>
      </c>
    </row>
    <row r="1000" spans="1:10" x14ac:dyDescent="0.2">
      <c r="A1000" s="9" t="s">
        <v>62</v>
      </c>
      <c r="B1000" s="9" t="s">
        <v>11</v>
      </c>
      <c r="C1000" s="9" t="s">
        <v>12</v>
      </c>
      <c r="D1000" s="9" t="s">
        <v>13</v>
      </c>
      <c r="E1000" s="9" t="s">
        <v>14</v>
      </c>
      <c r="F1000" s="9" t="s">
        <v>15</v>
      </c>
      <c r="G1000" s="9" t="s">
        <v>11</v>
      </c>
      <c r="H1000" s="9" t="s">
        <v>20</v>
      </c>
      <c r="I1000" s="10">
        <v>40544</v>
      </c>
      <c r="J1000" s="11">
        <v>1165626.99</v>
      </c>
    </row>
    <row r="1001" spans="1:10" x14ac:dyDescent="0.2">
      <c r="A1001" s="9" t="s">
        <v>62</v>
      </c>
      <c r="B1001" s="9" t="s">
        <v>11</v>
      </c>
      <c r="C1001" s="9" t="s">
        <v>12</v>
      </c>
      <c r="D1001" s="9" t="s">
        <v>13</v>
      </c>
      <c r="E1001" s="9" t="s">
        <v>14</v>
      </c>
      <c r="F1001" s="9" t="s">
        <v>15</v>
      </c>
      <c r="G1001" s="9" t="s">
        <v>11</v>
      </c>
      <c r="H1001" s="9" t="s">
        <v>20</v>
      </c>
      <c r="I1001" s="10">
        <v>40909</v>
      </c>
      <c r="J1001" s="11">
        <v>751524.14</v>
      </c>
    </row>
    <row r="1002" spans="1:10" x14ac:dyDescent="0.2">
      <c r="A1002" s="9" t="s">
        <v>62</v>
      </c>
      <c r="B1002" s="9" t="s">
        <v>11</v>
      </c>
      <c r="C1002" s="9" t="s">
        <v>12</v>
      </c>
      <c r="D1002" s="9" t="s">
        <v>13</v>
      </c>
      <c r="E1002" s="9" t="s">
        <v>14</v>
      </c>
      <c r="F1002" s="9" t="s">
        <v>15</v>
      </c>
      <c r="G1002" s="9" t="s">
        <v>11</v>
      </c>
      <c r="H1002" s="9" t="s">
        <v>20</v>
      </c>
      <c r="I1002" s="10">
        <v>41036</v>
      </c>
      <c r="J1002" s="11">
        <v>62776.26</v>
      </c>
    </row>
    <row r="1003" spans="1:10" x14ac:dyDescent="0.2">
      <c r="A1003" s="9" t="s">
        <v>62</v>
      </c>
      <c r="B1003" s="9" t="s">
        <v>11</v>
      </c>
      <c r="C1003" s="9" t="s">
        <v>12</v>
      </c>
      <c r="D1003" s="9" t="s">
        <v>13</v>
      </c>
      <c r="E1003" s="9" t="s">
        <v>14</v>
      </c>
      <c r="F1003" s="9" t="s">
        <v>15</v>
      </c>
      <c r="G1003" s="9" t="s">
        <v>11</v>
      </c>
      <c r="H1003" s="9" t="s">
        <v>20</v>
      </c>
      <c r="I1003" s="10">
        <v>41221</v>
      </c>
      <c r="J1003" s="11">
        <v>1215115.99</v>
      </c>
    </row>
    <row r="1004" spans="1:10" x14ac:dyDescent="0.2">
      <c r="A1004" s="9" t="s">
        <v>62</v>
      </c>
      <c r="B1004" s="9" t="s">
        <v>11</v>
      </c>
      <c r="C1004" s="9" t="s">
        <v>12</v>
      </c>
      <c r="D1004" s="9" t="s">
        <v>13</v>
      </c>
      <c r="E1004" s="9" t="s">
        <v>14</v>
      </c>
      <c r="F1004" s="9" t="s">
        <v>15</v>
      </c>
      <c r="G1004" s="9" t="s">
        <v>11</v>
      </c>
      <c r="H1004" s="9" t="s">
        <v>20</v>
      </c>
      <c r="I1004" s="10">
        <v>41974</v>
      </c>
      <c r="J1004" s="11">
        <v>2035496.77</v>
      </c>
    </row>
    <row r="1005" spans="1:10" x14ac:dyDescent="0.2">
      <c r="A1005" s="9" t="s">
        <v>62</v>
      </c>
      <c r="B1005" s="9" t="s">
        <v>11</v>
      </c>
      <c r="C1005" s="9" t="s">
        <v>12</v>
      </c>
      <c r="D1005" s="9" t="s">
        <v>13</v>
      </c>
      <c r="E1005" s="9" t="s">
        <v>14</v>
      </c>
      <c r="F1005" s="9" t="s">
        <v>15</v>
      </c>
      <c r="G1005" s="9" t="s">
        <v>11</v>
      </c>
      <c r="H1005" s="9" t="s">
        <v>20</v>
      </c>
      <c r="I1005" s="10">
        <v>42339</v>
      </c>
      <c r="J1005" s="11">
        <v>1922949.94</v>
      </c>
    </row>
    <row r="1006" spans="1:10" x14ac:dyDescent="0.2">
      <c r="A1006" s="9" t="s">
        <v>62</v>
      </c>
      <c r="B1006" s="9" t="s">
        <v>11</v>
      </c>
      <c r="C1006" s="9" t="s">
        <v>12</v>
      </c>
      <c r="D1006" s="9" t="s">
        <v>13</v>
      </c>
      <c r="E1006" s="9" t="s">
        <v>14</v>
      </c>
      <c r="F1006" s="9" t="s">
        <v>15</v>
      </c>
      <c r="G1006" s="9" t="s">
        <v>11</v>
      </c>
      <c r="H1006" s="9" t="s">
        <v>20</v>
      </c>
      <c r="I1006" s="10">
        <v>42370</v>
      </c>
      <c r="J1006" s="11">
        <v>1454434.21</v>
      </c>
    </row>
    <row r="1007" spans="1:10" x14ac:dyDescent="0.2">
      <c r="A1007" s="9" t="s">
        <v>62</v>
      </c>
      <c r="B1007" s="9" t="s">
        <v>11</v>
      </c>
      <c r="C1007" s="9" t="s">
        <v>17</v>
      </c>
      <c r="D1007" s="9" t="s">
        <v>13</v>
      </c>
      <c r="E1007" s="9" t="s">
        <v>14</v>
      </c>
      <c r="F1007" s="9" t="s">
        <v>15</v>
      </c>
      <c r="G1007" s="9" t="s">
        <v>11</v>
      </c>
      <c r="H1007" s="9" t="s">
        <v>20</v>
      </c>
      <c r="I1007" s="10">
        <v>37257</v>
      </c>
      <c r="J1007" s="11">
        <v>20727.97</v>
      </c>
    </row>
    <row r="1008" spans="1:10" x14ac:dyDescent="0.2">
      <c r="A1008" s="9" t="s">
        <v>62</v>
      </c>
      <c r="B1008" s="9" t="s">
        <v>11</v>
      </c>
      <c r="C1008" s="9" t="s">
        <v>17</v>
      </c>
      <c r="D1008" s="9" t="s">
        <v>13</v>
      </c>
      <c r="E1008" s="9" t="s">
        <v>14</v>
      </c>
      <c r="F1008" s="9" t="s">
        <v>15</v>
      </c>
      <c r="G1008" s="9" t="s">
        <v>11</v>
      </c>
      <c r="H1008" s="9" t="s">
        <v>20</v>
      </c>
      <c r="I1008" s="10">
        <v>38353</v>
      </c>
      <c r="J1008" s="11">
        <v>57361.38</v>
      </c>
    </row>
    <row r="1009" spans="1:10" x14ac:dyDescent="0.2">
      <c r="A1009" s="9" t="s">
        <v>62</v>
      </c>
      <c r="B1009" s="9" t="s">
        <v>11</v>
      </c>
      <c r="C1009" s="9" t="s">
        <v>17</v>
      </c>
      <c r="D1009" s="9" t="s">
        <v>13</v>
      </c>
      <c r="E1009" s="9" t="s">
        <v>14</v>
      </c>
      <c r="F1009" s="9" t="s">
        <v>15</v>
      </c>
      <c r="G1009" s="9" t="s">
        <v>11</v>
      </c>
      <c r="H1009" s="9" t="s">
        <v>20</v>
      </c>
      <c r="I1009" s="10">
        <v>38718</v>
      </c>
      <c r="J1009" s="11">
        <v>217295.52</v>
      </c>
    </row>
    <row r="1010" spans="1:10" x14ac:dyDescent="0.2">
      <c r="A1010" s="9" t="s">
        <v>62</v>
      </c>
      <c r="B1010" s="9" t="s">
        <v>11</v>
      </c>
      <c r="C1010" s="9" t="s">
        <v>17</v>
      </c>
      <c r="D1010" s="9" t="s">
        <v>13</v>
      </c>
      <c r="E1010" s="9" t="s">
        <v>14</v>
      </c>
      <c r="F1010" s="9" t="s">
        <v>15</v>
      </c>
      <c r="G1010" s="9" t="s">
        <v>11</v>
      </c>
      <c r="H1010" s="9" t="s">
        <v>20</v>
      </c>
      <c r="I1010" s="10">
        <v>39083</v>
      </c>
      <c r="J1010" s="11">
        <v>119617.16</v>
      </c>
    </row>
    <row r="1011" spans="1:10" x14ac:dyDescent="0.2">
      <c r="A1011" s="9" t="s">
        <v>62</v>
      </c>
      <c r="B1011" s="9" t="s">
        <v>11</v>
      </c>
      <c r="C1011" s="9" t="s">
        <v>17</v>
      </c>
      <c r="D1011" s="9" t="s">
        <v>13</v>
      </c>
      <c r="E1011" s="9" t="s">
        <v>14</v>
      </c>
      <c r="F1011" s="9" t="s">
        <v>15</v>
      </c>
      <c r="G1011" s="9" t="s">
        <v>11</v>
      </c>
      <c r="H1011" s="9" t="s">
        <v>20</v>
      </c>
      <c r="I1011" s="10">
        <v>39448</v>
      </c>
      <c r="J1011" s="11">
        <v>409473.9</v>
      </c>
    </row>
    <row r="1012" spans="1:10" x14ac:dyDescent="0.2">
      <c r="A1012" s="9" t="s">
        <v>62</v>
      </c>
      <c r="B1012" s="9" t="s">
        <v>11</v>
      </c>
      <c r="C1012" s="9" t="s">
        <v>17</v>
      </c>
      <c r="D1012" s="9" t="s">
        <v>13</v>
      </c>
      <c r="E1012" s="9" t="s">
        <v>14</v>
      </c>
      <c r="F1012" s="9" t="s">
        <v>15</v>
      </c>
      <c r="G1012" s="9" t="s">
        <v>11</v>
      </c>
      <c r="H1012" s="9" t="s">
        <v>20</v>
      </c>
      <c r="I1012" s="10">
        <v>39814</v>
      </c>
      <c r="J1012" s="11">
        <v>165720.59</v>
      </c>
    </row>
    <row r="1013" spans="1:10" x14ac:dyDescent="0.2">
      <c r="A1013" s="9" t="s">
        <v>62</v>
      </c>
      <c r="B1013" s="9" t="s">
        <v>11</v>
      </c>
      <c r="C1013" s="9" t="s">
        <v>17</v>
      </c>
      <c r="D1013" s="9" t="s">
        <v>13</v>
      </c>
      <c r="E1013" s="9" t="s">
        <v>14</v>
      </c>
      <c r="F1013" s="9" t="s">
        <v>15</v>
      </c>
      <c r="G1013" s="9" t="s">
        <v>11</v>
      </c>
      <c r="H1013" s="9" t="s">
        <v>20</v>
      </c>
      <c r="I1013" s="10">
        <v>40179</v>
      </c>
      <c r="J1013" s="11">
        <v>102657.24</v>
      </c>
    </row>
    <row r="1014" spans="1:10" x14ac:dyDescent="0.2">
      <c r="A1014" s="9" t="s">
        <v>62</v>
      </c>
      <c r="B1014" s="9" t="s">
        <v>11</v>
      </c>
      <c r="C1014" s="9" t="s">
        <v>17</v>
      </c>
      <c r="D1014" s="9" t="s">
        <v>13</v>
      </c>
      <c r="E1014" s="9" t="s">
        <v>14</v>
      </c>
      <c r="F1014" s="9" t="s">
        <v>15</v>
      </c>
      <c r="G1014" s="9" t="s">
        <v>11</v>
      </c>
      <c r="H1014" s="9" t="s">
        <v>20</v>
      </c>
      <c r="I1014" s="10">
        <v>40544</v>
      </c>
      <c r="J1014" s="11">
        <v>25733.41</v>
      </c>
    </row>
    <row r="1015" spans="1:10" x14ac:dyDescent="0.2">
      <c r="A1015" s="9" t="s">
        <v>62</v>
      </c>
      <c r="B1015" s="9" t="s">
        <v>11</v>
      </c>
      <c r="C1015" s="9" t="s">
        <v>17</v>
      </c>
      <c r="D1015" s="9" t="s">
        <v>13</v>
      </c>
      <c r="E1015" s="9" t="s">
        <v>14</v>
      </c>
      <c r="F1015" s="9" t="s">
        <v>15</v>
      </c>
      <c r="G1015" s="9" t="s">
        <v>11</v>
      </c>
      <c r="H1015" s="9" t="s">
        <v>20</v>
      </c>
      <c r="I1015" s="10">
        <v>40909</v>
      </c>
      <c r="J1015" s="11">
        <v>202171.14</v>
      </c>
    </row>
    <row r="1016" spans="1:10" x14ac:dyDescent="0.2">
      <c r="A1016" s="9" t="s">
        <v>62</v>
      </c>
      <c r="B1016" s="9" t="s">
        <v>11</v>
      </c>
      <c r="C1016" s="9" t="s">
        <v>17</v>
      </c>
      <c r="D1016" s="9" t="s">
        <v>13</v>
      </c>
      <c r="E1016" s="9" t="s">
        <v>14</v>
      </c>
      <c r="F1016" s="9" t="s">
        <v>15</v>
      </c>
      <c r="G1016" s="9" t="s">
        <v>11</v>
      </c>
      <c r="H1016" s="9" t="s">
        <v>20</v>
      </c>
      <c r="I1016" s="10">
        <v>41974</v>
      </c>
      <c r="J1016" s="11">
        <v>958195.8</v>
      </c>
    </row>
    <row r="1017" spans="1:10" x14ac:dyDescent="0.2">
      <c r="A1017" s="9" t="s">
        <v>62</v>
      </c>
      <c r="B1017" s="9" t="s">
        <v>11</v>
      </c>
      <c r="C1017" s="9" t="s">
        <v>17</v>
      </c>
      <c r="D1017" s="9" t="s">
        <v>13</v>
      </c>
      <c r="E1017" s="9" t="s">
        <v>14</v>
      </c>
      <c r="F1017" s="9" t="s">
        <v>15</v>
      </c>
      <c r="G1017" s="9" t="s">
        <v>11</v>
      </c>
      <c r="H1017" s="9" t="s">
        <v>20</v>
      </c>
      <c r="I1017" s="10">
        <v>42339</v>
      </c>
      <c r="J1017" s="11">
        <v>339761.55</v>
      </c>
    </row>
    <row r="1018" spans="1:10" x14ac:dyDescent="0.2">
      <c r="A1018" s="9" t="s">
        <v>62</v>
      </c>
      <c r="B1018" s="9" t="s">
        <v>11</v>
      </c>
      <c r="C1018" s="9" t="s">
        <v>17</v>
      </c>
      <c r="D1018" s="9" t="s">
        <v>13</v>
      </c>
      <c r="E1018" s="9" t="s">
        <v>14</v>
      </c>
      <c r="F1018" s="9" t="s">
        <v>15</v>
      </c>
      <c r="G1018" s="9" t="s">
        <v>11</v>
      </c>
      <c r="H1018" s="9" t="s">
        <v>20</v>
      </c>
      <c r="I1018" s="10">
        <v>42370</v>
      </c>
      <c r="J1018" s="11">
        <v>541281.1</v>
      </c>
    </row>
    <row r="1019" spans="1:10" x14ac:dyDescent="0.2">
      <c r="A1019" s="9" t="s">
        <v>66</v>
      </c>
      <c r="B1019" s="9" t="s">
        <v>11</v>
      </c>
      <c r="C1019" s="9" t="s">
        <v>12</v>
      </c>
      <c r="D1019" s="9" t="s">
        <v>30</v>
      </c>
      <c r="E1019" s="9" t="s">
        <v>31</v>
      </c>
      <c r="F1019" s="9" t="s">
        <v>32</v>
      </c>
      <c r="G1019" s="9" t="s">
        <v>11</v>
      </c>
      <c r="H1019" s="9" t="s">
        <v>33</v>
      </c>
      <c r="I1019" s="10">
        <v>28126</v>
      </c>
      <c r="J1019" s="12">
        <v>0</v>
      </c>
    </row>
    <row r="1020" spans="1:10" x14ac:dyDescent="0.2">
      <c r="A1020" s="9" t="s">
        <v>66</v>
      </c>
      <c r="B1020" s="9" t="s">
        <v>11</v>
      </c>
      <c r="C1020" s="9" t="s">
        <v>12</v>
      </c>
      <c r="D1020" s="9" t="s">
        <v>30</v>
      </c>
      <c r="E1020" s="9" t="s">
        <v>31</v>
      </c>
      <c r="F1020" s="9" t="s">
        <v>32</v>
      </c>
      <c r="G1020" s="9" t="s">
        <v>11</v>
      </c>
      <c r="H1020" s="9" t="s">
        <v>33</v>
      </c>
      <c r="I1020" s="10">
        <v>28491</v>
      </c>
      <c r="J1020" s="12">
        <v>0</v>
      </c>
    </row>
    <row r="1021" spans="1:10" x14ac:dyDescent="0.2">
      <c r="A1021" s="9" t="s">
        <v>66</v>
      </c>
      <c r="B1021" s="9" t="s">
        <v>11</v>
      </c>
      <c r="C1021" s="9" t="s">
        <v>12</v>
      </c>
      <c r="D1021" s="9" t="s">
        <v>30</v>
      </c>
      <c r="E1021" s="9" t="s">
        <v>31</v>
      </c>
      <c r="F1021" s="9" t="s">
        <v>32</v>
      </c>
      <c r="G1021" s="9" t="s">
        <v>11</v>
      </c>
      <c r="H1021" s="9" t="s">
        <v>33</v>
      </c>
      <c r="I1021" s="10">
        <v>28856</v>
      </c>
      <c r="J1021" s="12">
        <v>0</v>
      </c>
    </row>
    <row r="1022" spans="1:10" x14ac:dyDescent="0.2">
      <c r="A1022" s="9" t="s">
        <v>66</v>
      </c>
      <c r="B1022" s="9" t="s">
        <v>11</v>
      </c>
      <c r="C1022" s="9" t="s">
        <v>12</v>
      </c>
      <c r="D1022" s="9" t="s">
        <v>30</v>
      </c>
      <c r="E1022" s="9" t="s">
        <v>31</v>
      </c>
      <c r="F1022" s="9" t="s">
        <v>32</v>
      </c>
      <c r="G1022" s="9" t="s">
        <v>11</v>
      </c>
      <c r="H1022" s="9" t="s">
        <v>33</v>
      </c>
      <c r="I1022" s="10">
        <v>29221</v>
      </c>
      <c r="J1022" s="12">
        <v>0</v>
      </c>
    </row>
    <row r="1023" spans="1:10" x14ac:dyDescent="0.2">
      <c r="A1023" s="9" t="s">
        <v>66</v>
      </c>
      <c r="B1023" s="9" t="s">
        <v>11</v>
      </c>
      <c r="C1023" s="9" t="s">
        <v>12</v>
      </c>
      <c r="D1023" s="9" t="s">
        <v>30</v>
      </c>
      <c r="E1023" s="9" t="s">
        <v>31</v>
      </c>
      <c r="F1023" s="9" t="s">
        <v>32</v>
      </c>
      <c r="G1023" s="9" t="s">
        <v>11</v>
      </c>
      <c r="H1023" s="9" t="s">
        <v>33</v>
      </c>
      <c r="I1023" s="10">
        <v>29587</v>
      </c>
      <c r="J1023" s="12">
        <v>0</v>
      </c>
    </row>
    <row r="1024" spans="1:10" x14ac:dyDescent="0.2">
      <c r="A1024" s="9" t="s">
        <v>66</v>
      </c>
      <c r="B1024" s="9" t="s">
        <v>11</v>
      </c>
      <c r="C1024" s="9" t="s">
        <v>12</v>
      </c>
      <c r="D1024" s="9" t="s">
        <v>30</v>
      </c>
      <c r="E1024" s="9" t="s">
        <v>31</v>
      </c>
      <c r="F1024" s="9" t="s">
        <v>32</v>
      </c>
      <c r="G1024" s="9" t="s">
        <v>11</v>
      </c>
      <c r="H1024" s="9" t="s">
        <v>33</v>
      </c>
      <c r="I1024" s="10">
        <v>29952</v>
      </c>
      <c r="J1024" s="12">
        <v>0</v>
      </c>
    </row>
    <row r="1025" spans="1:10" x14ac:dyDescent="0.2">
      <c r="A1025" s="9" t="s">
        <v>66</v>
      </c>
      <c r="B1025" s="9" t="s">
        <v>11</v>
      </c>
      <c r="C1025" s="9" t="s">
        <v>12</v>
      </c>
      <c r="D1025" s="9" t="s">
        <v>30</v>
      </c>
      <c r="E1025" s="9" t="s">
        <v>31</v>
      </c>
      <c r="F1025" s="9" t="s">
        <v>32</v>
      </c>
      <c r="G1025" s="9" t="s">
        <v>11</v>
      </c>
      <c r="H1025" s="9" t="s">
        <v>33</v>
      </c>
      <c r="I1025" s="10">
        <v>30317</v>
      </c>
      <c r="J1025" s="12">
        <v>0</v>
      </c>
    </row>
    <row r="1026" spans="1:10" x14ac:dyDescent="0.2">
      <c r="A1026" s="9" t="s">
        <v>66</v>
      </c>
      <c r="B1026" s="9" t="s">
        <v>11</v>
      </c>
      <c r="C1026" s="9" t="s">
        <v>12</v>
      </c>
      <c r="D1026" s="9" t="s">
        <v>30</v>
      </c>
      <c r="E1026" s="9" t="s">
        <v>31</v>
      </c>
      <c r="F1026" s="9" t="s">
        <v>32</v>
      </c>
      <c r="G1026" s="9" t="s">
        <v>11</v>
      </c>
      <c r="H1026" s="9" t="s">
        <v>33</v>
      </c>
      <c r="I1026" s="10">
        <v>30682</v>
      </c>
      <c r="J1026" s="12">
        <v>0</v>
      </c>
    </row>
    <row r="1027" spans="1:10" x14ac:dyDescent="0.2">
      <c r="A1027" s="9" t="s">
        <v>66</v>
      </c>
      <c r="B1027" s="9" t="s">
        <v>11</v>
      </c>
      <c r="C1027" s="9" t="s">
        <v>12</v>
      </c>
      <c r="D1027" s="9" t="s">
        <v>30</v>
      </c>
      <c r="E1027" s="9" t="s">
        <v>31</v>
      </c>
      <c r="F1027" s="9" t="s">
        <v>32</v>
      </c>
      <c r="G1027" s="9" t="s">
        <v>11</v>
      </c>
      <c r="H1027" s="9" t="s">
        <v>33</v>
      </c>
      <c r="I1027" s="10">
        <v>31048</v>
      </c>
      <c r="J1027" s="12">
        <v>0</v>
      </c>
    </row>
    <row r="1028" spans="1:10" x14ac:dyDescent="0.2">
      <c r="A1028" s="9" t="s">
        <v>66</v>
      </c>
      <c r="B1028" s="9" t="s">
        <v>11</v>
      </c>
      <c r="C1028" s="9" t="s">
        <v>12</v>
      </c>
      <c r="D1028" s="9" t="s">
        <v>30</v>
      </c>
      <c r="E1028" s="9" t="s">
        <v>31</v>
      </c>
      <c r="F1028" s="9" t="s">
        <v>32</v>
      </c>
      <c r="G1028" s="9" t="s">
        <v>11</v>
      </c>
      <c r="H1028" s="9" t="s">
        <v>33</v>
      </c>
      <c r="I1028" s="10">
        <v>31413</v>
      </c>
      <c r="J1028" s="12">
        <v>0</v>
      </c>
    </row>
    <row r="1029" spans="1:10" x14ac:dyDescent="0.2">
      <c r="A1029" s="9" t="s">
        <v>66</v>
      </c>
      <c r="B1029" s="9" t="s">
        <v>11</v>
      </c>
      <c r="C1029" s="9" t="s">
        <v>12</v>
      </c>
      <c r="D1029" s="9" t="s">
        <v>30</v>
      </c>
      <c r="E1029" s="9" t="s">
        <v>31</v>
      </c>
      <c r="F1029" s="9" t="s">
        <v>32</v>
      </c>
      <c r="G1029" s="9" t="s">
        <v>11</v>
      </c>
      <c r="H1029" s="9" t="s">
        <v>33</v>
      </c>
      <c r="I1029" s="10">
        <v>31778</v>
      </c>
      <c r="J1029" s="12">
        <v>0</v>
      </c>
    </row>
    <row r="1030" spans="1:10" x14ac:dyDescent="0.2">
      <c r="A1030" s="9" t="s">
        <v>66</v>
      </c>
      <c r="B1030" s="9" t="s">
        <v>11</v>
      </c>
      <c r="C1030" s="9" t="s">
        <v>12</v>
      </c>
      <c r="D1030" s="9" t="s">
        <v>30</v>
      </c>
      <c r="E1030" s="9" t="s">
        <v>31</v>
      </c>
      <c r="F1030" s="9" t="s">
        <v>32</v>
      </c>
      <c r="G1030" s="9" t="s">
        <v>11</v>
      </c>
      <c r="H1030" s="9" t="s">
        <v>33</v>
      </c>
      <c r="I1030" s="10">
        <v>32143</v>
      </c>
      <c r="J1030" s="12">
        <v>0</v>
      </c>
    </row>
    <row r="1031" spans="1:10" x14ac:dyDescent="0.2">
      <c r="A1031" s="9" t="s">
        <v>66</v>
      </c>
      <c r="B1031" s="9" t="s">
        <v>11</v>
      </c>
      <c r="C1031" s="9" t="s">
        <v>12</v>
      </c>
      <c r="D1031" s="9" t="s">
        <v>30</v>
      </c>
      <c r="E1031" s="9" t="s">
        <v>31</v>
      </c>
      <c r="F1031" s="9" t="s">
        <v>32</v>
      </c>
      <c r="G1031" s="9" t="s">
        <v>11</v>
      </c>
      <c r="H1031" s="9" t="s">
        <v>33</v>
      </c>
      <c r="I1031" s="10">
        <v>32509</v>
      </c>
      <c r="J1031" s="12">
        <v>0</v>
      </c>
    </row>
    <row r="1032" spans="1:10" x14ac:dyDescent="0.2">
      <c r="A1032" s="9" t="s">
        <v>66</v>
      </c>
      <c r="B1032" s="9" t="s">
        <v>11</v>
      </c>
      <c r="C1032" s="9" t="s">
        <v>12</v>
      </c>
      <c r="D1032" s="9" t="s">
        <v>30</v>
      </c>
      <c r="E1032" s="9" t="s">
        <v>31</v>
      </c>
      <c r="F1032" s="9" t="s">
        <v>32</v>
      </c>
      <c r="G1032" s="9" t="s">
        <v>11</v>
      </c>
      <c r="H1032" s="9" t="s">
        <v>33</v>
      </c>
      <c r="I1032" s="10">
        <v>32874</v>
      </c>
      <c r="J1032" s="12">
        <v>0</v>
      </c>
    </row>
    <row r="1033" spans="1:10" x14ac:dyDescent="0.2">
      <c r="A1033" s="9" t="s">
        <v>66</v>
      </c>
      <c r="B1033" s="9" t="s">
        <v>11</v>
      </c>
      <c r="C1033" s="9" t="s">
        <v>12</v>
      </c>
      <c r="D1033" s="9" t="s">
        <v>30</v>
      </c>
      <c r="E1033" s="9" t="s">
        <v>31</v>
      </c>
      <c r="F1033" s="9" t="s">
        <v>32</v>
      </c>
      <c r="G1033" s="9" t="s">
        <v>11</v>
      </c>
      <c r="H1033" s="9" t="s">
        <v>33</v>
      </c>
      <c r="I1033" s="10">
        <v>33239</v>
      </c>
      <c r="J1033" s="12">
        <v>0</v>
      </c>
    </row>
    <row r="1034" spans="1:10" x14ac:dyDescent="0.2">
      <c r="A1034" s="9" t="s">
        <v>66</v>
      </c>
      <c r="B1034" s="9" t="s">
        <v>11</v>
      </c>
      <c r="C1034" s="9" t="s">
        <v>12</v>
      </c>
      <c r="D1034" s="9" t="s">
        <v>30</v>
      </c>
      <c r="E1034" s="9" t="s">
        <v>31</v>
      </c>
      <c r="F1034" s="9" t="s">
        <v>32</v>
      </c>
      <c r="G1034" s="9" t="s">
        <v>11</v>
      </c>
      <c r="H1034" s="9" t="s">
        <v>33</v>
      </c>
      <c r="I1034" s="10">
        <v>33604</v>
      </c>
      <c r="J1034" s="12">
        <v>0</v>
      </c>
    </row>
    <row r="1035" spans="1:10" x14ac:dyDescent="0.2">
      <c r="A1035" s="9" t="s">
        <v>66</v>
      </c>
      <c r="B1035" s="9" t="s">
        <v>11</v>
      </c>
      <c r="C1035" s="9" t="s">
        <v>12</v>
      </c>
      <c r="D1035" s="9" t="s">
        <v>30</v>
      </c>
      <c r="E1035" s="9" t="s">
        <v>31</v>
      </c>
      <c r="F1035" s="9" t="s">
        <v>32</v>
      </c>
      <c r="G1035" s="9" t="s">
        <v>11</v>
      </c>
      <c r="H1035" s="9" t="s">
        <v>33</v>
      </c>
      <c r="I1035" s="10">
        <v>33970</v>
      </c>
      <c r="J1035" s="12">
        <v>0</v>
      </c>
    </row>
    <row r="1036" spans="1:10" x14ac:dyDescent="0.2">
      <c r="A1036" s="9" t="s">
        <v>66</v>
      </c>
      <c r="B1036" s="9" t="s">
        <v>11</v>
      </c>
      <c r="C1036" s="9" t="s">
        <v>12</v>
      </c>
      <c r="D1036" s="9" t="s">
        <v>30</v>
      </c>
      <c r="E1036" s="9" t="s">
        <v>31</v>
      </c>
      <c r="F1036" s="9" t="s">
        <v>32</v>
      </c>
      <c r="G1036" s="9" t="s">
        <v>11</v>
      </c>
      <c r="H1036" s="9" t="s">
        <v>33</v>
      </c>
      <c r="I1036" s="10">
        <v>34335</v>
      </c>
      <c r="J1036" s="12">
        <v>0</v>
      </c>
    </row>
    <row r="1037" spans="1:10" x14ac:dyDescent="0.2">
      <c r="A1037" s="9" t="s">
        <v>66</v>
      </c>
      <c r="B1037" s="9" t="s">
        <v>11</v>
      </c>
      <c r="C1037" s="9" t="s">
        <v>12</v>
      </c>
      <c r="D1037" s="9" t="s">
        <v>30</v>
      </c>
      <c r="E1037" s="9" t="s">
        <v>31</v>
      </c>
      <c r="F1037" s="9" t="s">
        <v>32</v>
      </c>
      <c r="G1037" s="9" t="s">
        <v>11</v>
      </c>
      <c r="H1037" s="9" t="s">
        <v>33</v>
      </c>
      <c r="I1037" s="10">
        <v>34700</v>
      </c>
      <c r="J1037" s="12">
        <v>0</v>
      </c>
    </row>
    <row r="1038" spans="1:10" x14ac:dyDescent="0.2">
      <c r="A1038" s="9" t="s">
        <v>66</v>
      </c>
      <c r="B1038" s="9" t="s">
        <v>11</v>
      </c>
      <c r="C1038" s="9" t="s">
        <v>12</v>
      </c>
      <c r="D1038" s="9" t="s">
        <v>30</v>
      </c>
      <c r="E1038" s="9" t="s">
        <v>31</v>
      </c>
      <c r="F1038" s="9" t="s">
        <v>32</v>
      </c>
      <c r="G1038" s="9" t="s">
        <v>11</v>
      </c>
      <c r="H1038" s="9" t="s">
        <v>33</v>
      </c>
      <c r="I1038" s="10">
        <v>35065</v>
      </c>
      <c r="J1038" s="12">
        <v>0</v>
      </c>
    </row>
    <row r="1039" spans="1:10" x14ac:dyDescent="0.2">
      <c r="A1039" s="9" t="s">
        <v>66</v>
      </c>
      <c r="B1039" s="9" t="s">
        <v>11</v>
      </c>
      <c r="C1039" s="9" t="s">
        <v>12</v>
      </c>
      <c r="D1039" s="9" t="s">
        <v>30</v>
      </c>
      <c r="E1039" s="9" t="s">
        <v>31</v>
      </c>
      <c r="F1039" s="9" t="s">
        <v>32</v>
      </c>
      <c r="G1039" s="9" t="s">
        <v>11</v>
      </c>
      <c r="H1039" s="9" t="s">
        <v>33</v>
      </c>
      <c r="I1039" s="10">
        <v>35431</v>
      </c>
      <c r="J1039" s="12">
        <v>0</v>
      </c>
    </row>
    <row r="1040" spans="1:10" x14ac:dyDescent="0.2">
      <c r="A1040" s="9" t="s">
        <v>66</v>
      </c>
      <c r="B1040" s="9" t="s">
        <v>11</v>
      </c>
      <c r="C1040" s="9" t="s">
        <v>12</v>
      </c>
      <c r="D1040" s="9" t="s">
        <v>30</v>
      </c>
      <c r="E1040" s="9" t="s">
        <v>31</v>
      </c>
      <c r="F1040" s="9" t="s">
        <v>32</v>
      </c>
      <c r="G1040" s="9" t="s">
        <v>11</v>
      </c>
      <c r="H1040" s="9" t="s">
        <v>33</v>
      </c>
      <c r="I1040" s="10">
        <v>35796</v>
      </c>
      <c r="J1040" s="12">
        <v>0</v>
      </c>
    </row>
    <row r="1041" spans="1:10" x14ac:dyDescent="0.2">
      <c r="A1041" s="9" t="s">
        <v>66</v>
      </c>
      <c r="B1041" s="9" t="s">
        <v>11</v>
      </c>
      <c r="C1041" s="9" t="s">
        <v>12</v>
      </c>
      <c r="D1041" s="9" t="s">
        <v>30</v>
      </c>
      <c r="E1041" s="9" t="s">
        <v>31</v>
      </c>
      <c r="F1041" s="9" t="s">
        <v>32</v>
      </c>
      <c r="G1041" s="9" t="s">
        <v>11</v>
      </c>
      <c r="H1041" s="9" t="s">
        <v>33</v>
      </c>
      <c r="I1041" s="10">
        <v>36161</v>
      </c>
      <c r="J1041" s="12">
        <v>0</v>
      </c>
    </row>
    <row r="1042" spans="1:10" x14ac:dyDescent="0.2">
      <c r="A1042" s="9" t="s">
        <v>66</v>
      </c>
      <c r="B1042" s="9" t="s">
        <v>11</v>
      </c>
      <c r="C1042" s="9" t="s">
        <v>12</v>
      </c>
      <c r="D1042" s="9" t="s">
        <v>30</v>
      </c>
      <c r="E1042" s="9" t="s">
        <v>31</v>
      </c>
      <c r="F1042" s="9" t="s">
        <v>32</v>
      </c>
      <c r="G1042" s="9" t="s">
        <v>11</v>
      </c>
      <c r="H1042" s="9" t="s">
        <v>33</v>
      </c>
      <c r="I1042" s="10">
        <v>36526</v>
      </c>
      <c r="J1042" s="12">
        <v>0</v>
      </c>
    </row>
    <row r="1043" spans="1:10" x14ac:dyDescent="0.2">
      <c r="A1043" s="9" t="s">
        <v>66</v>
      </c>
      <c r="B1043" s="9" t="s">
        <v>11</v>
      </c>
      <c r="C1043" s="9" t="s">
        <v>12</v>
      </c>
      <c r="D1043" s="9" t="s">
        <v>30</v>
      </c>
      <c r="E1043" s="9" t="s">
        <v>31</v>
      </c>
      <c r="F1043" s="9" t="s">
        <v>32</v>
      </c>
      <c r="G1043" s="9" t="s">
        <v>11</v>
      </c>
      <c r="H1043" s="9" t="s">
        <v>33</v>
      </c>
      <c r="I1043" s="10">
        <v>36892</v>
      </c>
      <c r="J1043" s="12">
        <v>0</v>
      </c>
    </row>
    <row r="1044" spans="1:10" x14ac:dyDescent="0.2">
      <c r="A1044" s="9" t="s">
        <v>66</v>
      </c>
      <c r="B1044" s="9" t="s">
        <v>11</v>
      </c>
      <c r="C1044" s="9" t="s">
        <v>12</v>
      </c>
      <c r="D1044" s="9" t="s">
        <v>30</v>
      </c>
      <c r="E1044" s="9" t="s">
        <v>31</v>
      </c>
      <c r="F1044" s="9" t="s">
        <v>32</v>
      </c>
      <c r="G1044" s="9" t="s">
        <v>11</v>
      </c>
      <c r="H1044" s="9" t="s">
        <v>33</v>
      </c>
      <c r="I1044" s="10">
        <v>37257</v>
      </c>
      <c r="J1044" s="11">
        <v>5.49</v>
      </c>
    </row>
    <row r="1045" spans="1:10" x14ac:dyDescent="0.2">
      <c r="A1045" s="9" t="s">
        <v>66</v>
      </c>
      <c r="B1045" s="9" t="s">
        <v>11</v>
      </c>
      <c r="C1045" s="9" t="s">
        <v>12</v>
      </c>
      <c r="D1045" s="9" t="s">
        <v>30</v>
      </c>
      <c r="E1045" s="9" t="s">
        <v>31</v>
      </c>
      <c r="F1045" s="9" t="s">
        <v>32</v>
      </c>
      <c r="G1045" s="9" t="s">
        <v>11</v>
      </c>
      <c r="H1045" s="9" t="s">
        <v>33</v>
      </c>
      <c r="I1045" s="10">
        <v>37622</v>
      </c>
      <c r="J1045" s="11">
        <v>1675.23</v>
      </c>
    </row>
    <row r="1046" spans="1:10" x14ac:dyDescent="0.2">
      <c r="A1046" s="9" t="s">
        <v>66</v>
      </c>
      <c r="B1046" s="9" t="s">
        <v>11</v>
      </c>
      <c r="C1046" s="9" t="s">
        <v>34</v>
      </c>
      <c r="D1046" s="9" t="s">
        <v>30</v>
      </c>
      <c r="E1046" s="9" t="s">
        <v>31</v>
      </c>
      <c r="F1046" s="9" t="s">
        <v>32</v>
      </c>
      <c r="G1046" s="9" t="s">
        <v>11</v>
      </c>
      <c r="H1046" s="9" t="s">
        <v>33</v>
      </c>
      <c r="I1046" s="10">
        <v>28126</v>
      </c>
      <c r="J1046" s="12">
        <v>0</v>
      </c>
    </row>
    <row r="1047" spans="1:10" x14ac:dyDescent="0.2">
      <c r="A1047" s="9" t="s">
        <v>66</v>
      </c>
      <c r="B1047" s="9" t="s">
        <v>11</v>
      </c>
      <c r="C1047" s="9" t="s">
        <v>34</v>
      </c>
      <c r="D1047" s="9" t="s">
        <v>30</v>
      </c>
      <c r="E1047" s="9" t="s">
        <v>31</v>
      </c>
      <c r="F1047" s="9" t="s">
        <v>32</v>
      </c>
      <c r="G1047" s="9" t="s">
        <v>11</v>
      </c>
      <c r="H1047" s="9" t="s">
        <v>33</v>
      </c>
      <c r="I1047" s="10">
        <v>28491</v>
      </c>
      <c r="J1047" s="12">
        <v>0</v>
      </c>
    </row>
    <row r="1048" spans="1:10" x14ac:dyDescent="0.2">
      <c r="A1048" s="9" t="s">
        <v>66</v>
      </c>
      <c r="B1048" s="9" t="s">
        <v>11</v>
      </c>
      <c r="C1048" s="9" t="s">
        <v>34</v>
      </c>
      <c r="D1048" s="9" t="s">
        <v>30</v>
      </c>
      <c r="E1048" s="9" t="s">
        <v>31</v>
      </c>
      <c r="F1048" s="9" t="s">
        <v>32</v>
      </c>
      <c r="G1048" s="9" t="s">
        <v>11</v>
      </c>
      <c r="H1048" s="9" t="s">
        <v>33</v>
      </c>
      <c r="I1048" s="10">
        <v>28856</v>
      </c>
      <c r="J1048" s="12">
        <v>0</v>
      </c>
    </row>
    <row r="1049" spans="1:10" x14ac:dyDescent="0.2">
      <c r="A1049" s="9" t="s">
        <v>66</v>
      </c>
      <c r="B1049" s="9" t="s">
        <v>11</v>
      </c>
      <c r="C1049" s="9" t="s">
        <v>34</v>
      </c>
      <c r="D1049" s="9" t="s">
        <v>30</v>
      </c>
      <c r="E1049" s="9" t="s">
        <v>31</v>
      </c>
      <c r="F1049" s="9" t="s">
        <v>32</v>
      </c>
      <c r="G1049" s="9" t="s">
        <v>11</v>
      </c>
      <c r="H1049" s="9" t="s">
        <v>33</v>
      </c>
      <c r="I1049" s="10">
        <v>29221</v>
      </c>
      <c r="J1049" s="12">
        <v>0</v>
      </c>
    </row>
    <row r="1050" spans="1:10" x14ac:dyDescent="0.2">
      <c r="A1050" s="9" t="s">
        <v>66</v>
      </c>
      <c r="B1050" s="9" t="s">
        <v>11</v>
      </c>
      <c r="C1050" s="9" t="s">
        <v>34</v>
      </c>
      <c r="D1050" s="9" t="s">
        <v>30</v>
      </c>
      <c r="E1050" s="9" t="s">
        <v>31</v>
      </c>
      <c r="F1050" s="9" t="s">
        <v>32</v>
      </c>
      <c r="G1050" s="9" t="s">
        <v>11</v>
      </c>
      <c r="H1050" s="9" t="s">
        <v>33</v>
      </c>
      <c r="I1050" s="10">
        <v>29587</v>
      </c>
      <c r="J1050" s="12">
        <v>0</v>
      </c>
    </row>
    <row r="1051" spans="1:10" x14ac:dyDescent="0.2">
      <c r="A1051" s="9" t="s">
        <v>66</v>
      </c>
      <c r="B1051" s="9" t="s">
        <v>11</v>
      </c>
      <c r="C1051" s="9" t="s">
        <v>34</v>
      </c>
      <c r="D1051" s="9" t="s">
        <v>30</v>
      </c>
      <c r="E1051" s="9" t="s">
        <v>31</v>
      </c>
      <c r="F1051" s="9" t="s">
        <v>32</v>
      </c>
      <c r="G1051" s="9" t="s">
        <v>11</v>
      </c>
      <c r="H1051" s="9" t="s">
        <v>33</v>
      </c>
      <c r="I1051" s="10">
        <v>29952</v>
      </c>
      <c r="J1051" s="12">
        <v>0</v>
      </c>
    </row>
    <row r="1052" spans="1:10" x14ac:dyDescent="0.2">
      <c r="A1052" s="9" t="s">
        <v>66</v>
      </c>
      <c r="B1052" s="9" t="s">
        <v>11</v>
      </c>
      <c r="C1052" s="9" t="s">
        <v>34</v>
      </c>
      <c r="D1052" s="9" t="s">
        <v>30</v>
      </c>
      <c r="E1052" s="9" t="s">
        <v>31</v>
      </c>
      <c r="F1052" s="9" t="s">
        <v>32</v>
      </c>
      <c r="G1052" s="9" t="s">
        <v>11</v>
      </c>
      <c r="H1052" s="9" t="s">
        <v>33</v>
      </c>
      <c r="I1052" s="10">
        <v>30317</v>
      </c>
      <c r="J1052" s="12">
        <v>0</v>
      </c>
    </row>
    <row r="1053" spans="1:10" x14ac:dyDescent="0.2">
      <c r="A1053" s="9" t="s">
        <v>66</v>
      </c>
      <c r="B1053" s="9" t="s">
        <v>11</v>
      </c>
      <c r="C1053" s="9" t="s">
        <v>34</v>
      </c>
      <c r="D1053" s="9" t="s">
        <v>30</v>
      </c>
      <c r="E1053" s="9" t="s">
        <v>31</v>
      </c>
      <c r="F1053" s="9" t="s">
        <v>32</v>
      </c>
      <c r="G1053" s="9" t="s">
        <v>11</v>
      </c>
      <c r="H1053" s="9" t="s">
        <v>33</v>
      </c>
      <c r="I1053" s="10">
        <v>30682</v>
      </c>
      <c r="J1053" s="12">
        <v>0</v>
      </c>
    </row>
    <row r="1054" spans="1:10" x14ac:dyDescent="0.2">
      <c r="A1054" s="9" t="s">
        <v>66</v>
      </c>
      <c r="B1054" s="9" t="s">
        <v>11</v>
      </c>
      <c r="C1054" s="9" t="s">
        <v>34</v>
      </c>
      <c r="D1054" s="9" t="s">
        <v>30</v>
      </c>
      <c r="E1054" s="9" t="s">
        <v>31</v>
      </c>
      <c r="F1054" s="9" t="s">
        <v>32</v>
      </c>
      <c r="G1054" s="9" t="s">
        <v>11</v>
      </c>
      <c r="H1054" s="9" t="s">
        <v>33</v>
      </c>
      <c r="I1054" s="10">
        <v>31048</v>
      </c>
      <c r="J1054" s="12">
        <v>0</v>
      </c>
    </row>
    <row r="1055" spans="1:10" x14ac:dyDescent="0.2">
      <c r="A1055" s="9" t="s">
        <v>66</v>
      </c>
      <c r="B1055" s="9" t="s">
        <v>11</v>
      </c>
      <c r="C1055" s="9" t="s">
        <v>34</v>
      </c>
      <c r="D1055" s="9" t="s">
        <v>30</v>
      </c>
      <c r="E1055" s="9" t="s">
        <v>31</v>
      </c>
      <c r="F1055" s="9" t="s">
        <v>32</v>
      </c>
      <c r="G1055" s="9" t="s">
        <v>11</v>
      </c>
      <c r="H1055" s="9" t="s">
        <v>33</v>
      </c>
      <c r="I1055" s="10">
        <v>31413</v>
      </c>
      <c r="J1055" s="12">
        <v>0</v>
      </c>
    </row>
    <row r="1056" spans="1:10" x14ac:dyDescent="0.2">
      <c r="A1056" s="9" t="s">
        <v>66</v>
      </c>
      <c r="B1056" s="9" t="s">
        <v>11</v>
      </c>
      <c r="C1056" s="9" t="s">
        <v>34</v>
      </c>
      <c r="D1056" s="9" t="s">
        <v>30</v>
      </c>
      <c r="E1056" s="9" t="s">
        <v>31</v>
      </c>
      <c r="F1056" s="9" t="s">
        <v>32</v>
      </c>
      <c r="G1056" s="9" t="s">
        <v>11</v>
      </c>
      <c r="H1056" s="9" t="s">
        <v>33</v>
      </c>
      <c r="I1056" s="10">
        <v>31778</v>
      </c>
      <c r="J1056" s="12">
        <v>0</v>
      </c>
    </row>
    <row r="1057" spans="1:10" x14ac:dyDescent="0.2">
      <c r="A1057" s="9" t="s">
        <v>66</v>
      </c>
      <c r="B1057" s="9" t="s">
        <v>11</v>
      </c>
      <c r="C1057" s="9" t="s">
        <v>34</v>
      </c>
      <c r="D1057" s="9" t="s">
        <v>30</v>
      </c>
      <c r="E1057" s="9" t="s">
        <v>31</v>
      </c>
      <c r="F1057" s="9" t="s">
        <v>32</v>
      </c>
      <c r="G1057" s="9" t="s">
        <v>11</v>
      </c>
      <c r="H1057" s="9" t="s">
        <v>33</v>
      </c>
      <c r="I1057" s="10">
        <v>32143</v>
      </c>
      <c r="J1057" s="12">
        <v>0</v>
      </c>
    </row>
    <row r="1058" spans="1:10" x14ac:dyDescent="0.2">
      <c r="A1058" s="9" t="s">
        <v>66</v>
      </c>
      <c r="B1058" s="9" t="s">
        <v>11</v>
      </c>
      <c r="C1058" s="9" t="s">
        <v>34</v>
      </c>
      <c r="D1058" s="9" t="s">
        <v>30</v>
      </c>
      <c r="E1058" s="9" t="s">
        <v>31</v>
      </c>
      <c r="F1058" s="9" t="s">
        <v>32</v>
      </c>
      <c r="G1058" s="9" t="s">
        <v>11</v>
      </c>
      <c r="H1058" s="9" t="s">
        <v>33</v>
      </c>
      <c r="I1058" s="10">
        <v>32509</v>
      </c>
      <c r="J1058" s="12">
        <v>0</v>
      </c>
    </row>
    <row r="1059" spans="1:10" x14ac:dyDescent="0.2">
      <c r="A1059" s="9" t="s">
        <v>66</v>
      </c>
      <c r="B1059" s="9" t="s">
        <v>11</v>
      </c>
      <c r="C1059" s="9" t="s">
        <v>34</v>
      </c>
      <c r="D1059" s="9" t="s">
        <v>30</v>
      </c>
      <c r="E1059" s="9" t="s">
        <v>31</v>
      </c>
      <c r="F1059" s="9" t="s">
        <v>32</v>
      </c>
      <c r="G1059" s="9" t="s">
        <v>11</v>
      </c>
      <c r="H1059" s="9" t="s">
        <v>33</v>
      </c>
      <c r="I1059" s="10">
        <v>32874</v>
      </c>
      <c r="J1059" s="12">
        <v>0</v>
      </c>
    </row>
    <row r="1060" spans="1:10" x14ac:dyDescent="0.2">
      <c r="A1060" s="9" t="s">
        <v>66</v>
      </c>
      <c r="B1060" s="9" t="s">
        <v>11</v>
      </c>
      <c r="C1060" s="9" t="s">
        <v>34</v>
      </c>
      <c r="D1060" s="9" t="s">
        <v>30</v>
      </c>
      <c r="E1060" s="9" t="s">
        <v>31</v>
      </c>
      <c r="F1060" s="9" t="s">
        <v>32</v>
      </c>
      <c r="G1060" s="9" t="s">
        <v>11</v>
      </c>
      <c r="H1060" s="9" t="s">
        <v>33</v>
      </c>
      <c r="I1060" s="10">
        <v>33239</v>
      </c>
      <c r="J1060" s="12">
        <v>0</v>
      </c>
    </row>
    <row r="1061" spans="1:10" x14ac:dyDescent="0.2">
      <c r="A1061" s="9" t="s">
        <v>66</v>
      </c>
      <c r="B1061" s="9" t="s">
        <v>11</v>
      </c>
      <c r="C1061" s="9" t="s">
        <v>34</v>
      </c>
      <c r="D1061" s="9" t="s">
        <v>30</v>
      </c>
      <c r="E1061" s="9" t="s">
        <v>31</v>
      </c>
      <c r="F1061" s="9" t="s">
        <v>32</v>
      </c>
      <c r="G1061" s="9" t="s">
        <v>11</v>
      </c>
      <c r="H1061" s="9" t="s">
        <v>33</v>
      </c>
      <c r="I1061" s="10">
        <v>33604</v>
      </c>
      <c r="J1061" s="12">
        <v>0</v>
      </c>
    </row>
    <row r="1062" spans="1:10" x14ac:dyDescent="0.2">
      <c r="A1062" s="9" t="s">
        <v>66</v>
      </c>
      <c r="B1062" s="9" t="s">
        <v>11</v>
      </c>
      <c r="C1062" s="9" t="s">
        <v>34</v>
      </c>
      <c r="D1062" s="9" t="s">
        <v>30</v>
      </c>
      <c r="E1062" s="9" t="s">
        <v>31</v>
      </c>
      <c r="F1062" s="9" t="s">
        <v>32</v>
      </c>
      <c r="G1062" s="9" t="s">
        <v>11</v>
      </c>
      <c r="H1062" s="9" t="s">
        <v>33</v>
      </c>
      <c r="I1062" s="10">
        <v>33970</v>
      </c>
      <c r="J1062" s="12">
        <v>0</v>
      </c>
    </row>
    <row r="1063" spans="1:10" x14ac:dyDescent="0.2">
      <c r="A1063" s="9" t="s">
        <v>66</v>
      </c>
      <c r="B1063" s="9" t="s">
        <v>11</v>
      </c>
      <c r="C1063" s="9" t="s">
        <v>34</v>
      </c>
      <c r="D1063" s="9" t="s">
        <v>30</v>
      </c>
      <c r="E1063" s="9" t="s">
        <v>31</v>
      </c>
      <c r="F1063" s="9" t="s">
        <v>32</v>
      </c>
      <c r="G1063" s="9" t="s">
        <v>11</v>
      </c>
      <c r="H1063" s="9" t="s">
        <v>33</v>
      </c>
      <c r="I1063" s="10">
        <v>34335</v>
      </c>
      <c r="J1063" s="12">
        <v>0</v>
      </c>
    </row>
    <row r="1064" spans="1:10" x14ac:dyDescent="0.2">
      <c r="A1064" s="9" t="s">
        <v>66</v>
      </c>
      <c r="B1064" s="9" t="s">
        <v>11</v>
      </c>
      <c r="C1064" s="9" t="s">
        <v>34</v>
      </c>
      <c r="D1064" s="9" t="s">
        <v>30</v>
      </c>
      <c r="E1064" s="9" t="s">
        <v>31</v>
      </c>
      <c r="F1064" s="9" t="s">
        <v>32</v>
      </c>
      <c r="G1064" s="9" t="s">
        <v>11</v>
      </c>
      <c r="H1064" s="9" t="s">
        <v>33</v>
      </c>
      <c r="I1064" s="10">
        <v>34700</v>
      </c>
      <c r="J1064" s="12">
        <v>0</v>
      </c>
    </row>
    <row r="1065" spans="1:10" x14ac:dyDescent="0.2">
      <c r="A1065" s="9" t="s">
        <v>66</v>
      </c>
      <c r="B1065" s="9" t="s">
        <v>11</v>
      </c>
      <c r="C1065" s="9" t="s">
        <v>34</v>
      </c>
      <c r="D1065" s="9" t="s">
        <v>30</v>
      </c>
      <c r="E1065" s="9" t="s">
        <v>31</v>
      </c>
      <c r="F1065" s="9" t="s">
        <v>32</v>
      </c>
      <c r="G1065" s="9" t="s">
        <v>11</v>
      </c>
      <c r="H1065" s="9" t="s">
        <v>33</v>
      </c>
      <c r="I1065" s="10">
        <v>35065</v>
      </c>
      <c r="J1065" s="12">
        <v>0</v>
      </c>
    </row>
    <row r="1066" spans="1:10" x14ac:dyDescent="0.2">
      <c r="A1066" s="9" t="s">
        <v>66</v>
      </c>
      <c r="B1066" s="9" t="s">
        <v>11</v>
      </c>
      <c r="C1066" s="9" t="s">
        <v>34</v>
      </c>
      <c r="D1066" s="9" t="s">
        <v>30</v>
      </c>
      <c r="E1066" s="9" t="s">
        <v>31</v>
      </c>
      <c r="F1066" s="9" t="s">
        <v>32</v>
      </c>
      <c r="G1066" s="9" t="s">
        <v>11</v>
      </c>
      <c r="H1066" s="9" t="s">
        <v>33</v>
      </c>
      <c r="I1066" s="10">
        <v>35431</v>
      </c>
      <c r="J1066" s="12">
        <v>0</v>
      </c>
    </row>
    <row r="1067" spans="1:10" x14ac:dyDescent="0.2">
      <c r="A1067" s="9" t="s">
        <v>66</v>
      </c>
      <c r="B1067" s="9" t="s">
        <v>11</v>
      </c>
      <c r="C1067" s="9" t="s">
        <v>34</v>
      </c>
      <c r="D1067" s="9" t="s">
        <v>30</v>
      </c>
      <c r="E1067" s="9" t="s">
        <v>31</v>
      </c>
      <c r="F1067" s="9" t="s">
        <v>32</v>
      </c>
      <c r="G1067" s="9" t="s">
        <v>11</v>
      </c>
      <c r="H1067" s="9" t="s">
        <v>33</v>
      </c>
      <c r="I1067" s="10">
        <v>35796</v>
      </c>
      <c r="J1067" s="12">
        <v>0</v>
      </c>
    </row>
    <row r="1068" spans="1:10" x14ac:dyDescent="0.2">
      <c r="A1068" s="9" t="s">
        <v>66</v>
      </c>
      <c r="B1068" s="9" t="s">
        <v>11</v>
      </c>
      <c r="C1068" s="9" t="s">
        <v>34</v>
      </c>
      <c r="D1068" s="9" t="s">
        <v>30</v>
      </c>
      <c r="E1068" s="9" t="s">
        <v>31</v>
      </c>
      <c r="F1068" s="9" t="s">
        <v>32</v>
      </c>
      <c r="G1068" s="9" t="s">
        <v>11</v>
      </c>
      <c r="H1068" s="9" t="s">
        <v>33</v>
      </c>
      <c r="I1068" s="10">
        <v>36161</v>
      </c>
      <c r="J1068" s="12">
        <v>0</v>
      </c>
    </row>
    <row r="1069" spans="1:10" x14ac:dyDescent="0.2">
      <c r="A1069" s="9" t="s">
        <v>66</v>
      </c>
      <c r="B1069" s="9" t="s">
        <v>11</v>
      </c>
      <c r="C1069" s="9" t="s">
        <v>34</v>
      </c>
      <c r="D1069" s="9" t="s">
        <v>30</v>
      </c>
      <c r="E1069" s="9" t="s">
        <v>31</v>
      </c>
      <c r="F1069" s="9" t="s">
        <v>32</v>
      </c>
      <c r="G1069" s="9" t="s">
        <v>11</v>
      </c>
      <c r="H1069" s="9" t="s">
        <v>33</v>
      </c>
      <c r="I1069" s="10">
        <v>36526</v>
      </c>
      <c r="J1069" s="12">
        <v>0</v>
      </c>
    </row>
    <row r="1070" spans="1:10" x14ac:dyDescent="0.2">
      <c r="A1070" s="9" t="s">
        <v>66</v>
      </c>
      <c r="B1070" s="9" t="s">
        <v>11</v>
      </c>
      <c r="C1070" s="9" t="s">
        <v>34</v>
      </c>
      <c r="D1070" s="9" t="s">
        <v>30</v>
      </c>
      <c r="E1070" s="9" t="s">
        <v>31</v>
      </c>
      <c r="F1070" s="9" t="s">
        <v>32</v>
      </c>
      <c r="G1070" s="9" t="s">
        <v>11</v>
      </c>
      <c r="H1070" s="9" t="s">
        <v>33</v>
      </c>
      <c r="I1070" s="10">
        <v>36892</v>
      </c>
      <c r="J1070" s="12">
        <v>0</v>
      </c>
    </row>
    <row r="1071" spans="1:10" x14ac:dyDescent="0.2">
      <c r="A1071" s="9" t="s">
        <v>66</v>
      </c>
      <c r="B1071" s="9" t="s">
        <v>11</v>
      </c>
      <c r="C1071" s="9" t="s">
        <v>34</v>
      </c>
      <c r="D1071" s="9" t="s">
        <v>30</v>
      </c>
      <c r="E1071" s="9" t="s">
        <v>31</v>
      </c>
      <c r="F1071" s="9" t="s">
        <v>32</v>
      </c>
      <c r="G1071" s="9" t="s">
        <v>11</v>
      </c>
      <c r="H1071" s="9" t="s">
        <v>33</v>
      </c>
      <c r="I1071" s="10">
        <v>37257</v>
      </c>
      <c r="J1071" s="11">
        <v>28.78</v>
      </c>
    </row>
    <row r="1072" spans="1:10" x14ac:dyDescent="0.2">
      <c r="A1072" s="9" t="s">
        <v>66</v>
      </c>
      <c r="B1072" s="9" t="s">
        <v>11</v>
      </c>
      <c r="C1072" s="9" t="s">
        <v>34</v>
      </c>
      <c r="D1072" s="9" t="s">
        <v>30</v>
      </c>
      <c r="E1072" s="9" t="s">
        <v>31</v>
      </c>
      <c r="F1072" s="9" t="s">
        <v>32</v>
      </c>
      <c r="G1072" s="9" t="s">
        <v>11</v>
      </c>
      <c r="H1072" s="9" t="s">
        <v>33</v>
      </c>
      <c r="I1072" s="10">
        <v>37622</v>
      </c>
      <c r="J1072" s="11">
        <v>8776.74</v>
      </c>
    </row>
    <row r="1073" spans="1:10" x14ac:dyDescent="0.2">
      <c r="A1073" s="9" t="s">
        <v>66</v>
      </c>
      <c r="B1073" s="9" t="s">
        <v>11</v>
      </c>
      <c r="C1073" s="9" t="s">
        <v>34</v>
      </c>
      <c r="D1073" s="9" t="s">
        <v>30</v>
      </c>
      <c r="E1073" s="9" t="s">
        <v>31</v>
      </c>
      <c r="F1073" s="9" t="s">
        <v>32</v>
      </c>
      <c r="G1073" s="9" t="s">
        <v>11</v>
      </c>
      <c r="H1073" s="9" t="s">
        <v>33</v>
      </c>
      <c r="I1073" s="10">
        <v>38353</v>
      </c>
      <c r="J1073" s="11">
        <v>109389.04</v>
      </c>
    </row>
    <row r="1074" spans="1:10" x14ac:dyDescent="0.2">
      <c r="A1074" s="9" t="s">
        <v>66</v>
      </c>
      <c r="B1074" s="9" t="s">
        <v>11</v>
      </c>
      <c r="C1074" s="9" t="s">
        <v>34</v>
      </c>
      <c r="D1074" s="9" t="s">
        <v>30</v>
      </c>
      <c r="E1074" s="9" t="s">
        <v>31</v>
      </c>
      <c r="F1074" s="9" t="s">
        <v>32</v>
      </c>
      <c r="G1074" s="9" t="s">
        <v>11</v>
      </c>
      <c r="H1074" s="9" t="s">
        <v>33</v>
      </c>
      <c r="I1074" s="10">
        <v>39448</v>
      </c>
      <c r="J1074" s="11">
        <v>2881.13</v>
      </c>
    </row>
    <row r="1075" spans="1:10" x14ac:dyDescent="0.2">
      <c r="A1075" s="9" t="s">
        <v>66</v>
      </c>
      <c r="B1075" s="9" t="s">
        <v>11</v>
      </c>
      <c r="C1075" s="9" t="s">
        <v>34</v>
      </c>
      <c r="D1075" s="9" t="s">
        <v>30</v>
      </c>
      <c r="E1075" s="9" t="s">
        <v>31</v>
      </c>
      <c r="F1075" s="9" t="s">
        <v>32</v>
      </c>
      <c r="G1075" s="9" t="s">
        <v>11</v>
      </c>
      <c r="H1075" s="9" t="s">
        <v>33</v>
      </c>
      <c r="I1075" s="10">
        <v>41852</v>
      </c>
      <c r="J1075" s="11">
        <v>89535.7</v>
      </c>
    </row>
    <row r="1076" spans="1:10" x14ac:dyDescent="0.2">
      <c r="A1076" s="9" t="s">
        <v>66</v>
      </c>
      <c r="B1076" s="9" t="s">
        <v>11</v>
      </c>
      <c r="C1076" s="9" t="s">
        <v>17</v>
      </c>
      <c r="D1076" s="9" t="s">
        <v>30</v>
      </c>
      <c r="E1076" s="9" t="s">
        <v>31</v>
      </c>
      <c r="F1076" s="9" t="s">
        <v>32</v>
      </c>
      <c r="G1076" s="9" t="s">
        <v>11</v>
      </c>
      <c r="H1076" s="9" t="s">
        <v>33</v>
      </c>
      <c r="I1076" s="10">
        <v>28126</v>
      </c>
      <c r="J1076" s="12">
        <v>0</v>
      </c>
    </row>
    <row r="1077" spans="1:10" x14ac:dyDescent="0.2">
      <c r="A1077" s="9" t="s">
        <v>66</v>
      </c>
      <c r="B1077" s="9" t="s">
        <v>11</v>
      </c>
      <c r="C1077" s="9" t="s">
        <v>17</v>
      </c>
      <c r="D1077" s="9" t="s">
        <v>30</v>
      </c>
      <c r="E1077" s="9" t="s">
        <v>31</v>
      </c>
      <c r="F1077" s="9" t="s">
        <v>32</v>
      </c>
      <c r="G1077" s="9" t="s">
        <v>11</v>
      </c>
      <c r="H1077" s="9" t="s">
        <v>33</v>
      </c>
      <c r="I1077" s="10">
        <v>28491</v>
      </c>
      <c r="J1077" s="12">
        <v>0</v>
      </c>
    </row>
    <row r="1078" spans="1:10" x14ac:dyDescent="0.2">
      <c r="A1078" s="9" t="s">
        <v>66</v>
      </c>
      <c r="B1078" s="9" t="s">
        <v>11</v>
      </c>
      <c r="C1078" s="9" t="s">
        <v>17</v>
      </c>
      <c r="D1078" s="9" t="s">
        <v>30</v>
      </c>
      <c r="E1078" s="9" t="s">
        <v>31</v>
      </c>
      <c r="F1078" s="9" t="s">
        <v>32</v>
      </c>
      <c r="G1078" s="9" t="s">
        <v>11</v>
      </c>
      <c r="H1078" s="9" t="s">
        <v>33</v>
      </c>
      <c r="I1078" s="10">
        <v>28856</v>
      </c>
      <c r="J1078" s="12">
        <v>0</v>
      </c>
    </row>
    <row r="1079" spans="1:10" x14ac:dyDescent="0.2">
      <c r="A1079" s="9" t="s">
        <v>66</v>
      </c>
      <c r="B1079" s="9" t="s">
        <v>11</v>
      </c>
      <c r="C1079" s="9" t="s">
        <v>17</v>
      </c>
      <c r="D1079" s="9" t="s">
        <v>30</v>
      </c>
      <c r="E1079" s="9" t="s">
        <v>31</v>
      </c>
      <c r="F1079" s="9" t="s">
        <v>32</v>
      </c>
      <c r="G1079" s="9" t="s">
        <v>11</v>
      </c>
      <c r="H1079" s="9" t="s">
        <v>33</v>
      </c>
      <c r="I1079" s="10">
        <v>29221</v>
      </c>
      <c r="J1079" s="12">
        <v>0</v>
      </c>
    </row>
    <row r="1080" spans="1:10" x14ac:dyDescent="0.2">
      <c r="A1080" s="9" t="s">
        <v>66</v>
      </c>
      <c r="B1080" s="9" t="s">
        <v>11</v>
      </c>
      <c r="C1080" s="9" t="s">
        <v>17</v>
      </c>
      <c r="D1080" s="9" t="s">
        <v>30</v>
      </c>
      <c r="E1080" s="9" t="s">
        <v>31</v>
      </c>
      <c r="F1080" s="9" t="s">
        <v>32</v>
      </c>
      <c r="G1080" s="9" t="s">
        <v>11</v>
      </c>
      <c r="H1080" s="9" t="s">
        <v>33</v>
      </c>
      <c r="I1080" s="10">
        <v>29587</v>
      </c>
      <c r="J1080" s="12">
        <v>0</v>
      </c>
    </row>
    <row r="1081" spans="1:10" x14ac:dyDescent="0.2">
      <c r="A1081" s="9" t="s">
        <v>66</v>
      </c>
      <c r="B1081" s="9" t="s">
        <v>11</v>
      </c>
      <c r="C1081" s="9" t="s">
        <v>17</v>
      </c>
      <c r="D1081" s="9" t="s">
        <v>30</v>
      </c>
      <c r="E1081" s="9" t="s">
        <v>31</v>
      </c>
      <c r="F1081" s="9" t="s">
        <v>32</v>
      </c>
      <c r="G1081" s="9" t="s">
        <v>11</v>
      </c>
      <c r="H1081" s="9" t="s">
        <v>33</v>
      </c>
      <c r="I1081" s="10">
        <v>29952</v>
      </c>
      <c r="J1081" s="12">
        <v>0</v>
      </c>
    </row>
    <row r="1082" spans="1:10" x14ac:dyDescent="0.2">
      <c r="A1082" s="9" t="s">
        <v>66</v>
      </c>
      <c r="B1082" s="9" t="s">
        <v>11</v>
      </c>
      <c r="C1082" s="9" t="s">
        <v>17</v>
      </c>
      <c r="D1082" s="9" t="s">
        <v>30</v>
      </c>
      <c r="E1082" s="9" t="s">
        <v>31</v>
      </c>
      <c r="F1082" s="9" t="s">
        <v>32</v>
      </c>
      <c r="G1082" s="9" t="s">
        <v>11</v>
      </c>
      <c r="H1082" s="9" t="s">
        <v>33</v>
      </c>
      <c r="I1082" s="10">
        <v>30317</v>
      </c>
      <c r="J1082" s="12">
        <v>0</v>
      </c>
    </row>
    <row r="1083" spans="1:10" x14ac:dyDescent="0.2">
      <c r="A1083" s="9" t="s">
        <v>66</v>
      </c>
      <c r="B1083" s="9" t="s">
        <v>11</v>
      </c>
      <c r="C1083" s="9" t="s">
        <v>17</v>
      </c>
      <c r="D1083" s="9" t="s">
        <v>30</v>
      </c>
      <c r="E1083" s="9" t="s">
        <v>31</v>
      </c>
      <c r="F1083" s="9" t="s">
        <v>32</v>
      </c>
      <c r="G1083" s="9" t="s">
        <v>11</v>
      </c>
      <c r="H1083" s="9" t="s">
        <v>33</v>
      </c>
      <c r="I1083" s="10">
        <v>30682</v>
      </c>
      <c r="J1083" s="12">
        <v>0</v>
      </c>
    </row>
    <row r="1084" spans="1:10" x14ac:dyDescent="0.2">
      <c r="A1084" s="9" t="s">
        <v>66</v>
      </c>
      <c r="B1084" s="9" t="s">
        <v>11</v>
      </c>
      <c r="C1084" s="9" t="s">
        <v>17</v>
      </c>
      <c r="D1084" s="9" t="s">
        <v>30</v>
      </c>
      <c r="E1084" s="9" t="s">
        <v>31</v>
      </c>
      <c r="F1084" s="9" t="s">
        <v>32</v>
      </c>
      <c r="G1084" s="9" t="s">
        <v>11</v>
      </c>
      <c r="H1084" s="9" t="s">
        <v>33</v>
      </c>
      <c r="I1084" s="10">
        <v>31048</v>
      </c>
      <c r="J1084" s="12">
        <v>0</v>
      </c>
    </row>
    <row r="1085" spans="1:10" x14ac:dyDescent="0.2">
      <c r="A1085" s="9" t="s">
        <v>66</v>
      </c>
      <c r="B1085" s="9" t="s">
        <v>11</v>
      </c>
      <c r="C1085" s="9" t="s">
        <v>17</v>
      </c>
      <c r="D1085" s="9" t="s">
        <v>30</v>
      </c>
      <c r="E1085" s="9" t="s">
        <v>31</v>
      </c>
      <c r="F1085" s="9" t="s">
        <v>32</v>
      </c>
      <c r="G1085" s="9" t="s">
        <v>11</v>
      </c>
      <c r="H1085" s="9" t="s">
        <v>33</v>
      </c>
      <c r="I1085" s="10">
        <v>31413</v>
      </c>
      <c r="J1085" s="12">
        <v>0</v>
      </c>
    </row>
    <row r="1086" spans="1:10" x14ac:dyDescent="0.2">
      <c r="A1086" s="9" t="s">
        <v>66</v>
      </c>
      <c r="B1086" s="9" t="s">
        <v>11</v>
      </c>
      <c r="C1086" s="9" t="s">
        <v>17</v>
      </c>
      <c r="D1086" s="9" t="s">
        <v>30</v>
      </c>
      <c r="E1086" s="9" t="s">
        <v>31</v>
      </c>
      <c r="F1086" s="9" t="s">
        <v>32</v>
      </c>
      <c r="G1086" s="9" t="s">
        <v>11</v>
      </c>
      <c r="H1086" s="9" t="s">
        <v>33</v>
      </c>
      <c r="I1086" s="10">
        <v>31778</v>
      </c>
      <c r="J1086" s="12">
        <v>0</v>
      </c>
    </row>
    <row r="1087" spans="1:10" x14ac:dyDescent="0.2">
      <c r="A1087" s="9" t="s">
        <v>66</v>
      </c>
      <c r="B1087" s="9" t="s">
        <v>11</v>
      </c>
      <c r="C1087" s="9" t="s">
        <v>17</v>
      </c>
      <c r="D1087" s="9" t="s">
        <v>30</v>
      </c>
      <c r="E1087" s="9" t="s">
        <v>31</v>
      </c>
      <c r="F1087" s="9" t="s">
        <v>32</v>
      </c>
      <c r="G1087" s="9" t="s">
        <v>11</v>
      </c>
      <c r="H1087" s="9" t="s">
        <v>33</v>
      </c>
      <c r="I1087" s="10">
        <v>32143</v>
      </c>
      <c r="J1087" s="12">
        <v>0</v>
      </c>
    </row>
    <row r="1088" spans="1:10" x14ac:dyDescent="0.2">
      <c r="A1088" s="9" t="s">
        <v>66</v>
      </c>
      <c r="B1088" s="9" t="s">
        <v>11</v>
      </c>
      <c r="C1088" s="9" t="s">
        <v>17</v>
      </c>
      <c r="D1088" s="9" t="s">
        <v>30</v>
      </c>
      <c r="E1088" s="9" t="s">
        <v>31</v>
      </c>
      <c r="F1088" s="9" t="s">
        <v>32</v>
      </c>
      <c r="G1088" s="9" t="s">
        <v>11</v>
      </c>
      <c r="H1088" s="9" t="s">
        <v>33</v>
      </c>
      <c r="I1088" s="10">
        <v>32509</v>
      </c>
      <c r="J1088" s="12">
        <v>0</v>
      </c>
    </row>
    <row r="1089" spans="1:10" x14ac:dyDescent="0.2">
      <c r="A1089" s="9" t="s">
        <v>66</v>
      </c>
      <c r="B1089" s="9" t="s">
        <v>11</v>
      </c>
      <c r="C1089" s="9" t="s">
        <v>17</v>
      </c>
      <c r="D1089" s="9" t="s">
        <v>30</v>
      </c>
      <c r="E1089" s="9" t="s">
        <v>31</v>
      </c>
      <c r="F1089" s="9" t="s">
        <v>32</v>
      </c>
      <c r="G1089" s="9" t="s">
        <v>11</v>
      </c>
      <c r="H1089" s="9" t="s">
        <v>33</v>
      </c>
      <c r="I1089" s="10">
        <v>32874</v>
      </c>
      <c r="J1089" s="12">
        <v>0</v>
      </c>
    </row>
    <row r="1090" spans="1:10" x14ac:dyDescent="0.2">
      <c r="A1090" s="9" t="s">
        <v>66</v>
      </c>
      <c r="B1090" s="9" t="s">
        <v>11</v>
      </c>
      <c r="C1090" s="9" t="s">
        <v>17</v>
      </c>
      <c r="D1090" s="9" t="s">
        <v>30</v>
      </c>
      <c r="E1090" s="9" t="s">
        <v>31</v>
      </c>
      <c r="F1090" s="9" t="s">
        <v>32</v>
      </c>
      <c r="G1090" s="9" t="s">
        <v>11</v>
      </c>
      <c r="H1090" s="9" t="s">
        <v>33</v>
      </c>
      <c r="I1090" s="10">
        <v>33239</v>
      </c>
      <c r="J1090" s="12">
        <v>0</v>
      </c>
    </row>
    <row r="1091" spans="1:10" x14ac:dyDescent="0.2">
      <c r="A1091" s="9" t="s">
        <v>66</v>
      </c>
      <c r="B1091" s="9" t="s">
        <v>11</v>
      </c>
      <c r="C1091" s="9" t="s">
        <v>17</v>
      </c>
      <c r="D1091" s="9" t="s">
        <v>30</v>
      </c>
      <c r="E1091" s="9" t="s">
        <v>31</v>
      </c>
      <c r="F1091" s="9" t="s">
        <v>32</v>
      </c>
      <c r="G1091" s="9" t="s">
        <v>11</v>
      </c>
      <c r="H1091" s="9" t="s">
        <v>33</v>
      </c>
      <c r="I1091" s="10">
        <v>33604</v>
      </c>
      <c r="J1091" s="12">
        <v>0</v>
      </c>
    </row>
    <row r="1092" spans="1:10" x14ac:dyDescent="0.2">
      <c r="A1092" s="9" t="s">
        <v>66</v>
      </c>
      <c r="B1092" s="9" t="s">
        <v>11</v>
      </c>
      <c r="C1092" s="9" t="s">
        <v>17</v>
      </c>
      <c r="D1092" s="9" t="s">
        <v>30</v>
      </c>
      <c r="E1092" s="9" t="s">
        <v>31</v>
      </c>
      <c r="F1092" s="9" t="s">
        <v>32</v>
      </c>
      <c r="G1092" s="9" t="s">
        <v>11</v>
      </c>
      <c r="H1092" s="9" t="s">
        <v>33</v>
      </c>
      <c r="I1092" s="10">
        <v>33970</v>
      </c>
      <c r="J1092" s="12">
        <v>0</v>
      </c>
    </row>
    <row r="1093" spans="1:10" x14ac:dyDescent="0.2">
      <c r="A1093" s="9" t="s">
        <v>66</v>
      </c>
      <c r="B1093" s="9" t="s">
        <v>11</v>
      </c>
      <c r="C1093" s="9" t="s">
        <v>17</v>
      </c>
      <c r="D1093" s="9" t="s">
        <v>30</v>
      </c>
      <c r="E1093" s="9" t="s">
        <v>31</v>
      </c>
      <c r="F1093" s="9" t="s">
        <v>32</v>
      </c>
      <c r="G1093" s="9" t="s">
        <v>11</v>
      </c>
      <c r="H1093" s="9" t="s">
        <v>33</v>
      </c>
      <c r="I1093" s="10">
        <v>34335</v>
      </c>
      <c r="J1093" s="12">
        <v>0</v>
      </c>
    </row>
    <row r="1094" spans="1:10" x14ac:dyDescent="0.2">
      <c r="A1094" s="9" t="s">
        <v>66</v>
      </c>
      <c r="B1094" s="9" t="s">
        <v>11</v>
      </c>
      <c r="C1094" s="9" t="s">
        <v>17</v>
      </c>
      <c r="D1094" s="9" t="s">
        <v>30</v>
      </c>
      <c r="E1094" s="9" t="s">
        <v>31</v>
      </c>
      <c r="F1094" s="9" t="s">
        <v>32</v>
      </c>
      <c r="G1094" s="9" t="s">
        <v>11</v>
      </c>
      <c r="H1094" s="9" t="s">
        <v>33</v>
      </c>
      <c r="I1094" s="10">
        <v>34700</v>
      </c>
      <c r="J1094" s="12">
        <v>0</v>
      </c>
    </row>
    <row r="1095" spans="1:10" x14ac:dyDescent="0.2">
      <c r="A1095" s="9" t="s">
        <v>66</v>
      </c>
      <c r="B1095" s="9" t="s">
        <v>11</v>
      </c>
      <c r="C1095" s="9" t="s">
        <v>17</v>
      </c>
      <c r="D1095" s="9" t="s">
        <v>30</v>
      </c>
      <c r="E1095" s="9" t="s">
        <v>31</v>
      </c>
      <c r="F1095" s="9" t="s">
        <v>32</v>
      </c>
      <c r="G1095" s="9" t="s">
        <v>11</v>
      </c>
      <c r="H1095" s="9" t="s">
        <v>33</v>
      </c>
      <c r="I1095" s="10">
        <v>35065</v>
      </c>
      <c r="J1095" s="12">
        <v>0</v>
      </c>
    </row>
    <row r="1096" spans="1:10" x14ac:dyDescent="0.2">
      <c r="A1096" s="9" t="s">
        <v>66</v>
      </c>
      <c r="B1096" s="9" t="s">
        <v>11</v>
      </c>
      <c r="C1096" s="9" t="s">
        <v>17</v>
      </c>
      <c r="D1096" s="9" t="s">
        <v>30</v>
      </c>
      <c r="E1096" s="9" t="s">
        <v>31</v>
      </c>
      <c r="F1096" s="9" t="s">
        <v>32</v>
      </c>
      <c r="G1096" s="9" t="s">
        <v>11</v>
      </c>
      <c r="H1096" s="9" t="s">
        <v>33</v>
      </c>
      <c r="I1096" s="10">
        <v>35431</v>
      </c>
      <c r="J1096" s="12">
        <v>0</v>
      </c>
    </row>
    <row r="1097" spans="1:10" x14ac:dyDescent="0.2">
      <c r="A1097" s="9" t="s">
        <v>66</v>
      </c>
      <c r="B1097" s="9" t="s">
        <v>11</v>
      </c>
      <c r="C1097" s="9" t="s">
        <v>17</v>
      </c>
      <c r="D1097" s="9" t="s">
        <v>30</v>
      </c>
      <c r="E1097" s="9" t="s">
        <v>31</v>
      </c>
      <c r="F1097" s="9" t="s">
        <v>32</v>
      </c>
      <c r="G1097" s="9" t="s">
        <v>11</v>
      </c>
      <c r="H1097" s="9" t="s">
        <v>33</v>
      </c>
      <c r="I1097" s="10">
        <v>35796</v>
      </c>
      <c r="J1097" s="12">
        <v>0</v>
      </c>
    </row>
    <row r="1098" spans="1:10" x14ac:dyDescent="0.2">
      <c r="A1098" s="9" t="s">
        <v>66</v>
      </c>
      <c r="B1098" s="9" t="s">
        <v>11</v>
      </c>
      <c r="C1098" s="9" t="s">
        <v>17</v>
      </c>
      <c r="D1098" s="9" t="s">
        <v>30</v>
      </c>
      <c r="E1098" s="9" t="s">
        <v>31</v>
      </c>
      <c r="F1098" s="9" t="s">
        <v>32</v>
      </c>
      <c r="G1098" s="9" t="s">
        <v>11</v>
      </c>
      <c r="H1098" s="9" t="s">
        <v>33</v>
      </c>
      <c r="I1098" s="10">
        <v>36161</v>
      </c>
      <c r="J1098" s="12">
        <v>0</v>
      </c>
    </row>
    <row r="1099" spans="1:10" x14ac:dyDescent="0.2">
      <c r="A1099" s="9" t="s">
        <v>66</v>
      </c>
      <c r="B1099" s="9" t="s">
        <v>11</v>
      </c>
      <c r="C1099" s="9" t="s">
        <v>17</v>
      </c>
      <c r="D1099" s="9" t="s">
        <v>30</v>
      </c>
      <c r="E1099" s="9" t="s">
        <v>31</v>
      </c>
      <c r="F1099" s="9" t="s">
        <v>32</v>
      </c>
      <c r="G1099" s="9" t="s">
        <v>11</v>
      </c>
      <c r="H1099" s="9" t="s">
        <v>33</v>
      </c>
      <c r="I1099" s="10">
        <v>36526</v>
      </c>
      <c r="J1099" s="12">
        <v>0</v>
      </c>
    </row>
    <row r="1100" spans="1:10" x14ac:dyDescent="0.2">
      <c r="A1100" s="9" t="s">
        <v>66</v>
      </c>
      <c r="B1100" s="9" t="s">
        <v>11</v>
      </c>
      <c r="C1100" s="9" t="s">
        <v>17</v>
      </c>
      <c r="D1100" s="9" t="s">
        <v>30</v>
      </c>
      <c r="E1100" s="9" t="s">
        <v>31</v>
      </c>
      <c r="F1100" s="9" t="s">
        <v>32</v>
      </c>
      <c r="G1100" s="9" t="s">
        <v>11</v>
      </c>
      <c r="H1100" s="9" t="s">
        <v>33</v>
      </c>
      <c r="I1100" s="10">
        <v>37257</v>
      </c>
      <c r="J1100" s="11">
        <v>494.64</v>
      </c>
    </row>
    <row r="1101" spans="1:10" x14ac:dyDescent="0.2">
      <c r="A1101" s="9" t="s">
        <v>66</v>
      </c>
      <c r="B1101" s="9" t="s">
        <v>11</v>
      </c>
      <c r="C1101" s="9" t="s">
        <v>17</v>
      </c>
      <c r="D1101" s="9" t="s">
        <v>30</v>
      </c>
      <c r="E1101" s="9" t="s">
        <v>31</v>
      </c>
      <c r="F1101" s="9" t="s">
        <v>32</v>
      </c>
      <c r="G1101" s="9" t="s">
        <v>11</v>
      </c>
      <c r="H1101" s="9" t="s">
        <v>33</v>
      </c>
      <c r="I1101" s="10">
        <v>37622</v>
      </c>
      <c r="J1101" s="11">
        <v>14745.41</v>
      </c>
    </row>
    <row r="1102" spans="1:10" x14ac:dyDescent="0.2">
      <c r="A1102" s="9" t="s">
        <v>66</v>
      </c>
      <c r="B1102" s="9" t="s">
        <v>11</v>
      </c>
      <c r="C1102" s="9" t="s">
        <v>12</v>
      </c>
      <c r="D1102" s="9" t="s">
        <v>37</v>
      </c>
      <c r="E1102" s="9" t="s">
        <v>38</v>
      </c>
      <c r="F1102" s="9" t="s">
        <v>39</v>
      </c>
      <c r="G1102" s="9" t="s">
        <v>11</v>
      </c>
      <c r="H1102" s="9" t="s">
        <v>40</v>
      </c>
      <c r="I1102" s="10">
        <v>28126</v>
      </c>
      <c r="J1102" s="12">
        <v>0</v>
      </c>
    </row>
    <row r="1103" spans="1:10" x14ac:dyDescent="0.2">
      <c r="A1103" s="9" t="s">
        <v>66</v>
      </c>
      <c r="B1103" s="9" t="s">
        <v>11</v>
      </c>
      <c r="C1103" s="9" t="s">
        <v>12</v>
      </c>
      <c r="D1103" s="9" t="s">
        <v>37</v>
      </c>
      <c r="E1103" s="9" t="s">
        <v>38</v>
      </c>
      <c r="F1103" s="9" t="s">
        <v>39</v>
      </c>
      <c r="G1103" s="9" t="s">
        <v>11</v>
      </c>
      <c r="H1103" s="9" t="s">
        <v>40</v>
      </c>
      <c r="I1103" s="10">
        <v>28491</v>
      </c>
      <c r="J1103" s="12">
        <v>0</v>
      </c>
    </row>
    <row r="1104" spans="1:10" x14ac:dyDescent="0.2">
      <c r="A1104" s="9" t="s">
        <v>66</v>
      </c>
      <c r="B1104" s="9" t="s">
        <v>11</v>
      </c>
      <c r="C1104" s="9" t="s">
        <v>12</v>
      </c>
      <c r="D1104" s="9" t="s">
        <v>37</v>
      </c>
      <c r="E1104" s="9" t="s">
        <v>38</v>
      </c>
      <c r="F1104" s="9" t="s">
        <v>39</v>
      </c>
      <c r="G1104" s="9" t="s">
        <v>11</v>
      </c>
      <c r="H1104" s="9" t="s">
        <v>40</v>
      </c>
      <c r="I1104" s="10">
        <v>28856</v>
      </c>
      <c r="J1104" s="12">
        <v>0</v>
      </c>
    </row>
    <row r="1105" spans="1:10" x14ac:dyDescent="0.2">
      <c r="A1105" s="9" t="s">
        <v>66</v>
      </c>
      <c r="B1105" s="9" t="s">
        <v>11</v>
      </c>
      <c r="C1105" s="9" t="s">
        <v>12</v>
      </c>
      <c r="D1105" s="9" t="s">
        <v>37</v>
      </c>
      <c r="E1105" s="9" t="s">
        <v>38</v>
      </c>
      <c r="F1105" s="9" t="s">
        <v>39</v>
      </c>
      <c r="G1105" s="9" t="s">
        <v>11</v>
      </c>
      <c r="H1105" s="9" t="s">
        <v>40</v>
      </c>
      <c r="I1105" s="10">
        <v>29221</v>
      </c>
      <c r="J1105" s="12">
        <v>0</v>
      </c>
    </row>
    <row r="1106" spans="1:10" x14ac:dyDescent="0.2">
      <c r="A1106" s="9" t="s">
        <v>66</v>
      </c>
      <c r="B1106" s="9" t="s">
        <v>11</v>
      </c>
      <c r="C1106" s="9" t="s">
        <v>12</v>
      </c>
      <c r="D1106" s="9" t="s">
        <v>37</v>
      </c>
      <c r="E1106" s="9" t="s">
        <v>38</v>
      </c>
      <c r="F1106" s="9" t="s">
        <v>39</v>
      </c>
      <c r="G1106" s="9" t="s">
        <v>11</v>
      </c>
      <c r="H1106" s="9" t="s">
        <v>40</v>
      </c>
      <c r="I1106" s="10">
        <v>29587</v>
      </c>
      <c r="J1106" s="12">
        <v>0</v>
      </c>
    </row>
    <row r="1107" spans="1:10" x14ac:dyDescent="0.2">
      <c r="A1107" s="9" t="s">
        <v>66</v>
      </c>
      <c r="B1107" s="9" t="s">
        <v>11</v>
      </c>
      <c r="C1107" s="9" t="s">
        <v>12</v>
      </c>
      <c r="D1107" s="9" t="s">
        <v>37</v>
      </c>
      <c r="E1107" s="9" t="s">
        <v>38</v>
      </c>
      <c r="F1107" s="9" t="s">
        <v>39</v>
      </c>
      <c r="G1107" s="9" t="s">
        <v>11</v>
      </c>
      <c r="H1107" s="9" t="s">
        <v>40</v>
      </c>
      <c r="I1107" s="10">
        <v>29952</v>
      </c>
      <c r="J1107" s="12">
        <v>0</v>
      </c>
    </row>
    <row r="1108" spans="1:10" x14ac:dyDescent="0.2">
      <c r="A1108" s="9" t="s">
        <v>66</v>
      </c>
      <c r="B1108" s="9" t="s">
        <v>11</v>
      </c>
      <c r="C1108" s="9" t="s">
        <v>12</v>
      </c>
      <c r="D1108" s="9" t="s">
        <v>37</v>
      </c>
      <c r="E1108" s="9" t="s">
        <v>38</v>
      </c>
      <c r="F1108" s="9" t="s">
        <v>39</v>
      </c>
      <c r="G1108" s="9" t="s">
        <v>11</v>
      </c>
      <c r="H1108" s="9" t="s">
        <v>40</v>
      </c>
      <c r="I1108" s="10">
        <v>30317</v>
      </c>
      <c r="J1108" s="12">
        <v>0</v>
      </c>
    </row>
    <row r="1109" spans="1:10" x14ac:dyDescent="0.2">
      <c r="A1109" s="9" t="s">
        <v>66</v>
      </c>
      <c r="B1109" s="9" t="s">
        <v>11</v>
      </c>
      <c r="C1109" s="9" t="s">
        <v>12</v>
      </c>
      <c r="D1109" s="9" t="s">
        <v>37</v>
      </c>
      <c r="E1109" s="9" t="s">
        <v>38</v>
      </c>
      <c r="F1109" s="9" t="s">
        <v>39</v>
      </c>
      <c r="G1109" s="9" t="s">
        <v>11</v>
      </c>
      <c r="H1109" s="9" t="s">
        <v>40</v>
      </c>
      <c r="I1109" s="10">
        <v>30682</v>
      </c>
      <c r="J1109" s="12">
        <v>0</v>
      </c>
    </row>
    <row r="1110" spans="1:10" x14ac:dyDescent="0.2">
      <c r="A1110" s="9" t="s">
        <v>66</v>
      </c>
      <c r="B1110" s="9" t="s">
        <v>11</v>
      </c>
      <c r="C1110" s="9" t="s">
        <v>12</v>
      </c>
      <c r="D1110" s="9" t="s">
        <v>37</v>
      </c>
      <c r="E1110" s="9" t="s">
        <v>38</v>
      </c>
      <c r="F1110" s="9" t="s">
        <v>39</v>
      </c>
      <c r="G1110" s="9" t="s">
        <v>11</v>
      </c>
      <c r="H1110" s="9" t="s">
        <v>40</v>
      </c>
      <c r="I1110" s="10">
        <v>31048</v>
      </c>
      <c r="J1110" s="12">
        <v>0</v>
      </c>
    </row>
    <row r="1111" spans="1:10" x14ac:dyDescent="0.2">
      <c r="A1111" s="9" t="s">
        <v>66</v>
      </c>
      <c r="B1111" s="9" t="s">
        <v>11</v>
      </c>
      <c r="C1111" s="9" t="s">
        <v>12</v>
      </c>
      <c r="D1111" s="9" t="s">
        <v>37</v>
      </c>
      <c r="E1111" s="9" t="s">
        <v>38</v>
      </c>
      <c r="F1111" s="9" t="s">
        <v>39</v>
      </c>
      <c r="G1111" s="9" t="s">
        <v>11</v>
      </c>
      <c r="H1111" s="9" t="s">
        <v>40</v>
      </c>
      <c r="I1111" s="10">
        <v>31413</v>
      </c>
      <c r="J1111" s="12">
        <v>0</v>
      </c>
    </row>
    <row r="1112" spans="1:10" x14ac:dyDescent="0.2">
      <c r="A1112" s="9" t="s">
        <v>66</v>
      </c>
      <c r="B1112" s="9" t="s">
        <v>11</v>
      </c>
      <c r="C1112" s="9" t="s">
        <v>12</v>
      </c>
      <c r="D1112" s="9" t="s">
        <v>37</v>
      </c>
      <c r="E1112" s="9" t="s">
        <v>38</v>
      </c>
      <c r="F1112" s="9" t="s">
        <v>39</v>
      </c>
      <c r="G1112" s="9" t="s">
        <v>11</v>
      </c>
      <c r="H1112" s="9" t="s">
        <v>40</v>
      </c>
      <c r="I1112" s="10">
        <v>31778</v>
      </c>
      <c r="J1112" s="12">
        <v>0</v>
      </c>
    </row>
    <row r="1113" spans="1:10" x14ac:dyDescent="0.2">
      <c r="A1113" s="9" t="s">
        <v>66</v>
      </c>
      <c r="B1113" s="9" t="s">
        <v>11</v>
      </c>
      <c r="C1113" s="9" t="s">
        <v>12</v>
      </c>
      <c r="D1113" s="9" t="s">
        <v>37</v>
      </c>
      <c r="E1113" s="9" t="s">
        <v>38</v>
      </c>
      <c r="F1113" s="9" t="s">
        <v>39</v>
      </c>
      <c r="G1113" s="9" t="s">
        <v>11</v>
      </c>
      <c r="H1113" s="9" t="s">
        <v>40</v>
      </c>
      <c r="I1113" s="10">
        <v>32143</v>
      </c>
      <c r="J1113" s="12">
        <v>0</v>
      </c>
    </row>
    <row r="1114" spans="1:10" x14ac:dyDescent="0.2">
      <c r="A1114" s="9" t="s">
        <v>66</v>
      </c>
      <c r="B1114" s="9" t="s">
        <v>11</v>
      </c>
      <c r="C1114" s="9" t="s">
        <v>12</v>
      </c>
      <c r="D1114" s="9" t="s">
        <v>37</v>
      </c>
      <c r="E1114" s="9" t="s">
        <v>38</v>
      </c>
      <c r="F1114" s="9" t="s">
        <v>39</v>
      </c>
      <c r="G1114" s="9" t="s">
        <v>11</v>
      </c>
      <c r="H1114" s="9" t="s">
        <v>40</v>
      </c>
      <c r="I1114" s="10">
        <v>32509</v>
      </c>
      <c r="J1114" s="12">
        <v>0</v>
      </c>
    </row>
    <row r="1115" spans="1:10" x14ac:dyDescent="0.2">
      <c r="A1115" s="9" t="s">
        <v>66</v>
      </c>
      <c r="B1115" s="9" t="s">
        <v>11</v>
      </c>
      <c r="C1115" s="9" t="s">
        <v>12</v>
      </c>
      <c r="D1115" s="9" t="s">
        <v>37</v>
      </c>
      <c r="E1115" s="9" t="s">
        <v>38</v>
      </c>
      <c r="F1115" s="9" t="s">
        <v>39</v>
      </c>
      <c r="G1115" s="9" t="s">
        <v>11</v>
      </c>
      <c r="H1115" s="9" t="s">
        <v>40</v>
      </c>
      <c r="I1115" s="10">
        <v>32874</v>
      </c>
      <c r="J1115" s="12">
        <v>0</v>
      </c>
    </row>
    <row r="1116" spans="1:10" x14ac:dyDescent="0.2">
      <c r="A1116" s="9" t="s">
        <v>66</v>
      </c>
      <c r="B1116" s="9" t="s">
        <v>11</v>
      </c>
      <c r="C1116" s="9" t="s">
        <v>12</v>
      </c>
      <c r="D1116" s="9" t="s">
        <v>37</v>
      </c>
      <c r="E1116" s="9" t="s">
        <v>38</v>
      </c>
      <c r="F1116" s="9" t="s">
        <v>39</v>
      </c>
      <c r="G1116" s="9" t="s">
        <v>11</v>
      </c>
      <c r="H1116" s="9" t="s">
        <v>40</v>
      </c>
      <c r="I1116" s="10">
        <v>33239</v>
      </c>
      <c r="J1116" s="12">
        <v>0</v>
      </c>
    </row>
    <row r="1117" spans="1:10" x14ac:dyDescent="0.2">
      <c r="A1117" s="9" t="s">
        <v>66</v>
      </c>
      <c r="B1117" s="9" t="s">
        <v>11</v>
      </c>
      <c r="C1117" s="9" t="s">
        <v>12</v>
      </c>
      <c r="D1117" s="9" t="s">
        <v>37</v>
      </c>
      <c r="E1117" s="9" t="s">
        <v>38</v>
      </c>
      <c r="F1117" s="9" t="s">
        <v>39</v>
      </c>
      <c r="G1117" s="9" t="s">
        <v>11</v>
      </c>
      <c r="H1117" s="9" t="s">
        <v>40</v>
      </c>
      <c r="I1117" s="10">
        <v>33604</v>
      </c>
      <c r="J1117" s="12">
        <v>0</v>
      </c>
    </row>
    <row r="1118" spans="1:10" x14ac:dyDescent="0.2">
      <c r="A1118" s="9" t="s">
        <v>66</v>
      </c>
      <c r="B1118" s="9" t="s">
        <v>11</v>
      </c>
      <c r="C1118" s="9" t="s">
        <v>12</v>
      </c>
      <c r="D1118" s="9" t="s">
        <v>37</v>
      </c>
      <c r="E1118" s="9" t="s">
        <v>38</v>
      </c>
      <c r="F1118" s="9" t="s">
        <v>39</v>
      </c>
      <c r="G1118" s="9" t="s">
        <v>11</v>
      </c>
      <c r="H1118" s="9" t="s">
        <v>40</v>
      </c>
      <c r="I1118" s="10">
        <v>33970</v>
      </c>
      <c r="J1118" s="12">
        <v>0</v>
      </c>
    </row>
    <row r="1119" spans="1:10" x14ac:dyDescent="0.2">
      <c r="A1119" s="9" t="s">
        <v>66</v>
      </c>
      <c r="B1119" s="9" t="s">
        <v>11</v>
      </c>
      <c r="C1119" s="9" t="s">
        <v>12</v>
      </c>
      <c r="D1119" s="9" t="s">
        <v>37</v>
      </c>
      <c r="E1119" s="9" t="s">
        <v>38</v>
      </c>
      <c r="F1119" s="9" t="s">
        <v>39</v>
      </c>
      <c r="G1119" s="9" t="s">
        <v>11</v>
      </c>
      <c r="H1119" s="9" t="s">
        <v>40</v>
      </c>
      <c r="I1119" s="10">
        <v>34335</v>
      </c>
      <c r="J1119" s="12">
        <v>0</v>
      </c>
    </row>
    <row r="1120" spans="1:10" x14ac:dyDescent="0.2">
      <c r="A1120" s="9" t="s">
        <v>66</v>
      </c>
      <c r="B1120" s="9" t="s">
        <v>11</v>
      </c>
      <c r="C1120" s="9" t="s">
        <v>12</v>
      </c>
      <c r="D1120" s="9" t="s">
        <v>37</v>
      </c>
      <c r="E1120" s="9" t="s">
        <v>38</v>
      </c>
      <c r="F1120" s="9" t="s">
        <v>39</v>
      </c>
      <c r="G1120" s="9" t="s">
        <v>11</v>
      </c>
      <c r="H1120" s="9" t="s">
        <v>40</v>
      </c>
      <c r="I1120" s="10">
        <v>34700</v>
      </c>
      <c r="J1120" s="12">
        <v>0</v>
      </c>
    </row>
    <row r="1121" spans="1:10" x14ac:dyDescent="0.2">
      <c r="A1121" s="9" t="s">
        <v>66</v>
      </c>
      <c r="B1121" s="9" t="s">
        <v>11</v>
      </c>
      <c r="C1121" s="9" t="s">
        <v>12</v>
      </c>
      <c r="D1121" s="9" t="s">
        <v>37</v>
      </c>
      <c r="E1121" s="9" t="s">
        <v>38</v>
      </c>
      <c r="F1121" s="9" t="s">
        <v>39</v>
      </c>
      <c r="G1121" s="9" t="s">
        <v>11</v>
      </c>
      <c r="H1121" s="9" t="s">
        <v>40</v>
      </c>
      <c r="I1121" s="10">
        <v>35065</v>
      </c>
      <c r="J1121" s="12">
        <v>0</v>
      </c>
    </row>
    <row r="1122" spans="1:10" x14ac:dyDescent="0.2">
      <c r="A1122" s="9" t="s">
        <v>66</v>
      </c>
      <c r="B1122" s="9" t="s">
        <v>11</v>
      </c>
      <c r="C1122" s="9" t="s">
        <v>12</v>
      </c>
      <c r="D1122" s="9" t="s">
        <v>37</v>
      </c>
      <c r="E1122" s="9" t="s">
        <v>38</v>
      </c>
      <c r="F1122" s="9" t="s">
        <v>39</v>
      </c>
      <c r="G1122" s="9" t="s">
        <v>11</v>
      </c>
      <c r="H1122" s="9" t="s">
        <v>40</v>
      </c>
      <c r="I1122" s="10">
        <v>35431</v>
      </c>
      <c r="J1122" s="12">
        <v>0</v>
      </c>
    </row>
    <row r="1123" spans="1:10" x14ac:dyDescent="0.2">
      <c r="A1123" s="9" t="s">
        <v>66</v>
      </c>
      <c r="B1123" s="9" t="s">
        <v>11</v>
      </c>
      <c r="C1123" s="9" t="s">
        <v>12</v>
      </c>
      <c r="D1123" s="9" t="s">
        <v>37</v>
      </c>
      <c r="E1123" s="9" t="s">
        <v>38</v>
      </c>
      <c r="F1123" s="9" t="s">
        <v>39</v>
      </c>
      <c r="G1123" s="9" t="s">
        <v>11</v>
      </c>
      <c r="H1123" s="9" t="s">
        <v>40</v>
      </c>
      <c r="I1123" s="10">
        <v>35796</v>
      </c>
      <c r="J1123" s="12">
        <v>0</v>
      </c>
    </row>
    <row r="1124" spans="1:10" x14ac:dyDescent="0.2">
      <c r="A1124" s="9" t="s">
        <v>66</v>
      </c>
      <c r="B1124" s="9" t="s">
        <v>11</v>
      </c>
      <c r="C1124" s="9" t="s">
        <v>12</v>
      </c>
      <c r="D1124" s="9" t="s">
        <v>37</v>
      </c>
      <c r="E1124" s="9" t="s">
        <v>38</v>
      </c>
      <c r="F1124" s="9" t="s">
        <v>39</v>
      </c>
      <c r="G1124" s="9" t="s">
        <v>11</v>
      </c>
      <c r="H1124" s="9" t="s">
        <v>40</v>
      </c>
      <c r="I1124" s="10">
        <v>36161</v>
      </c>
      <c r="J1124" s="12">
        <v>0</v>
      </c>
    </row>
    <row r="1125" spans="1:10" x14ac:dyDescent="0.2">
      <c r="A1125" s="9" t="s">
        <v>66</v>
      </c>
      <c r="B1125" s="9" t="s">
        <v>11</v>
      </c>
      <c r="C1125" s="9" t="s">
        <v>12</v>
      </c>
      <c r="D1125" s="9" t="s">
        <v>37</v>
      </c>
      <c r="E1125" s="9" t="s">
        <v>38</v>
      </c>
      <c r="F1125" s="9" t="s">
        <v>39</v>
      </c>
      <c r="G1125" s="9" t="s">
        <v>11</v>
      </c>
      <c r="H1125" s="9" t="s">
        <v>40</v>
      </c>
      <c r="I1125" s="10">
        <v>36526</v>
      </c>
      <c r="J1125" s="12">
        <v>0</v>
      </c>
    </row>
    <row r="1126" spans="1:10" x14ac:dyDescent="0.2">
      <c r="A1126" s="9" t="s">
        <v>66</v>
      </c>
      <c r="B1126" s="9" t="s">
        <v>11</v>
      </c>
      <c r="C1126" s="9" t="s">
        <v>12</v>
      </c>
      <c r="D1126" s="9" t="s">
        <v>37</v>
      </c>
      <c r="E1126" s="9" t="s">
        <v>38</v>
      </c>
      <c r="F1126" s="9" t="s">
        <v>39</v>
      </c>
      <c r="G1126" s="9" t="s">
        <v>11</v>
      </c>
      <c r="H1126" s="9" t="s">
        <v>40</v>
      </c>
      <c r="I1126" s="10">
        <v>36892</v>
      </c>
      <c r="J1126" s="12">
        <v>0</v>
      </c>
    </row>
    <row r="1127" spans="1:10" x14ac:dyDescent="0.2">
      <c r="A1127" s="9" t="s">
        <v>66</v>
      </c>
      <c r="B1127" s="9" t="s">
        <v>11</v>
      </c>
      <c r="C1127" s="9" t="s">
        <v>12</v>
      </c>
      <c r="D1127" s="9" t="s">
        <v>37</v>
      </c>
      <c r="E1127" s="9" t="s">
        <v>38</v>
      </c>
      <c r="F1127" s="9" t="s">
        <v>39</v>
      </c>
      <c r="G1127" s="9" t="s">
        <v>11</v>
      </c>
      <c r="H1127" s="9" t="s">
        <v>40</v>
      </c>
      <c r="I1127" s="10">
        <v>37257</v>
      </c>
      <c r="J1127" s="11">
        <v>1.75</v>
      </c>
    </row>
    <row r="1128" spans="1:10" x14ac:dyDescent="0.2">
      <c r="A1128" s="9" t="s">
        <v>66</v>
      </c>
      <c r="B1128" s="9" t="s">
        <v>11</v>
      </c>
      <c r="C1128" s="9" t="s">
        <v>12</v>
      </c>
      <c r="D1128" s="9" t="s">
        <v>37</v>
      </c>
      <c r="E1128" s="9" t="s">
        <v>38</v>
      </c>
      <c r="F1128" s="9" t="s">
        <v>39</v>
      </c>
      <c r="G1128" s="9" t="s">
        <v>11</v>
      </c>
      <c r="H1128" s="9" t="s">
        <v>40</v>
      </c>
      <c r="I1128" s="10">
        <v>37622</v>
      </c>
      <c r="J1128" s="11">
        <v>534.76</v>
      </c>
    </row>
    <row r="1129" spans="1:10" x14ac:dyDescent="0.2">
      <c r="A1129" s="9" t="s">
        <v>66</v>
      </c>
      <c r="B1129" s="9" t="s">
        <v>11</v>
      </c>
      <c r="C1129" s="9" t="s">
        <v>34</v>
      </c>
      <c r="D1129" s="9" t="s">
        <v>37</v>
      </c>
      <c r="E1129" s="9" t="s">
        <v>38</v>
      </c>
      <c r="F1129" s="9" t="s">
        <v>39</v>
      </c>
      <c r="G1129" s="9" t="s">
        <v>11</v>
      </c>
      <c r="H1129" s="9" t="s">
        <v>40</v>
      </c>
      <c r="I1129" s="10">
        <v>28126</v>
      </c>
      <c r="J1129" s="12">
        <v>0</v>
      </c>
    </row>
    <row r="1130" spans="1:10" x14ac:dyDescent="0.2">
      <c r="A1130" s="9" t="s">
        <v>66</v>
      </c>
      <c r="B1130" s="9" t="s">
        <v>11</v>
      </c>
      <c r="C1130" s="9" t="s">
        <v>34</v>
      </c>
      <c r="D1130" s="9" t="s">
        <v>37</v>
      </c>
      <c r="E1130" s="9" t="s">
        <v>38</v>
      </c>
      <c r="F1130" s="9" t="s">
        <v>39</v>
      </c>
      <c r="G1130" s="9" t="s">
        <v>11</v>
      </c>
      <c r="H1130" s="9" t="s">
        <v>40</v>
      </c>
      <c r="I1130" s="10">
        <v>28491</v>
      </c>
      <c r="J1130" s="12">
        <v>0</v>
      </c>
    </row>
    <row r="1131" spans="1:10" x14ac:dyDescent="0.2">
      <c r="A1131" s="9" t="s">
        <v>66</v>
      </c>
      <c r="B1131" s="9" t="s">
        <v>11</v>
      </c>
      <c r="C1131" s="9" t="s">
        <v>34</v>
      </c>
      <c r="D1131" s="9" t="s">
        <v>37</v>
      </c>
      <c r="E1131" s="9" t="s">
        <v>38</v>
      </c>
      <c r="F1131" s="9" t="s">
        <v>39</v>
      </c>
      <c r="G1131" s="9" t="s">
        <v>11</v>
      </c>
      <c r="H1131" s="9" t="s">
        <v>40</v>
      </c>
      <c r="I1131" s="10">
        <v>28856</v>
      </c>
      <c r="J1131" s="12">
        <v>0</v>
      </c>
    </row>
    <row r="1132" spans="1:10" x14ac:dyDescent="0.2">
      <c r="A1132" s="9" t="s">
        <v>66</v>
      </c>
      <c r="B1132" s="9" t="s">
        <v>11</v>
      </c>
      <c r="C1132" s="9" t="s">
        <v>34</v>
      </c>
      <c r="D1132" s="9" t="s">
        <v>37</v>
      </c>
      <c r="E1132" s="9" t="s">
        <v>38</v>
      </c>
      <c r="F1132" s="9" t="s">
        <v>39</v>
      </c>
      <c r="G1132" s="9" t="s">
        <v>11</v>
      </c>
      <c r="H1132" s="9" t="s">
        <v>40</v>
      </c>
      <c r="I1132" s="10">
        <v>29221</v>
      </c>
      <c r="J1132" s="12">
        <v>0</v>
      </c>
    </row>
    <row r="1133" spans="1:10" x14ac:dyDescent="0.2">
      <c r="A1133" s="9" t="s">
        <v>66</v>
      </c>
      <c r="B1133" s="9" t="s">
        <v>11</v>
      </c>
      <c r="C1133" s="9" t="s">
        <v>34</v>
      </c>
      <c r="D1133" s="9" t="s">
        <v>37</v>
      </c>
      <c r="E1133" s="9" t="s">
        <v>38</v>
      </c>
      <c r="F1133" s="9" t="s">
        <v>39</v>
      </c>
      <c r="G1133" s="9" t="s">
        <v>11</v>
      </c>
      <c r="H1133" s="9" t="s">
        <v>40</v>
      </c>
      <c r="I1133" s="10">
        <v>29587</v>
      </c>
      <c r="J1133" s="12">
        <v>0</v>
      </c>
    </row>
    <row r="1134" spans="1:10" x14ac:dyDescent="0.2">
      <c r="A1134" s="9" t="s">
        <v>66</v>
      </c>
      <c r="B1134" s="9" t="s">
        <v>11</v>
      </c>
      <c r="C1134" s="9" t="s">
        <v>34</v>
      </c>
      <c r="D1134" s="9" t="s">
        <v>37</v>
      </c>
      <c r="E1134" s="9" t="s">
        <v>38</v>
      </c>
      <c r="F1134" s="9" t="s">
        <v>39</v>
      </c>
      <c r="G1134" s="9" t="s">
        <v>11</v>
      </c>
      <c r="H1134" s="9" t="s">
        <v>40</v>
      </c>
      <c r="I1134" s="10">
        <v>29952</v>
      </c>
      <c r="J1134" s="12">
        <v>0</v>
      </c>
    </row>
    <row r="1135" spans="1:10" x14ac:dyDescent="0.2">
      <c r="A1135" s="9" t="s">
        <v>66</v>
      </c>
      <c r="B1135" s="9" t="s">
        <v>11</v>
      </c>
      <c r="C1135" s="9" t="s">
        <v>34</v>
      </c>
      <c r="D1135" s="9" t="s">
        <v>37</v>
      </c>
      <c r="E1135" s="9" t="s">
        <v>38</v>
      </c>
      <c r="F1135" s="9" t="s">
        <v>39</v>
      </c>
      <c r="G1135" s="9" t="s">
        <v>11</v>
      </c>
      <c r="H1135" s="9" t="s">
        <v>40</v>
      </c>
      <c r="I1135" s="10">
        <v>30317</v>
      </c>
      <c r="J1135" s="12">
        <v>0</v>
      </c>
    </row>
    <row r="1136" spans="1:10" x14ac:dyDescent="0.2">
      <c r="A1136" s="9" t="s">
        <v>66</v>
      </c>
      <c r="B1136" s="9" t="s">
        <v>11</v>
      </c>
      <c r="C1136" s="9" t="s">
        <v>34</v>
      </c>
      <c r="D1136" s="9" t="s">
        <v>37</v>
      </c>
      <c r="E1136" s="9" t="s">
        <v>38</v>
      </c>
      <c r="F1136" s="9" t="s">
        <v>39</v>
      </c>
      <c r="G1136" s="9" t="s">
        <v>11</v>
      </c>
      <c r="H1136" s="9" t="s">
        <v>40</v>
      </c>
      <c r="I1136" s="10">
        <v>30682</v>
      </c>
      <c r="J1136" s="12">
        <v>0</v>
      </c>
    </row>
    <row r="1137" spans="1:10" x14ac:dyDescent="0.2">
      <c r="A1137" s="9" t="s">
        <v>66</v>
      </c>
      <c r="B1137" s="9" t="s">
        <v>11</v>
      </c>
      <c r="C1137" s="9" t="s">
        <v>34</v>
      </c>
      <c r="D1137" s="9" t="s">
        <v>37</v>
      </c>
      <c r="E1137" s="9" t="s">
        <v>38</v>
      </c>
      <c r="F1137" s="9" t="s">
        <v>39</v>
      </c>
      <c r="G1137" s="9" t="s">
        <v>11</v>
      </c>
      <c r="H1137" s="9" t="s">
        <v>40</v>
      </c>
      <c r="I1137" s="10">
        <v>31048</v>
      </c>
      <c r="J1137" s="12">
        <v>0</v>
      </c>
    </row>
    <row r="1138" spans="1:10" x14ac:dyDescent="0.2">
      <c r="A1138" s="9" t="s">
        <v>66</v>
      </c>
      <c r="B1138" s="9" t="s">
        <v>11</v>
      </c>
      <c r="C1138" s="9" t="s">
        <v>34</v>
      </c>
      <c r="D1138" s="9" t="s">
        <v>37</v>
      </c>
      <c r="E1138" s="9" t="s">
        <v>38</v>
      </c>
      <c r="F1138" s="9" t="s">
        <v>39</v>
      </c>
      <c r="G1138" s="9" t="s">
        <v>11</v>
      </c>
      <c r="H1138" s="9" t="s">
        <v>40</v>
      </c>
      <c r="I1138" s="10">
        <v>31413</v>
      </c>
      <c r="J1138" s="12">
        <v>0</v>
      </c>
    </row>
    <row r="1139" spans="1:10" x14ac:dyDescent="0.2">
      <c r="A1139" s="9" t="s">
        <v>66</v>
      </c>
      <c r="B1139" s="9" t="s">
        <v>11</v>
      </c>
      <c r="C1139" s="9" t="s">
        <v>34</v>
      </c>
      <c r="D1139" s="9" t="s">
        <v>37</v>
      </c>
      <c r="E1139" s="9" t="s">
        <v>38</v>
      </c>
      <c r="F1139" s="9" t="s">
        <v>39</v>
      </c>
      <c r="G1139" s="9" t="s">
        <v>11</v>
      </c>
      <c r="H1139" s="9" t="s">
        <v>40</v>
      </c>
      <c r="I1139" s="10">
        <v>31778</v>
      </c>
      <c r="J1139" s="12">
        <v>0</v>
      </c>
    </row>
    <row r="1140" spans="1:10" x14ac:dyDescent="0.2">
      <c r="A1140" s="9" t="s">
        <v>66</v>
      </c>
      <c r="B1140" s="9" t="s">
        <v>11</v>
      </c>
      <c r="C1140" s="9" t="s">
        <v>34</v>
      </c>
      <c r="D1140" s="9" t="s">
        <v>37</v>
      </c>
      <c r="E1140" s="9" t="s">
        <v>38</v>
      </c>
      <c r="F1140" s="9" t="s">
        <v>39</v>
      </c>
      <c r="G1140" s="9" t="s">
        <v>11</v>
      </c>
      <c r="H1140" s="9" t="s">
        <v>40</v>
      </c>
      <c r="I1140" s="10">
        <v>32143</v>
      </c>
      <c r="J1140" s="12">
        <v>0</v>
      </c>
    </row>
    <row r="1141" spans="1:10" x14ac:dyDescent="0.2">
      <c r="A1141" s="9" t="s">
        <v>66</v>
      </c>
      <c r="B1141" s="9" t="s">
        <v>11</v>
      </c>
      <c r="C1141" s="9" t="s">
        <v>34</v>
      </c>
      <c r="D1141" s="9" t="s">
        <v>37</v>
      </c>
      <c r="E1141" s="9" t="s">
        <v>38</v>
      </c>
      <c r="F1141" s="9" t="s">
        <v>39</v>
      </c>
      <c r="G1141" s="9" t="s">
        <v>11</v>
      </c>
      <c r="H1141" s="9" t="s">
        <v>40</v>
      </c>
      <c r="I1141" s="10">
        <v>32509</v>
      </c>
      <c r="J1141" s="12">
        <v>0</v>
      </c>
    </row>
    <row r="1142" spans="1:10" x14ac:dyDescent="0.2">
      <c r="A1142" s="9" t="s">
        <v>66</v>
      </c>
      <c r="B1142" s="9" t="s">
        <v>11</v>
      </c>
      <c r="C1142" s="9" t="s">
        <v>34</v>
      </c>
      <c r="D1142" s="9" t="s">
        <v>37</v>
      </c>
      <c r="E1142" s="9" t="s">
        <v>38</v>
      </c>
      <c r="F1142" s="9" t="s">
        <v>39</v>
      </c>
      <c r="G1142" s="9" t="s">
        <v>11</v>
      </c>
      <c r="H1142" s="9" t="s">
        <v>40</v>
      </c>
      <c r="I1142" s="10">
        <v>32874</v>
      </c>
      <c r="J1142" s="12">
        <v>0</v>
      </c>
    </row>
    <row r="1143" spans="1:10" x14ac:dyDescent="0.2">
      <c r="A1143" s="9" t="s">
        <v>66</v>
      </c>
      <c r="B1143" s="9" t="s">
        <v>11</v>
      </c>
      <c r="C1143" s="9" t="s">
        <v>34</v>
      </c>
      <c r="D1143" s="9" t="s">
        <v>37</v>
      </c>
      <c r="E1143" s="9" t="s">
        <v>38</v>
      </c>
      <c r="F1143" s="9" t="s">
        <v>39</v>
      </c>
      <c r="G1143" s="9" t="s">
        <v>11</v>
      </c>
      <c r="H1143" s="9" t="s">
        <v>40</v>
      </c>
      <c r="I1143" s="10">
        <v>33239</v>
      </c>
      <c r="J1143" s="12">
        <v>0</v>
      </c>
    </row>
    <row r="1144" spans="1:10" x14ac:dyDescent="0.2">
      <c r="A1144" s="9" t="s">
        <v>66</v>
      </c>
      <c r="B1144" s="9" t="s">
        <v>11</v>
      </c>
      <c r="C1144" s="9" t="s">
        <v>34</v>
      </c>
      <c r="D1144" s="9" t="s">
        <v>37</v>
      </c>
      <c r="E1144" s="9" t="s">
        <v>38</v>
      </c>
      <c r="F1144" s="9" t="s">
        <v>39</v>
      </c>
      <c r="G1144" s="9" t="s">
        <v>11</v>
      </c>
      <c r="H1144" s="9" t="s">
        <v>40</v>
      </c>
      <c r="I1144" s="10">
        <v>33604</v>
      </c>
      <c r="J1144" s="12">
        <v>0</v>
      </c>
    </row>
    <row r="1145" spans="1:10" x14ac:dyDescent="0.2">
      <c r="A1145" s="9" t="s">
        <v>66</v>
      </c>
      <c r="B1145" s="9" t="s">
        <v>11</v>
      </c>
      <c r="C1145" s="9" t="s">
        <v>34</v>
      </c>
      <c r="D1145" s="9" t="s">
        <v>37</v>
      </c>
      <c r="E1145" s="9" t="s">
        <v>38</v>
      </c>
      <c r="F1145" s="9" t="s">
        <v>39</v>
      </c>
      <c r="G1145" s="9" t="s">
        <v>11</v>
      </c>
      <c r="H1145" s="9" t="s">
        <v>40</v>
      </c>
      <c r="I1145" s="10">
        <v>33970</v>
      </c>
      <c r="J1145" s="12">
        <v>0</v>
      </c>
    </row>
    <row r="1146" spans="1:10" x14ac:dyDescent="0.2">
      <c r="A1146" s="9" t="s">
        <v>66</v>
      </c>
      <c r="B1146" s="9" t="s">
        <v>11</v>
      </c>
      <c r="C1146" s="9" t="s">
        <v>34</v>
      </c>
      <c r="D1146" s="9" t="s">
        <v>37</v>
      </c>
      <c r="E1146" s="9" t="s">
        <v>38</v>
      </c>
      <c r="F1146" s="9" t="s">
        <v>39</v>
      </c>
      <c r="G1146" s="9" t="s">
        <v>11</v>
      </c>
      <c r="H1146" s="9" t="s">
        <v>40</v>
      </c>
      <c r="I1146" s="10">
        <v>34335</v>
      </c>
      <c r="J1146" s="12">
        <v>0</v>
      </c>
    </row>
    <row r="1147" spans="1:10" x14ac:dyDescent="0.2">
      <c r="A1147" s="9" t="s">
        <v>66</v>
      </c>
      <c r="B1147" s="9" t="s">
        <v>11</v>
      </c>
      <c r="C1147" s="9" t="s">
        <v>34</v>
      </c>
      <c r="D1147" s="9" t="s">
        <v>37</v>
      </c>
      <c r="E1147" s="9" t="s">
        <v>38</v>
      </c>
      <c r="F1147" s="9" t="s">
        <v>39</v>
      </c>
      <c r="G1147" s="9" t="s">
        <v>11</v>
      </c>
      <c r="H1147" s="9" t="s">
        <v>40</v>
      </c>
      <c r="I1147" s="10">
        <v>34700</v>
      </c>
      <c r="J1147" s="12">
        <v>0</v>
      </c>
    </row>
    <row r="1148" spans="1:10" x14ac:dyDescent="0.2">
      <c r="A1148" s="9" t="s">
        <v>66</v>
      </c>
      <c r="B1148" s="9" t="s">
        <v>11</v>
      </c>
      <c r="C1148" s="9" t="s">
        <v>34</v>
      </c>
      <c r="D1148" s="9" t="s">
        <v>37</v>
      </c>
      <c r="E1148" s="9" t="s">
        <v>38</v>
      </c>
      <c r="F1148" s="9" t="s">
        <v>39</v>
      </c>
      <c r="G1148" s="9" t="s">
        <v>11</v>
      </c>
      <c r="H1148" s="9" t="s">
        <v>40</v>
      </c>
      <c r="I1148" s="10">
        <v>35065</v>
      </c>
      <c r="J1148" s="12">
        <v>0</v>
      </c>
    </row>
    <row r="1149" spans="1:10" x14ac:dyDescent="0.2">
      <c r="A1149" s="9" t="s">
        <v>66</v>
      </c>
      <c r="B1149" s="9" t="s">
        <v>11</v>
      </c>
      <c r="C1149" s="9" t="s">
        <v>34</v>
      </c>
      <c r="D1149" s="9" t="s">
        <v>37</v>
      </c>
      <c r="E1149" s="9" t="s">
        <v>38</v>
      </c>
      <c r="F1149" s="9" t="s">
        <v>39</v>
      </c>
      <c r="G1149" s="9" t="s">
        <v>11</v>
      </c>
      <c r="H1149" s="9" t="s">
        <v>40</v>
      </c>
      <c r="I1149" s="10">
        <v>35431</v>
      </c>
      <c r="J1149" s="12">
        <v>0</v>
      </c>
    </row>
    <row r="1150" spans="1:10" x14ac:dyDescent="0.2">
      <c r="A1150" s="9" t="s">
        <v>66</v>
      </c>
      <c r="B1150" s="9" t="s">
        <v>11</v>
      </c>
      <c r="C1150" s="9" t="s">
        <v>34</v>
      </c>
      <c r="D1150" s="9" t="s">
        <v>37</v>
      </c>
      <c r="E1150" s="9" t="s">
        <v>38</v>
      </c>
      <c r="F1150" s="9" t="s">
        <v>39</v>
      </c>
      <c r="G1150" s="9" t="s">
        <v>11</v>
      </c>
      <c r="H1150" s="9" t="s">
        <v>40</v>
      </c>
      <c r="I1150" s="10">
        <v>35796</v>
      </c>
      <c r="J1150" s="12">
        <v>0</v>
      </c>
    </row>
    <row r="1151" spans="1:10" x14ac:dyDescent="0.2">
      <c r="A1151" s="9" t="s">
        <v>66</v>
      </c>
      <c r="B1151" s="9" t="s">
        <v>11</v>
      </c>
      <c r="C1151" s="9" t="s">
        <v>34</v>
      </c>
      <c r="D1151" s="9" t="s">
        <v>37</v>
      </c>
      <c r="E1151" s="9" t="s">
        <v>38</v>
      </c>
      <c r="F1151" s="9" t="s">
        <v>39</v>
      </c>
      <c r="G1151" s="9" t="s">
        <v>11</v>
      </c>
      <c r="H1151" s="9" t="s">
        <v>40</v>
      </c>
      <c r="I1151" s="10">
        <v>36161</v>
      </c>
      <c r="J1151" s="12">
        <v>0</v>
      </c>
    </row>
    <row r="1152" spans="1:10" x14ac:dyDescent="0.2">
      <c r="A1152" s="9" t="s">
        <v>66</v>
      </c>
      <c r="B1152" s="9" t="s">
        <v>11</v>
      </c>
      <c r="C1152" s="9" t="s">
        <v>34</v>
      </c>
      <c r="D1152" s="9" t="s">
        <v>37</v>
      </c>
      <c r="E1152" s="9" t="s">
        <v>38</v>
      </c>
      <c r="F1152" s="9" t="s">
        <v>39</v>
      </c>
      <c r="G1152" s="9" t="s">
        <v>11</v>
      </c>
      <c r="H1152" s="9" t="s">
        <v>40</v>
      </c>
      <c r="I1152" s="10">
        <v>36526</v>
      </c>
      <c r="J1152" s="12">
        <v>0</v>
      </c>
    </row>
    <row r="1153" spans="1:10" x14ac:dyDescent="0.2">
      <c r="A1153" s="9" t="s">
        <v>66</v>
      </c>
      <c r="B1153" s="9" t="s">
        <v>11</v>
      </c>
      <c r="C1153" s="9" t="s">
        <v>34</v>
      </c>
      <c r="D1153" s="9" t="s">
        <v>37</v>
      </c>
      <c r="E1153" s="9" t="s">
        <v>38</v>
      </c>
      <c r="F1153" s="9" t="s">
        <v>39</v>
      </c>
      <c r="G1153" s="9" t="s">
        <v>11</v>
      </c>
      <c r="H1153" s="9" t="s">
        <v>40</v>
      </c>
      <c r="I1153" s="10">
        <v>36892</v>
      </c>
      <c r="J1153" s="12">
        <v>0</v>
      </c>
    </row>
    <row r="1154" spans="1:10" x14ac:dyDescent="0.2">
      <c r="A1154" s="9" t="s">
        <v>66</v>
      </c>
      <c r="B1154" s="9" t="s">
        <v>11</v>
      </c>
      <c r="C1154" s="9" t="s">
        <v>34</v>
      </c>
      <c r="D1154" s="9" t="s">
        <v>37</v>
      </c>
      <c r="E1154" s="9" t="s">
        <v>38</v>
      </c>
      <c r="F1154" s="9" t="s">
        <v>39</v>
      </c>
      <c r="G1154" s="9" t="s">
        <v>11</v>
      </c>
      <c r="H1154" s="9" t="s">
        <v>40</v>
      </c>
      <c r="I1154" s="10">
        <v>37257</v>
      </c>
      <c r="J1154" s="11">
        <v>36.1</v>
      </c>
    </row>
    <row r="1155" spans="1:10" x14ac:dyDescent="0.2">
      <c r="A1155" s="9" t="s">
        <v>66</v>
      </c>
      <c r="B1155" s="9" t="s">
        <v>11</v>
      </c>
      <c r="C1155" s="9" t="s">
        <v>34</v>
      </c>
      <c r="D1155" s="9" t="s">
        <v>37</v>
      </c>
      <c r="E1155" s="9" t="s">
        <v>38</v>
      </c>
      <c r="F1155" s="9" t="s">
        <v>39</v>
      </c>
      <c r="G1155" s="9" t="s">
        <v>11</v>
      </c>
      <c r="H1155" s="9" t="s">
        <v>40</v>
      </c>
      <c r="I1155" s="10">
        <v>37622</v>
      </c>
      <c r="J1155" s="11">
        <v>11010.07</v>
      </c>
    </row>
    <row r="1156" spans="1:10" x14ac:dyDescent="0.2">
      <c r="A1156" s="9" t="s">
        <v>66</v>
      </c>
      <c r="B1156" s="9" t="s">
        <v>11</v>
      </c>
      <c r="C1156" s="9" t="s">
        <v>34</v>
      </c>
      <c r="D1156" s="9" t="s">
        <v>37</v>
      </c>
      <c r="E1156" s="9" t="s">
        <v>38</v>
      </c>
      <c r="F1156" s="9" t="s">
        <v>39</v>
      </c>
      <c r="G1156" s="9" t="s">
        <v>11</v>
      </c>
      <c r="H1156" s="9" t="s">
        <v>40</v>
      </c>
      <c r="I1156" s="10">
        <v>37987</v>
      </c>
      <c r="J1156" s="11">
        <v>2037.31</v>
      </c>
    </row>
    <row r="1157" spans="1:10" x14ac:dyDescent="0.2">
      <c r="A1157" s="9" t="s">
        <v>66</v>
      </c>
      <c r="B1157" s="9" t="s">
        <v>11</v>
      </c>
      <c r="C1157" s="9" t="s">
        <v>34</v>
      </c>
      <c r="D1157" s="9" t="s">
        <v>37</v>
      </c>
      <c r="E1157" s="9" t="s">
        <v>38</v>
      </c>
      <c r="F1157" s="9" t="s">
        <v>39</v>
      </c>
      <c r="G1157" s="9" t="s">
        <v>11</v>
      </c>
      <c r="H1157" s="9" t="s">
        <v>40</v>
      </c>
      <c r="I1157" s="10">
        <v>39814</v>
      </c>
      <c r="J1157" s="11">
        <v>13579.66</v>
      </c>
    </row>
    <row r="1158" spans="1:10" x14ac:dyDescent="0.2">
      <c r="A1158" s="9" t="s">
        <v>66</v>
      </c>
      <c r="B1158" s="9" t="s">
        <v>11</v>
      </c>
      <c r="C1158" s="9" t="s">
        <v>17</v>
      </c>
      <c r="D1158" s="9" t="s">
        <v>37</v>
      </c>
      <c r="E1158" s="9" t="s">
        <v>38</v>
      </c>
      <c r="F1158" s="9" t="s">
        <v>39</v>
      </c>
      <c r="G1158" s="9" t="s">
        <v>11</v>
      </c>
      <c r="H1158" s="9" t="s">
        <v>40</v>
      </c>
      <c r="I1158" s="10">
        <v>28126</v>
      </c>
      <c r="J1158" s="12">
        <v>0</v>
      </c>
    </row>
    <row r="1159" spans="1:10" x14ac:dyDescent="0.2">
      <c r="A1159" s="9" t="s">
        <v>66</v>
      </c>
      <c r="B1159" s="9" t="s">
        <v>11</v>
      </c>
      <c r="C1159" s="9" t="s">
        <v>17</v>
      </c>
      <c r="D1159" s="9" t="s">
        <v>37</v>
      </c>
      <c r="E1159" s="9" t="s">
        <v>38</v>
      </c>
      <c r="F1159" s="9" t="s">
        <v>39</v>
      </c>
      <c r="G1159" s="9" t="s">
        <v>11</v>
      </c>
      <c r="H1159" s="9" t="s">
        <v>40</v>
      </c>
      <c r="I1159" s="10">
        <v>28491</v>
      </c>
      <c r="J1159" s="12">
        <v>0</v>
      </c>
    </row>
    <row r="1160" spans="1:10" x14ac:dyDescent="0.2">
      <c r="A1160" s="9" t="s">
        <v>66</v>
      </c>
      <c r="B1160" s="9" t="s">
        <v>11</v>
      </c>
      <c r="C1160" s="9" t="s">
        <v>17</v>
      </c>
      <c r="D1160" s="9" t="s">
        <v>37</v>
      </c>
      <c r="E1160" s="9" t="s">
        <v>38</v>
      </c>
      <c r="F1160" s="9" t="s">
        <v>39</v>
      </c>
      <c r="G1160" s="9" t="s">
        <v>11</v>
      </c>
      <c r="H1160" s="9" t="s">
        <v>40</v>
      </c>
      <c r="I1160" s="10">
        <v>28856</v>
      </c>
      <c r="J1160" s="12">
        <v>0</v>
      </c>
    </row>
    <row r="1161" spans="1:10" x14ac:dyDescent="0.2">
      <c r="A1161" s="9" t="s">
        <v>66</v>
      </c>
      <c r="B1161" s="9" t="s">
        <v>11</v>
      </c>
      <c r="C1161" s="9" t="s">
        <v>17</v>
      </c>
      <c r="D1161" s="9" t="s">
        <v>37</v>
      </c>
      <c r="E1161" s="9" t="s">
        <v>38</v>
      </c>
      <c r="F1161" s="9" t="s">
        <v>39</v>
      </c>
      <c r="G1161" s="9" t="s">
        <v>11</v>
      </c>
      <c r="H1161" s="9" t="s">
        <v>40</v>
      </c>
      <c r="I1161" s="10">
        <v>29221</v>
      </c>
      <c r="J1161" s="12">
        <v>0</v>
      </c>
    </row>
    <row r="1162" spans="1:10" x14ac:dyDescent="0.2">
      <c r="A1162" s="9" t="s">
        <v>66</v>
      </c>
      <c r="B1162" s="9" t="s">
        <v>11</v>
      </c>
      <c r="C1162" s="9" t="s">
        <v>17</v>
      </c>
      <c r="D1162" s="9" t="s">
        <v>37</v>
      </c>
      <c r="E1162" s="9" t="s">
        <v>38</v>
      </c>
      <c r="F1162" s="9" t="s">
        <v>39</v>
      </c>
      <c r="G1162" s="9" t="s">
        <v>11</v>
      </c>
      <c r="H1162" s="9" t="s">
        <v>40</v>
      </c>
      <c r="I1162" s="10">
        <v>29587</v>
      </c>
      <c r="J1162" s="12">
        <v>0</v>
      </c>
    </row>
    <row r="1163" spans="1:10" x14ac:dyDescent="0.2">
      <c r="A1163" s="9" t="s">
        <v>66</v>
      </c>
      <c r="B1163" s="9" t="s">
        <v>11</v>
      </c>
      <c r="C1163" s="9" t="s">
        <v>17</v>
      </c>
      <c r="D1163" s="9" t="s">
        <v>37</v>
      </c>
      <c r="E1163" s="9" t="s">
        <v>38</v>
      </c>
      <c r="F1163" s="9" t="s">
        <v>39</v>
      </c>
      <c r="G1163" s="9" t="s">
        <v>11</v>
      </c>
      <c r="H1163" s="9" t="s">
        <v>40</v>
      </c>
      <c r="I1163" s="10">
        <v>29952</v>
      </c>
      <c r="J1163" s="12">
        <v>0</v>
      </c>
    </row>
    <row r="1164" spans="1:10" x14ac:dyDescent="0.2">
      <c r="A1164" s="9" t="s">
        <v>66</v>
      </c>
      <c r="B1164" s="9" t="s">
        <v>11</v>
      </c>
      <c r="C1164" s="9" t="s">
        <v>17</v>
      </c>
      <c r="D1164" s="9" t="s">
        <v>37</v>
      </c>
      <c r="E1164" s="9" t="s">
        <v>38</v>
      </c>
      <c r="F1164" s="9" t="s">
        <v>39</v>
      </c>
      <c r="G1164" s="9" t="s">
        <v>11</v>
      </c>
      <c r="H1164" s="9" t="s">
        <v>40</v>
      </c>
      <c r="I1164" s="10">
        <v>30317</v>
      </c>
      <c r="J1164" s="12">
        <v>0</v>
      </c>
    </row>
    <row r="1165" spans="1:10" x14ac:dyDescent="0.2">
      <c r="A1165" s="9" t="s">
        <v>66</v>
      </c>
      <c r="B1165" s="9" t="s">
        <v>11</v>
      </c>
      <c r="C1165" s="9" t="s">
        <v>17</v>
      </c>
      <c r="D1165" s="9" t="s">
        <v>37</v>
      </c>
      <c r="E1165" s="9" t="s">
        <v>38</v>
      </c>
      <c r="F1165" s="9" t="s">
        <v>39</v>
      </c>
      <c r="G1165" s="9" t="s">
        <v>11</v>
      </c>
      <c r="H1165" s="9" t="s">
        <v>40</v>
      </c>
      <c r="I1165" s="10">
        <v>30682</v>
      </c>
      <c r="J1165" s="12">
        <v>0</v>
      </c>
    </row>
    <row r="1166" spans="1:10" x14ac:dyDescent="0.2">
      <c r="A1166" s="9" t="s">
        <v>66</v>
      </c>
      <c r="B1166" s="9" t="s">
        <v>11</v>
      </c>
      <c r="C1166" s="9" t="s">
        <v>17</v>
      </c>
      <c r="D1166" s="9" t="s">
        <v>37</v>
      </c>
      <c r="E1166" s="9" t="s">
        <v>38</v>
      </c>
      <c r="F1166" s="9" t="s">
        <v>39</v>
      </c>
      <c r="G1166" s="9" t="s">
        <v>11</v>
      </c>
      <c r="H1166" s="9" t="s">
        <v>40</v>
      </c>
      <c r="I1166" s="10">
        <v>31048</v>
      </c>
      <c r="J1166" s="12">
        <v>0</v>
      </c>
    </row>
    <row r="1167" spans="1:10" x14ac:dyDescent="0.2">
      <c r="A1167" s="9" t="s">
        <v>66</v>
      </c>
      <c r="B1167" s="9" t="s">
        <v>11</v>
      </c>
      <c r="C1167" s="9" t="s">
        <v>17</v>
      </c>
      <c r="D1167" s="9" t="s">
        <v>37</v>
      </c>
      <c r="E1167" s="9" t="s">
        <v>38</v>
      </c>
      <c r="F1167" s="9" t="s">
        <v>39</v>
      </c>
      <c r="G1167" s="9" t="s">
        <v>11</v>
      </c>
      <c r="H1167" s="9" t="s">
        <v>40</v>
      </c>
      <c r="I1167" s="10">
        <v>31413</v>
      </c>
      <c r="J1167" s="12">
        <v>0</v>
      </c>
    </row>
    <row r="1168" spans="1:10" x14ac:dyDescent="0.2">
      <c r="A1168" s="9" t="s">
        <v>66</v>
      </c>
      <c r="B1168" s="9" t="s">
        <v>11</v>
      </c>
      <c r="C1168" s="9" t="s">
        <v>17</v>
      </c>
      <c r="D1168" s="9" t="s">
        <v>37</v>
      </c>
      <c r="E1168" s="9" t="s">
        <v>38</v>
      </c>
      <c r="F1168" s="9" t="s">
        <v>39</v>
      </c>
      <c r="G1168" s="9" t="s">
        <v>11</v>
      </c>
      <c r="H1168" s="9" t="s">
        <v>40</v>
      </c>
      <c r="I1168" s="10">
        <v>31778</v>
      </c>
      <c r="J1168" s="12">
        <v>0</v>
      </c>
    </row>
    <row r="1169" spans="1:10" x14ac:dyDescent="0.2">
      <c r="A1169" s="9" t="s">
        <v>66</v>
      </c>
      <c r="B1169" s="9" t="s">
        <v>11</v>
      </c>
      <c r="C1169" s="9" t="s">
        <v>17</v>
      </c>
      <c r="D1169" s="9" t="s">
        <v>37</v>
      </c>
      <c r="E1169" s="9" t="s">
        <v>38</v>
      </c>
      <c r="F1169" s="9" t="s">
        <v>39</v>
      </c>
      <c r="G1169" s="9" t="s">
        <v>11</v>
      </c>
      <c r="H1169" s="9" t="s">
        <v>40</v>
      </c>
      <c r="I1169" s="10">
        <v>32143</v>
      </c>
      <c r="J1169" s="12">
        <v>0</v>
      </c>
    </row>
    <row r="1170" spans="1:10" x14ac:dyDescent="0.2">
      <c r="A1170" s="9" t="s">
        <v>66</v>
      </c>
      <c r="B1170" s="9" t="s">
        <v>11</v>
      </c>
      <c r="C1170" s="9" t="s">
        <v>17</v>
      </c>
      <c r="D1170" s="9" t="s">
        <v>37</v>
      </c>
      <c r="E1170" s="9" t="s">
        <v>38</v>
      </c>
      <c r="F1170" s="9" t="s">
        <v>39</v>
      </c>
      <c r="G1170" s="9" t="s">
        <v>11</v>
      </c>
      <c r="H1170" s="9" t="s">
        <v>40</v>
      </c>
      <c r="I1170" s="10">
        <v>32509</v>
      </c>
      <c r="J1170" s="12">
        <v>0</v>
      </c>
    </row>
    <row r="1171" spans="1:10" x14ac:dyDescent="0.2">
      <c r="A1171" s="9" t="s">
        <v>66</v>
      </c>
      <c r="B1171" s="9" t="s">
        <v>11</v>
      </c>
      <c r="C1171" s="9" t="s">
        <v>17</v>
      </c>
      <c r="D1171" s="9" t="s">
        <v>37</v>
      </c>
      <c r="E1171" s="9" t="s">
        <v>38</v>
      </c>
      <c r="F1171" s="9" t="s">
        <v>39</v>
      </c>
      <c r="G1171" s="9" t="s">
        <v>11</v>
      </c>
      <c r="H1171" s="9" t="s">
        <v>40</v>
      </c>
      <c r="I1171" s="10">
        <v>32874</v>
      </c>
      <c r="J1171" s="12">
        <v>0</v>
      </c>
    </row>
    <row r="1172" spans="1:10" x14ac:dyDescent="0.2">
      <c r="A1172" s="9" t="s">
        <v>66</v>
      </c>
      <c r="B1172" s="9" t="s">
        <v>11</v>
      </c>
      <c r="C1172" s="9" t="s">
        <v>17</v>
      </c>
      <c r="D1172" s="9" t="s">
        <v>37</v>
      </c>
      <c r="E1172" s="9" t="s">
        <v>38</v>
      </c>
      <c r="F1172" s="9" t="s">
        <v>39</v>
      </c>
      <c r="G1172" s="9" t="s">
        <v>11</v>
      </c>
      <c r="H1172" s="9" t="s">
        <v>40</v>
      </c>
      <c r="I1172" s="10">
        <v>33239</v>
      </c>
      <c r="J1172" s="12">
        <v>0</v>
      </c>
    </row>
    <row r="1173" spans="1:10" x14ac:dyDescent="0.2">
      <c r="A1173" s="9" t="s">
        <v>66</v>
      </c>
      <c r="B1173" s="9" t="s">
        <v>11</v>
      </c>
      <c r="C1173" s="9" t="s">
        <v>17</v>
      </c>
      <c r="D1173" s="9" t="s">
        <v>37</v>
      </c>
      <c r="E1173" s="9" t="s">
        <v>38</v>
      </c>
      <c r="F1173" s="9" t="s">
        <v>39</v>
      </c>
      <c r="G1173" s="9" t="s">
        <v>11</v>
      </c>
      <c r="H1173" s="9" t="s">
        <v>40</v>
      </c>
      <c r="I1173" s="10">
        <v>33604</v>
      </c>
      <c r="J1173" s="12">
        <v>0</v>
      </c>
    </row>
    <row r="1174" spans="1:10" x14ac:dyDescent="0.2">
      <c r="A1174" s="9" t="s">
        <v>66</v>
      </c>
      <c r="B1174" s="9" t="s">
        <v>11</v>
      </c>
      <c r="C1174" s="9" t="s">
        <v>17</v>
      </c>
      <c r="D1174" s="9" t="s">
        <v>37</v>
      </c>
      <c r="E1174" s="9" t="s">
        <v>38</v>
      </c>
      <c r="F1174" s="9" t="s">
        <v>39</v>
      </c>
      <c r="G1174" s="9" t="s">
        <v>11</v>
      </c>
      <c r="H1174" s="9" t="s">
        <v>40</v>
      </c>
      <c r="I1174" s="10">
        <v>33970</v>
      </c>
      <c r="J1174" s="12">
        <v>0</v>
      </c>
    </row>
    <row r="1175" spans="1:10" x14ac:dyDescent="0.2">
      <c r="A1175" s="9" t="s">
        <v>66</v>
      </c>
      <c r="B1175" s="9" t="s">
        <v>11</v>
      </c>
      <c r="C1175" s="9" t="s">
        <v>17</v>
      </c>
      <c r="D1175" s="9" t="s">
        <v>37</v>
      </c>
      <c r="E1175" s="9" t="s">
        <v>38</v>
      </c>
      <c r="F1175" s="9" t="s">
        <v>39</v>
      </c>
      <c r="G1175" s="9" t="s">
        <v>11</v>
      </c>
      <c r="H1175" s="9" t="s">
        <v>40</v>
      </c>
      <c r="I1175" s="10">
        <v>34335</v>
      </c>
      <c r="J1175" s="12">
        <v>0</v>
      </c>
    </row>
    <row r="1176" spans="1:10" x14ac:dyDescent="0.2">
      <c r="A1176" s="9" t="s">
        <v>66</v>
      </c>
      <c r="B1176" s="9" t="s">
        <v>11</v>
      </c>
      <c r="C1176" s="9" t="s">
        <v>17</v>
      </c>
      <c r="D1176" s="9" t="s">
        <v>37</v>
      </c>
      <c r="E1176" s="9" t="s">
        <v>38</v>
      </c>
      <c r="F1176" s="9" t="s">
        <v>39</v>
      </c>
      <c r="G1176" s="9" t="s">
        <v>11</v>
      </c>
      <c r="H1176" s="9" t="s">
        <v>40</v>
      </c>
      <c r="I1176" s="10">
        <v>34700</v>
      </c>
      <c r="J1176" s="12">
        <v>0</v>
      </c>
    </row>
    <row r="1177" spans="1:10" x14ac:dyDescent="0.2">
      <c r="A1177" s="9" t="s">
        <v>66</v>
      </c>
      <c r="B1177" s="9" t="s">
        <v>11</v>
      </c>
      <c r="C1177" s="9" t="s">
        <v>17</v>
      </c>
      <c r="D1177" s="9" t="s">
        <v>37</v>
      </c>
      <c r="E1177" s="9" t="s">
        <v>38</v>
      </c>
      <c r="F1177" s="9" t="s">
        <v>39</v>
      </c>
      <c r="G1177" s="9" t="s">
        <v>11</v>
      </c>
      <c r="H1177" s="9" t="s">
        <v>40</v>
      </c>
      <c r="I1177" s="10">
        <v>35065</v>
      </c>
      <c r="J1177" s="12">
        <v>0</v>
      </c>
    </row>
    <row r="1178" spans="1:10" x14ac:dyDescent="0.2">
      <c r="A1178" s="9" t="s">
        <v>66</v>
      </c>
      <c r="B1178" s="9" t="s">
        <v>11</v>
      </c>
      <c r="C1178" s="9" t="s">
        <v>17</v>
      </c>
      <c r="D1178" s="9" t="s">
        <v>37</v>
      </c>
      <c r="E1178" s="9" t="s">
        <v>38</v>
      </c>
      <c r="F1178" s="9" t="s">
        <v>39</v>
      </c>
      <c r="G1178" s="9" t="s">
        <v>11</v>
      </c>
      <c r="H1178" s="9" t="s">
        <v>40</v>
      </c>
      <c r="I1178" s="10">
        <v>35431</v>
      </c>
      <c r="J1178" s="12">
        <v>0</v>
      </c>
    </row>
    <row r="1179" spans="1:10" x14ac:dyDescent="0.2">
      <c r="A1179" s="9" t="s">
        <v>66</v>
      </c>
      <c r="B1179" s="9" t="s">
        <v>11</v>
      </c>
      <c r="C1179" s="9" t="s">
        <v>17</v>
      </c>
      <c r="D1179" s="9" t="s">
        <v>37</v>
      </c>
      <c r="E1179" s="9" t="s">
        <v>38</v>
      </c>
      <c r="F1179" s="9" t="s">
        <v>39</v>
      </c>
      <c r="G1179" s="9" t="s">
        <v>11</v>
      </c>
      <c r="H1179" s="9" t="s">
        <v>40</v>
      </c>
      <c r="I1179" s="10">
        <v>35796</v>
      </c>
      <c r="J1179" s="12">
        <v>0</v>
      </c>
    </row>
    <row r="1180" spans="1:10" x14ac:dyDescent="0.2">
      <c r="A1180" s="9" t="s">
        <v>66</v>
      </c>
      <c r="B1180" s="9" t="s">
        <v>11</v>
      </c>
      <c r="C1180" s="9" t="s">
        <v>17</v>
      </c>
      <c r="D1180" s="9" t="s">
        <v>37</v>
      </c>
      <c r="E1180" s="9" t="s">
        <v>38</v>
      </c>
      <c r="F1180" s="9" t="s">
        <v>39</v>
      </c>
      <c r="G1180" s="9" t="s">
        <v>11</v>
      </c>
      <c r="H1180" s="9" t="s">
        <v>40</v>
      </c>
      <c r="I1180" s="10">
        <v>36161</v>
      </c>
      <c r="J1180" s="12">
        <v>0</v>
      </c>
    </row>
    <row r="1181" spans="1:10" x14ac:dyDescent="0.2">
      <c r="A1181" s="9" t="s">
        <v>66</v>
      </c>
      <c r="B1181" s="9" t="s">
        <v>11</v>
      </c>
      <c r="C1181" s="9" t="s">
        <v>17</v>
      </c>
      <c r="D1181" s="9" t="s">
        <v>37</v>
      </c>
      <c r="E1181" s="9" t="s">
        <v>38</v>
      </c>
      <c r="F1181" s="9" t="s">
        <v>39</v>
      </c>
      <c r="G1181" s="9" t="s">
        <v>11</v>
      </c>
      <c r="H1181" s="9" t="s">
        <v>40</v>
      </c>
      <c r="I1181" s="10">
        <v>36526</v>
      </c>
      <c r="J1181" s="12">
        <v>0</v>
      </c>
    </row>
    <row r="1182" spans="1:10" x14ac:dyDescent="0.2">
      <c r="A1182" s="9" t="s">
        <v>66</v>
      </c>
      <c r="B1182" s="9" t="s">
        <v>11</v>
      </c>
      <c r="C1182" s="9" t="s">
        <v>17</v>
      </c>
      <c r="D1182" s="9" t="s">
        <v>37</v>
      </c>
      <c r="E1182" s="9" t="s">
        <v>38</v>
      </c>
      <c r="F1182" s="9" t="s">
        <v>39</v>
      </c>
      <c r="G1182" s="9" t="s">
        <v>11</v>
      </c>
      <c r="H1182" s="9" t="s">
        <v>40</v>
      </c>
      <c r="I1182" s="10">
        <v>37257</v>
      </c>
      <c r="J1182" s="11">
        <v>161.32</v>
      </c>
    </row>
    <row r="1183" spans="1:10" x14ac:dyDescent="0.2">
      <c r="A1183" s="9" t="s">
        <v>66</v>
      </c>
      <c r="B1183" s="9" t="s">
        <v>11</v>
      </c>
      <c r="C1183" s="9" t="s">
        <v>17</v>
      </c>
      <c r="D1183" s="9" t="s">
        <v>37</v>
      </c>
      <c r="E1183" s="9" t="s">
        <v>38</v>
      </c>
      <c r="F1183" s="9" t="s">
        <v>39</v>
      </c>
      <c r="G1183" s="9" t="s">
        <v>11</v>
      </c>
      <c r="H1183" s="9" t="s">
        <v>40</v>
      </c>
      <c r="I1183" s="10">
        <v>37622</v>
      </c>
      <c r="J1183" s="11">
        <v>4808.9799999999996</v>
      </c>
    </row>
    <row r="1184" spans="1:10" x14ac:dyDescent="0.2">
      <c r="A1184" s="9" t="s">
        <v>66</v>
      </c>
      <c r="B1184" s="9" t="s">
        <v>11</v>
      </c>
      <c r="C1184" s="9" t="s">
        <v>17</v>
      </c>
      <c r="D1184" s="9" t="s">
        <v>63</v>
      </c>
      <c r="E1184" s="9" t="s">
        <v>42</v>
      </c>
      <c r="F1184" s="9" t="s">
        <v>43</v>
      </c>
      <c r="G1184" s="9" t="s">
        <v>11</v>
      </c>
      <c r="H1184" s="9" t="s">
        <v>64</v>
      </c>
      <c r="I1184" s="10">
        <v>32509</v>
      </c>
      <c r="J1184" s="12">
        <v>0</v>
      </c>
    </row>
    <row r="1185" spans="1:10" x14ac:dyDescent="0.2">
      <c r="A1185" s="9" t="s">
        <v>66</v>
      </c>
      <c r="B1185" s="9" t="s">
        <v>11</v>
      </c>
      <c r="C1185" s="9" t="s">
        <v>17</v>
      </c>
      <c r="D1185" s="9" t="s">
        <v>63</v>
      </c>
      <c r="E1185" s="9" t="s">
        <v>42</v>
      </c>
      <c r="F1185" s="9" t="s">
        <v>43</v>
      </c>
      <c r="G1185" s="9" t="s">
        <v>11</v>
      </c>
      <c r="H1185" s="9" t="s">
        <v>64</v>
      </c>
      <c r="I1185" s="10">
        <v>33970</v>
      </c>
      <c r="J1185" s="12">
        <v>0</v>
      </c>
    </row>
    <row r="1186" spans="1:10" x14ac:dyDescent="0.2">
      <c r="A1186" s="9" t="s">
        <v>66</v>
      </c>
      <c r="B1186" s="9" t="s">
        <v>11</v>
      </c>
      <c r="C1186" s="9" t="s">
        <v>17</v>
      </c>
      <c r="D1186" s="9" t="s">
        <v>41</v>
      </c>
      <c r="E1186" s="9" t="s">
        <v>42</v>
      </c>
      <c r="F1186" s="9" t="s">
        <v>43</v>
      </c>
      <c r="G1186" s="9" t="s">
        <v>11</v>
      </c>
      <c r="H1186" s="9" t="s">
        <v>44</v>
      </c>
      <c r="I1186" s="10">
        <v>30682</v>
      </c>
      <c r="J1186" s="12">
        <v>0</v>
      </c>
    </row>
    <row r="1187" spans="1:10" x14ac:dyDescent="0.2">
      <c r="A1187" s="9" t="s">
        <v>66</v>
      </c>
      <c r="B1187" s="9" t="s">
        <v>11</v>
      </c>
      <c r="C1187" s="9" t="s">
        <v>17</v>
      </c>
      <c r="D1187" s="9" t="s">
        <v>41</v>
      </c>
      <c r="E1187" s="9" t="s">
        <v>42</v>
      </c>
      <c r="F1187" s="9" t="s">
        <v>43</v>
      </c>
      <c r="G1187" s="9" t="s">
        <v>11</v>
      </c>
      <c r="H1187" s="9" t="s">
        <v>44</v>
      </c>
      <c r="I1187" s="10">
        <v>32509</v>
      </c>
      <c r="J1187" s="12">
        <v>0</v>
      </c>
    </row>
    <row r="1188" spans="1:10" x14ac:dyDescent="0.2">
      <c r="A1188" s="9" t="s">
        <v>66</v>
      </c>
      <c r="B1188" s="9" t="s">
        <v>11</v>
      </c>
      <c r="C1188" s="9" t="s">
        <v>17</v>
      </c>
      <c r="D1188" s="9" t="s">
        <v>41</v>
      </c>
      <c r="E1188" s="9" t="s">
        <v>42</v>
      </c>
      <c r="F1188" s="9" t="s">
        <v>43</v>
      </c>
      <c r="G1188" s="9" t="s">
        <v>11</v>
      </c>
      <c r="H1188" s="9" t="s">
        <v>44</v>
      </c>
      <c r="I1188" s="10">
        <v>32874</v>
      </c>
      <c r="J1188" s="12">
        <v>0</v>
      </c>
    </row>
    <row r="1189" spans="1:10" x14ac:dyDescent="0.2">
      <c r="A1189" s="9" t="s">
        <v>66</v>
      </c>
      <c r="B1189" s="9" t="s">
        <v>11</v>
      </c>
      <c r="C1189" s="9" t="s">
        <v>17</v>
      </c>
      <c r="D1189" s="9" t="s">
        <v>41</v>
      </c>
      <c r="E1189" s="9" t="s">
        <v>42</v>
      </c>
      <c r="F1189" s="9" t="s">
        <v>43</v>
      </c>
      <c r="G1189" s="9" t="s">
        <v>11</v>
      </c>
      <c r="H1189" s="9" t="s">
        <v>44</v>
      </c>
      <c r="I1189" s="10">
        <v>33239</v>
      </c>
      <c r="J1189" s="12">
        <v>0</v>
      </c>
    </row>
    <row r="1190" spans="1:10" x14ac:dyDescent="0.2">
      <c r="A1190" s="9" t="s">
        <v>66</v>
      </c>
      <c r="B1190" s="9" t="s">
        <v>11</v>
      </c>
      <c r="C1190" s="9" t="s">
        <v>17</v>
      </c>
      <c r="D1190" s="9" t="s">
        <v>41</v>
      </c>
      <c r="E1190" s="9" t="s">
        <v>42</v>
      </c>
      <c r="F1190" s="9" t="s">
        <v>43</v>
      </c>
      <c r="G1190" s="9" t="s">
        <v>11</v>
      </c>
      <c r="H1190" s="9" t="s">
        <v>44</v>
      </c>
      <c r="I1190" s="10">
        <v>33970</v>
      </c>
      <c r="J1190" s="12">
        <v>0</v>
      </c>
    </row>
    <row r="1191" spans="1:10" x14ac:dyDescent="0.2">
      <c r="A1191" s="9" t="s">
        <v>66</v>
      </c>
      <c r="B1191" s="9" t="s">
        <v>11</v>
      </c>
      <c r="C1191" s="9" t="s">
        <v>17</v>
      </c>
      <c r="D1191" s="9" t="s">
        <v>41</v>
      </c>
      <c r="E1191" s="9" t="s">
        <v>42</v>
      </c>
      <c r="F1191" s="9" t="s">
        <v>43</v>
      </c>
      <c r="G1191" s="9" t="s">
        <v>11</v>
      </c>
      <c r="H1191" s="9" t="s">
        <v>44</v>
      </c>
      <c r="I1191" s="10">
        <v>34335</v>
      </c>
      <c r="J1191" s="12">
        <v>0</v>
      </c>
    </row>
    <row r="1192" spans="1:10" x14ac:dyDescent="0.2">
      <c r="A1192" s="9" t="s">
        <v>66</v>
      </c>
      <c r="B1192" s="9" t="s">
        <v>11</v>
      </c>
      <c r="C1192" s="9" t="s">
        <v>17</v>
      </c>
      <c r="D1192" s="9" t="s">
        <v>41</v>
      </c>
      <c r="E1192" s="9" t="s">
        <v>42</v>
      </c>
      <c r="F1192" s="9" t="s">
        <v>43</v>
      </c>
      <c r="G1192" s="9" t="s">
        <v>11</v>
      </c>
      <c r="H1192" s="9" t="s">
        <v>44</v>
      </c>
      <c r="I1192" s="10">
        <v>34700</v>
      </c>
      <c r="J1192" s="12">
        <v>0</v>
      </c>
    </row>
    <row r="1193" spans="1:10" x14ac:dyDescent="0.2">
      <c r="A1193" s="9" t="s">
        <v>66</v>
      </c>
      <c r="B1193" s="9" t="s">
        <v>11</v>
      </c>
      <c r="C1193" s="9" t="s">
        <v>17</v>
      </c>
      <c r="D1193" s="9" t="s">
        <v>41</v>
      </c>
      <c r="E1193" s="9" t="s">
        <v>42</v>
      </c>
      <c r="F1193" s="9" t="s">
        <v>43</v>
      </c>
      <c r="G1193" s="9" t="s">
        <v>11</v>
      </c>
      <c r="H1193" s="9" t="s">
        <v>44</v>
      </c>
      <c r="I1193" s="10">
        <v>35065</v>
      </c>
      <c r="J1193" s="12">
        <v>0</v>
      </c>
    </row>
    <row r="1194" spans="1:10" x14ac:dyDescent="0.2">
      <c r="A1194" s="9" t="s">
        <v>66</v>
      </c>
      <c r="B1194" s="9" t="s">
        <v>11</v>
      </c>
      <c r="C1194" s="9" t="s">
        <v>17</v>
      </c>
      <c r="D1194" s="9" t="s">
        <v>41</v>
      </c>
      <c r="E1194" s="9" t="s">
        <v>42</v>
      </c>
      <c r="F1194" s="9" t="s">
        <v>43</v>
      </c>
      <c r="G1194" s="9" t="s">
        <v>11</v>
      </c>
      <c r="H1194" s="9" t="s">
        <v>44</v>
      </c>
      <c r="I1194" s="10">
        <v>35431</v>
      </c>
      <c r="J1194" s="12">
        <v>0</v>
      </c>
    </row>
    <row r="1195" spans="1:10" x14ac:dyDescent="0.2">
      <c r="A1195" s="9" t="s">
        <v>66</v>
      </c>
      <c r="B1195" s="9" t="s">
        <v>11</v>
      </c>
      <c r="C1195" s="9" t="s">
        <v>17</v>
      </c>
      <c r="D1195" s="9" t="s">
        <v>41</v>
      </c>
      <c r="E1195" s="9" t="s">
        <v>42</v>
      </c>
      <c r="F1195" s="9" t="s">
        <v>43</v>
      </c>
      <c r="G1195" s="9" t="s">
        <v>11</v>
      </c>
      <c r="H1195" s="9" t="s">
        <v>44</v>
      </c>
      <c r="I1195" s="10">
        <v>35796</v>
      </c>
      <c r="J1195" s="12">
        <v>0</v>
      </c>
    </row>
    <row r="1196" spans="1:10" x14ac:dyDescent="0.2">
      <c r="A1196" s="9" t="s">
        <v>66</v>
      </c>
      <c r="B1196" s="9" t="s">
        <v>11</v>
      </c>
      <c r="C1196" s="9" t="s">
        <v>17</v>
      </c>
      <c r="D1196" s="9" t="s">
        <v>41</v>
      </c>
      <c r="E1196" s="9" t="s">
        <v>42</v>
      </c>
      <c r="F1196" s="9" t="s">
        <v>43</v>
      </c>
      <c r="G1196" s="9" t="s">
        <v>11</v>
      </c>
      <c r="H1196" s="9" t="s">
        <v>44</v>
      </c>
      <c r="I1196" s="10">
        <v>36161</v>
      </c>
      <c r="J1196" s="12">
        <v>0</v>
      </c>
    </row>
    <row r="1197" spans="1:10" x14ac:dyDescent="0.2">
      <c r="A1197" s="9" t="s">
        <v>66</v>
      </c>
      <c r="B1197" s="9" t="s">
        <v>11</v>
      </c>
      <c r="C1197" s="9" t="s">
        <v>17</v>
      </c>
      <c r="D1197" s="9" t="s">
        <v>41</v>
      </c>
      <c r="E1197" s="9" t="s">
        <v>42</v>
      </c>
      <c r="F1197" s="9" t="s">
        <v>43</v>
      </c>
      <c r="G1197" s="9" t="s">
        <v>11</v>
      </c>
      <c r="H1197" s="9" t="s">
        <v>44</v>
      </c>
      <c r="I1197" s="10">
        <v>36526</v>
      </c>
      <c r="J1197" s="12">
        <v>0</v>
      </c>
    </row>
    <row r="1198" spans="1:10" x14ac:dyDescent="0.2">
      <c r="A1198" s="9" t="s">
        <v>66</v>
      </c>
      <c r="B1198" s="9" t="s">
        <v>11</v>
      </c>
      <c r="C1198" s="9" t="s">
        <v>17</v>
      </c>
      <c r="D1198" s="9" t="s">
        <v>41</v>
      </c>
      <c r="E1198" s="9" t="s">
        <v>42</v>
      </c>
      <c r="F1198" s="9" t="s">
        <v>43</v>
      </c>
      <c r="G1198" s="9" t="s">
        <v>11</v>
      </c>
      <c r="H1198" s="9" t="s">
        <v>44</v>
      </c>
      <c r="I1198" s="10">
        <v>36892</v>
      </c>
      <c r="J1198" s="12">
        <v>0</v>
      </c>
    </row>
    <row r="1199" spans="1:10" x14ac:dyDescent="0.2">
      <c r="A1199" s="9" t="s">
        <v>66</v>
      </c>
      <c r="B1199" s="9" t="s">
        <v>11</v>
      </c>
      <c r="C1199" s="9" t="s">
        <v>17</v>
      </c>
      <c r="D1199" s="9" t="s">
        <v>41</v>
      </c>
      <c r="E1199" s="9" t="s">
        <v>42</v>
      </c>
      <c r="F1199" s="9" t="s">
        <v>43</v>
      </c>
      <c r="G1199" s="9" t="s">
        <v>11</v>
      </c>
      <c r="H1199" s="9" t="s">
        <v>44</v>
      </c>
      <c r="I1199" s="10">
        <v>38353</v>
      </c>
      <c r="J1199" s="11">
        <v>40917.01</v>
      </c>
    </row>
    <row r="1200" spans="1:10" x14ac:dyDescent="0.2">
      <c r="A1200" s="9" t="s">
        <v>66</v>
      </c>
      <c r="B1200" s="9" t="s">
        <v>11</v>
      </c>
      <c r="C1200" s="9" t="s">
        <v>17</v>
      </c>
      <c r="D1200" s="9" t="s">
        <v>56</v>
      </c>
      <c r="E1200" s="9" t="s">
        <v>57</v>
      </c>
      <c r="F1200" s="9" t="s">
        <v>58</v>
      </c>
      <c r="G1200" s="9" t="s">
        <v>11</v>
      </c>
      <c r="H1200" s="9" t="s">
        <v>59</v>
      </c>
      <c r="I1200" s="10">
        <v>33239</v>
      </c>
      <c r="J1200" s="12">
        <v>0</v>
      </c>
    </row>
    <row r="1201" spans="1:10" x14ac:dyDescent="0.2">
      <c r="A1201" s="9" t="s">
        <v>66</v>
      </c>
      <c r="B1201" s="9" t="s">
        <v>11</v>
      </c>
      <c r="C1201" s="9" t="s">
        <v>17</v>
      </c>
      <c r="D1201" s="9" t="s">
        <v>56</v>
      </c>
      <c r="E1201" s="9" t="s">
        <v>57</v>
      </c>
      <c r="F1201" s="9" t="s">
        <v>58</v>
      </c>
      <c r="G1201" s="9" t="s">
        <v>11</v>
      </c>
      <c r="H1201" s="9" t="s">
        <v>59</v>
      </c>
      <c r="I1201" s="10">
        <v>33970</v>
      </c>
      <c r="J1201" s="12">
        <v>0</v>
      </c>
    </row>
    <row r="1202" spans="1:10" x14ac:dyDescent="0.2">
      <c r="A1202" s="9" t="s">
        <v>66</v>
      </c>
      <c r="B1202" s="9" t="s">
        <v>11</v>
      </c>
      <c r="C1202" s="9" t="s">
        <v>17</v>
      </c>
      <c r="D1202" s="9" t="s">
        <v>56</v>
      </c>
      <c r="E1202" s="9" t="s">
        <v>57</v>
      </c>
      <c r="F1202" s="9" t="s">
        <v>58</v>
      </c>
      <c r="G1202" s="9" t="s">
        <v>11</v>
      </c>
      <c r="H1202" s="9" t="s">
        <v>59</v>
      </c>
      <c r="I1202" s="10">
        <v>34335</v>
      </c>
      <c r="J1202" s="12">
        <v>0</v>
      </c>
    </row>
    <row r="1203" spans="1:10" x14ac:dyDescent="0.2">
      <c r="A1203" s="9" t="s">
        <v>66</v>
      </c>
      <c r="B1203" s="9" t="s">
        <v>11</v>
      </c>
      <c r="C1203" s="9" t="s">
        <v>17</v>
      </c>
      <c r="D1203" s="9" t="s">
        <v>56</v>
      </c>
      <c r="E1203" s="9" t="s">
        <v>57</v>
      </c>
      <c r="F1203" s="9" t="s">
        <v>58</v>
      </c>
      <c r="G1203" s="9" t="s">
        <v>11</v>
      </c>
      <c r="H1203" s="9" t="s">
        <v>59</v>
      </c>
      <c r="I1203" s="10">
        <v>34700</v>
      </c>
      <c r="J1203" s="12">
        <v>0</v>
      </c>
    </row>
    <row r="1204" spans="1:10" x14ac:dyDescent="0.2">
      <c r="A1204" s="9" t="s">
        <v>66</v>
      </c>
      <c r="B1204" s="9" t="s">
        <v>11</v>
      </c>
      <c r="C1204" s="9" t="s">
        <v>17</v>
      </c>
      <c r="D1204" s="9" t="s">
        <v>56</v>
      </c>
      <c r="E1204" s="9" t="s">
        <v>57</v>
      </c>
      <c r="F1204" s="9" t="s">
        <v>58</v>
      </c>
      <c r="G1204" s="9" t="s">
        <v>11</v>
      </c>
      <c r="H1204" s="9" t="s">
        <v>59</v>
      </c>
      <c r="I1204" s="10">
        <v>35065</v>
      </c>
      <c r="J1204" s="12">
        <v>0</v>
      </c>
    </row>
    <row r="1205" spans="1:10" x14ac:dyDescent="0.2">
      <c r="A1205" s="9" t="s">
        <v>66</v>
      </c>
      <c r="B1205" s="9" t="s">
        <v>11</v>
      </c>
      <c r="C1205" s="9" t="s">
        <v>17</v>
      </c>
      <c r="D1205" s="9" t="s">
        <v>56</v>
      </c>
      <c r="E1205" s="9" t="s">
        <v>57</v>
      </c>
      <c r="F1205" s="9" t="s">
        <v>58</v>
      </c>
      <c r="G1205" s="9" t="s">
        <v>11</v>
      </c>
      <c r="H1205" s="9" t="s">
        <v>59</v>
      </c>
      <c r="I1205" s="10">
        <v>35431</v>
      </c>
      <c r="J1205" s="12">
        <v>0</v>
      </c>
    </row>
    <row r="1206" spans="1:10" x14ac:dyDescent="0.2">
      <c r="A1206" s="9" t="s">
        <v>66</v>
      </c>
      <c r="B1206" s="9" t="s">
        <v>11</v>
      </c>
      <c r="C1206" s="9" t="s">
        <v>17</v>
      </c>
      <c r="D1206" s="9" t="s">
        <v>56</v>
      </c>
      <c r="E1206" s="9" t="s">
        <v>57</v>
      </c>
      <c r="F1206" s="9" t="s">
        <v>58</v>
      </c>
      <c r="G1206" s="9" t="s">
        <v>11</v>
      </c>
      <c r="H1206" s="9" t="s">
        <v>59</v>
      </c>
      <c r="I1206" s="10">
        <v>35796</v>
      </c>
      <c r="J1206" s="12">
        <v>0</v>
      </c>
    </row>
    <row r="1207" spans="1:10" x14ac:dyDescent="0.2">
      <c r="A1207" s="9" t="s">
        <v>66</v>
      </c>
      <c r="B1207" s="9" t="s">
        <v>11</v>
      </c>
      <c r="C1207" s="9" t="s">
        <v>17</v>
      </c>
      <c r="D1207" s="9" t="s">
        <v>56</v>
      </c>
      <c r="E1207" s="9" t="s">
        <v>57</v>
      </c>
      <c r="F1207" s="9" t="s">
        <v>58</v>
      </c>
      <c r="G1207" s="9" t="s">
        <v>11</v>
      </c>
      <c r="H1207" s="9" t="s">
        <v>59</v>
      </c>
      <c r="I1207" s="10">
        <v>36161</v>
      </c>
      <c r="J1207" s="12">
        <v>0</v>
      </c>
    </row>
    <row r="1208" spans="1:10" x14ac:dyDescent="0.2">
      <c r="A1208" s="9" t="s">
        <v>66</v>
      </c>
      <c r="B1208" s="9" t="s">
        <v>11</v>
      </c>
      <c r="C1208" s="9" t="s">
        <v>12</v>
      </c>
      <c r="D1208" s="9" t="s">
        <v>45</v>
      </c>
      <c r="E1208" s="9" t="s">
        <v>46</v>
      </c>
      <c r="F1208" s="9" t="s">
        <v>47</v>
      </c>
      <c r="G1208" s="9" t="s">
        <v>11</v>
      </c>
      <c r="H1208" s="9" t="s">
        <v>48</v>
      </c>
      <c r="I1208" s="10">
        <v>28126</v>
      </c>
      <c r="J1208" s="12">
        <v>0</v>
      </c>
    </row>
    <row r="1209" spans="1:10" x14ac:dyDescent="0.2">
      <c r="A1209" s="9" t="s">
        <v>66</v>
      </c>
      <c r="B1209" s="9" t="s">
        <v>11</v>
      </c>
      <c r="C1209" s="9" t="s">
        <v>12</v>
      </c>
      <c r="D1209" s="9" t="s">
        <v>45</v>
      </c>
      <c r="E1209" s="9" t="s">
        <v>46</v>
      </c>
      <c r="F1209" s="9" t="s">
        <v>47</v>
      </c>
      <c r="G1209" s="9" t="s">
        <v>11</v>
      </c>
      <c r="H1209" s="9" t="s">
        <v>48</v>
      </c>
      <c r="I1209" s="10">
        <v>28491</v>
      </c>
      <c r="J1209" s="12">
        <v>0</v>
      </c>
    </row>
    <row r="1210" spans="1:10" x14ac:dyDescent="0.2">
      <c r="A1210" s="9" t="s">
        <v>66</v>
      </c>
      <c r="B1210" s="9" t="s">
        <v>11</v>
      </c>
      <c r="C1210" s="9" t="s">
        <v>12</v>
      </c>
      <c r="D1210" s="9" t="s">
        <v>45</v>
      </c>
      <c r="E1210" s="9" t="s">
        <v>46</v>
      </c>
      <c r="F1210" s="9" t="s">
        <v>47</v>
      </c>
      <c r="G1210" s="9" t="s">
        <v>11</v>
      </c>
      <c r="H1210" s="9" t="s">
        <v>48</v>
      </c>
      <c r="I1210" s="10">
        <v>28856</v>
      </c>
      <c r="J1210" s="12">
        <v>0</v>
      </c>
    </row>
    <row r="1211" spans="1:10" x14ac:dyDescent="0.2">
      <c r="A1211" s="9" t="s">
        <v>66</v>
      </c>
      <c r="B1211" s="9" t="s">
        <v>11</v>
      </c>
      <c r="C1211" s="9" t="s">
        <v>12</v>
      </c>
      <c r="D1211" s="9" t="s">
        <v>45</v>
      </c>
      <c r="E1211" s="9" t="s">
        <v>46</v>
      </c>
      <c r="F1211" s="9" t="s">
        <v>47</v>
      </c>
      <c r="G1211" s="9" t="s">
        <v>11</v>
      </c>
      <c r="H1211" s="9" t="s">
        <v>48</v>
      </c>
      <c r="I1211" s="10">
        <v>29221</v>
      </c>
      <c r="J1211" s="12">
        <v>0</v>
      </c>
    </row>
    <row r="1212" spans="1:10" x14ac:dyDescent="0.2">
      <c r="A1212" s="9" t="s">
        <v>66</v>
      </c>
      <c r="B1212" s="9" t="s">
        <v>11</v>
      </c>
      <c r="C1212" s="9" t="s">
        <v>12</v>
      </c>
      <c r="D1212" s="9" t="s">
        <v>45</v>
      </c>
      <c r="E1212" s="9" t="s">
        <v>46</v>
      </c>
      <c r="F1212" s="9" t="s">
        <v>47</v>
      </c>
      <c r="G1212" s="9" t="s">
        <v>11</v>
      </c>
      <c r="H1212" s="9" t="s">
        <v>48</v>
      </c>
      <c r="I1212" s="10">
        <v>29587</v>
      </c>
      <c r="J1212" s="12">
        <v>0</v>
      </c>
    </row>
    <row r="1213" spans="1:10" x14ac:dyDescent="0.2">
      <c r="A1213" s="9" t="s">
        <v>66</v>
      </c>
      <c r="B1213" s="9" t="s">
        <v>11</v>
      </c>
      <c r="C1213" s="9" t="s">
        <v>12</v>
      </c>
      <c r="D1213" s="9" t="s">
        <v>45</v>
      </c>
      <c r="E1213" s="9" t="s">
        <v>46</v>
      </c>
      <c r="F1213" s="9" t="s">
        <v>47</v>
      </c>
      <c r="G1213" s="9" t="s">
        <v>11</v>
      </c>
      <c r="H1213" s="9" t="s">
        <v>48</v>
      </c>
      <c r="I1213" s="10">
        <v>29952</v>
      </c>
      <c r="J1213" s="12">
        <v>0</v>
      </c>
    </row>
    <row r="1214" spans="1:10" x14ac:dyDescent="0.2">
      <c r="A1214" s="9" t="s">
        <v>66</v>
      </c>
      <c r="B1214" s="9" t="s">
        <v>11</v>
      </c>
      <c r="C1214" s="9" t="s">
        <v>12</v>
      </c>
      <c r="D1214" s="9" t="s">
        <v>45</v>
      </c>
      <c r="E1214" s="9" t="s">
        <v>46</v>
      </c>
      <c r="F1214" s="9" t="s">
        <v>47</v>
      </c>
      <c r="G1214" s="9" t="s">
        <v>11</v>
      </c>
      <c r="H1214" s="9" t="s">
        <v>48</v>
      </c>
      <c r="I1214" s="10">
        <v>30317</v>
      </c>
      <c r="J1214" s="12">
        <v>0</v>
      </c>
    </row>
    <row r="1215" spans="1:10" x14ac:dyDescent="0.2">
      <c r="A1215" s="9" t="s">
        <v>66</v>
      </c>
      <c r="B1215" s="9" t="s">
        <v>11</v>
      </c>
      <c r="C1215" s="9" t="s">
        <v>12</v>
      </c>
      <c r="D1215" s="9" t="s">
        <v>45</v>
      </c>
      <c r="E1215" s="9" t="s">
        <v>46</v>
      </c>
      <c r="F1215" s="9" t="s">
        <v>47</v>
      </c>
      <c r="G1215" s="9" t="s">
        <v>11</v>
      </c>
      <c r="H1215" s="9" t="s">
        <v>48</v>
      </c>
      <c r="I1215" s="10">
        <v>30682</v>
      </c>
      <c r="J1215" s="12">
        <v>0</v>
      </c>
    </row>
    <row r="1216" spans="1:10" x14ac:dyDescent="0.2">
      <c r="A1216" s="9" t="s">
        <v>66</v>
      </c>
      <c r="B1216" s="9" t="s">
        <v>11</v>
      </c>
      <c r="C1216" s="9" t="s">
        <v>12</v>
      </c>
      <c r="D1216" s="9" t="s">
        <v>45</v>
      </c>
      <c r="E1216" s="9" t="s">
        <v>46</v>
      </c>
      <c r="F1216" s="9" t="s">
        <v>47</v>
      </c>
      <c r="G1216" s="9" t="s">
        <v>11</v>
      </c>
      <c r="H1216" s="9" t="s">
        <v>48</v>
      </c>
      <c r="I1216" s="10">
        <v>31048</v>
      </c>
      <c r="J1216" s="12">
        <v>0</v>
      </c>
    </row>
    <row r="1217" spans="1:10" x14ac:dyDescent="0.2">
      <c r="A1217" s="9" t="s">
        <v>66</v>
      </c>
      <c r="B1217" s="9" t="s">
        <v>11</v>
      </c>
      <c r="C1217" s="9" t="s">
        <v>12</v>
      </c>
      <c r="D1217" s="9" t="s">
        <v>45</v>
      </c>
      <c r="E1217" s="9" t="s">
        <v>46</v>
      </c>
      <c r="F1217" s="9" t="s">
        <v>47</v>
      </c>
      <c r="G1217" s="9" t="s">
        <v>11</v>
      </c>
      <c r="H1217" s="9" t="s">
        <v>48</v>
      </c>
      <c r="I1217" s="10">
        <v>31413</v>
      </c>
      <c r="J1217" s="12">
        <v>0</v>
      </c>
    </row>
    <row r="1218" spans="1:10" x14ac:dyDescent="0.2">
      <c r="A1218" s="9" t="s">
        <v>66</v>
      </c>
      <c r="B1218" s="9" t="s">
        <v>11</v>
      </c>
      <c r="C1218" s="9" t="s">
        <v>12</v>
      </c>
      <c r="D1218" s="9" t="s">
        <v>45</v>
      </c>
      <c r="E1218" s="9" t="s">
        <v>46</v>
      </c>
      <c r="F1218" s="9" t="s">
        <v>47</v>
      </c>
      <c r="G1218" s="9" t="s">
        <v>11</v>
      </c>
      <c r="H1218" s="9" t="s">
        <v>48</v>
      </c>
      <c r="I1218" s="10">
        <v>31778</v>
      </c>
      <c r="J1218" s="12">
        <v>0</v>
      </c>
    </row>
    <row r="1219" spans="1:10" x14ac:dyDescent="0.2">
      <c r="A1219" s="9" t="s">
        <v>66</v>
      </c>
      <c r="B1219" s="9" t="s">
        <v>11</v>
      </c>
      <c r="C1219" s="9" t="s">
        <v>12</v>
      </c>
      <c r="D1219" s="9" t="s">
        <v>45</v>
      </c>
      <c r="E1219" s="9" t="s">
        <v>46</v>
      </c>
      <c r="F1219" s="9" t="s">
        <v>47</v>
      </c>
      <c r="G1219" s="9" t="s">
        <v>11</v>
      </c>
      <c r="H1219" s="9" t="s">
        <v>48</v>
      </c>
      <c r="I1219" s="10">
        <v>32143</v>
      </c>
      <c r="J1219" s="12">
        <v>0</v>
      </c>
    </row>
    <row r="1220" spans="1:10" x14ac:dyDescent="0.2">
      <c r="A1220" s="9" t="s">
        <v>66</v>
      </c>
      <c r="B1220" s="9" t="s">
        <v>11</v>
      </c>
      <c r="C1220" s="9" t="s">
        <v>12</v>
      </c>
      <c r="D1220" s="9" t="s">
        <v>45</v>
      </c>
      <c r="E1220" s="9" t="s">
        <v>46</v>
      </c>
      <c r="F1220" s="9" t="s">
        <v>47</v>
      </c>
      <c r="G1220" s="9" t="s">
        <v>11</v>
      </c>
      <c r="H1220" s="9" t="s">
        <v>48</v>
      </c>
      <c r="I1220" s="10">
        <v>32509</v>
      </c>
      <c r="J1220" s="12">
        <v>0</v>
      </c>
    </row>
    <row r="1221" spans="1:10" x14ac:dyDescent="0.2">
      <c r="A1221" s="9" t="s">
        <v>66</v>
      </c>
      <c r="B1221" s="9" t="s">
        <v>11</v>
      </c>
      <c r="C1221" s="9" t="s">
        <v>12</v>
      </c>
      <c r="D1221" s="9" t="s">
        <v>45</v>
      </c>
      <c r="E1221" s="9" t="s">
        <v>46</v>
      </c>
      <c r="F1221" s="9" t="s">
        <v>47</v>
      </c>
      <c r="G1221" s="9" t="s">
        <v>11</v>
      </c>
      <c r="H1221" s="9" t="s">
        <v>48</v>
      </c>
      <c r="I1221" s="10">
        <v>32874</v>
      </c>
      <c r="J1221" s="12">
        <v>0</v>
      </c>
    </row>
    <row r="1222" spans="1:10" x14ac:dyDescent="0.2">
      <c r="A1222" s="9" t="s">
        <v>66</v>
      </c>
      <c r="B1222" s="9" t="s">
        <v>11</v>
      </c>
      <c r="C1222" s="9" t="s">
        <v>12</v>
      </c>
      <c r="D1222" s="9" t="s">
        <v>45</v>
      </c>
      <c r="E1222" s="9" t="s">
        <v>46</v>
      </c>
      <c r="F1222" s="9" t="s">
        <v>47</v>
      </c>
      <c r="G1222" s="9" t="s">
        <v>11</v>
      </c>
      <c r="H1222" s="9" t="s">
        <v>48</v>
      </c>
      <c r="I1222" s="10">
        <v>33239</v>
      </c>
      <c r="J1222" s="12">
        <v>0</v>
      </c>
    </row>
    <row r="1223" spans="1:10" x14ac:dyDescent="0.2">
      <c r="A1223" s="9" t="s">
        <v>66</v>
      </c>
      <c r="B1223" s="9" t="s">
        <v>11</v>
      </c>
      <c r="C1223" s="9" t="s">
        <v>12</v>
      </c>
      <c r="D1223" s="9" t="s">
        <v>45</v>
      </c>
      <c r="E1223" s="9" t="s">
        <v>46</v>
      </c>
      <c r="F1223" s="9" t="s">
        <v>47</v>
      </c>
      <c r="G1223" s="9" t="s">
        <v>11</v>
      </c>
      <c r="H1223" s="9" t="s">
        <v>48</v>
      </c>
      <c r="I1223" s="10">
        <v>33604</v>
      </c>
      <c r="J1223" s="12">
        <v>0</v>
      </c>
    </row>
    <row r="1224" spans="1:10" x14ac:dyDescent="0.2">
      <c r="A1224" s="9" t="s">
        <v>66</v>
      </c>
      <c r="B1224" s="9" t="s">
        <v>11</v>
      </c>
      <c r="C1224" s="9" t="s">
        <v>12</v>
      </c>
      <c r="D1224" s="9" t="s">
        <v>45</v>
      </c>
      <c r="E1224" s="9" t="s">
        <v>46</v>
      </c>
      <c r="F1224" s="9" t="s">
        <v>47</v>
      </c>
      <c r="G1224" s="9" t="s">
        <v>11</v>
      </c>
      <c r="H1224" s="9" t="s">
        <v>48</v>
      </c>
      <c r="I1224" s="10">
        <v>33970</v>
      </c>
      <c r="J1224" s="12">
        <v>0</v>
      </c>
    </row>
    <row r="1225" spans="1:10" x14ac:dyDescent="0.2">
      <c r="A1225" s="9" t="s">
        <v>66</v>
      </c>
      <c r="B1225" s="9" t="s">
        <v>11</v>
      </c>
      <c r="C1225" s="9" t="s">
        <v>12</v>
      </c>
      <c r="D1225" s="9" t="s">
        <v>45</v>
      </c>
      <c r="E1225" s="9" t="s">
        <v>46</v>
      </c>
      <c r="F1225" s="9" t="s">
        <v>47</v>
      </c>
      <c r="G1225" s="9" t="s">
        <v>11</v>
      </c>
      <c r="H1225" s="9" t="s">
        <v>48</v>
      </c>
      <c r="I1225" s="10">
        <v>34335</v>
      </c>
      <c r="J1225" s="12">
        <v>0</v>
      </c>
    </row>
    <row r="1226" spans="1:10" x14ac:dyDescent="0.2">
      <c r="A1226" s="9" t="s">
        <v>66</v>
      </c>
      <c r="B1226" s="9" t="s">
        <v>11</v>
      </c>
      <c r="C1226" s="9" t="s">
        <v>12</v>
      </c>
      <c r="D1226" s="9" t="s">
        <v>45</v>
      </c>
      <c r="E1226" s="9" t="s">
        <v>46</v>
      </c>
      <c r="F1226" s="9" t="s">
        <v>47</v>
      </c>
      <c r="G1226" s="9" t="s">
        <v>11</v>
      </c>
      <c r="H1226" s="9" t="s">
        <v>48</v>
      </c>
      <c r="I1226" s="10">
        <v>34700</v>
      </c>
      <c r="J1226" s="12">
        <v>0</v>
      </c>
    </row>
    <row r="1227" spans="1:10" x14ac:dyDescent="0.2">
      <c r="A1227" s="9" t="s">
        <v>66</v>
      </c>
      <c r="B1227" s="9" t="s">
        <v>11</v>
      </c>
      <c r="C1227" s="9" t="s">
        <v>12</v>
      </c>
      <c r="D1227" s="9" t="s">
        <v>45</v>
      </c>
      <c r="E1227" s="9" t="s">
        <v>46</v>
      </c>
      <c r="F1227" s="9" t="s">
        <v>47</v>
      </c>
      <c r="G1227" s="9" t="s">
        <v>11</v>
      </c>
      <c r="H1227" s="9" t="s">
        <v>48</v>
      </c>
      <c r="I1227" s="10">
        <v>35065</v>
      </c>
      <c r="J1227" s="12">
        <v>0</v>
      </c>
    </row>
    <row r="1228" spans="1:10" x14ac:dyDescent="0.2">
      <c r="A1228" s="9" t="s">
        <v>66</v>
      </c>
      <c r="B1228" s="9" t="s">
        <v>11</v>
      </c>
      <c r="C1228" s="9" t="s">
        <v>12</v>
      </c>
      <c r="D1228" s="9" t="s">
        <v>45</v>
      </c>
      <c r="E1228" s="9" t="s">
        <v>46</v>
      </c>
      <c r="F1228" s="9" t="s">
        <v>47</v>
      </c>
      <c r="G1228" s="9" t="s">
        <v>11</v>
      </c>
      <c r="H1228" s="9" t="s">
        <v>48</v>
      </c>
      <c r="I1228" s="10">
        <v>35431</v>
      </c>
      <c r="J1228" s="12">
        <v>0</v>
      </c>
    </row>
    <row r="1229" spans="1:10" x14ac:dyDescent="0.2">
      <c r="A1229" s="9" t="s">
        <v>66</v>
      </c>
      <c r="B1229" s="9" t="s">
        <v>11</v>
      </c>
      <c r="C1229" s="9" t="s">
        <v>12</v>
      </c>
      <c r="D1229" s="9" t="s">
        <v>45</v>
      </c>
      <c r="E1229" s="9" t="s">
        <v>46</v>
      </c>
      <c r="F1229" s="9" t="s">
        <v>47</v>
      </c>
      <c r="G1229" s="9" t="s">
        <v>11</v>
      </c>
      <c r="H1229" s="9" t="s">
        <v>48</v>
      </c>
      <c r="I1229" s="10">
        <v>35796</v>
      </c>
      <c r="J1229" s="12">
        <v>0</v>
      </c>
    </row>
    <row r="1230" spans="1:10" x14ac:dyDescent="0.2">
      <c r="A1230" s="9" t="s">
        <v>66</v>
      </c>
      <c r="B1230" s="9" t="s">
        <v>11</v>
      </c>
      <c r="C1230" s="9" t="s">
        <v>12</v>
      </c>
      <c r="D1230" s="9" t="s">
        <v>45</v>
      </c>
      <c r="E1230" s="9" t="s">
        <v>46</v>
      </c>
      <c r="F1230" s="9" t="s">
        <v>47</v>
      </c>
      <c r="G1230" s="9" t="s">
        <v>11</v>
      </c>
      <c r="H1230" s="9" t="s">
        <v>48</v>
      </c>
      <c r="I1230" s="10">
        <v>36161</v>
      </c>
      <c r="J1230" s="12">
        <v>0</v>
      </c>
    </row>
    <row r="1231" spans="1:10" x14ac:dyDescent="0.2">
      <c r="A1231" s="9" t="s">
        <v>66</v>
      </c>
      <c r="B1231" s="9" t="s">
        <v>11</v>
      </c>
      <c r="C1231" s="9" t="s">
        <v>12</v>
      </c>
      <c r="D1231" s="9" t="s">
        <v>45</v>
      </c>
      <c r="E1231" s="9" t="s">
        <v>46</v>
      </c>
      <c r="F1231" s="9" t="s">
        <v>47</v>
      </c>
      <c r="G1231" s="9" t="s">
        <v>11</v>
      </c>
      <c r="H1231" s="9" t="s">
        <v>48</v>
      </c>
      <c r="I1231" s="10">
        <v>36526</v>
      </c>
      <c r="J1231" s="12">
        <v>0</v>
      </c>
    </row>
    <row r="1232" spans="1:10" x14ac:dyDescent="0.2">
      <c r="A1232" s="9" t="s">
        <v>66</v>
      </c>
      <c r="B1232" s="9" t="s">
        <v>11</v>
      </c>
      <c r="C1232" s="9" t="s">
        <v>12</v>
      </c>
      <c r="D1232" s="9" t="s">
        <v>45</v>
      </c>
      <c r="E1232" s="9" t="s">
        <v>46</v>
      </c>
      <c r="F1232" s="9" t="s">
        <v>47</v>
      </c>
      <c r="G1232" s="9" t="s">
        <v>11</v>
      </c>
      <c r="H1232" s="9" t="s">
        <v>48</v>
      </c>
      <c r="I1232" s="10">
        <v>36892</v>
      </c>
      <c r="J1232" s="12">
        <v>0</v>
      </c>
    </row>
    <row r="1233" spans="1:10" x14ac:dyDescent="0.2">
      <c r="A1233" s="9" t="s">
        <v>66</v>
      </c>
      <c r="B1233" s="9" t="s">
        <v>11</v>
      </c>
      <c r="C1233" s="9" t="s">
        <v>12</v>
      </c>
      <c r="D1233" s="9" t="s">
        <v>45</v>
      </c>
      <c r="E1233" s="9" t="s">
        <v>46</v>
      </c>
      <c r="F1233" s="9" t="s">
        <v>47</v>
      </c>
      <c r="G1233" s="9" t="s">
        <v>11</v>
      </c>
      <c r="H1233" s="9" t="s">
        <v>48</v>
      </c>
      <c r="I1233" s="10">
        <v>37257</v>
      </c>
      <c r="J1233" s="12">
        <v>0</v>
      </c>
    </row>
    <row r="1234" spans="1:10" x14ac:dyDescent="0.2">
      <c r="A1234" s="9" t="s">
        <v>66</v>
      </c>
      <c r="B1234" s="9" t="s">
        <v>11</v>
      </c>
      <c r="C1234" s="9" t="s">
        <v>12</v>
      </c>
      <c r="D1234" s="9" t="s">
        <v>45</v>
      </c>
      <c r="E1234" s="9" t="s">
        <v>46</v>
      </c>
      <c r="F1234" s="9" t="s">
        <v>47</v>
      </c>
      <c r="G1234" s="9" t="s">
        <v>11</v>
      </c>
      <c r="H1234" s="9" t="s">
        <v>48</v>
      </c>
      <c r="I1234" s="10">
        <v>37622</v>
      </c>
      <c r="J1234" s="12">
        <v>0</v>
      </c>
    </row>
    <row r="1235" spans="1:10" x14ac:dyDescent="0.2">
      <c r="A1235" s="9" t="s">
        <v>66</v>
      </c>
      <c r="B1235" s="9" t="s">
        <v>11</v>
      </c>
      <c r="C1235" s="9" t="s">
        <v>12</v>
      </c>
      <c r="D1235" s="9" t="s">
        <v>45</v>
      </c>
      <c r="E1235" s="9" t="s">
        <v>46</v>
      </c>
      <c r="F1235" s="9" t="s">
        <v>47</v>
      </c>
      <c r="G1235" s="9" t="s">
        <v>11</v>
      </c>
      <c r="H1235" s="9" t="s">
        <v>48</v>
      </c>
      <c r="I1235" s="10">
        <v>37987</v>
      </c>
      <c r="J1235" s="12">
        <v>0</v>
      </c>
    </row>
    <row r="1236" spans="1:10" x14ac:dyDescent="0.2">
      <c r="A1236" s="9" t="s">
        <v>66</v>
      </c>
      <c r="B1236" s="9" t="s">
        <v>11</v>
      </c>
      <c r="C1236" s="9" t="s">
        <v>34</v>
      </c>
      <c r="D1236" s="9" t="s">
        <v>45</v>
      </c>
      <c r="E1236" s="9" t="s">
        <v>46</v>
      </c>
      <c r="F1236" s="9" t="s">
        <v>47</v>
      </c>
      <c r="G1236" s="9" t="s">
        <v>11</v>
      </c>
      <c r="H1236" s="9" t="s">
        <v>48</v>
      </c>
      <c r="I1236" s="10">
        <v>28126</v>
      </c>
      <c r="J1236" s="12">
        <v>0</v>
      </c>
    </row>
    <row r="1237" spans="1:10" x14ac:dyDescent="0.2">
      <c r="A1237" s="9" t="s">
        <v>66</v>
      </c>
      <c r="B1237" s="9" t="s">
        <v>11</v>
      </c>
      <c r="C1237" s="9" t="s">
        <v>34</v>
      </c>
      <c r="D1237" s="9" t="s">
        <v>45</v>
      </c>
      <c r="E1237" s="9" t="s">
        <v>46</v>
      </c>
      <c r="F1237" s="9" t="s">
        <v>47</v>
      </c>
      <c r="G1237" s="9" t="s">
        <v>11</v>
      </c>
      <c r="H1237" s="9" t="s">
        <v>48</v>
      </c>
      <c r="I1237" s="10">
        <v>28491</v>
      </c>
      <c r="J1237" s="12">
        <v>0</v>
      </c>
    </row>
    <row r="1238" spans="1:10" x14ac:dyDescent="0.2">
      <c r="A1238" s="9" t="s">
        <v>66</v>
      </c>
      <c r="B1238" s="9" t="s">
        <v>11</v>
      </c>
      <c r="C1238" s="9" t="s">
        <v>34</v>
      </c>
      <c r="D1238" s="9" t="s">
        <v>45</v>
      </c>
      <c r="E1238" s="9" t="s">
        <v>46</v>
      </c>
      <c r="F1238" s="9" t="s">
        <v>47</v>
      </c>
      <c r="G1238" s="9" t="s">
        <v>11</v>
      </c>
      <c r="H1238" s="9" t="s">
        <v>48</v>
      </c>
      <c r="I1238" s="10">
        <v>28856</v>
      </c>
      <c r="J1238" s="12">
        <v>0</v>
      </c>
    </row>
    <row r="1239" spans="1:10" x14ac:dyDescent="0.2">
      <c r="A1239" s="9" t="s">
        <v>66</v>
      </c>
      <c r="B1239" s="9" t="s">
        <v>11</v>
      </c>
      <c r="C1239" s="9" t="s">
        <v>34</v>
      </c>
      <c r="D1239" s="9" t="s">
        <v>45</v>
      </c>
      <c r="E1239" s="9" t="s">
        <v>46</v>
      </c>
      <c r="F1239" s="9" t="s">
        <v>47</v>
      </c>
      <c r="G1239" s="9" t="s">
        <v>11</v>
      </c>
      <c r="H1239" s="9" t="s">
        <v>48</v>
      </c>
      <c r="I1239" s="10">
        <v>29221</v>
      </c>
      <c r="J1239" s="12">
        <v>0</v>
      </c>
    </row>
    <row r="1240" spans="1:10" x14ac:dyDescent="0.2">
      <c r="A1240" s="9" t="s">
        <v>66</v>
      </c>
      <c r="B1240" s="9" t="s">
        <v>11</v>
      </c>
      <c r="C1240" s="9" t="s">
        <v>34</v>
      </c>
      <c r="D1240" s="9" t="s">
        <v>45</v>
      </c>
      <c r="E1240" s="9" t="s">
        <v>46</v>
      </c>
      <c r="F1240" s="9" t="s">
        <v>47</v>
      </c>
      <c r="G1240" s="9" t="s">
        <v>11</v>
      </c>
      <c r="H1240" s="9" t="s">
        <v>48</v>
      </c>
      <c r="I1240" s="10">
        <v>29587</v>
      </c>
      <c r="J1240" s="12">
        <v>0</v>
      </c>
    </row>
    <row r="1241" spans="1:10" x14ac:dyDescent="0.2">
      <c r="A1241" s="9" t="s">
        <v>66</v>
      </c>
      <c r="B1241" s="9" t="s">
        <v>11</v>
      </c>
      <c r="C1241" s="9" t="s">
        <v>34</v>
      </c>
      <c r="D1241" s="9" t="s">
        <v>45</v>
      </c>
      <c r="E1241" s="9" t="s">
        <v>46</v>
      </c>
      <c r="F1241" s="9" t="s">
        <v>47</v>
      </c>
      <c r="G1241" s="9" t="s">
        <v>11</v>
      </c>
      <c r="H1241" s="9" t="s">
        <v>48</v>
      </c>
      <c r="I1241" s="10">
        <v>29952</v>
      </c>
      <c r="J1241" s="12">
        <v>0</v>
      </c>
    </row>
    <row r="1242" spans="1:10" x14ac:dyDescent="0.2">
      <c r="A1242" s="9" t="s">
        <v>66</v>
      </c>
      <c r="B1242" s="9" t="s">
        <v>11</v>
      </c>
      <c r="C1242" s="9" t="s">
        <v>34</v>
      </c>
      <c r="D1242" s="9" t="s">
        <v>45</v>
      </c>
      <c r="E1242" s="9" t="s">
        <v>46</v>
      </c>
      <c r="F1242" s="9" t="s">
        <v>47</v>
      </c>
      <c r="G1242" s="9" t="s">
        <v>11</v>
      </c>
      <c r="H1242" s="9" t="s">
        <v>48</v>
      </c>
      <c r="I1242" s="10">
        <v>30317</v>
      </c>
      <c r="J1242" s="12">
        <v>0</v>
      </c>
    </row>
    <row r="1243" spans="1:10" x14ac:dyDescent="0.2">
      <c r="A1243" s="9" t="s">
        <v>66</v>
      </c>
      <c r="B1243" s="9" t="s">
        <v>11</v>
      </c>
      <c r="C1243" s="9" t="s">
        <v>34</v>
      </c>
      <c r="D1243" s="9" t="s">
        <v>45</v>
      </c>
      <c r="E1243" s="9" t="s">
        <v>46</v>
      </c>
      <c r="F1243" s="9" t="s">
        <v>47</v>
      </c>
      <c r="G1243" s="9" t="s">
        <v>11</v>
      </c>
      <c r="H1243" s="9" t="s">
        <v>48</v>
      </c>
      <c r="I1243" s="10">
        <v>30682</v>
      </c>
      <c r="J1243" s="12">
        <v>0</v>
      </c>
    </row>
    <row r="1244" spans="1:10" x14ac:dyDescent="0.2">
      <c r="A1244" s="9" t="s">
        <v>66</v>
      </c>
      <c r="B1244" s="9" t="s">
        <v>11</v>
      </c>
      <c r="C1244" s="9" t="s">
        <v>34</v>
      </c>
      <c r="D1244" s="9" t="s">
        <v>45</v>
      </c>
      <c r="E1244" s="9" t="s">
        <v>46</v>
      </c>
      <c r="F1244" s="9" t="s">
        <v>47</v>
      </c>
      <c r="G1244" s="9" t="s">
        <v>11</v>
      </c>
      <c r="H1244" s="9" t="s">
        <v>48</v>
      </c>
      <c r="I1244" s="10">
        <v>31048</v>
      </c>
      <c r="J1244" s="12">
        <v>0</v>
      </c>
    </row>
    <row r="1245" spans="1:10" x14ac:dyDescent="0.2">
      <c r="A1245" s="9" t="s">
        <v>66</v>
      </c>
      <c r="B1245" s="9" t="s">
        <v>11</v>
      </c>
      <c r="C1245" s="9" t="s">
        <v>34</v>
      </c>
      <c r="D1245" s="9" t="s">
        <v>45</v>
      </c>
      <c r="E1245" s="9" t="s">
        <v>46</v>
      </c>
      <c r="F1245" s="9" t="s">
        <v>47</v>
      </c>
      <c r="G1245" s="9" t="s">
        <v>11</v>
      </c>
      <c r="H1245" s="9" t="s">
        <v>48</v>
      </c>
      <c r="I1245" s="10">
        <v>31413</v>
      </c>
      <c r="J1245" s="12">
        <v>0</v>
      </c>
    </row>
    <row r="1246" spans="1:10" x14ac:dyDescent="0.2">
      <c r="A1246" s="9" t="s">
        <v>66</v>
      </c>
      <c r="B1246" s="9" t="s">
        <v>11</v>
      </c>
      <c r="C1246" s="9" t="s">
        <v>34</v>
      </c>
      <c r="D1246" s="9" t="s">
        <v>45</v>
      </c>
      <c r="E1246" s="9" t="s">
        <v>46</v>
      </c>
      <c r="F1246" s="9" t="s">
        <v>47</v>
      </c>
      <c r="G1246" s="9" t="s">
        <v>11</v>
      </c>
      <c r="H1246" s="9" t="s">
        <v>48</v>
      </c>
      <c r="I1246" s="10">
        <v>31778</v>
      </c>
      <c r="J1246" s="12">
        <v>0</v>
      </c>
    </row>
    <row r="1247" spans="1:10" x14ac:dyDescent="0.2">
      <c r="A1247" s="9" t="s">
        <v>66</v>
      </c>
      <c r="B1247" s="9" t="s">
        <v>11</v>
      </c>
      <c r="C1247" s="9" t="s">
        <v>34</v>
      </c>
      <c r="D1247" s="9" t="s">
        <v>45</v>
      </c>
      <c r="E1247" s="9" t="s">
        <v>46</v>
      </c>
      <c r="F1247" s="9" t="s">
        <v>47</v>
      </c>
      <c r="G1247" s="9" t="s">
        <v>11</v>
      </c>
      <c r="H1247" s="9" t="s">
        <v>48</v>
      </c>
      <c r="I1247" s="10">
        <v>32143</v>
      </c>
      <c r="J1247" s="12">
        <v>0</v>
      </c>
    </row>
    <row r="1248" spans="1:10" x14ac:dyDescent="0.2">
      <c r="A1248" s="9" t="s">
        <v>66</v>
      </c>
      <c r="B1248" s="9" t="s">
        <v>11</v>
      </c>
      <c r="C1248" s="9" t="s">
        <v>34</v>
      </c>
      <c r="D1248" s="9" t="s">
        <v>45</v>
      </c>
      <c r="E1248" s="9" t="s">
        <v>46</v>
      </c>
      <c r="F1248" s="9" t="s">
        <v>47</v>
      </c>
      <c r="G1248" s="9" t="s">
        <v>11</v>
      </c>
      <c r="H1248" s="9" t="s">
        <v>48</v>
      </c>
      <c r="I1248" s="10">
        <v>32509</v>
      </c>
      <c r="J1248" s="12">
        <v>0</v>
      </c>
    </row>
    <row r="1249" spans="1:10" x14ac:dyDescent="0.2">
      <c r="A1249" s="9" t="s">
        <v>66</v>
      </c>
      <c r="B1249" s="9" t="s">
        <v>11</v>
      </c>
      <c r="C1249" s="9" t="s">
        <v>34</v>
      </c>
      <c r="D1249" s="9" t="s">
        <v>45</v>
      </c>
      <c r="E1249" s="9" t="s">
        <v>46</v>
      </c>
      <c r="F1249" s="9" t="s">
        <v>47</v>
      </c>
      <c r="G1249" s="9" t="s">
        <v>11</v>
      </c>
      <c r="H1249" s="9" t="s">
        <v>48</v>
      </c>
      <c r="I1249" s="10">
        <v>32874</v>
      </c>
      <c r="J1249" s="12">
        <v>0</v>
      </c>
    </row>
    <row r="1250" spans="1:10" x14ac:dyDescent="0.2">
      <c r="A1250" s="9" t="s">
        <v>66</v>
      </c>
      <c r="B1250" s="9" t="s">
        <v>11</v>
      </c>
      <c r="C1250" s="9" t="s">
        <v>34</v>
      </c>
      <c r="D1250" s="9" t="s">
        <v>45</v>
      </c>
      <c r="E1250" s="9" t="s">
        <v>46</v>
      </c>
      <c r="F1250" s="9" t="s">
        <v>47</v>
      </c>
      <c r="G1250" s="9" t="s">
        <v>11</v>
      </c>
      <c r="H1250" s="9" t="s">
        <v>48</v>
      </c>
      <c r="I1250" s="10">
        <v>33239</v>
      </c>
      <c r="J1250" s="12">
        <v>0</v>
      </c>
    </row>
    <row r="1251" spans="1:10" x14ac:dyDescent="0.2">
      <c r="A1251" s="9" t="s">
        <v>66</v>
      </c>
      <c r="B1251" s="9" t="s">
        <v>11</v>
      </c>
      <c r="C1251" s="9" t="s">
        <v>34</v>
      </c>
      <c r="D1251" s="9" t="s">
        <v>45</v>
      </c>
      <c r="E1251" s="9" t="s">
        <v>46</v>
      </c>
      <c r="F1251" s="9" t="s">
        <v>47</v>
      </c>
      <c r="G1251" s="9" t="s">
        <v>11</v>
      </c>
      <c r="H1251" s="9" t="s">
        <v>48</v>
      </c>
      <c r="I1251" s="10">
        <v>33604</v>
      </c>
      <c r="J1251" s="12">
        <v>0</v>
      </c>
    </row>
    <row r="1252" spans="1:10" x14ac:dyDescent="0.2">
      <c r="A1252" s="9" t="s">
        <v>66</v>
      </c>
      <c r="B1252" s="9" t="s">
        <v>11</v>
      </c>
      <c r="C1252" s="9" t="s">
        <v>34</v>
      </c>
      <c r="D1252" s="9" t="s">
        <v>45</v>
      </c>
      <c r="E1252" s="9" t="s">
        <v>46</v>
      </c>
      <c r="F1252" s="9" t="s">
        <v>47</v>
      </c>
      <c r="G1252" s="9" t="s">
        <v>11</v>
      </c>
      <c r="H1252" s="9" t="s">
        <v>48</v>
      </c>
      <c r="I1252" s="10">
        <v>33970</v>
      </c>
      <c r="J1252" s="12">
        <v>0</v>
      </c>
    </row>
    <row r="1253" spans="1:10" x14ac:dyDescent="0.2">
      <c r="A1253" s="9" t="s">
        <v>66</v>
      </c>
      <c r="B1253" s="9" t="s">
        <v>11</v>
      </c>
      <c r="C1253" s="9" t="s">
        <v>34</v>
      </c>
      <c r="D1253" s="9" t="s">
        <v>45</v>
      </c>
      <c r="E1253" s="9" t="s">
        <v>46</v>
      </c>
      <c r="F1253" s="9" t="s">
        <v>47</v>
      </c>
      <c r="G1253" s="9" t="s">
        <v>11</v>
      </c>
      <c r="H1253" s="9" t="s">
        <v>48</v>
      </c>
      <c r="I1253" s="10">
        <v>34335</v>
      </c>
      <c r="J1253" s="12">
        <v>0</v>
      </c>
    </row>
    <row r="1254" spans="1:10" x14ac:dyDescent="0.2">
      <c r="A1254" s="9" t="s">
        <v>66</v>
      </c>
      <c r="B1254" s="9" t="s">
        <v>11</v>
      </c>
      <c r="C1254" s="9" t="s">
        <v>34</v>
      </c>
      <c r="D1254" s="9" t="s">
        <v>45</v>
      </c>
      <c r="E1254" s="9" t="s">
        <v>46</v>
      </c>
      <c r="F1254" s="9" t="s">
        <v>47</v>
      </c>
      <c r="G1254" s="9" t="s">
        <v>11</v>
      </c>
      <c r="H1254" s="9" t="s">
        <v>48</v>
      </c>
      <c r="I1254" s="10">
        <v>34700</v>
      </c>
      <c r="J1254" s="12">
        <v>0</v>
      </c>
    </row>
    <row r="1255" spans="1:10" x14ac:dyDescent="0.2">
      <c r="A1255" s="9" t="s">
        <v>66</v>
      </c>
      <c r="B1255" s="9" t="s">
        <v>11</v>
      </c>
      <c r="C1255" s="9" t="s">
        <v>34</v>
      </c>
      <c r="D1255" s="9" t="s">
        <v>45</v>
      </c>
      <c r="E1255" s="9" t="s">
        <v>46</v>
      </c>
      <c r="F1255" s="9" t="s">
        <v>47</v>
      </c>
      <c r="G1255" s="9" t="s">
        <v>11</v>
      </c>
      <c r="H1255" s="9" t="s">
        <v>48</v>
      </c>
      <c r="I1255" s="10">
        <v>35065</v>
      </c>
      <c r="J1255" s="12">
        <v>0</v>
      </c>
    </row>
    <row r="1256" spans="1:10" x14ac:dyDescent="0.2">
      <c r="A1256" s="9" t="s">
        <v>66</v>
      </c>
      <c r="B1256" s="9" t="s">
        <v>11</v>
      </c>
      <c r="C1256" s="9" t="s">
        <v>34</v>
      </c>
      <c r="D1256" s="9" t="s">
        <v>45</v>
      </c>
      <c r="E1256" s="9" t="s">
        <v>46</v>
      </c>
      <c r="F1256" s="9" t="s">
        <v>47</v>
      </c>
      <c r="G1256" s="9" t="s">
        <v>11</v>
      </c>
      <c r="H1256" s="9" t="s">
        <v>48</v>
      </c>
      <c r="I1256" s="10">
        <v>35431</v>
      </c>
      <c r="J1256" s="12">
        <v>0</v>
      </c>
    </row>
    <row r="1257" spans="1:10" x14ac:dyDescent="0.2">
      <c r="A1257" s="9" t="s">
        <v>66</v>
      </c>
      <c r="B1257" s="9" t="s">
        <v>11</v>
      </c>
      <c r="C1257" s="9" t="s">
        <v>34</v>
      </c>
      <c r="D1257" s="9" t="s">
        <v>45</v>
      </c>
      <c r="E1257" s="9" t="s">
        <v>46</v>
      </c>
      <c r="F1257" s="9" t="s">
        <v>47</v>
      </c>
      <c r="G1257" s="9" t="s">
        <v>11</v>
      </c>
      <c r="H1257" s="9" t="s">
        <v>48</v>
      </c>
      <c r="I1257" s="10">
        <v>35796</v>
      </c>
      <c r="J1257" s="12">
        <v>0</v>
      </c>
    </row>
    <row r="1258" spans="1:10" x14ac:dyDescent="0.2">
      <c r="A1258" s="9" t="s">
        <v>66</v>
      </c>
      <c r="B1258" s="9" t="s">
        <v>11</v>
      </c>
      <c r="C1258" s="9" t="s">
        <v>34</v>
      </c>
      <c r="D1258" s="9" t="s">
        <v>45</v>
      </c>
      <c r="E1258" s="9" t="s">
        <v>46</v>
      </c>
      <c r="F1258" s="9" t="s">
        <v>47</v>
      </c>
      <c r="G1258" s="9" t="s">
        <v>11</v>
      </c>
      <c r="H1258" s="9" t="s">
        <v>48</v>
      </c>
      <c r="I1258" s="10">
        <v>36161</v>
      </c>
      <c r="J1258" s="12">
        <v>0</v>
      </c>
    </row>
    <row r="1259" spans="1:10" x14ac:dyDescent="0.2">
      <c r="A1259" s="9" t="s">
        <v>66</v>
      </c>
      <c r="B1259" s="9" t="s">
        <v>11</v>
      </c>
      <c r="C1259" s="9" t="s">
        <v>34</v>
      </c>
      <c r="D1259" s="9" t="s">
        <v>45</v>
      </c>
      <c r="E1259" s="9" t="s">
        <v>46</v>
      </c>
      <c r="F1259" s="9" t="s">
        <v>47</v>
      </c>
      <c r="G1259" s="9" t="s">
        <v>11</v>
      </c>
      <c r="H1259" s="9" t="s">
        <v>48</v>
      </c>
      <c r="I1259" s="10">
        <v>36526</v>
      </c>
      <c r="J1259" s="12">
        <v>0</v>
      </c>
    </row>
    <row r="1260" spans="1:10" x14ac:dyDescent="0.2">
      <c r="A1260" s="9" t="s">
        <v>66</v>
      </c>
      <c r="B1260" s="9" t="s">
        <v>11</v>
      </c>
      <c r="C1260" s="9" t="s">
        <v>34</v>
      </c>
      <c r="D1260" s="9" t="s">
        <v>45</v>
      </c>
      <c r="E1260" s="9" t="s">
        <v>46</v>
      </c>
      <c r="F1260" s="9" t="s">
        <v>47</v>
      </c>
      <c r="G1260" s="9" t="s">
        <v>11</v>
      </c>
      <c r="H1260" s="9" t="s">
        <v>48</v>
      </c>
      <c r="I1260" s="10">
        <v>36892</v>
      </c>
      <c r="J1260" s="12">
        <v>0</v>
      </c>
    </row>
    <row r="1261" spans="1:10" x14ac:dyDescent="0.2">
      <c r="A1261" s="9" t="s">
        <v>66</v>
      </c>
      <c r="B1261" s="9" t="s">
        <v>11</v>
      </c>
      <c r="C1261" s="9" t="s">
        <v>34</v>
      </c>
      <c r="D1261" s="9" t="s">
        <v>45</v>
      </c>
      <c r="E1261" s="9" t="s">
        <v>46</v>
      </c>
      <c r="F1261" s="9" t="s">
        <v>47</v>
      </c>
      <c r="G1261" s="9" t="s">
        <v>11</v>
      </c>
      <c r="H1261" s="9" t="s">
        <v>48</v>
      </c>
      <c r="I1261" s="10">
        <v>37257</v>
      </c>
      <c r="J1261" s="12">
        <v>0</v>
      </c>
    </row>
    <row r="1262" spans="1:10" x14ac:dyDescent="0.2">
      <c r="A1262" s="9" t="s">
        <v>66</v>
      </c>
      <c r="B1262" s="9" t="s">
        <v>11</v>
      </c>
      <c r="C1262" s="9" t="s">
        <v>34</v>
      </c>
      <c r="D1262" s="9" t="s">
        <v>45</v>
      </c>
      <c r="E1262" s="9" t="s">
        <v>46</v>
      </c>
      <c r="F1262" s="9" t="s">
        <v>47</v>
      </c>
      <c r="G1262" s="9" t="s">
        <v>11</v>
      </c>
      <c r="H1262" s="9" t="s">
        <v>48</v>
      </c>
      <c r="I1262" s="10">
        <v>37622</v>
      </c>
      <c r="J1262" s="12">
        <v>0</v>
      </c>
    </row>
    <row r="1263" spans="1:10" x14ac:dyDescent="0.2">
      <c r="A1263" s="9" t="s">
        <v>66</v>
      </c>
      <c r="B1263" s="9" t="s">
        <v>11</v>
      </c>
      <c r="C1263" s="9" t="s">
        <v>34</v>
      </c>
      <c r="D1263" s="9" t="s">
        <v>45</v>
      </c>
      <c r="E1263" s="9" t="s">
        <v>46</v>
      </c>
      <c r="F1263" s="9" t="s">
        <v>47</v>
      </c>
      <c r="G1263" s="9" t="s">
        <v>11</v>
      </c>
      <c r="H1263" s="9" t="s">
        <v>48</v>
      </c>
      <c r="I1263" s="10">
        <v>37987</v>
      </c>
      <c r="J1263" s="12">
        <v>0</v>
      </c>
    </row>
    <row r="1264" spans="1:10" x14ac:dyDescent="0.2">
      <c r="A1264" s="9" t="s">
        <v>66</v>
      </c>
      <c r="B1264" s="9" t="s">
        <v>11</v>
      </c>
      <c r="C1264" s="9" t="s">
        <v>34</v>
      </c>
      <c r="D1264" s="9" t="s">
        <v>45</v>
      </c>
      <c r="E1264" s="9" t="s">
        <v>46</v>
      </c>
      <c r="F1264" s="9" t="s">
        <v>47</v>
      </c>
      <c r="G1264" s="9" t="s">
        <v>11</v>
      </c>
      <c r="H1264" s="9" t="s">
        <v>48</v>
      </c>
      <c r="I1264" s="10">
        <v>39083</v>
      </c>
      <c r="J1264" s="12">
        <v>0</v>
      </c>
    </row>
    <row r="1265" spans="1:10" x14ac:dyDescent="0.2">
      <c r="A1265" s="9" t="s">
        <v>66</v>
      </c>
      <c r="B1265" s="9" t="s">
        <v>11</v>
      </c>
      <c r="C1265" s="9" t="s">
        <v>34</v>
      </c>
      <c r="D1265" s="9" t="s">
        <v>45</v>
      </c>
      <c r="E1265" s="9" t="s">
        <v>46</v>
      </c>
      <c r="F1265" s="9" t="s">
        <v>47</v>
      </c>
      <c r="G1265" s="9" t="s">
        <v>11</v>
      </c>
      <c r="H1265" s="9" t="s">
        <v>48</v>
      </c>
      <c r="I1265" s="10">
        <v>39448</v>
      </c>
      <c r="J1265" s="12">
        <v>0</v>
      </c>
    </row>
    <row r="1266" spans="1:10" x14ac:dyDescent="0.2">
      <c r="A1266" s="9" t="s">
        <v>66</v>
      </c>
      <c r="B1266" s="9" t="s">
        <v>11</v>
      </c>
      <c r="C1266" s="9" t="s">
        <v>34</v>
      </c>
      <c r="D1266" s="9" t="s">
        <v>45</v>
      </c>
      <c r="E1266" s="9" t="s">
        <v>46</v>
      </c>
      <c r="F1266" s="9" t="s">
        <v>47</v>
      </c>
      <c r="G1266" s="9" t="s">
        <v>11</v>
      </c>
      <c r="H1266" s="9" t="s">
        <v>48</v>
      </c>
      <c r="I1266" s="10">
        <v>39814</v>
      </c>
      <c r="J1266" s="12">
        <v>0</v>
      </c>
    </row>
    <row r="1267" spans="1:10" x14ac:dyDescent="0.2">
      <c r="A1267" s="9" t="s">
        <v>66</v>
      </c>
      <c r="B1267" s="9" t="s">
        <v>11</v>
      </c>
      <c r="C1267" s="9" t="s">
        <v>34</v>
      </c>
      <c r="D1267" s="9" t="s">
        <v>45</v>
      </c>
      <c r="E1267" s="9" t="s">
        <v>46</v>
      </c>
      <c r="F1267" s="9" t="s">
        <v>47</v>
      </c>
      <c r="G1267" s="9" t="s">
        <v>11</v>
      </c>
      <c r="H1267" s="9" t="s">
        <v>48</v>
      </c>
      <c r="I1267" s="10">
        <v>40179</v>
      </c>
      <c r="J1267" s="12">
        <v>0</v>
      </c>
    </row>
    <row r="1268" spans="1:10" x14ac:dyDescent="0.2">
      <c r="A1268" s="9" t="s">
        <v>66</v>
      </c>
      <c r="B1268" s="9" t="s">
        <v>11</v>
      </c>
      <c r="C1268" s="9" t="s">
        <v>34</v>
      </c>
      <c r="D1268" s="9" t="s">
        <v>45</v>
      </c>
      <c r="E1268" s="9" t="s">
        <v>46</v>
      </c>
      <c r="F1268" s="9" t="s">
        <v>47</v>
      </c>
      <c r="G1268" s="9" t="s">
        <v>11</v>
      </c>
      <c r="H1268" s="9" t="s">
        <v>48</v>
      </c>
      <c r="I1268" s="10">
        <v>41426</v>
      </c>
      <c r="J1268" s="12">
        <v>0</v>
      </c>
    </row>
    <row r="1269" spans="1:10" x14ac:dyDescent="0.2">
      <c r="A1269" s="9" t="s">
        <v>66</v>
      </c>
      <c r="B1269" s="9" t="s">
        <v>11</v>
      </c>
      <c r="C1269" s="9" t="s">
        <v>34</v>
      </c>
      <c r="D1269" s="9" t="s">
        <v>45</v>
      </c>
      <c r="E1269" s="9" t="s">
        <v>46</v>
      </c>
      <c r="F1269" s="9" t="s">
        <v>47</v>
      </c>
      <c r="G1269" s="9" t="s">
        <v>11</v>
      </c>
      <c r="H1269" s="9" t="s">
        <v>48</v>
      </c>
      <c r="I1269" s="10">
        <v>41640</v>
      </c>
      <c r="J1269" s="12">
        <v>0</v>
      </c>
    </row>
    <row r="1270" spans="1:10" x14ac:dyDescent="0.2">
      <c r="A1270" s="9" t="s">
        <v>66</v>
      </c>
      <c r="B1270" s="9" t="s">
        <v>11</v>
      </c>
      <c r="C1270" s="9" t="s">
        <v>34</v>
      </c>
      <c r="D1270" s="9" t="s">
        <v>45</v>
      </c>
      <c r="E1270" s="9" t="s">
        <v>46</v>
      </c>
      <c r="F1270" s="9" t="s">
        <v>47</v>
      </c>
      <c r="G1270" s="9" t="s">
        <v>11</v>
      </c>
      <c r="H1270" s="9" t="s">
        <v>48</v>
      </c>
      <c r="I1270" s="10">
        <v>41974</v>
      </c>
      <c r="J1270" s="12">
        <v>0</v>
      </c>
    </row>
    <row r="1271" spans="1:10" x14ac:dyDescent="0.2">
      <c r="A1271" s="9" t="s">
        <v>66</v>
      </c>
      <c r="B1271" s="9" t="s">
        <v>11</v>
      </c>
      <c r="C1271" s="9" t="s">
        <v>34</v>
      </c>
      <c r="D1271" s="9" t="s">
        <v>45</v>
      </c>
      <c r="E1271" s="9" t="s">
        <v>46</v>
      </c>
      <c r="F1271" s="9" t="s">
        <v>47</v>
      </c>
      <c r="G1271" s="9" t="s">
        <v>11</v>
      </c>
      <c r="H1271" s="9" t="s">
        <v>48</v>
      </c>
      <c r="I1271" s="10">
        <v>42005</v>
      </c>
      <c r="J1271" s="12">
        <v>0</v>
      </c>
    </row>
    <row r="1272" spans="1:10" x14ac:dyDescent="0.2">
      <c r="A1272" s="9" t="s">
        <v>66</v>
      </c>
      <c r="B1272" s="9" t="s">
        <v>11</v>
      </c>
      <c r="C1272" s="9" t="s">
        <v>34</v>
      </c>
      <c r="D1272" s="9" t="s">
        <v>45</v>
      </c>
      <c r="E1272" s="9" t="s">
        <v>46</v>
      </c>
      <c r="F1272" s="9" t="s">
        <v>47</v>
      </c>
      <c r="G1272" s="9" t="s">
        <v>11</v>
      </c>
      <c r="H1272" s="9" t="s">
        <v>48</v>
      </c>
      <c r="I1272" s="10">
        <v>42461</v>
      </c>
      <c r="J1272" s="12">
        <v>0</v>
      </c>
    </row>
    <row r="1273" spans="1:10" x14ac:dyDescent="0.2">
      <c r="A1273" s="9" t="s">
        <v>66</v>
      </c>
      <c r="B1273" s="9" t="s">
        <v>11</v>
      </c>
      <c r="C1273" s="9" t="s">
        <v>17</v>
      </c>
      <c r="D1273" s="9" t="s">
        <v>45</v>
      </c>
      <c r="E1273" s="9" t="s">
        <v>46</v>
      </c>
      <c r="F1273" s="9" t="s">
        <v>47</v>
      </c>
      <c r="G1273" s="9" t="s">
        <v>11</v>
      </c>
      <c r="H1273" s="9" t="s">
        <v>48</v>
      </c>
      <c r="I1273" s="10">
        <v>28126</v>
      </c>
      <c r="J1273" s="12">
        <v>0</v>
      </c>
    </row>
    <row r="1274" spans="1:10" x14ac:dyDescent="0.2">
      <c r="A1274" s="9" t="s">
        <v>66</v>
      </c>
      <c r="B1274" s="9" t="s">
        <v>11</v>
      </c>
      <c r="C1274" s="9" t="s">
        <v>17</v>
      </c>
      <c r="D1274" s="9" t="s">
        <v>45</v>
      </c>
      <c r="E1274" s="9" t="s">
        <v>46</v>
      </c>
      <c r="F1274" s="9" t="s">
        <v>47</v>
      </c>
      <c r="G1274" s="9" t="s">
        <v>11</v>
      </c>
      <c r="H1274" s="9" t="s">
        <v>48</v>
      </c>
      <c r="I1274" s="10">
        <v>28491</v>
      </c>
      <c r="J1274" s="12">
        <v>0</v>
      </c>
    </row>
    <row r="1275" spans="1:10" x14ac:dyDescent="0.2">
      <c r="A1275" s="9" t="s">
        <v>66</v>
      </c>
      <c r="B1275" s="9" t="s">
        <v>11</v>
      </c>
      <c r="C1275" s="9" t="s">
        <v>17</v>
      </c>
      <c r="D1275" s="9" t="s">
        <v>45</v>
      </c>
      <c r="E1275" s="9" t="s">
        <v>46</v>
      </c>
      <c r="F1275" s="9" t="s">
        <v>47</v>
      </c>
      <c r="G1275" s="9" t="s">
        <v>11</v>
      </c>
      <c r="H1275" s="9" t="s">
        <v>48</v>
      </c>
      <c r="I1275" s="10">
        <v>28856</v>
      </c>
      <c r="J1275" s="12">
        <v>0</v>
      </c>
    </row>
    <row r="1276" spans="1:10" x14ac:dyDescent="0.2">
      <c r="A1276" s="9" t="s">
        <v>66</v>
      </c>
      <c r="B1276" s="9" t="s">
        <v>11</v>
      </c>
      <c r="C1276" s="9" t="s">
        <v>17</v>
      </c>
      <c r="D1276" s="9" t="s">
        <v>45</v>
      </c>
      <c r="E1276" s="9" t="s">
        <v>46</v>
      </c>
      <c r="F1276" s="9" t="s">
        <v>47</v>
      </c>
      <c r="G1276" s="9" t="s">
        <v>11</v>
      </c>
      <c r="H1276" s="9" t="s">
        <v>48</v>
      </c>
      <c r="I1276" s="10">
        <v>29221</v>
      </c>
      <c r="J1276" s="12">
        <v>0</v>
      </c>
    </row>
    <row r="1277" spans="1:10" x14ac:dyDescent="0.2">
      <c r="A1277" s="9" t="s">
        <v>66</v>
      </c>
      <c r="B1277" s="9" t="s">
        <v>11</v>
      </c>
      <c r="C1277" s="9" t="s">
        <v>17</v>
      </c>
      <c r="D1277" s="9" t="s">
        <v>45</v>
      </c>
      <c r="E1277" s="9" t="s">
        <v>46</v>
      </c>
      <c r="F1277" s="9" t="s">
        <v>47</v>
      </c>
      <c r="G1277" s="9" t="s">
        <v>11</v>
      </c>
      <c r="H1277" s="9" t="s">
        <v>48</v>
      </c>
      <c r="I1277" s="10">
        <v>29587</v>
      </c>
      <c r="J1277" s="12">
        <v>0</v>
      </c>
    </row>
    <row r="1278" spans="1:10" x14ac:dyDescent="0.2">
      <c r="A1278" s="9" t="s">
        <v>66</v>
      </c>
      <c r="B1278" s="9" t="s">
        <v>11</v>
      </c>
      <c r="C1278" s="9" t="s">
        <v>17</v>
      </c>
      <c r="D1278" s="9" t="s">
        <v>45</v>
      </c>
      <c r="E1278" s="9" t="s">
        <v>46</v>
      </c>
      <c r="F1278" s="9" t="s">
        <v>47</v>
      </c>
      <c r="G1278" s="9" t="s">
        <v>11</v>
      </c>
      <c r="H1278" s="9" t="s">
        <v>48</v>
      </c>
      <c r="I1278" s="10">
        <v>29952</v>
      </c>
      <c r="J1278" s="12">
        <v>0</v>
      </c>
    </row>
    <row r="1279" spans="1:10" x14ac:dyDescent="0.2">
      <c r="A1279" s="9" t="s">
        <v>66</v>
      </c>
      <c r="B1279" s="9" t="s">
        <v>11</v>
      </c>
      <c r="C1279" s="9" t="s">
        <v>17</v>
      </c>
      <c r="D1279" s="9" t="s">
        <v>45</v>
      </c>
      <c r="E1279" s="9" t="s">
        <v>46</v>
      </c>
      <c r="F1279" s="9" t="s">
        <v>47</v>
      </c>
      <c r="G1279" s="9" t="s">
        <v>11</v>
      </c>
      <c r="H1279" s="9" t="s">
        <v>48</v>
      </c>
      <c r="I1279" s="10">
        <v>30317</v>
      </c>
      <c r="J1279" s="12">
        <v>0</v>
      </c>
    </row>
    <row r="1280" spans="1:10" x14ac:dyDescent="0.2">
      <c r="A1280" s="9" t="s">
        <v>66</v>
      </c>
      <c r="B1280" s="9" t="s">
        <v>11</v>
      </c>
      <c r="C1280" s="9" t="s">
        <v>17</v>
      </c>
      <c r="D1280" s="9" t="s">
        <v>45</v>
      </c>
      <c r="E1280" s="9" t="s">
        <v>46</v>
      </c>
      <c r="F1280" s="9" t="s">
        <v>47</v>
      </c>
      <c r="G1280" s="9" t="s">
        <v>11</v>
      </c>
      <c r="H1280" s="9" t="s">
        <v>48</v>
      </c>
      <c r="I1280" s="10">
        <v>30682</v>
      </c>
      <c r="J1280" s="12">
        <v>0</v>
      </c>
    </row>
    <row r="1281" spans="1:10" x14ac:dyDescent="0.2">
      <c r="A1281" s="9" t="s">
        <v>66</v>
      </c>
      <c r="B1281" s="9" t="s">
        <v>11</v>
      </c>
      <c r="C1281" s="9" t="s">
        <v>17</v>
      </c>
      <c r="D1281" s="9" t="s">
        <v>45</v>
      </c>
      <c r="E1281" s="9" t="s">
        <v>46</v>
      </c>
      <c r="F1281" s="9" t="s">
        <v>47</v>
      </c>
      <c r="G1281" s="9" t="s">
        <v>11</v>
      </c>
      <c r="H1281" s="9" t="s">
        <v>48</v>
      </c>
      <c r="I1281" s="10">
        <v>31048</v>
      </c>
      <c r="J1281" s="12">
        <v>0</v>
      </c>
    </row>
    <row r="1282" spans="1:10" x14ac:dyDescent="0.2">
      <c r="A1282" s="9" t="s">
        <v>66</v>
      </c>
      <c r="B1282" s="9" t="s">
        <v>11</v>
      </c>
      <c r="C1282" s="9" t="s">
        <v>17</v>
      </c>
      <c r="D1282" s="9" t="s">
        <v>45</v>
      </c>
      <c r="E1282" s="9" t="s">
        <v>46</v>
      </c>
      <c r="F1282" s="9" t="s">
        <v>47</v>
      </c>
      <c r="G1282" s="9" t="s">
        <v>11</v>
      </c>
      <c r="H1282" s="9" t="s">
        <v>48</v>
      </c>
      <c r="I1282" s="10">
        <v>31413</v>
      </c>
      <c r="J1282" s="12">
        <v>0</v>
      </c>
    </row>
    <row r="1283" spans="1:10" x14ac:dyDescent="0.2">
      <c r="A1283" s="9" t="s">
        <v>66</v>
      </c>
      <c r="B1283" s="9" t="s">
        <v>11</v>
      </c>
      <c r="C1283" s="9" t="s">
        <v>17</v>
      </c>
      <c r="D1283" s="9" t="s">
        <v>45</v>
      </c>
      <c r="E1283" s="9" t="s">
        <v>46</v>
      </c>
      <c r="F1283" s="9" t="s">
        <v>47</v>
      </c>
      <c r="G1283" s="9" t="s">
        <v>11</v>
      </c>
      <c r="H1283" s="9" t="s">
        <v>48</v>
      </c>
      <c r="I1283" s="10">
        <v>31778</v>
      </c>
      <c r="J1283" s="12">
        <v>0</v>
      </c>
    </row>
    <row r="1284" spans="1:10" x14ac:dyDescent="0.2">
      <c r="A1284" s="9" t="s">
        <v>66</v>
      </c>
      <c r="B1284" s="9" t="s">
        <v>11</v>
      </c>
      <c r="C1284" s="9" t="s">
        <v>17</v>
      </c>
      <c r="D1284" s="9" t="s">
        <v>45</v>
      </c>
      <c r="E1284" s="9" t="s">
        <v>46</v>
      </c>
      <c r="F1284" s="9" t="s">
        <v>47</v>
      </c>
      <c r="G1284" s="9" t="s">
        <v>11</v>
      </c>
      <c r="H1284" s="9" t="s">
        <v>48</v>
      </c>
      <c r="I1284" s="10">
        <v>32143</v>
      </c>
      <c r="J1284" s="12">
        <v>0</v>
      </c>
    </row>
    <row r="1285" spans="1:10" x14ac:dyDescent="0.2">
      <c r="A1285" s="9" t="s">
        <v>66</v>
      </c>
      <c r="B1285" s="9" t="s">
        <v>11</v>
      </c>
      <c r="C1285" s="9" t="s">
        <v>17</v>
      </c>
      <c r="D1285" s="9" t="s">
        <v>45</v>
      </c>
      <c r="E1285" s="9" t="s">
        <v>46</v>
      </c>
      <c r="F1285" s="9" t="s">
        <v>47</v>
      </c>
      <c r="G1285" s="9" t="s">
        <v>11</v>
      </c>
      <c r="H1285" s="9" t="s">
        <v>48</v>
      </c>
      <c r="I1285" s="10">
        <v>32509</v>
      </c>
      <c r="J1285" s="12">
        <v>0</v>
      </c>
    </row>
    <row r="1286" spans="1:10" x14ac:dyDescent="0.2">
      <c r="A1286" s="9" t="s">
        <v>66</v>
      </c>
      <c r="B1286" s="9" t="s">
        <v>11</v>
      </c>
      <c r="C1286" s="9" t="s">
        <v>17</v>
      </c>
      <c r="D1286" s="9" t="s">
        <v>45</v>
      </c>
      <c r="E1286" s="9" t="s">
        <v>46</v>
      </c>
      <c r="F1286" s="9" t="s">
        <v>47</v>
      </c>
      <c r="G1286" s="9" t="s">
        <v>11</v>
      </c>
      <c r="H1286" s="9" t="s">
        <v>48</v>
      </c>
      <c r="I1286" s="10">
        <v>32874</v>
      </c>
      <c r="J1286" s="12">
        <v>0</v>
      </c>
    </row>
    <row r="1287" spans="1:10" x14ac:dyDescent="0.2">
      <c r="A1287" s="9" t="s">
        <v>66</v>
      </c>
      <c r="B1287" s="9" t="s">
        <v>11</v>
      </c>
      <c r="C1287" s="9" t="s">
        <v>17</v>
      </c>
      <c r="D1287" s="9" t="s">
        <v>45</v>
      </c>
      <c r="E1287" s="9" t="s">
        <v>46</v>
      </c>
      <c r="F1287" s="9" t="s">
        <v>47</v>
      </c>
      <c r="G1287" s="9" t="s">
        <v>11</v>
      </c>
      <c r="H1287" s="9" t="s">
        <v>48</v>
      </c>
      <c r="I1287" s="10">
        <v>33239</v>
      </c>
      <c r="J1287" s="12">
        <v>0</v>
      </c>
    </row>
    <row r="1288" spans="1:10" x14ac:dyDescent="0.2">
      <c r="A1288" s="9" t="s">
        <v>66</v>
      </c>
      <c r="B1288" s="9" t="s">
        <v>11</v>
      </c>
      <c r="C1288" s="9" t="s">
        <v>17</v>
      </c>
      <c r="D1288" s="9" t="s">
        <v>45</v>
      </c>
      <c r="E1288" s="9" t="s">
        <v>46</v>
      </c>
      <c r="F1288" s="9" t="s">
        <v>47</v>
      </c>
      <c r="G1288" s="9" t="s">
        <v>11</v>
      </c>
      <c r="H1288" s="9" t="s">
        <v>48</v>
      </c>
      <c r="I1288" s="10">
        <v>33604</v>
      </c>
      <c r="J1288" s="12">
        <v>0</v>
      </c>
    </row>
    <row r="1289" spans="1:10" x14ac:dyDescent="0.2">
      <c r="A1289" s="9" t="s">
        <v>66</v>
      </c>
      <c r="B1289" s="9" t="s">
        <v>11</v>
      </c>
      <c r="C1289" s="9" t="s">
        <v>17</v>
      </c>
      <c r="D1289" s="9" t="s">
        <v>45</v>
      </c>
      <c r="E1289" s="9" t="s">
        <v>46</v>
      </c>
      <c r="F1289" s="9" t="s">
        <v>47</v>
      </c>
      <c r="G1289" s="9" t="s">
        <v>11</v>
      </c>
      <c r="H1289" s="9" t="s">
        <v>48</v>
      </c>
      <c r="I1289" s="10">
        <v>33970</v>
      </c>
      <c r="J1289" s="12">
        <v>0</v>
      </c>
    </row>
    <row r="1290" spans="1:10" x14ac:dyDescent="0.2">
      <c r="A1290" s="9" t="s">
        <v>66</v>
      </c>
      <c r="B1290" s="9" t="s">
        <v>11</v>
      </c>
      <c r="C1290" s="9" t="s">
        <v>17</v>
      </c>
      <c r="D1290" s="9" t="s">
        <v>45</v>
      </c>
      <c r="E1290" s="9" t="s">
        <v>46</v>
      </c>
      <c r="F1290" s="9" t="s">
        <v>47</v>
      </c>
      <c r="G1290" s="9" t="s">
        <v>11</v>
      </c>
      <c r="H1290" s="9" t="s">
        <v>48</v>
      </c>
      <c r="I1290" s="10">
        <v>34335</v>
      </c>
      <c r="J1290" s="12">
        <v>0</v>
      </c>
    </row>
    <row r="1291" spans="1:10" x14ac:dyDescent="0.2">
      <c r="A1291" s="9" t="s">
        <v>66</v>
      </c>
      <c r="B1291" s="9" t="s">
        <v>11</v>
      </c>
      <c r="C1291" s="9" t="s">
        <v>17</v>
      </c>
      <c r="D1291" s="9" t="s">
        <v>45</v>
      </c>
      <c r="E1291" s="9" t="s">
        <v>46</v>
      </c>
      <c r="F1291" s="9" t="s">
        <v>47</v>
      </c>
      <c r="G1291" s="9" t="s">
        <v>11</v>
      </c>
      <c r="H1291" s="9" t="s">
        <v>48</v>
      </c>
      <c r="I1291" s="10">
        <v>34700</v>
      </c>
      <c r="J1291" s="12">
        <v>0</v>
      </c>
    </row>
    <row r="1292" spans="1:10" x14ac:dyDescent="0.2">
      <c r="A1292" s="9" t="s">
        <v>66</v>
      </c>
      <c r="B1292" s="9" t="s">
        <v>11</v>
      </c>
      <c r="C1292" s="9" t="s">
        <v>17</v>
      </c>
      <c r="D1292" s="9" t="s">
        <v>45</v>
      </c>
      <c r="E1292" s="9" t="s">
        <v>46</v>
      </c>
      <c r="F1292" s="9" t="s">
        <v>47</v>
      </c>
      <c r="G1292" s="9" t="s">
        <v>11</v>
      </c>
      <c r="H1292" s="9" t="s">
        <v>48</v>
      </c>
      <c r="I1292" s="10">
        <v>35065</v>
      </c>
      <c r="J1292" s="12">
        <v>0</v>
      </c>
    </row>
    <row r="1293" spans="1:10" x14ac:dyDescent="0.2">
      <c r="A1293" s="9" t="s">
        <v>66</v>
      </c>
      <c r="B1293" s="9" t="s">
        <v>11</v>
      </c>
      <c r="C1293" s="9" t="s">
        <v>17</v>
      </c>
      <c r="D1293" s="9" t="s">
        <v>45</v>
      </c>
      <c r="E1293" s="9" t="s">
        <v>46</v>
      </c>
      <c r="F1293" s="9" t="s">
        <v>47</v>
      </c>
      <c r="G1293" s="9" t="s">
        <v>11</v>
      </c>
      <c r="H1293" s="9" t="s">
        <v>48</v>
      </c>
      <c r="I1293" s="10">
        <v>35431</v>
      </c>
      <c r="J1293" s="12">
        <v>0</v>
      </c>
    </row>
    <row r="1294" spans="1:10" x14ac:dyDescent="0.2">
      <c r="A1294" s="9" t="s">
        <v>66</v>
      </c>
      <c r="B1294" s="9" t="s">
        <v>11</v>
      </c>
      <c r="C1294" s="9" t="s">
        <v>17</v>
      </c>
      <c r="D1294" s="9" t="s">
        <v>45</v>
      </c>
      <c r="E1294" s="9" t="s">
        <v>46</v>
      </c>
      <c r="F1294" s="9" t="s">
        <v>47</v>
      </c>
      <c r="G1294" s="9" t="s">
        <v>11</v>
      </c>
      <c r="H1294" s="9" t="s">
        <v>48</v>
      </c>
      <c r="I1294" s="10">
        <v>35796</v>
      </c>
      <c r="J1294" s="12">
        <v>0</v>
      </c>
    </row>
    <row r="1295" spans="1:10" x14ac:dyDescent="0.2">
      <c r="A1295" s="9" t="s">
        <v>66</v>
      </c>
      <c r="B1295" s="9" t="s">
        <v>11</v>
      </c>
      <c r="C1295" s="9" t="s">
        <v>17</v>
      </c>
      <c r="D1295" s="9" t="s">
        <v>45</v>
      </c>
      <c r="E1295" s="9" t="s">
        <v>46</v>
      </c>
      <c r="F1295" s="9" t="s">
        <v>47</v>
      </c>
      <c r="G1295" s="9" t="s">
        <v>11</v>
      </c>
      <c r="H1295" s="9" t="s">
        <v>48</v>
      </c>
      <c r="I1295" s="10">
        <v>36161</v>
      </c>
      <c r="J1295" s="12">
        <v>0</v>
      </c>
    </row>
    <row r="1296" spans="1:10" x14ac:dyDescent="0.2">
      <c r="A1296" s="9" t="s">
        <v>66</v>
      </c>
      <c r="B1296" s="9" t="s">
        <v>11</v>
      </c>
      <c r="C1296" s="9" t="s">
        <v>17</v>
      </c>
      <c r="D1296" s="9" t="s">
        <v>45</v>
      </c>
      <c r="E1296" s="9" t="s">
        <v>46</v>
      </c>
      <c r="F1296" s="9" t="s">
        <v>47</v>
      </c>
      <c r="G1296" s="9" t="s">
        <v>11</v>
      </c>
      <c r="H1296" s="9" t="s">
        <v>48</v>
      </c>
      <c r="I1296" s="10">
        <v>36526</v>
      </c>
      <c r="J1296" s="12">
        <v>0</v>
      </c>
    </row>
    <row r="1297" spans="1:10" x14ac:dyDescent="0.2">
      <c r="A1297" s="9" t="s">
        <v>66</v>
      </c>
      <c r="B1297" s="9" t="s">
        <v>11</v>
      </c>
      <c r="C1297" s="9" t="s">
        <v>17</v>
      </c>
      <c r="D1297" s="9" t="s">
        <v>45</v>
      </c>
      <c r="E1297" s="9" t="s">
        <v>46</v>
      </c>
      <c r="F1297" s="9" t="s">
        <v>47</v>
      </c>
      <c r="G1297" s="9" t="s">
        <v>11</v>
      </c>
      <c r="H1297" s="9" t="s">
        <v>48</v>
      </c>
      <c r="I1297" s="10">
        <v>37257</v>
      </c>
      <c r="J1297" s="12">
        <v>0</v>
      </c>
    </row>
    <row r="1298" spans="1:10" x14ac:dyDescent="0.2">
      <c r="A1298" s="9" t="s">
        <v>66</v>
      </c>
      <c r="B1298" s="9" t="s">
        <v>11</v>
      </c>
      <c r="C1298" s="9" t="s">
        <v>17</v>
      </c>
      <c r="D1298" s="9" t="s">
        <v>45</v>
      </c>
      <c r="E1298" s="9" t="s">
        <v>46</v>
      </c>
      <c r="F1298" s="9" t="s">
        <v>47</v>
      </c>
      <c r="G1298" s="9" t="s">
        <v>11</v>
      </c>
      <c r="H1298" s="9" t="s">
        <v>48</v>
      </c>
      <c r="I1298" s="10">
        <v>37622</v>
      </c>
      <c r="J1298" s="12">
        <v>0</v>
      </c>
    </row>
    <row r="1299" spans="1:10" x14ac:dyDescent="0.2">
      <c r="A1299" s="9" t="s">
        <v>66</v>
      </c>
      <c r="B1299" s="9" t="s">
        <v>11</v>
      </c>
      <c r="C1299" s="9" t="s">
        <v>17</v>
      </c>
      <c r="D1299" s="9" t="s">
        <v>45</v>
      </c>
      <c r="E1299" s="9" t="s">
        <v>46</v>
      </c>
      <c r="F1299" s="9" t="s">
        <v>47</v>
      </c>
      <c r="G1299" s="9" t="s">
        <v>11</v>
      </c>
      <c r="H1299" s="9" t="s">
        <v>48</v>
      </c>
      <c r="I1299" s="10">
        <v>41319</v>
      </c>
      <c r="J1299" s="12">
        <v>0</v>
      </c>
    </row>
    <row r="1300" spans="1:10" x14ac:dyDescent="0.2">
      <c r="A1300" s="9" t="s">
        <v>66</v>
      </c>
      <c r="B1300" s="9" t="s">
        <v>11</v>
      </c>
      <c r="C1300" s="9" t="s">
        <v>12</v>
      </c>
      <c r="D1300" s="9" t="s">
        <v>45</v>
      </c>
      <c r="E1300" s="9" t="s">
        <v>46</v>
      </c>
      <c r="F1300" s="9" t="s">
        <v>47</v>
      </c>
      <c r="G1300" s="9" t="s">
        <v>11</v>
      </c>
      <c r="H1300" s="9" t="s">
        <v>50</v>
      </c>
      <c r="I1300" s="10">
        <v>37257</v>
      </c>
      <c r="J1300" s="11">
        <v>80.819999999999993</v>
      </c>
    </row>
    <row r="1301" spans="1:10" x14ac:dyDescent="0.2">
      <c r="A1301" s="9" t="s">
        <v>66</v>
      </c>
      <c r="B1301" s="9" t="s">
        <v>11</v>
      </c>
      <c r="C1301" s="9" t="s">
        <v>12</v>
      </c>
      <c r="D1301" s="9" t="s">
        <v>45</v>
      </c>
      <c r="E1301" s="9" t="s">
        <v>46</v>
      </c>
      <c r="F1301" s="9" t="s">
        <v>47</v>
      </c>
      <c r="G1301" s="9" t="s">
        <v>11</v>
      </c>
      <c r="H1301" s="9" t="s">
        <v>50</v>
      </c>
      <c r="I1301" s="10">
        <v>37622</v>
      </c>
      <c r="J1301" s="11">
        <v>24647.7</v>
      </c>
    </row>
    <row r="1302" spans="1:10" x14ac:dyDescent="0.2">
      <c r="A1302" s="9" t="s">
        <v>66</v>
      </c>
      <c r="B1302" s="9" t="s">
        <v>11</v>
      </c>
      <c r="C1302" s="9" t="s">
        <v>12</v>
      </c>
      <c r="D1302" s="9" t="s">
        <v>45</v>
      </c>
      <c r="E1302" s="9" t="s">
        <v>46</v>
      </c>
      <c r="F1302" s="9" t="s">
        <v>47</v>
      </c>
      <c r="G1302" s="9" t="s">
        <v>11</v>
      </c>
      <c r="H1302" s="9" t="s">
        <v>50</v>
      </c>
      <c r="I1302" s="10">
        <v>37987</v>
      </c>
      <c r="J1302" s="11">
        <v>2212.92</v>
      </c>
    </row>
    <row r="1303" spans="1:10" x14ac:dyDescent="0.2">
      <c r="A1303" s="9" t="s">
        <v>66</v>
      </c>
      <c r="B1303" s="9" t="s">
        <v>11</v>
      </c>
      <c r="C1303" s="9" t="s">
        <v>34</v>
      </c>
      <c r="D1303" s="9" t="s">
        <v>45</v>
      </c>
      <c r="E1303" s="9" t="s">
        <v>46</v>
      </c>
      <c r="F1303" s="9" t="s">
        <v>47</v>
      </c>
      <c r="G1303" s="9" t="s">
        <v>11</v>
      </c>
      <c r="H1303" s="9" t="s">
        <v>50</v>
      </c>
      <c r="I1303" s="10">
        <v>37257</v>
      </c>
      <c r="J1303" s="11">
        <v>268.25</v>
      </c>
    </row>
    <row r="1304" spans="1:10" x14ac:dyDescent="0.2">
      <c r="A1304" s="9" t="s">
        <v>66</v>
      </c>
      <c r="B1304" s="9" t="s">
        <v>11</v>
      </c>
      <c r="C1304" s="9" t="s">
        <v>34</v>
      </c>
      <c r="D1304" s="9" t="s">
        <v>45</v>
      </c>
      <c r="E1304" s="9" t="s">
        <v>46</v>
      </c>
      <c r="F1304" s="9" t="s">
        <v>47</v>
      </c>
      <c r="G1304" s="9" t="s">
        <v>11</v>
      </c>
      <c r="H1304" s="9" t="s">
        <v>50</v>
      </c>
      <c r="I1304" s="10">
        <v>37622</v>
      </c>
      <c r="J1304" s="11">
        <v>81807.19</v>
      </c>
    </row>
    <row r="1305" spans="1:10" x14ac:dyDescent="0.2">
      <c r="A1305" s="9" t="s">
        <v>66</v>
      </c>
      <c r="B1305" s="9" t="s">
        <v>11</v>
      </c>
      <c r="C1305" s="9" t="s">
        <v>34</v>
      </c>
      <c r="D1305" s="9" t="s">
        <v>45</v>
      </c>
      <c r="E1305" s="9" t="s">
        <v>46</v>
      </c>
      <c r="F1305" s="9" t="s">
        <v>47</v>
      </c>
      <c r="G1305" s="9" t="s">
        <v>11</v>
      </c>
      <c r="H1305" s="9" t="s">
        <v>50</v>
      </c>
      <c r="I1305" s="10">
        <v>37987</v>
      </c>
      <c r="J1305" s="11">
        <v>41766.82</v>
      </c>
    </row>
    <row r="1306" spans="1:10" x14ac:dyDescent="0.2">
      <c r="A1306" s="9" t="s">
        <v>66</v>
      </c>
      <c r="B1306" s="9" t="s">
        <v>11</v>
      </c>
      <c r="C1306" s="9" t="s">
        <v>34</v>
      </c>
      <c r="D1306" s="9" t="s">
        <v>45</v>
      </c>
      <c r="E1306" s="9" t="s">
        <v>46</v>
      </c>
      <c r="F1306" s="9" t="s">
        <v>47</v>
      </c>
      <c r="G1306" s="9" t="s">
        <v>11</v>
      </c>
      <c r="H1306" s="9" t="s">
        <v>50</v>
      </c>
      <c r="I1306" s="10">
        <v>39083</v>
      </c>
      <c r="J1306" s="11">
        <v>35970.89</v>
      </c>
    </row>
    <row r="1307" spans="1:10" x14ac:dyDescent="0.2">
      <c r="A1307" s="9" t="s">
        <v>66</v>
      </c>
      <c r="B1307" s="9" t="s">
        <v>11</v>
      </c>
      <c r="C1307" s="9" t="s">
        <v>34</v>
      </c>
      <c r="D1307" s="9" t="s">
        <v>45</v>
      </c>
      <c r="E1307" s="9" t="s">
        <v>46</v>
      </c>
      <c r="F1307" s="9" t="s">
        <v>47</v>
      </c>
      <c r="G1307" s="9" t="s">
        <v>11</v>
      </c>
      <c r="H1307" s="9" t="s">
        <v>50</v>
      </c>
      <c r="I1307" s="10">
        <v>39448</v>
      </c>
      <c r="J1307" s="11">
        <v>11651.1</v>
      </c>
    </row>
    <row r="1308" spans="1:10" x14ac:dyDescent="0.2">
      <c r="A1308" s="9" t="s">
        <v>66</v>
      </c>
      <c r="B1308" s="9" t="s">
        <v>11</v>
      </c>
      <c r="C1308" s="9" t="s">
        <v>34</v>
      </c>
      <c r="D1308" s="9" t="s">
        <v>45</v>
      </c>
      <c r="E1308" s="9" t="s">
        <v>46</v>
      </c>
      <c r="F1308" s="9" t="s">
        <v>47</v>
      </c>
      <c r="G1308" s="9" t="s">
        <v>11</v>
      </c>
      <c r="H1308" s="9" t="s">
        <v>50</v>
      </c>
      <c r="I1308" s="10">
        <v>39814</v>
      </c>
      <c r="J1308" s="11">
        <v>64606.32</v>
      </c>
    </row>
    <row r="1309" spans="1:10" x14ac:dyDescent="0.2">
      <c r="A1309" s="9" t="s">
        <v>66</v>
      </c>
      <c r="B1309" s="9" t="s">
        <v>11</v>
      </c>
      <c r="C1309" s="9" t="s">
        <v>34</v>
      </c>
      <c r="D1309" s="9" t="s">
        <v>45</v>
      </c>
      <c r="E1309" s="9" t="s">
        <v>46</v>
      </c>
      <c r="F1309" s="9" t="s">
        <v>47</v>
      </c>
      <c r="G1309" s="9" t="s">
        <v>11</v>
      </c>
      <c r="H1309" s="9" t="s">
        <v>50</v>
      </c>
      <c r="I1309" s="10">
        <v>40179</v>
      </c>
      <c r="J1309" s="11">
        <v>29068.35</v>
      </c>
    </row>
    <row r="1310" spans="1:10" x14ac:dyDescent="0.2">
      <c r="A1310" s="9" t="s">
        <v>66</v>
      </c>
      <c r="B1310" s="9" t="s">
        <v>11</v>
      </c>
      <c r="C1310" s="9" t="s">
        <v>34</v>
      </c>
      <c r="D1310" s="9" t="s">
        <v>45</v>
      </c>
      <c r="E1310" s="9" t="s">
        <v>46</v>
      </c>
      <c r="F1310" s="9" t="s">
        <v>47</v>
      </c>
      <c r="G1310" s="9" t="s">
        <v>11</v>
      </c>
      <c r="H1310" s="9" t="s">
        <v>50</v>
      </c>
      <c r="I1310" s="10">
        <v>41974</v>
      </c>
      <c r="J1310" s="11">
        <v>11903.24</v>
      </c>
    </row>
    <row r="1311" spans="1:10" x14ac:dyDescent="0.2">
      <c r="A1311" s="9" t="s">
        <v>66</v>
      </c>
      <c r="B1311" s="9" t="s">
        <v>11</v>
      </c>
      <c r="C1311" s="9" t="s">
        <v>34</v>
      </c>
      <c r="D1311" s="9" t="s">
        <v>45</v>
      </c>
      <c r="E1311" s="9" t="s">
        <v>46</v>
      </c>
      <c r="F1311" s="9" t="s">
        <v>47</v>
      </c>
      <c r="G1311" s="9" t="s">
        <v>11</v>
      </c>
      <c r="H1311" s="9" t="s">
        <v>50</v>
      </c>
      <c r="I1311" s="10">
        <v>42461</v>
      </c>
      <c r="J1311" s="11">
        <v>106571.59</v>
      </c>
    </row>
    <row r="1312" spans="1:10" x14ac:dyDescent="0.2">
      <c r="A1312" s="9" t="s">
        <v>66</v>
      </c>
      <c r="B1312" s="9" t="s">
        <v>11</v>
      </c>
      <c r="C1312" s="9" t="s">
        <v>17</v>
      </c>
      <c r="D1312" s="9" t="s">
        <v>45</v>
      </c>
      <c r="E1312" s="9" t="s">
        <v>46</v>
      </c>
      <c r="F1312" s="9" t="s">
        <v>47</v>
      </c>
      <c r="G1312" s="9" t="s">
        <v>11</v>
      </c>
      <c r="H1312" s="9" t="s">
        <v>50</v>
      </c>
      <c r="I1312" s="10">
        <v>37257</v>
      </c>
      <c r="J1312" s="11">
        <v>864.03</v>
      </c>
    </row>
    <row r="1313" spans="1:10" x14ac:dyDescent="0.2">
      <c r="A1313" s="9" t="s">
        <v>66</v>
      </c>
      <c r="B1313" s="9" t="s">
        <v>11</v>
      </c>
      <c r="C1313" s="9" t="s">
        <v>17</v>
      </c>
      <c r="D1313" s="9" t="s">
        <v>45</v>
      </c>
      <c r="E1313" s="9" t="s">
        <v>46</v>
      </c>
      <c r="F1313" s="9" t="s">
        <v>47</v>
      </c>
      <c r="G1313" s="9" t="s">
        <v>11</v>
      </c>
      <c r="H1313" s="9" t="s">
        <v>50</v>
      </c>
      <c r="I1313" s="10">
        <v>37622</v>
      </c>
      <c r="J1313" s="11">
        <v>25756.75</v>
      </c>
    </row>
    <row r="1314" spans="1:10" x14ac:dyDescent="0.2">
      <c r="A1314" s="9" t="s">
        <v>66</v>
      </c>
      <c r="B1314" s="9" t="s">
        <v>11</v>
      </c>
      <c r="C1314" s="9" t="s">
        <v>17</v>
      </c>
      <c r="D1314" s="9" t="s">
        <v>45</v>
      </c>
      <c r="E1314" s="9" t="s">
        <v>46</v>
      </c>
      <c r="F1314" s="9" t="s">
        <v>47</v>
      </c>
      <c r="G1314" s="9" t="s">
        <v>11</v>
      </c>
      <c r="H1314" s="9" t="s">
        <v>50</v>
      </c>
      <c r="I1314" s="10">
        <v>41319</v>
      </c>
      <c r="J1314" s="11">
        <v>93418.63</v>
      </c>
    </row>
    <row r="1315" spans="1:10" x14ac:dyDescent="0.2">
      <c r="A1315" s="9" t="s">
        <v>66</v>
      </c>
      <c r="B1315" s="9" t="s">
        <v>11</v>
      </c>
      <c r="C1315" s="9" t="s">
        <v>12</v>
      </c>
      <c r="D1315" s="9" t="s">
        <v>13</v>
      </c>
      <c r="E1315" s="9" t="s">
        <v>14</v>
      </c>
      <c r="F1315" s="9" t="s">
        <v>15</v>
      </c>
      <c r="G1315" s="9" t="s">
        <v>11</v>
      </c>
      <c r="H1315" s="9" t="s">
        <v>16</v>
      </c>
      <c r="I1315" s="10">
        <v>38718</v>
      </c>
      <c r="J1315" s="12">
        <v>0</v>
      </c>
    </row>
    <row r="1316" spans="1:10" x14ac:dyDescent="0.2">
      <c r="A1316" s="9" t="s">
        <v>66</v>
      </c>
      <c r="B1316" s="9" t="s">
        <v>11</v>
      </c>
      <c r="C1316" s="9" t="s">
        <v>12</v>
      </c>
      <c r="D1316" s="9" t="s">
        <v>13</v>
      </c>
      <c r="E1316" s="9" t="s">
        <v>14</v>
      </c>
      <c r="F1316" s="9" t="s">
        <v>15</v>
      </c>
      <c r="G1316" s="9" t="s">
        <v>11</v>
      </c>
      <c r="H1316" s="9" t="s">
        <v>16</v>
      </c>
      <c r="I1316" s="10">
        <v>39083</v>
      </c>
      <c r="J1316" s="12">
        <v>0</v>
      </c>
    </row>
    <row r="1317" spans="1:10" x14ac:dyDescent="0.2">
      <c r="A1317" s="9" t="s">
        <v>66</v>
      </c>
      <c r="B1317" s="9" t="s">
        <v>11</v>
      </c>
      <c r="C1317" s="9" t="s">
        <v>12</v>
      </c>
      <c r="D1317" s="9" t="s">
        <v>13</v>
      </c>
      <c r="E1317" s="9" t="s">
        <v>14</v>
      </c>
      <c r="F1317" s="9" t="s">
        <v>15</v>
      </c>
      <c r="G1317" s="9" t="s">
        <v>11</v>
      </c>
      <c r="H1317" s="9" t="s">
        <v>16</v>
      </c>
      <c r="I1317" s="10">
        <v>39448</v>
      </c>
      <c r="J1317" s="12">
        <v>0</v>
      </c>
    </row>
    <row r="1318" spans="1:10" x14ac:dyDescent="0.2">
      <c r="A1318" s="9" t="s">
        <v>66</v>
      </c>
      <c r="B1318" s="9" t="s">
        <v>11</v>
      </c>
      <c r="C1318" s="9" t="s">
        <v>12</v>
      </c>
      <c r="D1318" s="9" t="s">
        <v>13</v>
      </c>
      <c r="E1318" s="9" t="s">
        <v>14</v>
      </c>
      <c r="F1318" s="9" t="s">
        <v>15</v>
      </c>
      <c r="G1318" s="9" t="s">
        <v>11</v>
      </c>
      <c r="H1318" s="9" t="s">
        <v>16</v>
      </c>
      <c r="I1318" s="10">
        <v>39814</v>
      </c>
      <c r="J1318" s="12">
        <v>0</v>
      </c>
    </row>
    <row r="1319" spans="1:10" x14ac:dyDescent="0.2">
      <c r="A1319" s="9" t="s">
        <v>66</v>
      </c>
      <c r="B1319" s="9" t="s">
        <v>11</v>
      </c>
      <c r="C1319" s="9" t="s">
        <v>17</v>
      </c>
      <c r="D1319" s="9" t="s">
        <v>13</v>
      </c>
      <c r="E1319" s="9" t="s">
        <v>14</v>
      </c>
      <c r="F1319" s="9" t="s">
        <v>15</v>
      </c>
      <c r="G1319" s="9" t="s">
        <v>11</v>
      </c>
      <c r="H1319" s="9" t="s">
        <v>16</v>
      </c>
      <c r="I1319" s="10">
        <v>33604</v>
      </c>
      <c r="J1319" s="12">
        <v>0</v>
      </c>
    </row>
    <row r="1320" spans="1:10" x14ac:dyDescent="0.2">
      <c r="A1320" s="9" t="s">
        <v>66</v>
      </c>
      <c r="B1320" s="9" t="s">
        <v>11</v>
      </c>
      <c r="C1320" s="9" t="s">
        <v>17</v>
      </c>
      <c r="D1320" s="9" t="s">
        <v>13</v>
      </c>
      <c r="E1320" s="9" t="s">
        <v>14</v>
      </c>
      <c r="F1320" s="9" t="s">
        <v>15</v>
      </c>
      <c r="G1320" s="9" t="s">
        <v>11</v>
      </c>
      <c r="H1320" s="9" t="s">
        <v>16</v>
      </c>
      <c r="I1320" s="10">
        <v>36526</v>
      </c>
      <c r="J1320" s="12">
        <v>0</v>
      </c>
    </row>
    <row r="1321" spans="1:10" x14ac:dyDescent="0.2">
      <c r="A1321" s="9" t="s">
        <v>66</v>
      </c>
      <c r="B1321" s="9" t="s">
        <v>11</v>
      </c>
      <c r="C1321" s="9" t="s">
        <v>17</v>
      </c>
      <c r="D1321" s="9" t="s">
        <v>13</v>
      </c>
      <c r="E1321" s="9" t="s">
        <v>14</v>
      </c>
      <c r="F1321" s="9" t="s">
        <v>15</v>
      </c>
      <c r="G1321" s="9" t="s">
        <v>11</v>
      </c>
      <c r="H1321" s="9" t="s">
        <v>16</v>
      </c>
      <c r="I1321" s="10">
        <v>37987</v>
      </c>
      <c r="J1321" s="12">
        <v>0</v>
      </c>
    </row>
    <row r="1322" spans="1:10" x14ac:dyDescent="0.2">
      <c r="A1322" s="9" t="s">
        <v>66</v>
      </c>
      <c r="B1322" s="9" t="s">
        <v>11</v>
      </c>
      <c r="C1322" s="9" t="s">
        <v>17</v>
      </c>
      <c r="D1322" s="9" t="s">
        <v>13</v>
      </c>
      <c r="E1322" s="9" t="s">
        <v>14</v>
      </c>
      <c r="F1322" s="9" t="s">
        <v>15</v>
      </c>
      <c r="G1322" s="9" t="s">
        <v>11</v>
      </c>
      <c r="H1322" s="9" t="s">
        <v>16</v>
      </c>
      <c r="I1322" s="10">
        <v>40179</v>
      </c>
      <c r="J1322" s="12">
        <v>0</v>
      </c>
    </row>
    <row r="1323" spans="1:10" x14ac:dyDescent="0.2">
      <c r="A1323" s="9" t="s">
        <v>66</v>
      </c>
      <c r="B1323" s="9" t="s">
        <v>11</v>
      </c>
      <c r="C1323" s="9" t="s">
        <v>17</v>
      </c>
      <c r="D1323" s="9" t="s">
        <v>13</v>
      </c>
      <c r="E1323" s="9" t="s">
        <v>14</v>
      </c>
      <c r="F1323" s="9" t="s">
        <v>15</v>
      </c>
      <c r="G1323" s="9" t="s">
        <v>11</v>
      </c>
      <c r="H1323" s="9" t="s">
        <v>16</v>
      </c>
      <c r="I1323" s="10">
        <v>41699</v>
      </c>
      <c r="J1323" s="12">
        <v>0</v>
      </c>
    </row>
    <row r="1324" spans="1:10" x14ac:dyDescent="0.2">
      <c r="A1324" s="9" t="s">
        <v>66</v>
      </c>
      <c r="B1324" s="9" t="s">
        <v>11</v>
      </c>
      <c r="C1324" s="9" t="s">
        <v>12</v>
      </c>
      <c r="D1324" s="9" t="s">
        <v>13</v>
      </c>
      <c r="E1324" s="9" t="s">
        <v>14</v>
      </c>
      <c r="F1324" s="9" t="s">
        <v>15</v>
      </c>
      <c r="G1324" s="9" t="s">
        <v>11</v>
      </c>
      <c r="H1324" s="9" t="s">
        <v>20</v>
      </c>
      <c r="I1324" s="10">
        <v>38718</v>
      </c>
      <c r="J1324" s="11">
        <v>102625.92</v>
      </c>
    </row>
    <row r="1325" spans="1:10" x14ac:dyDescent="0.2">
      <c r="A1325" s="9" t="s">
        <v>66</v>
      </c>
      <c r="B1325" s="9" t="s">
        <v>11</v>
      </c>
      <c r="C1325" s="9" t="s">
        <v>12</v>
      </c>
      <c r="D1325" s="9" t="s">
        <v>13</v>
      </c>
      <c r="E1325" s="9" t="s">
        <v>14</v>
      </c>
      <c r="F1325" s="9" t="s">
        <v>15</v>
      </c>
      <c r="G1325" s="9" t="s">
        <v>11</v>
      </c>
      <c r="H1325" s="9" t="s">
        <v>20</v>
      </c>
      <c r="I1325" s="10">
        <v>39083</v>
      </c>
      <c r="J1325" s="11">
        <v>17920.97</v>
      </c>
    </row>
    <row r="1326" spans="1:10" x14ac:dyDescent="0.2">
      <c r="A1326" s="9" t="s">
        <v>66</v>
      </c>
      <c r="B1326" s="9" t="s">
        <v>11</v>
      </c>
      <c r="C1326" s="9" t="s">
        <v>12</v>
      </c>
      <c r="D1326" s="9" t="s">
        <v>13</v>
      </c>
      <c r="E1326" s="9" t="s">
        <v>14</v>
      </c>
      <c r="F1326" s="9" t="s">
        <v>15</v>
      </c>
      <c r="G1326" s="9" t="s">
        <v>11</v>
      </c>
      <c r="H1326" s="9" t="s">
        <v>20</v>
      </c>
      <c r="I1326" s="10">
        <v>39448</v>
      </c>
      <c r="J1326" s="11">
        <v>164618.88</v>
      </c>
    </row>
    <row r="1327" spans="1:10" x14ac:dyDescent="0.2">
      <c r="A1327" s="9" t="s">
        <v>66</v>
      </c>
      <c r="B1327" s="9" t="s">
        <v>11</v>
      </c>
      <c r="C1327" s="9" t="s">
        <v>12</v>
      </c>
      <c r="D1327" s="9" t="s">
        <v>13</v>
      </c>
      <c r="E1327" s="9" t="s">
        <v>14</v>
      </c>
      <c r="F1327" s="9" t="s">
        <v>15</v>
      </c>
      <c r="G1327" s="9" t="s">
        <v>11</v>
      </c>
      <c r="H1327" s="9" t="s">
        <v>20</v>
      </c>
      <c r="I1327" s="10">
        <v>39814</v>
      </c>
      <c r="J1327" s="11">
        <v>70497.509999999995</v>
      </c>
    </row>
    <row r="1328" spans="1:10" x14ac:dyDescent="0.2">
      <c r="A1328" s="9" t="s">
        <v>66</v>
      </c>
      <c r="B1328" s="9" t="s">
        <v>11</v>
      </c>
      <c r="C1328" s="9" t="s">
        <v>17</v>
      </c>
      <c r="D1328" s="9" t="s">
        <v>13</v>
      </c>
      <c r="E1328" s="9" t="s">
        <v>14</v>
      </c>
      <c r="F1328" s="9" t="s">
        <v>15</v>
      </c>
      <c r="G1328" s="9" t="s">
        <v>11</v>
      </c>
      <c r="H1328" s="9" t="s">
        <v>20</v>
      </c>
      <c r="I1328" s="10">
        <v>37987</v>
      </c>
      <c r="J1328" s="11">
        <v>5272.4</v>
      </c>
    </row>
    <row r="1329" spans="1:10" x14ac:dyDescent="0.2">
      <c r="A1329" s="9" t="s">
        <v>66</v>
      </c>
      <c r="B1329" s="9" t="s">
        <v>11</v>
      </c>
      <c r="C1329" s="9" t="s">
        <v>17</v>
      </c>
      <c r="D1329" s="9" t="s">
        <v>13</v>
      </c>
      <c r="E1329" s="9" t="s">
        <v>14</v>
      </c>
      <c r="F1329" s="9" t="s">
        <v>15</v>
      </c>
      <c r="G1329" s="9" t="s">
        <v>11</v>
      </c>
      <c r="H1329" s="9" t="s">
        <v>20</v>
      </c>
      <c r="I1329" s="10">
        <v>40179</v>
      </c>
      <c r="J1329" s="11">
        <v>74033.850000000006</v>
      </c>
    </row>
    <row r="1330" spans="1:10" x14ac:dyDescent="0.2">
      <c r="A1330" s="9" t="s">
        <v>66</v>
      </c>
      <c r="B1330" s="9" t="s">
        <v>11</v>
      </c>
      <c r="C1330" s="9" t="s">
        <v>17</v>
      </c>
      <c r="D1330" s="9" t="s">
        <v>13</v>
      </c>
      <c r="E1330" s="9" t="s">
        <v>14</v>
      </c>
      <c r="F1330" s="9" t="s">
        <v>15</v>
      </c>
      <c r="G1330" s="9" t="s">
        <v>11</v>
      </c>
      <c r="H1330" s="9" t="s">
        <v>20</v>
      </c>
      <c r="I1330" s="10">
        <v>41996</v>
      </c>
      <c r="J1330" s="11">
        <v>81995.78</v>
      </c>
    </row>
    <row r="1331" spans="1:10" x14ac:dyDescent="0.2">
      <c r="A1331" s="9" t="s">
        <v>67</v>
      </c>
      <c r="B1331" s="9" t="s">
        <v>11</v>
      </c>
      <c r="C1331" s="9" t="s">
        <v>34</v>
      </c>
      <c r="D1331" s="9" t="s">
        <v>30</v>
      </c>
      <c r="E1331" s="9" t="s">
        <v>31</v>
      </c>
      <c r="F1331" s="9" t="s">
        <v>32</v>
      </c>
      <c r="G1331" s="9" t="s">
        <v>11</v>
      </c>
      <c r="H1331" s="9" t="s">
        <v>33</v>
      </c>
      <c r="I1331" s="10">
        <v>38353</v>
      </c>
      <c r="J1331" s="11">
        <v>-1233.8599999999999</v>
      </c>
    </row>
    <row r="1332" spans="1:10" x14ac:dyDescent="0.2">
      <c r="A1332" s="9" t="s">
        <v>67</v>
      </c>
      <c r="B1332" s="9" t="s">
        <v>11</v>
      </c>
      <c r="C1332" s="9" t="s">
        <v>34</v>
      </c>
      <c r="D1332" s="9" t="s">
        <v>30</v>
      </c>
      <c r="E1332" s="9" t="s">
        <v>31</v>
      </c>
      <c r="F1332" s="9" t="s">
        <v>32</v>
      </c>
      <c r="G1332" s="9" t="s">
        <v>11</v>
      </c>
      <c r="H1332" s="9" t="s">
        <v>33</v>
      </c>
      <c r="I1332" s="10">
        <v>41071</v>
      </c>
      <c r="J1332" s="12">
        <v>0</v>
      </c>
    </row>
    <row r="1333" spans="1:10" x14ac:dyDescent="0.2">
      <c r="A1333" s="9" t="s">
        <v>67</v>
      </c>
      <c r="B1333" s="9" t="s">
        <v>68</v>
      </c>
      <c r="C1333" s="9" t="s">
        <v>17</v>
      </c>
      <c r="D1333" s="9" t="s">
        <v>30</v>
      </c>
      <c r="E1333" s="9" t="s">
        <v>31</v>
      </c>
      <c r="F1333" s="9" t="s">
        <v>32</v>
      </c>
      <c r="G1333" s="9" t="s">
        <v>68</v>
      </c>
      <c r="H1333" s="9" t="s">
        <v>69</v>
      </c>
      <c r="I1333" s="10">
        <v>26299</v>
      </c>
      <c r="J1333" s="12">
        <v>0</v>
      </c>
    </row>
    <row r="1334" spans="1:10" x14ac:dyDescent="0.2">
      <c r="A1334" s="9" t="s">
        <v>67</v>
      </c>
      <c r="B1334" s="9" t="s">
        <v>68</v>
      </c>
      <c r="C1334" s="9" t="s">
        <v>17</v>
      </c>
      <c r="D1334" s="9" t="s">
        <v>30</v>
      </c>
      <c r="E1334" s="9" t="s">
        <v>31</v>
      </c>
      <c r="F1334" s="9" t="s">
        <v>32</v>
      </c>
      <c r="G1334" s="9" t="s">
        <v>68</v>
      </c>
      <c r="H1334" s="9" t="s">
        <v>69</v>
      </c>
      <c r="I1334" s="10">
        <v>29221</v>
      </c>
      <c r="J1334" s="12">
        <v>0</v>
      </c>
    </row>
    <row r="1335" spans="1:10" x14ac:dyDescent="0.2">
      <c r="A1335" s="9" t="s">
        <v>67</v>
      </c>
      <c r="B1335" s="9" t="s">
        <v>68</v>
      </c>
      <c r="C1335" s="9" t="s">
        <v>17</v>
      </c>
      <c r="D1335" s="9" t="s">
        <v>30</v>
      </c>
      <c r="E1335" s="9" t="s">
        <v>31</v>
      </c>
      <c r="F1335" s="9" t="s">
        <v>32</v>
      </c>
      <c r="G1335" s="9" t="s">
        <v>68</v>
      </c>
      <c r="H1335" s="9" t="s">
        <v>69</v>
      </c>
      <c r="I1335" s="10">
        <v>37987</v>
      </c>
      <c r="J1335" s="12">
        <v>0</v>
      </c>
    </row>
    <row r="1336" spans="1:10" x14ac:dyDescent="0.2">
      <c r="A1336" s="9" t="s">
        <v>67</v>
      </c>
      <c r="B1336" s="9" t="s">
        <v>68</v>
      </c>
      <c r="C1336" s="9" t="s">
        <v>17</v>
      </c>
      <c r="D1336" s="9" t="s">
        <v>30</v>
      </c>
      <c r="E1336" s="9" t="s">
        <v>31</v>
      </c>
      <c r="F1336" s="9" t="s">
        <v>32</v>
      </c>
      <c r="G1336" s="9" t="s">
        <v>68</v>
      </c>
      <c r="H1336" s="9" t="s">
        <v>69</v>
      </c>
      <c r="I1336" s="10">
        <v>38981</v>
      </c>
      <c r="J1336" s="12">
        <v>0</v>
      </c>
    </row>
    <row r="1337" spans="1:10" x14ac:dyDescent="0.2">
      <c r="A1337" s="9" t="s">
        <v>67</v>
      </c>
      <c r="B1337" s="9" t="s">
        <v>68</v>
      </c>
      <c r="C1337" s="9" t="s">
        <v>17</v>
      </c>
      <c r="D1337" s="9" t="s">
        <v>30</v>
      </c>
      <c r="E1337" s="9" t="s">
        <v>31</v>
      </c>
      <c r="F1337" s="9" t="s">
        <v>32</v>
      </c>
      <c r="G1337" s="9" t="s">
        <v>68</v>
      </c>
      <c r="H1337" s="9" t="s">
        <v>69</v>
      </c>
      <c r="I1337" s="10">
        <v>39568</v>
      </c>
      <c r="J1337" s="11">
        <v>2229.64</v>
      </c>
    </row>
    <row r="1338" spans="1:10" x14ac:dyDescent="0.2">
      <c r="A1338" s="9" t="s">
        <v>67</v>
      </c>
      <c r="B1338" s="9" t="s">
        <v>68</v>
      </c>
      <c r="C1338" s="9" t="s">
        <v>17</v>
      </c>
      <c r="D1338" s="9" t="s">
        <v>30</v>
      </c>
      <c r="E1338" s="9" t="s">
        <v>31</v>
      </c>
      <c r="F1338" s="9" t="s">
        <v>32</v>
      </c>
      <c r="G1338" s="9" t="s">
        <v>68</v>
      </c>
      <c r="H1338" s="9" t="s">
        <v>69</v>
      </c>
      <c r="I1338" s="10">
        <v>40886</v>
      </c>
      <c r="J1338" s="12">
        <v>0</v>
      </c>
    </row>
    <row r="1339" spans="1:10" x14ac:dyDescent="0.2">
      <c r="A1339" s="9" t="s">
        <v>67</v>
      </c>
      <c r="B1339" s="9" t="s">
        <v>68</v>
      </c>
      <c r="C1339" s="9" t="s">
        <v>17</v>
      </c>
      <c r="D1339" s="9" t="s">
        <v>30</v>
      </c>
      <c r="E1339" s="9" t="s">
        <v>31</v>
      </c>
      <c r="F1339" s="9" t="s">
        <v>32</v>
      </c>
      <c r="G1339" s="9" t="s">
        <v>68</v>
      </c>
      <c r="H1339" s="9" t="s">
        <v>69</v>
      </c>
      <c r="I1339" s="10">
        <v>41197</v>
      </c>
      <c r="J1339" s="11">
        <v>55223.59</v>
      </c>
    </row>
    <row r="1340" spans="1:10" x14ac:dyDescent="0.2">
      <c r="A1340" s="9" t="s">
        <v>67</v>
      </c>
      <c r="B1340" s="9" t="s">
        <v>70</v>
      </c>
      <c r="C1340" s="9" t="s">
        <v>17</v>
      </c>
      <c r="D1340" s="9" t="s">
        <v>30</v>
      </c>
      <c r="E1340" s="9" t="s">
        <v>31</v>
      </c>
      <c r="F1340" s="9" t="s">
        <v>32</v>
      </c>
      <c r="G1340" s="9" t="s">
        <v>70</v>
      </c>
      <c r="H1340" s="9" t="s">
        <v>71</v>
      </c>
      <c r="I1340" s="10">
        <v>37622</v>
      </c>
      <c r="J1340" s="12">
        <v>92</v>
      </c>
    </row>
    <row r="1341" spans="1:10" x14ac:dyDescent="0.2">
      <c r="A1341" s="9" t="s">
        <v>67</v>
      </c>
      <c r="B1341" s="9" t="s">
        <v>72</v>
      </c>
      <c r="C1341" s="9" t="s">
        <v>17</v>
      </c>
      <c r="D1341" s="9" t="s">
        <v>30</v>
      </c>
      <c r="E1341" s="9" t="s">
        <v>31</v>
      </c>
      <c r="F1341" s="9" t="s">
        <v>32</v>
      </c>
      <c r="G1341" s="9" t="s">
        <v>72</v>
      </c>
      <c r="H1341" s="9" t="s">
        <v>73</v>
      </c>
      <c r="I1341" s="10">
        <v>37257</v>
      </c>
      <c r="J1341" s="12">
        <v>0</v>
      </c>
    </row>
    <row r="1342" spans="1:10" x14ac:dyDescent="0.2">
      <c r="A1342" s="9" t="s">
        <v>67</v>
      </c>
      <c r="B1342" s="9" t="s">
        <v>72</v>
      </c>
      <c r="C1342" s="9" t="s">
        <v>17</v>
      </c>
      <c r="D1342" s="9" t="s">
        <v>30</v>
      </c>
      <c r="E1342" s="9" t="s">
        <v>31</v>
      </c>
      <c r="F1342" s="9" t="s">
        <v>32</v>
      </c>
      <c r="G1342" s="9" t="s">
        <v>72</v>
      </c>
      <c r="H1342" s="9" t="s">
        <v>73</v>
      </c>
      <c r="I1342" s="10">
        <v>38981</v>
      </c>
      <c r="J1342" s="11">
        <v>2259.0100000000002</v>
      </c>
    </row>
    <row r="1343" spans="1:10" x14ac:dyDescent="0.2">
      <c r="A1343" s="9" t="s">
        <v>67</v>
      </c>
      <c r="B1343" s="9" t="s">
        <v>74</v>
      </c>
      <c r="C1343" s="9" t="s">
        <v>17</v>
      </c>
      <c r="D1343" s="9" t="s">
        <v>30</v>
      </c>
      <c r="E1343" s="9" t="s">
        <v>31</v>
      </c>
      <c r="F1343" s="9" t="s">
        <v>32</v>
      </c>
      <c r="G1343" s="9" t="s">
        <v>74</v>
      </c>
      <c r="H1343" s="9" t="s">
        <v>75</v>
      </c>
      <c r="I1343" s="10">
        <v>37257</v>
      </c>
      <c r="J1343" s="12">
        <v>0</v>
      </c>
    </row>
    <row r="1344" spans="1:10" x14ac:dyDescent="0.2">
      <c r="A1344" s="9" t="s">
        <v>67</v>
      </c>
      <c r="B1344" s="9" t="s">
        <v>74</v>
      </c>
      <c r="C1344" s="9" t="s">
        <v>17</v>
      </c>
      <c r="D1344" s="9" t="s">
        <v>30</v>
      </c>
      <c r="E1344" s="9" t="s">
        <v>31</v>
      </c>
      <c r="F1344" s="9" t="s">
        <v>32</v>
      </c>
      <c r="G1344" s="9" t="s">
        <v>74</v>
      </c>
      <c r="H1344" s="9" t="s">
        <v>75</v>
      </c>
      <c r="I1344" s="10">
        <v>38981</v>
      </c>
      <c r="J1344" s="11">
        <v>2259.0100000000002</v>
      </c>
    </row>
    <row r="1345" spans="1:10" x14ac:dyDescent="0.2">
      <c r="A1345" s="9" t="s">
        <v>67</v>
      </c>
      <c r="B1345" s="9" t="s">
        <v>76</v>
      </c>
      <c r="C1345" s="9" t="s">
        <v>17</v>
      </c>
      <c r="D1345" s="9" t="s">
        <v>30</v>
      </c>
      <c r="E1345" s="9" t="s">
        <v>31</v>
      </c>
      <c r="F1345" s="9" t="s">
        <v>32</v>
      </c>
      <c r="G1345" s="9" t="s">
        <v>76</v>
      </c>
      <c r="H1345" s="9" t="s">
        <v>77</v>
      </c>
      <c r="I1345" s="10">
        <v>32509</v>
      </c>
      <c r="J1345" s="11">
        <v>17124.53</v>
      </c>
    </row>
    <row r="1346" spans="1:10" x14ac:dyDescent="0.2">
      <c r="A1346" s="9" t="s">
        <v>67</v>
      </c>
      <c r="B1346" s="9" t="s">
        <v>76</v>
      </c>
      <c r="C1346" s="9" t="s">
        <v>17</v>
      </c>
      <c r="D1346" s="9" t="s">
        <v>30</v>
      </c>
      <c r="E1346" s="9" t="s">
        <v>31</v>
      </c>
      <c r="F1346" s="9" t="s">
        <v>32</v>
      </c>
      <c r="G1346" s="9" t="s">
        <v>76</v>
      </c>
      <c r="H1346" s="9" t="s">
        <v>77</v>
      </c>
      <c r="I1346" s="10">
        <v>38981</v>
      </c>
      <c r="J1346" s="11">
        <v>2259.0100000000002</v>
      </c>
    </row>
    <row r="1347" spans="1:10" x14ac:dyDescent="0.2">
      <c r="A1347" s="9" t="s">
        <v>67</v>
      </c>
      <c r="B1347" s="9" t="s">
        <v>78</v>
      </c>
      <c r="C1347" s="9" t="s">
        <v>17</v>
      </c>
      <c r="D1347" s="9" t="s">
        <v>30</v>
      </c>
      <c r="E1347" s="9" t="s">
        <v>31</v>
      </c>
      <c r="F1347" s="9" t="s">
        <v>32</v>
      </c>
      <c r="G1347" s="9" t="s">
        <v>78</v>
      </c>
      <c r="H1347" s="9" t="s">
        <v>79</v>
      </c>
      <c r="I1347" s="10">
        <v>36526</v>
      </c>
      <c r="J1347" s="11">
        <v>301.02999999999997</v>
      </c>
    </row>
    <row r="1348" spans="1:10" x14ac:dyDescent="0.2">
      <c r="A1348" s="9" t="s">
        <v>67</v>
      </c>
      <c r="B1348" s="9" t="s">
        <v>80</v>
      </c>
      <c r="C1348" s="9" t="s">
        <v>17</v>
      </c>
      <c r="D1348" s="9" t="s">
        <v>30</v>
      </c>
      <c r="E1348" s="9" t="s">
        <v>31</v>
      </c>
      <c r="F1348" s="9" t="s">
        <v>32</v>
      </c>
      <c r="G1348" s="9" t="s">
        <v>80</v>
      </c>
      <c r="H1348" s="9" t="s">
        <v>81</v>
      </c>
      <c r="I1348" s="10">
        <v>37257</v>
      </c>
      <c r="J1348" s="11">
        <v>7976.11</v>
      </c>
    </row>
    <row r="1349" spans="1:10" x14ac:dyDescent="0.2">
      <c r="A1349" s="9" t="s">
        <v>67</v>
      </c>
      <c r="B1349" s="9" t="s">
        <v>80</v>
      </c>
      <c r="C1349" s="9" t="s">
        <v>17</v>
      </c>
      <c r="D1349" s="9" t="s">
        <v>30</v>
      </c>
      <c r="E1349" s="9" t="s">
        <v>31</v>
      </c>
      <c r="F1349" s="9" t="s">
        <v>32</v>
      </c>
      <c r="G1349" s="9" t="s">
        <v>80</v>
      </c>
      <c r="H1349" s="9" t="s">
        <v>81</v>
      </c>
      <c r="I1349" s="10">
        <v>38981</v>
      </c>
      <c r="J1349" s="11">
        <v>2259.0100000000002</v>
      </c>
    </row>
    <row r="1350" spans="1:10" x14ac:dyDescent="0.2">
      <c r="A1350" s="9" t="s">
        <v>67</v>
      </c>
      <c r="B1350" s="9" t="s">
        <v>82</v>
      </c>
      <c r="C1350" s="9" t="s">
        <v>17</v>
      </c>
      <c r="D1350" s="9" t="s">
        <v>30</v>
      </c>
      <c r="E1350" s="9" t="s">
        <v>31</v>
      </c>
      <c r="F1350" s="9" t="s">
        <v>32</v>
      </c>
      <c r="G1350" s="9" t="s">
        <v>82</v>
      </c>
      <c r="H1350" s="9" t="s">
        <v>83</v>
      </c>
      <c r="I1350" s="10">
        <v>32874</v>
      </c>
      <c r="J1350" s="12">
        <v>0</v>
      </c>
    </row>
    <row r="1351" spans="1:10" x14ac:dyDescent="0.2">
      <c r="A1351" s="9" t="s">
        <v>67</v>
      </c>
      <c r="B1351" s="9" t="s">
        <v>82</v>
      </c>
      <c r="C1351" s="9" t="s">
        <v>17</v>
      </c>
      <c r="D1351" s="9" t="s">
        <v>30</v>
      </c>
      <c r="E1351" s="9" t="s">
        <v>31</v>
      </c>
      <c r="F1351" s="9" t="s">
        <v>32</v>
      </c>
      <c r="G1351" s="9" t="s">
        <v>82</v>
      </c>
      <c r="H1351" s="9" t="s">
        <v>83</v>
      </c>
      <c r="I1351" s="10">
        <v>38981</v>
      </c>
      <c r="J1351" s="12">
        <v>0</v>
      </c>
    </row>
    <row r="1352" spans="1:10" x14ac:dyDescent="0.2">
      <c r="A1352" s="9" t="s">
        <v>67</v>
      </c>
      <c r="B1352" s="9" t="s">
        <v>82</v>
      </c>
      <c r="C1352" s="9" t="s">
        <v>17</v>
      </c>
      <c r="D1352" s="9" t="s">
        <v>30</v>
      </c>
      <c r="E1352" s="9" t="s">
        <v>31</v>
      </c>
      <c r="F1352" s="9" t="s">
        <v>32</v>
      </c>
      <c r="G1352" s="9" t="s">
        <v>82</v>
      </c>
      <c r="H1352" s="9" t="s">
        <v>83</v>
      </c>
      <c r="I1352" s="10">
        <v>40237</v>
      </c>
      <c r="J1352" s="11">
        <v>104.01</v>
      </c>
    </row>
    <row r="1353" spans="1:10" x14ac:dyDescent="0.2">
      <c r="A1353" s="9" t="s">
        <v>67</v>
      </c>
      <c r="B1353" s="9" t="s">
        <v>82</v>
      </c>
      <c r="C1353" s="9" t="s">
        <v>17</v>
      </c>
      <c r="D1353" s="9" t="s">
        <v>30</v>
      </c>
      <c r="E1353" s="9" t="s">
        <v>31</v>
      </c>
      <c r="F1353" s="9" t="s">
        <v>32</v>
      </c>
      <c r="G1353" s="9" t="s">
        <v>82</v>
      </c>
      <c r="H1353" s="9" t="s">
        <v>83</v>
      </c>
      <c r="I1353" s="10">
        <v>40421</v>
      </c>
      <c r="J1353" s="11">
        <v>56195.22</v>
      </c>
    </row>
    <row r="1354" spans="1:10" x14ac:dyDescent="0.2">
      <c r="A1354" s="9" t="s">
        <v>67</v>
      </c>
      <c r="B1354" s="9" t="s">
        <v>84</v>
      </c>
      <c r="C1354" s="9" t="s">
        <v>17</v>
      </c>
      <c r="D1354" s="9" t="s">
        <v>30</v>
      </c>
      <c r="E1354" s="9" t="s">
        <v>31</v>
      </c>
      <c r="F1354" s="9" t="s">
        <v>32</v>
      </c>
      <c r="G1354" s="9" t="s">
        <v>84</v>
      </c>
      <c r="H1354" s="9" t="s">
        <v>85</v>
      </c>
      <c r="I1354" s="10">
        <v>37622</v>
      </c>
      <c r="J1354" s="11">
        <v>5057.76</v>
      </c>
    </row>
    <row r="1355" spans="1:10" x14ac:dyDescent="0.2">
      <c r="A1355" s="9" t="s">
        <v>67</v>
      </c>
      <c r="B1355" s="9" t="s">
        <v>84</v>
      </c>
      <c r="C1355" s="9" t="s">
        <v>17</v>
      </c>
      <c r="D1355" s="9" t="s">
        <v>30</v>
      </c>
      <c r="E1355" s="9" t="s">
        <v>31</v>
      </c>
      <c r="F1355" s="9" t="s">
        <v>32</v>
      </c>
      <c r="G1355" s="9" t="s">
        <v>84</v>
      </c>
      <c r="H1355" s="9" t="s">
        <v>85</v>
      </c>
      <c r="I1355" s="10">
        <v>37987</v>
      </c>
      <c r="J1355" s="11">
        <v>3646.04</v>
      </c>
    </row>
    <row r="1356" spans="1:10" x14ac:dyDescent="0.2">
      <c r="A1356" s="9" t="s">
        <v>67</v>
      </c>
      <c r="B1356" s="9" t="s">
        <v>84</v>
      </c>
      <c r="C1356" s="9" t="s">
        <v>17</v>
      </c>
      <c r="D1356" s="9" t="s">
        <v>30</v>
      </c>
      <c r="E1356" s="9" t="s">
        <v>31</v>
      </c>
      <c r="F1356" s="9" t="s">
        <v>32</v>
      </c>
      <c r="G1356" s="9" t="s">
        <v>84</v>
      </c>
      <c r="H1356" s="9" t="s">
        <v>85</v>
      </c>
      <c r="I1356" s="10">
        <v>38981</v>
      </c>
      <c r="J1356" s="11">
        <v>2259.0100000000002</v>
      </c>
    </row>
    <row r="1357" spans="1:10" x14ac:dyDescent="0.2">
      <c r="A1357" s="9" t="s">
        <v>67</v>
      </c>
      <c r="B1357" s="9" t="s">
        <v>86</v>
      </c>
      <c r="C1357" s="9" t="s">
        <v>17</v>
      </c>
      <c r="D1357" s="9" t="s">
        <v>30</v>
      </c>
      <c r="E1357" s="9" t="s">
        <v>31</v>
      </c>
      <c r="F1357" s="9" t="s">
        <v>32</v>
      </c>
      <c r="G1357" s="9" t="s">
        <v>86</v>
      </c>
      <c r="H1357" s="9" t="s">
        <v>87</v>
      </c>
      <c r="I1357" s="10">
        <v>37257</v>
      </c>
      <c r="J1357" s="12">
        <v>0</v>
      </c>
    </row>
    <row r="1358" spans="1:10" x14ac:dyDescent="0.2">
      <c r="A1358" s="9" t="s">
        <v>67</v>
      </c>
      <c r="B1358" s="9" t="s">
        <v>86</v>
      </c>
      <c r="C1358" s="9" t="s">
        <v>17</v>
      </c>
      <c r="D1358" s="9" t="s">
        <v>30</v>
      </c>
      <c r="E1358" s="9" t="s">
        <v>31</v>
      </c>
      <c r="F1358" s="9" t="s">
        <v>32</v>
      </c>
      <c r="G1358" s="9" t="s">
        <v>86</v>
      </c>
      <c r="H1358" s="9" t="s">
        <v>87</v>
      </c>
      <c r="I1358" s="10">
        <v>38981</v>
      </c>
      <c r="J1358" s="11">
        <v>2260.02</v>
      </c>
    </row>
    <row r="1359" spans="1:10" x14ac:dyDescent="0.2">
      <c r="A1359" s="9" t="s">
        <v>67</v>
      </c>
      <c r="B1359" s="9" t="s">
        <v>88</v>
      </c>
      <c r="C1359" s="9" t="s">
        <v>17</v>
      </c>
      <c r="D1359" s="9" t="s">
        <v>30</v>
      </c>
      <c r="E1359" s="9" t="s">
        <v>31</v>
      </c>
      <c r="F1359" s="9" t="s">
        <v>32</v>
      </c>
      <c r="G1359" s="9" t="s">
        <v>88</v>
      </c>
      <c r="H1359" s="9" t="s">
        <v>89</v>
      </c>
      <c r="I1359" s="10">
        <v>31048</v>
      </c>
      <c r="J1359" s="12">
        <v>0</v>
      </c>
    </row>
    <row r="1360" spans="1:10" x14ac:dyDescent="0.2">
      <c r="A1360" s="9" t="s">
        <v>67</v>
      </c>
      <c r="B1360" s="9" t="s">
        <v>88</v>
      </c>
      <c r="C1360" s="9" t="s">
        <v>17</v>
      </c>
      <c r="D1360" s="9" t="s">
        <v>30</v>
      </c>
      <c r="E1360" s="9" t="s">
        <v>31</v>
      </c>
      <c r="F1360" s="9" t="s">
        <v>32</v>
      </c>
      <c r="G1360" s="9" t="s">
        <v>88</v>
      </c>
      <c r="H1360" s="9" t="s">
        <v>89</v>
      </c>
      <c r="I1360" s="10">
        <v>34335</v>
      </c>
      <c r="J1360" s="11">
        <v>4371.91</v>
      </c>
    </row>
    <row r="1361" spans="1:10" x14ac:dyDescent="0.2">
      <c r="A1361" s="9" t="s">
        <v>67</v>
      </c>
      <c r="B1361" s="9" t="s">
        <v>88</v>
      </c>
      <c r="C1361" s="9" t="s">
        <v>17</v>
      </c>
      <c r="D1361" s="9" t="s">
        <v>30</v>
      </c>
      <c r="E1361" s="9" t="s">
        <v>31</v>
      </c>
      <c r="F1361" s="9" t="s">
        <v>32</v>
      </c>
      <c r="G1361" s="9" t="s">
        <v>88</v>
      </c>
      <c r="H1361" s="9" t="s">
        <v>89</v>
      </c>
      <c r="I1361" s="10">
        <v>38981</v>
      </c>
      <c r="J1361" s="11">
        <v>2259.0100000000002</v>
      </c>
    </row>
    <row r="1362" spans="1:10" x14ac:dyDescent="0.2">
      <c r="A1362" s="9" t="s">
        <v>67</v>
      </c>
      <c r="B1362" s="9" t="s">
        <v>90</v>
      </c>
      <c r="C1362" s="9" t="s">
        <v>17</v>
      </c>
      <c r="D1362" s="9" t="s">
        <v>30</v>
      </c>
      <c r="E1362" s="9" t="s">
        <v>31</v>
      </c>
      <c r="F1362" s="9" t="s">
        <v>32</v>
      </c>
      <c r="G1362" s="9" t="s">
        <v>90</v>
      </c>
      <c r="H1362" s="9" t="s">
        <v>91</v>
      </c>
      <c r="I1362" s="10">
        <v>37257</v>
      </c>
      <c r="J1362" s="12">
        <v>0</v>
      </c>
    </row>
    <row r="1363" spans="1:10" x14ac:dyDescent="0.2">
      <c r="A1363" s="9" t="s">
        <v>67</v>
      </c>
      <c r="B1363" s="9" t="s">
        <v>90</v>
      </c>
      <c r="C1363" s="9" t="s">
        <v>17</v>
      </c>
      <c r="D1363" s="9" t="s">
        <v>30</v>
      </c>
      <c r="E1363" s="9" t="s">
        <v>31</v>
      </c>
      <c r="F1363" s="9" t="s">
        <v>32</v>
      </c>
      <c r="G1363" s="9" t="s">
        <v>90</v>
      </c>
      <c r="H1363" s="9" t="s">
        <v>91</v>
      </c>
      <c r="I1363" s="10">
        <v>38981</v>
      </c>
      <c r="J1363" s="11">
        <v>2259.0100000000002</v>
      </c>
    </row>
    <row r="1364" spans="1:10" x14ac:dyDescent="0.2">
      <c r="A1364" s="9" t="s">
        <v>67</v>
      </c>
      <c r="B1364" s="9" t="s">
        <v>92</v>
      </c>
      <c r="C1364" s="9" t="s">
        <v>17</v>
      </c>
      <c r="D1364" s="9" t="s">
        <v>30</v>
      </c>
      <c r="E1364" s="9" t="s">
        <v>31</v>
      </c>
      <c r="F1364" s="9" t="s">
        <v>32</v>
      </c>
      <c r="G1364" s="9" t="s">
        <v>92</v>
      </c>
      <c r="H1364" s="9" t="s">
        <v>93</v>
      </c>
      <c r="I1364" s="10">
        <v>26299</v>
      </c>
      <c r="J1364" s="12">
        <v>0</v>
      </c>
    </row>
    <row r="1365" spans="1:10" x14ac:dyDescent="0.2">
      <c r="A1365" s="9" t="s">
        <v>67</v>
      </c>
      <c r="B1365" s="9" t="s">
        <v>92</v>
      </c>
      <c r="C1365" s="9" t="s">
        <v>17</v>
      </c>
      <c r="D1365" s="9" t="s">
        <v>30</v>
      </c>
      <c r="E1365" s="9" t="s">
        <v>31</v>
      </c>
      <c r="F1365" s="9" t="s">
        <v>32</v>
      </c>
      <c r="G1365" s="9" t="s">
        <v>92</v>
      </c>
      <c r="H1365" s="9" t="s">
        <v>93</v>
      </c>
      <c r="I1365" s="10">
        <v>32509</v>
      </c>
      <c r="J1365" s="12">
        <v>0</v>
      </c>
    </row>
    <row r="1366" spans="1:10" x14ac:dyDescent="0.2">
      <c r="A1366" s="9" t="s">
        <v>67</v>
      </c>
      <c r="B1366" s="9" t="s">
        <v>92</v>
      </c>
      <c r="C1366" s="9" t="s">
        <v>17</v>
      </c>
      <c r="D1366" s="9" t="s">
        <v>30</v>
      </c>
      <c r="E1366" s="9" t="s">
        <v>31</v>
      </c>
      <c r="F1366" s="9" t="s">
        <v>32</v>
      </c>
      <c r="G1366" s="9" t="s">
        <v>92</v>
      </c>
      <c r="H1366" s="9" t="s">
        <v>93</v>
      </c>
      <c r="I1366" s="10">
        <v>33970</v>
      </c>
      <c r="J1366" s="11">
        <v>4080.4</v>
      </c>
    </row>
    <row r="1367" spans="1:10" x14ac:dyDescent="0.2">
      <c r="A1367" s="9" t="s">
        <v>67</v>
      </c>
      <c r="B1367" s="9" t="s">
        <v>92</v>
      </c>
      <c r="C1367" s="9" t="s">
        <v>17</v>
      </c>
      <c r="D1367" s="9" t="s">
        <v>30</v>
      </c>
      <c r="E1367" s="9" t="s">
        <v>31</v>
      </c>
      <c r="F1367" s="9" t="s">
        <v>32</v>
      </c>
      <c r="G1367" s="9" t="s">
        <v>92</v>
      </c>
      <c r="H1367" s="9" t="s">
        <v>93</v>
      </c>
      <c r="I1367" s="10">
        <v>38981</v>
      </c>
      <c r="J1367" s="11">
        <v>2259.0100000000002</v>
      </c>
    </row>
    <row r="1368" spans="1:10" x14ac:dyDescent="0.2">
      <c r="A1368" s="9" t="s">
        <v>67</v>
      </c>
      <c r="B1368" s="9" t="s">
        <v>92</v>
      </c>
      <c r="C1368" s="9" t="s">
        <v>17</v>
      </c>
      <c r="D1368" s="9" t="s">
        <v>30</v>
      </c>
      <c r="E1368" s="9" t="s">
        <v>31</v>
      </c>
      <c r="F1368" s="9" t="s">
        <v>32</v>
      </c>
      <c r="G1368" s="9" t="s">
        <v>92</v>
      </c>
      <c r="H1368" s="9" t="s">
        <v>93</v>
      </c>
      <c r="I1368" s="10">
        <v>41090</v>
      </c>
      <c r="J1368" s="12">
        <v>0</v>
      </c>
    </row>
    <row r="1369" spans="1:10" x14ac:dyDescent="0.2">
      <c r="A1369" s="9" t="s">
        <v>67</v>
      </c>
      <c r="B1369" s="9" t="s">
        <v>92</v>
      </c>
      <c r="C1369" s="9" t="s">
        <v>17</v>
      </c>
      <c r="D1369" s="9" t="s">
        <v>30</v>
      </c>
      <c r="E1369" s="9" t="s">
        <v>31</v>
      </c>
      <c r="F1369" s="9" t="s">
        <v>32</v>
      </c>
      <c r="G1369" s="9" t="s">
        <v>92</v>
      </c>
      <c r="H1369" s="9" t="s">
        <v>93</v>
      </c>
      <c r="I1369" s="10">
        <v>41699</v>
      </c>
      <c r="J1369" s="11">
        <v>7264.73</v>
      </c>
    </row>
    <row r="1370" spans="1:10" x14ac:dyDescent="0.2">
      <c r="A1370" s="9" t="s">
        <v>67</v>
      </c>
      <c r="B1370" s="9" t="s">
        <v>94</v>
      </c>
      <c r="C1370" s="9" t="s">
        <v>17</v>
      </c>
      <c r="D1370" s="9" t="s">
        <v>30</v>
      </c>
      <c r="E1370" s="9" t="s">
        <v>31</v>
      </c>
      <c r="F1370" s="9" t="s">
        <v>32</v>
      </c>
      <c r="G1370" s="9" t="s">
        <v>94</v>
      </c>
      <c r="H1370" s="9" t="s">
        <v>95</v>
      </c>
      <c r="I1370" s="10">
        <v>38981</v>
      </c>
      <c r="J1370" s="11">
        <v>1597.51</v>
      </c>
    </row>
    <row r="1371" spans="1:10" x14ac:dyDescent="0.2">
      <c r="A1371" s="9" t="s">
        <v>67</v>
      </c>
      <c r="B1371" s="9" t="s">
        <v>96</v>
      </c>
      <c r="C1371" s="9" t="s">
        <v>17</v>
      </c>
      <c r="D1371" s="9" t="s">
        <v>30</v>
      </c>
      <c r="E1371" s="9" t="s">
        <v>31</v>
      </c>
      <c r="F1371" s="9" t="s">
        <v>32</v>
      </c>
      <c r="G1371" s="9" t="s">
        <v>96</v>
      </c>
      <c r="H1371" s="9" t="s">
        <v>97</v>
      </c>
      <c r="I1371" s="10">
        <v>32874</v>
      </c>
      <c r="J1371" s="12">
        <v>0</v>
      </c>
    </row>
    <row r="1372" spans="1:10" x14ac:dyDescent="0.2">
      <c r="A1372" s="9" t="s">
        <v>67</v>
      </c>
      <c r="B1372" s="9" t="s">
        <v>96</v>
      </c>
      <c r="C1372" s="9" t="s">
        <v>17</v>
      </c>
      <c r="D1372" s="9" t="s">
        <v>30</v>
      </c>
      <c r="E1372" s="9" t="s">
        <v>31</v>
      </c>
      <c r="F1372" s="9" t="s">
        <v>32</v>
      </c>
      <c r="G1372" s="9" t="s">
        <v>96</v>
      </c>
      <c r="H1372" s="9" t="s">
        <v>97</v>
      </c>
      <c r="I1372" s="10">
        <v>35431</v>
      </c>
      <c r="J1372" s="12">
        <v>0</v>
      </c>
    </row>
    <row r="1373" spans="1:10" x14ac:dyDescent="0.2">
      <c r="A1373" s="9" t="s">
        <v>67</v>
      </c>
      <c r="B1373" s="9" t="s">
        <v>96</v>
      </c>
      <c r="C1373" s="9" t="s">
        <v>17</v>
      </c>
      <c r="D1373" s="9" t="s">
        <v>30</v>
      </c>
      <c r="E1373" s="9" t="s">
        <v>31</v>
      </c>
      <c r="F1373" s="9" t="s">
        <v>32</v>
      </c>
      <c r="G1373" s="9" t="s">
        <v>96</v>
      </c>
      <c r="H1373" s="9" t="s">
        <v>97</v>
      </c>
      <c r="I1373" s="10">
        <v>37622</v>
      </c>
      <c r="J1373" s="12">
        <v>0</v>
      </c>
    </row>
    <row r="1374" spans="1:10" x14ac:dyDescent="0.2">
      <c r="A1374" s="9" t="s">
        <v>67</v>
      </c>
      <c r="B1374" s="9" t="s">
        <v>96</v>
      </c>
      <c r="C1374" s="9" t="s">
        <v>17</v>
      </c>
      <c r="D1374" s="9" t="s">
        <v>30</v>
      </c>
      <c r="E1374" s="9" t="s">
        <v>31</v>
      </c>
      <c r="F1374" s="9" t="s">
        <v>32</v>
      </c>
      <c r="G1374" s="9" t="s">
        <v>96</v>
      </c>
      <c r="H1374" s="9" t="s">
        <v>97</v>
      </c>
      <c r="I1374" s="10">
        <v>37987</v>
      </c>
      <c r="J1374" s="12">
        <v>1</v>
      </c>
    </row>
    <row r="1375" spans="1:10" x14ac:dyDescent="0.2">
      <c r="A1375" s="9" t="s">
        <v>67</v>
      </c>
      <c r="B1375" s="9" t="s">
        <v>96</v>
      </c>
      <c r="C1375" s="9" t="s">
        <v>17</v>
      </c>
      <c r="D1375" s="9" t="s">
        <v>30</v>
      </c>
      <c r="E1375" s="9" t="s">
        <v>31</v>
      </c>
      <c r="F1375" s="9" t="s">
        <v>32</v>
      </c>
      <c r="G1375" s="9" t="s">
        <v>96</v>
      </c>
      <c r="H1375" s="9" t="s">
        <v>97</v>
      </c>
      <c r="I1375" s="10">
        <v>38981</v>
      </c>
      <c r="J1375" s="11">
        <v>2259.0100000000002</v>
      </c>
    </row>
    <row r="1376" spans="1:10" x14ac:dyDescent="0.2">
      <c r="A1376" s="9" t="s">
        <v>67</v>
      </c>
      <c r="B1376" s="9" t="s">
        <v>96</v>
      </c>
      <c r="C1376" s="9" t="s">
        <v>17</v>
      </c>
      <c r="D1376" s="9" t="s">
        <v>30</v>
      </c>
      <c r="E1376" s="9" t="s">
        <v>31</v>
      </c>
      <c r="F1376" s="9" t="s">
        <v>32</v>
      </c>
      <c r="G1376" s="9" t="s">
        <v>96</v>
      </c>
      <c r="H1376" s="9" t="s">
        <v>97</v>
      </c>
      <c r="I1376" s="10">
        <v>40886</v>
      </c>
      <c r="J1376" s="11">
        <v>19633.93</v>
      </c>
    </row>
    <row r="1377" spans="1:10" x14ac:dyDescent="0.2">
      <c r="A1377" s="9" t="s">
        <v>67</v>
      </c>
      <c r="B1377" s="9" t="s">
        <v>96</v>
      </c>
      <c r="C1377" s="9" t="s">
        <v>17</v>
      </c>
      <c r="D1377" s="9" t="s">
        <v>30</v>
      </c>
      <c r="E1377" s="9" t="s">
        <v>31</v>
      </c>
      <c r="F1377" s="9" t="s">
        <v>32</v>
      </c>
      <c r="G1377" s="9" t="s">
        <v>96</v>
      </c>
      <c r="H1377" s="9" t="s">
        <v>97</v>
      </c>
      <c r="I1377" s="10">
        <v>41090</v>
      </c>
      <c r="J1377" s="11">
        <v>6352.49</v>
      </c>
    </row>
    <row r="1378" spans="1:10" x14ac:dyDescent="0.2">
      <c r="A1378" s="9" t="s">
        <v>67</v>
      </c>
      <c r="B1378" s="9" t="s">
        <v>98</v>
      </c>
      <c r="C1378" s="9" t="s">
        <v>17</v>
      </c>
      <c r="D1378" s="9" t="s">
        <v>30</v>
      </c>
      <c r="E1378" s="9" t="s">
        <v>31</v>
      </c>
      <c r="F1378" s="9" t="s">
        <v>32</v>
      </c>
      <c r="G1378" s="9" t="s">
        <v>98</v>
      </c>
      <c r="H1378" s="9" t="s">
        <v>99</v>
      </c>
      <c r="I1378" s="10">
        <v>37257</v>
      </c>
      <c r="J1378" s="11">
        <v>1484.84</v>
      </c>
    </row>
    <row r="1379" spans="1:10" x14ac:dyDescent="0.2">
      <c r="A1379" s="9" t="s">
        <v>67</v>
      </c>
      <c r="B1379" s="9" t="s">
        <v>100</v>
      </c>
      <c r="C1379" s="9" t="s">
        <v>17</v>
      </c>
      <c r="D1379" s="9" t="s">
        <v>30</v>
      </c>
      <c r="E1379" s="9" t="s">
        <v>31</v>
      </c>
      <c r="F1379" s="9" t="s">
        <v>32</v>
      </c>
      <c r="G1379" s="9" t="s">
        <v>100</v>
      </c>
      <c r="H1379" s="9" t="s">
        <v>101</v>
      </c>
      <c r="I1379" s="10">
        <v>37257</v>
      </c>
      <c r="J1379" s="12">
        <v>0</v>
      </c>
    </row>
    <row r="1380" spans="1:10" x14ac:dyDescent="0.2">
      <c r="A1380" s="9" t="s">
        <v>67</v>
      </c>
      <c r="B1380" s="9" t="s">
        <v>100</v>
      </c>
      <c r="C1380" s="9" t="s">
        <v>17</v>
      </c>
      <c r="D1380" s="9" t="s">
        <v>30</v>
      </c>
      <c r="E1380" s="9" t="s">
        <v>31</v>
      </c>
      <c r="F1380" s="9" t="s">
        <v>32</v>
      </c>
      <c r="G1380" s="9" t="s">
        <v>100</v>
      </c>
      <c r="H1380" s="9" t="s">
        <v>101</v>
      </c>
      <c r="I1380" s="10">
        <v>38981</v>
      </c>
      <c r="J1380" s="11">
        <v>2259.0100000000002</v>
      </c>
    </row>
    <row r="1381" spans="1:10" x14ac:dyDescent="0.2">
      <c r="A1381" s="9" t="s">
        <v>67</v>
      </c>
      <c r="B1381" s="9" t="s">
        <v>100</v>
      </c>
      <c r="C1381" s="9" t="s">
        <v>17</v>
      </c>
      <c r="D1381" s="9" t="s">
        <v>30</v>
      </c>
      <c r="E1381" s="9" t="s">
        <v>31</v>
      </c>
      <c r="F1381" s="9" t="s">
        <v>32</v>
      </c>
      <c r="G1381" s="9" t="s">
        <v>100</v>
      </c>
      <c r="H1381" s="9" t="s">
        <v>101</v>
      </c>
      <c r="I1381" s="10">
        <v>40237</v>
      </c>
      <c r="J1381" s="12">
        <v>120</v>
      </c>
    </row>
    <row r="1382" spans="1:10" x14ac:dyDescent="0.2">
      <c r="A1382" s="9" t="s">
        <v>67</v>
      </c>
      <c r="B1382" s="9" t="s">
        <v>102</v>
      </c>
      <c r="C1382" s="9" t="s">
        <v>17</v>
      </c>
      <c r="D1382" s="9" t="s">
        <v>30</v>
      </c>
      <c r="E1382" s="9" t="s">
        <v>31</v>
      </c>
      <c r="F1382" s="9" t="s">
        <v>32</v>
      </c>
      <c r="G1382" s="9" t="s">
        <v>102</v>
      </c>
      <c r="H1382" s="9" t="s">
        <v>103</v>
      </c>
      <c r="I1382" s="10">
        <v>37257</v>
      </c>
      <c r="J1382" s="11">
        <v>165.03</v>
      </c>
    </row>
    <row r="1383" spans="1:10" x14ac:dyDescent="0.2">
      <c r="A1383" s="9" t="s">
        <v>67</v>
      </c>
      <c r="B1383" s="9" t="s">
        <v>104</v>
      </c>
      <c r="C1383" s="9" t="s">
        <v>34</v>
      </c>
      <c r="D1383" s="9" t="s">
        <v>30</v>
      </c>
      <c r="E1383" s="9" t="s">
        <v>31</v>
      </c>
      <c r="F1383" s="9" t="s">
        <v>32</v>
      </c>
      <c r="G1383" s="9" t="s">
        <v>104</v>
      </c>
      <c r="H1383" s="9" t="s">
        <v>105</v>
      </c>
      <c r="I1383" s="10">
        <v>29221</v>
      </c>
      <c r="J1383" s="11">
        <v>671.82</v>
      </c>
    </row>
    <row r="1384" spans="1:10" x14ac:dyDescent="0.2">
      <c r="A1384" s="9" t="s">
        <v>67</v>
      </c>
      <c r="B1384" s="9" t="s">
        <v>104</v>
      </c>
      <c r="C1384" s="9" t="s">
        <v>34</v>
      </c>
      <c r="D1384" s="9" t="s">
        <v>30</v>
      </c>
      <c r="E1384" s="9" t="s">
        <v>31</v>
      </c>
      <c r="F1384" s="9" t="s">
        <v>32</v>
      </c>
      <c r="G1384" s="9" t="s">
        <v>104</v>
      </c>
      <c r="H1384" s="9" t="s">
        <v>105</v>
      </c>
      <c r="I1384" s="10">
        <v>32143</v>
      </c>
      <c r="J1384" s="11">
        <v>1750.55</v>
      </c>
    </row>
    <row r="1385" spans="1:10" x14ac:dyDescent="0.2">
      <c r="A1385" s="9" t="s">
        <v>67</v>
      </c>
      <c r="B1385" s="9" t="s">
        <v>104</v>
      </c>
      <c r="C1385" s="9" t="s">
        <v>34</v>
      </c>
      <c r="D1385" s="9" t="s">
        <v>30</v>
      </c>
      <c r="E1385" s="9" t="s">
        <v>31</v>
      </c>
      <c r="F1385" s="9" t="s">
        <v>32</v>
      </c>
      <c r="G1385" s="9" t="s">
        <v>104</v>
      </c>
      <c r="H1385" s="9" t="s">
        <v>105</v>
      </c>
      <c r="I1385" s="10">
        <v>33604</v>
      </c>
      <c r="J1385" s="11">
        <v>53832.41</v>
      </c>
    </row>
    <row r="1386" spans="1:10" x14ac:dyDescent="0.2">
      <c r="A1386" s="9" t="s">
        <v>67</v>
      </c>
      <c r="B1386" s="9" t="s">
        <v>104</v>
      </c>
      <c r="C1386" s="9" t="s">
        <v>34</v>
      </c>
      <c r="D1386" s="9" t="s">
        <v>30</v>
      </c>
      <c r="E1386" s="9" t="s">
        <v>31</v>
      </c>
      <c r="F1386" s="9" t="s">
        <v>32</v>
      </c>
      <c r="G1386" s="9" t="s">
        <v>104</v>
      </c>
      <c r="H1386" s="9" t="s">
        <v>105</v>
      </c>
      <c r="I1386" s="10">
        <v>35431</v>
      </c>
      <c r="J1386" s="11">
        <v>9570.98</v>
      </c>
    </row>
    <row r="1387" spans="1:10" x14ac:dyDescent="0.2">
      <c r="A1387" s="9" t="s">
        <v>67</v>
      </c>
      <c r="B1387" s="9" t="s">
        <v>104</v>
      </c>
      <c r="C1387" s="9" t="s">
        <v>34</v>
      </c>
      <c r="D1387" s="9" t="s">
        <v>30</v>
      </c>
      <c r="E1387" s="9" t="s">
        <v>31</v>
      </c>
      <c r="F1387" s="9" t="s">
        <v>32</v>
      </c>
      <c r="G1387" s="9" t="s">
        <v>104</v>
      </c>
      <c r="H1387" s="9" t="s">
        <v>105</v>
      </c>
      <c r="I1387" s="10">
        <v>36161</v>
      </c>
      <c r="J1387" s="11">
        <v>28562.79</v>
      </c>
    </row>
    <row r="1388" spans="1:10" x14ac:dyDescent="0.2">
      <c r="A1388" s="9" t="s">
        <v>67</v>
      </c>
      <c r="B1388" s="9" t="s">
        <v>104</v>
      </c>
      <c r="C1388" s="9" t="s">
        <v>34</v>
      </c>
      <c r="D1388" s="9" t="s">
        <v>30</v>
      </c>
      <c r="E1388" s="9" t="s">
        <v>31</v>
      </c>
      <c r="F1388" s="9" t="s">
        <v>32</v>
      </c>
      <c r="G1388" s="9" t="s">
        <v>104</v>
      </c>
      <c r="H1388" s="9" t="s">
        <v>105</v>
      </c>
      <c r="I1388" s="10">
        <v>39903</v>
      </c>
      <c r="J1388" s="11">
        <v>31498.33</v>
      </c>
    </row>
    <row r="1389" spans="1:10" x14ac:dyDescent="0.2">
      <c r="A1389" s="9" t="s">
        <v>67</v>
      </c>
      <c r="B1389" s="9" t="s">
        <v>104</v>
      </c>
      <c r="C1389" s="9" t="s">
        <v>34</v>
      </c>
      <c r="D1389" s="9" t="s">
        <v>30</v>
      </c>
      <c r="E1389" s="9" t="s">
        <v>31</v>
      </c>
      <c r="F1389" s="9" t="s">
        <v>32</v>
      </c>
      <c r="G1389" s="9" t="s">
        <v>104</v>
      </c>
      <c r="H1389" s="9" t="s">
        <v>105</v>
      </c>
      <c r="I1389" s="10">
        <v>40237</v>
      </c>
      <c r="J1389" s="11">
        <v>6178.97</v>
      </c>
    </row>
    <row r="1390" spans="1:10" x14ac:dyDescent="0.2">
      <c r="A1390" s="9" t="s">
        <v>67</v>
      </c>
      <c r="B1390" s="9" t="s">
        <v>104</v>
      </c>
      <c r="C1390" s="9" t="s">
        <v>34</v>
      </c>
      <c r="D1390" s="9" t="s">
        <v>30</v>
      </c>
      <c r="E1390" s="9" t="s">
        <v>31</v>
      </c>
      <c r="F1390" s="9" t="s">
        <v>32</v>
      </c>
      <c r="G1390" s="9" t="s">
        <v>104</v>
      </c>
      <c r="H1390" s="9" t="s">
        <v>105</v>
      </c>
      <c r="I1390" s="10">
        <v>40298</v>
      </c>
      <c r="J1390" s="11">
        <v>12868.81</v>
      </c>
    </row>
    <row r="1391" spans="1:10" x14ac:dyDescent="0.2">
      <c r="A1391" s="9" t="s">
        <v>67</v>
      </c>
      <c r="B1391" s="9" t="s">
        <v>104</v>
      </c>
      <c r="C1391" s="9" t="s">
        <v>34</v>
      </c>
      <c r="D1391" s="9" t="s">
        <v>30</v>
      </c>
      <c r="E1391" s="9" t="s">
        <v>31</v>
      </c>
      <c r="F1391" s="9" t="s">
        <v>32</v>
      </c>
      <c r="G1391" s="9" t="s">
        <v>104</v>
      </c>
      <c r="H1391" s="9" t="s">
        <v>105</v>
      </c>
      <c r="I1391" s="10">
        <v>40575</v>
      </c>
      <c r="J1391" s="11">
        <v>31.25</v>
      </c>
    </row>
    <row r="1392" spans="1:10" x14ac:dyDescent="0.2">
      <c r="A1392" s="9" t="s">
        <v>67</v>
      </c>
      <c r="B1392" s="9" t="s">
        <v>104</v>
      </c>
      <c r="C1392" s="9" t="s">
        <v>34</v>
      </c>
      <c r="D1392" s="9" t="s">
        <v>30</v>
      </c>
      <c r="E1392" s="9" t="s">
        <v>31</v>
      </c>
      <c r="F1392" s="9" t="s">
        <v>32</v>
      </c>
      <c r="G1392" s="9" t="s">
        <v>104</v>
      </c>
      <c r="H1392" s="9" t="s">
        <v>105</v>
      </c>
      <c r="I1392" s="10">
        <v>41207</v>
      </c>
      <c r="J1392" s="11">
        <v>52036.639999999999</v>
      </c>
    </row>
    <row r="1393" spans="1:10" x14ac:dyDescent="0.2">
      <c r="A1393" s="9" t="s">
        <v>67</v>
      </c>
      <c r="B1393" s="9" t="s">
        <v>104</v>
      </c>
      <c r="C1393" s="9" t="s">
        <v>34</v>
      </c>
      <c r="D1393" s="9" t="s">
        <v>30</v>
      </c>
      <c r="E1393" s="9" t="s">
        <v>31</v>
      </c>
      <c r="F1393" s="9" t="s">
        <v>32</v>
      </c>
      <c r="G1393" s="9" t="s">
        <v>104</v>
      </c>
      <c r="H1393" s="9" t="s">
        <v>105</v>
      </c>
      <c r="I1393" s="10">
        <v>41212</v>
      </c>
      <c r="J1393" s="11">
        <v>93083.43</v>
      </c>
    </row>
    <row r="1394" spans="1:10" x14ac:dyDescent="0.2">
      <c r="A1394" s="9" t="s">
        <v>67</v>
      </c>
      <c r="B1394" s="9" t="s">
        <v>104</v>
      </c>
      <c r="C1394" s="9" t="s">
        <v>34</v>
      </c>
      <c r="D1394" s="9" t="s">
        <v>30</v>
      </c>
      <c r="E1394" s="9" t="s">
        <v>31</v>
      </c>
      <c r="F1394" s="9" t="s">
        <v>32</v>
      </c>
      <c r="G1394" s="9" t="s">
        <v>104</v>
      </c>
      <c r="H1394" s="9" t="s">
        <v>105</v>
      </c>
      <c r="I1394" s="10">
        <v>42591</v>
      </c>
      <c r="J1394" s="11">
        <v>5791.73</v>
      </c>
    </row>
    <row r="1395" spans="1:10" x14ac:dyDescent="0.2">
      <c r="A1395" s="9" t="s">
        <v>67</v>
      </c>
      <c r="B1395" s="9" t="s">
        <v>106</v>
      </c>
      <c r="C1395" s="9" t="s">
        <v>12</v>
      </c>
      <c r="D1395" s="9" t="s">
        <v>30</v>
      </c>
      <c r="E1395" s="9" t="s">
        <v>31</v>
      </c>
      <c r="F1395" s="9" t="s">
        <v>32</v>
      </c>
      <c r="G1395" s="9" t="s">
        <v>106</v>
      </c>
      <c r="H1395" s="9" t="s">
        <v>107</v>
      </c>
      <c r="I1395" s="10">
        <v>32509</v>
      </c>
      <c r="J1395" s="11">
        <v>6430.33</v>
      </c>
    </row>
    <row r="1396" spans="1:10" x14ac:dyDescent="0.2">
      <c r="A1396" s="9" t="s">
        <v>67</v>
      </c>
      <c r="B1396" s="9" t="s">
        <v>106</v>
      </c>
      <c r="C1396" s="9" t="s">
        <v>12</v>
      </c>
      <c r="D1396" s="9" t="s">
        <v>30</v>
      </c>
      <c r="E1396" s="9" t="s">
        <v>31</v>
      </c>
      <c r="F1396" s="9" t="s">
        <v>32</v>
      </c>
      <c r="G1396" s="9" t="s">
        <v>106</v>
      </c>
      <c r="H1396" s="9" t="s">
        <v>107</v>
      </c>
      <c r="I1396" s="10">
        <v>36892</v>
      </c>
      <c r="J1396" s="11">
        <v>166772.82</v>
      </c>
    </row>
    <row r="1397" spans="1:10" x14ac:dyDescent="0.2">
      <c r="A1397" s="9" t="s">
        <v>67</v>
      </c>
      <c r="B1397" s="9" t="s">
        <v>106</v>
      </c>
      <c r="C1397" s="9" t="s">
        <v>12</v>
      </c>
      <c r="D1397" s="9" t="s">
        <v>30</v>
      </c>
      <c r="E1397" s="9" t="s">
        <v>31</v>
      </c>
      <c r="F1397" s="9" t="s">
        <v>32</v>
      </c>
      <c r="G1397" s="9" t="s">
        <v>106</v>
      </c>
      <c r="H1397" s="9" t="s">
        <v>107</v>
      </c>
      <c r="I1397" s="10">
        <v>37257</v>
      </c>
      <c r="J1397" s="11">
        <v>7863.11</v>
      </c>
    </row>
    <row r="1398" spans="1:10" x14ac:dyDescent="0.2">
      <c r="A1398" s="9" t="s">
        <v>67</v>
      </c>
      <c r="B1398" s="9" t="s">
        <v>106</v>
      </c>
      <c r="C1398" s="9" t="s">
        <v>12</v>
      </c>
      <c r="D1398" s="9" t="s">
        <v>30</v>
      </c>
      <c r="E1398" s="9" t="s">
        <v>31</v>
      </c>
      <c r="F1398" s="9" t="s">
        <v>32</v>
      </c>
      <c r="G1398" s="9" t="s">
        <v>106</v>
      </c>
      <c r="H1398" s="9" t="s">
        <v>107</v>
      </c>
      <c r="I1398" s="10">
        <v>37622</v>
      </c>
      <c r="J1398" s="11">
        <v>1945.43</v>
      </c>
    </row>
    <row r="1399" spans="1:10" x14ac:dyDescent="0.2">
      <c r="A1399" s="9" t="s">
        <v>67</v>
      </c>
      <c r="B1399" s="9" t="s">
        <v>106</v>
      </c>
      <c r="C1399" s="9" t="s">
        <v>12</v>
      </c>
      <c r="D1399" s="9" t="s">
        <v>30</v>
      </c>
      <c r="E1399" s="9" t="s">
        <v>31</v>
      </c>
      <c r="F1399" s="9" t="s">
        <v>32</v>
      </c>
      <c r="G1399" s="9" t="s">
        <v>106</v>
      </c>
      <c r="H1399" s="9" t="s">
        <v>107</v>
      </c>
      <c r="I1399" s="10">
        <v>39813</v>
      </c>
      <c r="J1399" s="11">
        <v>2455.3200000000002</v>
      </c>
    </row>
    <row r="1400" spans="1:10" x14ac:dyDescent="0.2">
      <c r="A1400" s="9" t="s">
        <v>67</v>
      </c>
      <c r="B1400" s="9" t="s">
        <v>106</v>
      </c>
      <c r="C1400" s="9" t="s">
        <v>12</v>
      </c>
      <c r="D1400" s="9" t="s">
        <v>30</v>
      </c>
      <c r="E1400" s="9" t="s">
        <v>31</v>
      </c>
      <c r="F1400" s="9" t="s">
        <v>32</v>
      </c>
      <c r="G1400" s="9" t="s">
        <v>106</v>
      </c>
      <c r="H1400" s="9" t="s">
        <v>107</v>
      </c>
      <c r="I1400" s="10">
        <v>40219</v>
      </c>
      <c r="J1400" s="11">
        <v>9140.56</v>
      </c>
    </row>
    <row r="1401" spans="1:10" x14ac:dyDescent="0.2">
      <c r="A1401" s="9" t="s">
        <v>67</v>
      </c>
      <c r="B1401" s="9" t="s">
        <v>106</v>
      </c>
      <c r="C1401" s="9" t="s">
        <v>12</v>
      </c>
      <c r="D1401" s="9" t="s">
        <v>30</v>
      </c>
      <c r="E1401" s="9" t="s">
        <v>31</v>
      </c>
      <c r="F1401" s="9" t="s">
        <v>32</v>
      </c>
      <c r="G1401" s="9" t="s">
        <v>106</v>
      </c>
      <c r="H1401" s="9" t="s">
        <v>107</v>
      </c>
      <c r="I1401" s="10">
        <v>41913</v>
      </c>
      <c r="J1401" s="11">
        <v>77320.259999999995</v>
      </c>
    </row>
    <row r="1402" spans="1:10" x14ac:dyDescent="0.2">
      <c r="A1402" s="9" t="s">
        <v>67</v>
      </c>
      <c r="B1402" s="9" t="s">
        <v>106</v>
      </c>
      <c r="C1402" s="9" t="s">
        <v>12</v>
      </c>
      <c r="D1402" s="9" t="s">
        <v>30</v>
      </c>
      <c r="E1402" s="9" t="s">
        <v>31</v>
      </c>
      <c r="F1402" s="9" t="s">
        <v>32</v>
      </c>
      <c r="G1402" s="9" t="s">
        <v>106</v>
      </c>
      <c r="H1402" s="9" t="s">
        <v>107</v>
      </c>
      <c r="I1402" s="10">
        <v>41981</v>
      </c>
      <c r="J1402" s="11">
        <v>49008.66</v>
      </c>
    </row>
    <row r="1403" spans="1:10" x14ac:dyDescent="0.2">
      <c r="A1403" s="9" t="s">
        <v>67</v>
      </c>
      <c r="B1403" s="9" t="s">
        <v>106</v>
      </c>
      <c r="C1403" s="9" t="s">
        <v>12</v>
      </c>
      <c r="D1403" s="9" t="s">
        <v>30</v>
      </c>
      <c r="E1403" s="9" t="s">
        <v>31</v>
      </c>
      <c r="F1403" s="9" t="s">
        <v>32</v>
      </c>
      <c r="G1403" s="9" t="s">
        <v>106</v>
      </c>
      <c r="H1403" s="9" t="s">
        <v>107</v>
      </c>
      <c r="I1403" s="10">
        <v>42150</v>
      </c>
      <c r="J1403" s="11">
        <v>79806.559999999998</v>
      </c>
    </row>
    <row r="1404" spans="1:10" x14ac:dyDescent="0.2">
      <c r="A1404" s="9" t="s">
        <v>67</v>
      </c>
      <c r="B1404" s="9" t="s">
        <v>108</v>
      </c>
      <c r="C1404" s="9" t="s">
        <v>17</v>
      </c>
      <c r="D1404" s="9" t="s">
        <v>30</v>
      </c>
      <c r="E1404" s="9" t="s">
        <v>31</v>
      </c>
      <c r="F1404" s="9" t="s">
        <v>32</v>
      </c>
      <c r="G1404" s="9" t="s">
        <v>108</v>
      </c>
      <c r="H1404" s="9" t="s">
        <v>109</v>
      </c>
      <c r="I1404" s="10">
        <v>41699</v>
      </c>
      <c r="J1404" s="11">
        <v>32067.59</v>
      </c>
    </row>
    <row r="1405" spans="1:10" x14ac:dyDescent="0.2">
      <c r="A1405" s="9" t="s">
        <v>67</v>
      </c>
      <c r="B1405" s="9" t="s">
        <v>110</v>
      </c>
      <c r="C1405" s="9" t="s">
        <v>17</v>
      </c>
      <c r="D1405" s="9" t="s">
        <v>30</v>
      </c>
      <c r="E1405" s="9" t="s">
        <v>31</v>
      </c>
      <c r="F1405" s="9" t="s">
        <v>32</v>
      </c>
      <c r="G1405" s="9" t="s">
        <v>110</v>
      </c>
      <c r="H1405" s="9" t="s">
        <v>111</v>
      </c>
      <c r="I1405" s="10">
        <v>37257</v>
      </c>
      <c r="J1405" s="12">
        <v>0</v>
      </c>
    </row>
    <row r="1406" spans="1:10" x14ac:dyDescent="0.2">
      <c r="A1406" s="9" t="s">
        <v>67</v>
      </c>
      <c r="B1406" s="9" t="s">
        <v>110</v>
      </c>
      <c r="C1406" s="9" t="s">
        <v>17</v>
      </c>
      <c r="D1406" s="9" t="s">
        <v>30</v>
      </c>
      <c r="E1406" s="9" t="s">
        <v>31</v>
      </c>
      <c r="F1406" s="9" t="s">
        <v>32</v>
      </c>
      <c r="G1406" s="9" t="s">
        <v>110</v>
      </c>
      <c r="H1406" s="9" t="s">
        <v>111</v>
      </c>
      <c r="I1406" s="10">
        <v>38981</v>
      </c>
      <c r="J1406" s="12">
        <v>0</v>
      </c>
    </row>
    <row r="1407" spans="1:10" x14ac:dyDescent="0.2">
      <c r="A1407" s="9" t="s">
        <v>67</v>
      </c>
      <c r="B1407" s="9" t="s">
        <v>110</v>
      </c>
      <c r="C1407" s="9" t="s">
        <v>17</v>
      </c>
      <c r="D1407" s="9" t="s">
        <v>30</v>
      </c>
      <c r="E1407" s="9" t="s">
        <v>31</v>
      </c>
      <c r="F1407" s="9" t="s">
        <v>32</v>
      </c>
      <c r="G1407" s="9" t="s">
        <v>110</v>
      </c>
      <c r="H1407" s="9" t="s">
        <v>111</v>
      </c>
      <c r="I1407" s="10">
        <v>41699</v>
      </c>
      <c r="J1407" s="11">
        <v>6476.35</v>
      </c>
    </row>
    <row r="1408" spans="1:10" x14ac:dyDescent="0.2">
      <c r="A1408" s="9" t="s">
        <v>67</v>
      </c>
      <c r="B1408" s="9" t="s">
        <v>112</v>
      </c>
      <c r="C1408" s="9" t="s">
        <v>17</v>
      </c>
      <c r="D1408" s="9" t="s">
        <v>30</v>
      </c>
      <c r="E1408" s="9" t="s">
        <v>31</v>
      </c>
      <c r="F1408" s="9" t="s">
        <v>32</v>
      </c>
      <c r="G1408" s="9" t="s">
        <v>112</v>
      </c>
      <c r="H1408" s="9" t="s">
        <v>113</v>
      </c>
      <c r="I1408" s="10">
        <v>32874</v>
      </c>
      <c r="J1408" s="12">
        <v>0</v>
      </c>
    </row>
    <row r="1409" spans="1:10" x14ac:dyDescent="0.2">
      <c r="A1409" s="9" t="s">
        <v>67</v>
      </c>
      <c r="B1409" s="9" t="s">
        <v>112</v>
      </c>
      <c r="C1409" s="9" t="s">
        <v>17</v>
      </c>
      <c r="D1409" s="9" t="s">
        <v>30</v>
      </c>
      <c r="E1409" s="9" t="s">
        <v>31</v>
      </c>
      <c r="F1409" s="9" t="s">
        <v>32</v>
      </c>
      <c r="G1409" s="9" t="s">
        <v>112</v>
      </c>
      <c r="H1409" s="9" t="s">
        <v>113</v>
      </c>
      <c r="I1409" s="10">
        <v>38981</v>
      </c>
      <c r="J1409" s="12">
        <v>0</v>
      </c>
    </row>
    <row r="1410" spans="1:10" x14ac:dyDescent="0.2">
      <c r="A1410" s="9" t="s">
        <v>67</v>
      </c>
      <c r="B1410" s="9" t="s">
        <v>114</v>
      </c>
      <c r="C1410" s="9" t="s">
        <v>17</v>
      </c>
      <c r="D1410" s="9" t="s">
        <v>30</v>
      </c>
      <c r="E1410" s="9" t="s">
        <v>31</v>
      </c>
      <c r="F1410" s="9" t="s">
        <v>32</v>
      </c>
      <c r="G1410" s="9" t="s">
        <v>114</v>
      </c>
      <c r="H1410" s="9" t="s">
        <v>115</v>
      </c>
      <c r="I1410" s="10">
        <v>37257</v>
      </c>
      <c r="J1410" s="11">
        <v>516.5</v>
      </c>
    </row>
    <row r="1411" spans="1:10" x14ac:dyDescent="0.2">
      <c r="A1411" s="9" t="s">
        <v>67</v>
      </c>
      <c r="B1411" s="9" t="s">
        <v>114</v>
      </c>
      <c r="C1411" s="9" t="s">
        <v>17</v>
      </c>
      <c r="D1411" s="9" t="s">
        <v>30</v>
      </c>
      <c r="E1411" s="9" t="s">
        <v>31</v>
      </c>
      <c r="F1411" s="9" t="s">
        <v>32</v>
      </c>
      <c r="G1411" s="9" t="s">
        <v>114</v>
      </c>
      <c r="H1411" s="9" t="s">
        <v>115</v>
      </c>
      <c r="I1411" s="10">
        <v>38981</v>
      </c>
      <c r="J1411" s="11">
        <v>2259.0100000000002</v>
      </c>
    </row>
    <row r="1412" spans="1:10" x14ac:dyDescent="0.2">
      <c r="A1412" s="9" t="s">
        <v>67</v>
      </c>
      <c r="B1412" s="9" t="s">
        <v>116</v>
      </c>
      <c r="C1412" s="9" t="s">
        <v>17</v>
      </c>
      <c r="D1412" s="9" t="s">
        <v>30</v>
      </c>
      <c r="E1412" s="9" t="s">
        <v>31</v>
      </c>
      <c r="F1412" s="9" t="s">
        <v>32</v>
      </c>
      <c r="G1412" s="9" t="s">
        <v>116</v>
      </c>
      <c r="H1412" s="9" t="s">
        <v>117</v>
      </c>
      <c r="I1412" s="10">
        <v>37257</v>
      </c>
      <c r="J1412" s="12">
        <v>0</v>
      </c>
    </row>
    <row r="1413" spans="1:10" x14ac:dyDescent="0.2">
      <c r="A1413" s="9" t="s">
        <v>67</v>
      </c>
      <c r="B1413" s="9" t="s">
        <v>116</v>
      </c>
      <c r="C1413" s="9" t="s">
        <v>17</v>
      </c>
      <c r="D1413" s="9" t="s">
        <v>30</v>
      </c>
      <c r="E1413" s="9" t="s">
        <v>31</v>
      </c>
      <c r="F1413" s="9" t="s">
        <v>32</v>
      </c>
      <c r="G1413" s="9" t="s">
        <v>116</v>
      </c>
      <c r="H1413" s="9" t="s">
        <v>117</v>
      </c>
      <c r="I1413" s="10">
        <v>38981</v>
      </c>
      <c r="J1413" s="12">
        <v>0</v>
      </c>
    </row>
    <row r="1414" spans="1:10" x14ac:dyDescent="0.2">
      <c r="A1414" s="9" t="s">
        <v>67</v>
      </c>
      <c r="B1414" s="9" t="s">
        <v>116</v>
      </c>
      <c r="C1414" s="9" t="s">
        <v>17</v>
      </c>
      <c r="D1414" s="9" t="s">
        <v>30</v>
      </c>
      <c r="E1414" s="9" t="s">
        <v>31</v>
      </c>
      <c r="F1414" s="9" t="s">
        <v>32</v>
      </c>
      <c r="G1414" s="9" t="s">
        <v>116</v>
      </c>
      <c r="H1414" s="9" t="s">
        <v>117</v>
      </c>
      <c r="I1414" s="10">
        <v>41699</v>
      </c>
      <c r="J1414" s="11">
        <v>4654.55</v>
      </c>
    </row>
    <row r="1415" spans="1:10" x14ac:dyDescent="0.2">
      <c r="A1415" s="9" t="s">
        <v>67</v>
      </c>
      <c r="B1415" s="9" t="s">
        <v>118</v>
      </c>
      <c r="C1415" s="9" t="s">
        <v>17</v>
      </c>
      <c r="D1415" s="9" t="s">
        <v>30</v>
      </c>
      <c r="E1415" s="9" t="s">
        <v>31</v>
      </c>
      <c r="F1415" s="9" t="s">
        <v>32</v>
      </c>
      <c r="G1415" s="9" t="s">
        <v>118</v>
      </c>
      <c r="H1415" s="9" t="s">
        <v>119</v>
      </c>
      <c r="I1415" s="10">
        <v>37257</v>
      </c>
      <c r="J1415" s="12">
        <v>0</v>
      </c>
    </row>
    <row r="1416" spans="1:10" x14ac:dyDescent="0.2">
      <c r="A1416" s="9" t="s">
        <v>67</v>
      </c>
      <c r="B1416" s="9" t="s">
        <v>118</v>
      </c>
      <c r="C1416" s="9" t="s">
        <v>17</v>
      </c>
      <c r="D1416" s="9" t="s">
        <v>30</v>
      </c>
      <c r="E1416" s="9" t="s">
        <v>31</v>
      </c>
      <c r="F1416" s="9" t="s">
        <v>32</v>
      </c>
      <c r="G1416" s="9" t="s">
        <v>118</v>
      </c>
      <c r="H1416" s="9" t="s">
        <v>119</v>
      </c>
      <c r="I1416" s="10">
        <v>38981</v>
      </c>
      <c r="J1416" s="11">
        <v>2259.0100000000002</v>
      </c>
    </row>
    <row r="1417" spans="1:10" x14ac:dyDescent="0.2">
      <c r="A1417" s="9" t="s">
        <v>67</v>
      </c>
      <c r="B1417" s="9" t="s">
        <v>120</v>
      </c>
      <c r="C1417" s="9" t="s">
        <v>17</v>
      </c>
      <c r="D1417" s="9" t="s">
        <v>30</v>
      </c>
      <c r="E1417" s="9" t="s">
        <v>31</v>
      </c>
      <c r="F1417" s="9" t="s">
        <v>32</v>
      </c>
      <c r="G1417" s="9" t="s">
        <v>120</v>
      </c>
      <c r="H1417" s="9" t="s">
        <v>121</v>
      </c>
      <c r="I1417" s="10">
        <v>37257</v>
      </c>
      <c r="J1417" s="11">
        <v>2309.9499999999998</v>
      </c>
    </row>
    <row r="1418" spans="1:10" x14ac:dyDescent="0.2">
      <c r="A1418" s="9" t="s">
        <v>67</v>
      </c>
      <c r="B1418" s="9" t="s">
        <v>120</v>
      </c>
      <c r="C1418" s="9" t="s">
        <v>17</v>
      </c>
      <c r="D1418" s="9" t="s">
        <v>30</v>
      </c>
      <c r="E1418" s="9" t="s">
        <v>31</v>
      </c>
      <c r="F1418" s="9" t="s">
        <v>32</v>
      </c>
      <c r="G1418" s="9" t="s">
        <v>120</v>
      </c>
      <c r="H1418" s="9" t="s">
        <v>121</v>
      </c>
      <c r="I1418" s="10">
        <v>38981</v>
      </c>
      <c r="J1418" s="11">
        <v>2259.0100000000002</v>
      </c>
    </row>
    <row r="1419" spans="1:10" x14ac:dyDescent="0.2">
      <c r="A1419" s="9" t="s">
        <v>67</v>
      </c>
      <c r="B1419" s="9" t="s">
        <v>122</v>
      </c>
      <c r="C1419" s="9" t="s">
        <v>34</v>
      </c>
      <c r="D1419" s="9" t="s">
        <v>30</v>
      </c>
      <c r="E1419" s="9" t="s">
        <v>31</v>
      </c>
      <c r="F1419" s="9" t="s">
        <v>32</v>
      </c>
      <c r="G1419" s="9" t="s">
        <v>122</v>
      </c>
      <c r="H1419" s="9" t="s">
        <v>123</v>
      </c>
      <c r="I1419" s="10">
        <v>33604</v>
      </c>
      <c r="J1419" s="12">
        <v>0</v>
      </c>
    </row>
    <row r="1420" spans="1:10" x14ac:dyDescent="0.2">
      <c r="A1420" s="9" t="s">
        <v>67</v>
      </c>
      <c r="B1420" s="9" t="s">
        <v>124</v>
      </c>
      <c r="C1420" s="9" t="s">
        <v>17</v>
      </c>
      <c r="D1420" s="9" t="s">
        <v>30</v>
      </c>
      <c r="E1420" s="9" t="s">
        <v>31</v>
      </c>
      <c r="F1420" s="9" t="s">
        <v>32</v>
      </c>
      <c r="G1420" s="9" t="s">
        <v>124</v>
      </c>
      <c r="H1420" s="9" t="s">
        <v>125</v>
      </c>
      <c r="I1420" s="10">
        <v>39568</v>
      </c>
      <c r="J1420" s="11">
        <v>1252.74</v>
      </c>
    </row>
    <row r="1421" spans="1:10" x14ac:dyDescent="0.2">
      <c r="A1421" s="9" t="s">
        <v>67</v>
      </c>
      <c r="B1421" s="9" t="s">
        <v>126</v>
      </c>
      <c r="C1421" s="9" t="s">
        <v>17</v>
      </c>
      <c r="D1421" s="9" t="s">
        <v>30</v>
      </c>
      <c r="E1421" s="9" t="s">
        <v>31</v>
      </c>
      <c r="F1421" s="9" t="s">
        <v>32</v>
      </c>
      <c r="G1421" s="9" t="s">
        <v>126</v>
      </c>
      <c r="H1421" s="9" t="s">
        <v>127</v>
      </c>
      <c r="I1421" s="10">
        <v>33970</v>
      </c>
      <c r="J1421" s="12">
        <v>0</v>
      </c>
    </row>
    <row r="1422" spans="1:10" x14ac:dyDescent="0.2">
      <c r="A1422" s="9" t="s">
        <v>67</v>
      </c>
      <c r="B1422" s="9" t="s">
        <v>128</v>
      </c>
      <c r="C1422" s="9" t="s">
        <v>17</v>
      </c>
      <c r="D1422" s="9" t="s">
        <v>30</v>
      </c>
      <c r="E1422" s="9" t="s">
        <v>31</v>
      </c>
      <c r="F1422" s="9" t="s">
        <v>32</v>
      </c>
      <c r="G1422" s="9" t="s">
        <v>128</v>
      </c>
      <c r="H1422" s="9" t="s">
        <v>129</v>
      </c>
      <c r="I1422" s="10">
        <v>37257</v>
      </c>
      <c r="J1422" s="12">
        <v>0</v>
      </c>
    </row>
    <row r="1423" spans="1:10" x14ac:dyDescent="0.2">
      <c r="A1423" s="9" t="s">
        <v>67</v>
      </c>
      <c r="B1423" s="9" t="s">
        <v>128</v>
      </c>
      <c r="C1423" s="9" t="s">
        <v>17</v>
      </c>
      <c r="D1423" s="9" t="s">
        <v>30</v>
      </c>
      <c r="E1423" s="9" t="s">
        <v>31</v>
      </c>
      <c r="F1423" s="9" t="s">
        <v>32</v>
      </c>
      <c r="G1423" s="9" t="s">
        <v>128</v>
      </c>
      <c r="H1423" s="9" t="s">
        <v>129</v>
      </c>
      <c r="I1423" s="10">
        <v>38981</v>
      </c>
      <c r="J1423" s="11">
        <v>2259.0100000000002</v>
      </c>
    </row>
    <row r="1424" spans="1:10" x14ac:dyDescent="0.2">
      <c r="A1424" s="9" t="s">
        <v>67</v>
      </c>
      <c r="B1424" s="9" t="s">
        <v>130</v>
      </c>
      <c r="C1424" s="9" t="s">
        <v>17</v>
      </c>
      <c r="D1424" s="9" t="s">
        <v>30</v>
      </c>
      <c r="E1424" s="9" t="s">
        <v>31</v>
      </c>
      <c r="F1424" s="9" t="s">
        <v>32</v>
      </c>
      <c r="G1424" s="9" t="s">
        <v>130</v>
      </c>
      <c r="H1424" s="9" t="s">
        <v>131</v>
      </c>
      <c r="I1424" s="10">
        <v>37622</v>
      </c>
      <c r="J1424" s="12">
        <v>0</v>
      </c>
    </row>
    <row r="1425" spans="1:10" x14ac:dyDescent="0.2">
      <c r="A1425" s="9" t="s">
        <v>67</v>
      </c>
      <c r="B1425" s="9" t="s">
        <v>130</v>
      </c>
      <c r="C1425" s="9" t="s">
        <v>17</v>
      </c>
      <c r="D1425" s="9" t="s">
        <v>30</v>
      </c>
      <c r="E1425" s="9" t="s">
        <v>31</v>
      </c>
      <c r="F1425" s="9" t="s">
        <v>32</v>
      </c>
      <c r="G1425" s="9" t="s">
        <v>130</v>
      </c>
      <c r="H1425" s="9" t="s">
        <v>131</v>
      </c>
      <c r="I1425" s="10">
        <v>38981</v>
      </c>
      <c r="J1425" s="11">
        <v>2259.0100000000002</v>
      </c>
    </row>
    <row r="1426" spans="1:10" x14ac:dyDescent="0.2">
      <c r="A1426" s="9" t="s">
        <v>67</v>
      </c>
      <c r="B1426" s="9" t="s">
        <v>132</v>
      </c>
      <c r="C1426" s="9" t="s">
        <v>17</v>
      </c>
      <c r="D1426" s="9" t="s">
        <v>30</v>
      </c>
      <c r="E1426" s="9" t="s">
        <v>31</v>
      </c>
      <c r="F1426" s="9" t="s">
        <v>32</v>
      </c>
      <c r="G1426" s="9" t="s">
        <v>132</v>
      </c>
      <c r="H1426" s="9" t="s">
        <v>133</v>
      </c>
      <c r="I1426" s="10">
        <v>40886</v>
      </c>
      <c r="J1426" s="11">
        <v>14363.58</v>
      </c>
    </row>
    <row r="1427" spans="1:10" x14ac:dyDescent="0.2">
      <c r="A1427" s="9" t="s">
        <v>67</v>
      </c>
      <c r="B1427" s="9" t="s">
        <v>134</v>
      </c>
      <c r="C1427" s="9" t="s">
        <v>17</v>
      </c>
      <c r="D1427" s="9" t="s">
        <v>30</v>
      </c>
      <c r="E1427" s="9" t="s">
        <v>31</v>
      </c>
      <c r="F1427" s="9" t="s">
        <v>32</v>
      </c>
      <c r="G1427" s="9" t="s">
        <v>134</v>
      </c>
      <c r="H1427" s="9" t="s">
        <v>135</v>
      </c>
      <c r="I1427" s="10">
        <v>36161</v>
      </c>
      <c r="J1427" s="11">
        <v>1203.3599999999999</v>
      </c>
    </row>
    <row r="1428" spans="1:10" x14ac:dyDescent="0.2">
      <c r="A1428" s="9" t="s">
        <v>67</v>
      </c>
      <c r="B1428" s="9" t="s">
        <v>136</v>
      </c>
      <c r="C1428" s="9" t="s">
        <v>17</v>
      </c>
      <c r="D1428" s="9" t="s">
        <v>30</v>
      </c>
      <c r="E1428" s="9" t="s">
        <v>31</v>
      </c>
      <c r="F1428" s="9" t="s">
        <v>32</v>
      </c>
      <c r="G1428" s="9" t="s">
        <v>136</v>
      </c>
      <c r="H1428" s="9" t="s">
        <v>137</v>
      </c>
      <c r="I1428" s="10">
        <v>37257</v>
      </c>
      <c r="J1428" s="12">
        <v>0</v>
      </c>
    </row>
    <row r="1429" spans="1:10" x14ac:dyDescent="0.2">
      <c r="A1429" s="9" t="s">
        <v>67</v>
      </c>
      <c r="B1429" s="9" t="s">
        <v>136</v>
      </c>
      <c r="C1429" s="9" t="s">
        <v>17</v>
      </c>
      <c r="D1429" s="9" t="s">
        <v>30</v>
      </c>
      <c r="E1429" s="9" t="s">
        <v>31</v>
      </c>
      <c r="F1429" s="9" t="s">
        <v>32</v>
      </c>
      <c r="G1429" s="9" t="s">
        <v>136</v>
      </c>
      <c r="H1429" s="9" t="s">
        <v>137</v>
      </c>
      <c r="I1429" s="10">
        <v>38981</v>
      </c>
      <c r="J1429" s="11">
        <v>2259.0100000000002</v>
      </c>
    </row>
    <row r="1430" spans="1:10" x14ac:dyDescent="0.2">
      <c r="A1430" s="9" t="s">
        <v>67</v>
      </c>
      <c r="B1430" s="9" t="s">
        <v>138</v>
      </c>
      <c r="C1430" s="9" t="s">
        <v>17</v>
      </c>
      <c r="D1430" s="9" t="s">
        <v>30</v>
      </c>
      <c r="E1430" s="9" t="s">
        <v>31</v>
      </c>
      <c r="F1430" s="9" t="s">
        <v>32</v>
      </c>
      <c r="G1430" s="9" t="s">
        <v>138</v>
      </c>
      <c r="H1430" s="9" t="s">
        <v>139</v>
      </c>
      <c r="I1430" s="10">
        <v>36161</v>
      </c>
      <c r="J1430" s="11">
        <v>2124.4699999999998</v>
      </c>
    </row>
    <row r="1431" spans="1:10" x14ac:dyDescent="0.2">
      <c r="A1431" s="9" t="s">
        <v>67</v>
      </c>
      <c r="B1431" s="9" t="s">
        <v>140</v>
      </c>
      <c r="C1431" s="9" t="s">
        <v>17</v>
      </c>
      <c r="D1431" s="9" t="s">
        <v>30</v>
      </c>
      <c r="E1431" s="9" t="s">
        <v>31</v>
      </c>
      <c r="F1431" s="9" t="s">
        <v>32</v>
      </c>
      <c r="G1431" s="9" t="s">
        <v>140</v>
      </c>
      <c r="H1431" s="9" t="s">
        <v>141</v>
      </c>
      <c r="I1431" s="10">
        <v>37257</v>
      </c>
      <c r="J1431" s="12">
        <v>0</v>
      </c>
    </row>
    <row r="1432" spans="1:10" x14ac:dyDescent="0.2">
      <c r="A1432" s="9" t="s">
        <v>67</v>
      </c>
      <c r="B1432" s="9" t="s">
        <v>140</v>
      </c>
      <c r="C1432" s="9" t="s">
        <v>17</v>
      </c>
      <c r="D1432" s="9" t="s">
        <v>30</v>
      </c>
      <c r="E1432" s="9" t="s">
        <v>31</v>
      </c>
      <c r="F1432" s="9" t="s">
        <v>32</v>
      </c>
      <c r="G1432" s="9" t="s">
        <v>140</v>
      </c>
      <c r="H1432" s="9" t="s">
        <v>141</v>
      </c>
      <c r="I1432" s="10">
        <v>38981</v>
      </c>
      <c r="J1432" s="11">
        <v>2259.0100000000002</v>
      </c>
    </row>
    <row r="1433" spans="1:10" x14ac:dyDescent="0.2">
      <c r="A1433" s="9" t="s">
        <v>67</v>
      </c>
      <c r="B1433" s="9" t="s">
        <v>142</v>
      </c>
      <c r="C1433" s="9" t="s">
        <v>17</v>
      </c>
      <c r="D1433" s="9" t="s">
        <v>30</v>
      </c>
      <c r="E1433" s="9" t="s">
        <v>31</v>
      </c>
      <c r="F1433" s="9" t="s">
        <v>32</v>
      </c>
      <c r="G1433" s="9" t="s">
        <v>142</v>
      </c>
      <c r="H1433" s="9" t="s">
        <v>143</v>
      </c>
      <c r="I1433" s="10">
        <v>40210</v>
      </c>
      <c r="J1433" s="11">
        <v>53906.95</v>
      </c>
    </row>
    <row r="1434" spans="1:10" x14ac:dyDescent="0.2">
      <c r="A1434" s="9" t="s">
        <v>67</v>
      </c>
      <c r="B1434" s="9" t="s">
        <v>142</v>
      </c>
      <c r="C1434" s="9" t="s">
        <v>17</v>
      </c>
      <c r="D1434" s="9" t="s">
        <v>30</v>
      </c>
      <c r="E1434" s="9" t="s">
        <v>31</v>
      </c>
      <c r="F1434" s="9" t="s">
        <v>32</v>
      </c>
      <c r="G1434" s="9" t="s">
        <v>142</v>
      </c>
      <c r="H1434" s="9" t="s">
        <v>143</v>
      </c>
      <c r="I1434" s="10">
        <v>40237</v>
      </c>
      <c r="J1434" s="11">
        <v>409.04</v>
      </c>
    </row>
    <row r="1435" spans="1:10" x14ac:dyDescent="0.2">
      <c r="A1435" s="9" t="s">
        <v>67</v>
      </c>
      <c r="B1435" s="9" t="s">
        <v>142</v>
      </c>
      <c r="C1435" s="9" t="s">
        <v>17</v>
      </c>
      <c r="D1435" s="9" t="s">
        <v>30</v>
      </c>
      <c r="E1435" s="9" t="s">
        <v>31</v>
      </c>
      <c r="F1435" s="9" t="s">
        <v>32</v>
      </c>
      <c r="G1435" s="9" t="s">
        <v>142</v>
      </c>
      <c r="H1435" s="9" t="s">
        <v>143</v>
      </c>
      <c r="I1435" s="10">
        <v>40995</v>
      </c>
      <c r="J1435" s="11">
        <v>26626.61</v>
      </c>
    </row>
    <row r="1436" spans="1:10" x14ac:dyDescent="0.2">
      <c r="A1436" s="9" t="s">
        <v>67</v>
      </c>
      <c r="B1436" s="9" t="s">
        <v>144</v>
      </c>
      <c r="C1436" s="9" t="s">
        <v>34</v>
      </c>
      <c r="D1436" s="9" t="s">
        <v>30</v>
      </c>
      <c r="E1436" s="9" t="s">
        <v>31</v>
      </c>
      <c r="F1436" s="9" t="s">
        <v>32</v>
      </c>
      <c r="G1436" s="9" t="s">
        <v>144</v>
      </c>
      <c r="H1436" s="9" t="s">
        <v>145</v>
      </c>
      <c r="I1436" s="10">
        <v>31413</v>
      </c>
      <c r="J1436" s="11">
        <v>23880.959999999999</v>
      </c>
    </row>
    <row r="1437" spans="1:10" x14ac:dyDescent="0.2">
      <c r="A1437" s="9" t="s">
        <v>67</v>
      </c>
      <c r="B1437" s="9" t="s">
        <v>144</v>
      </c>
      <c r="C1437" s="9" t="s">
        <v>34</v>
      </c>
      <c r="D1437" s="9" t="s">
        <v>30</v>
      </c>
      <c r="E1437" s="9" t="s">
        <v>31</v>
      </c>
      <c r="F1437" s="9" t="s">
        <v>32</v>
      </c>
      <c r="G1437" s="9" t="s">
        <v>144</v>
      </c>
      <c r="H1437" s="9" t="s">
        <v>145</v>
      </c>
      <c r="I1437" s="10">
        <v>36526</v>
      </c>
      <c r="J1437" s="11">
        <v>146863.39000000001</v>
      </c>
    </row>
    <row r="1438" spans="1:10" x14ac:dyDescent="0.2">
      <c r="A1438" s="9" t="s">
        <v>67</v>
      </c>
      <c r="B1438" s="9" t="s">
        <v>144</v>
      </c>
      <c r="C1438" s="9" t="s">
        <v>34</v>
      </c>
      <c r="D1438" s="9" t="s">
        <v>30</v>
      </c>
      <c r="E1438" s="9" t="s">
        <v>31</v>
      </c>
      <c r="F1438" s="9" t="s">
        <v>32</v>
      </c>
      <c r="G1438" s="9" t="s">
        <v>144</v>
      </c>
      <c r="H1438" s="9" t="s">
        <v>145</v>
      </c>
      <c r="I1438" s="10">
        <v>36892</v>
      </c>
      <c r="J1438" s="11">
        <v>2666.67</v>
      </c>
    </row>
    <row r="1439" spans="1:10" x14ac:dyDescent="0.2">
      <c r="A1439" s="9" t="s">
        <v>67</v>
      </c>
      <c r="B1439" s="9" t="s">
        <v>144</v>
      </c>
      <c r="C1439" s="9" t="s">
        <v>34</v>
      </c>
      <c r="D1439" s="9" t="s">
        <v>30</v>
      </c>
      <c r="E1439" s="9" t="s">
        <v>31</v>
      </c>
      <c r="F1439" s="9" t="s">
        <v>32</v>
      </c>
      <c r="G1439" s="9" t="s">
        <v>144</v>
      </c>
      <c r="H1439" s="9" t="s">
        <v>145</v>
      </c>
      <c r="I1439" s="10">
        <v>39903</v>
      </c>
      <c r="J1439" s="11">
        <v>31498.33</v>
      </c>
    </row>
    <row r="1440" spans="1:10" x14ac:dyDescent="0.2">
      <c r="A1440" s="9" t="s">
        <v>67</v>
      </c>
      <c r="B1440" s="9" t="s">
        <v>144</v>
      </c>
      <c r="C1440" s="9" t="s">
        <v>34</v>
      </c>
      <c r="D1440" s="9" t="s">
        <v>30</v>
      </c>
      <c r="E1440" s="9" t="s">
        <v>31</v>
      </c>
      <c r="F1440" s="9" t="s">
        <v>32</v>
      </c>
      <c r="G1440" s="9" t="s">
        <v>144</v>
      </c>
      <c r="H1440" s="9" t="s">
        <v>145</v>
      </c>
      <c r="I1440" s="10">
        <v>40237</v>
      </c>
      <c r="J1440" s="11">
        <v>6178.97</v>
      </c>
    </row>
    <row r="1441" spans="1:10" x14ac:dyDescent="0.2">
      <c r="A1441" s="9" t="s">
        <v>67</v>
      </c>
      <c r="B1441" s="9" t="s">
        <v>144</v>
      </c>
      <c r="C1441" s="9" t="s">
        <v>34</v>
      </c>
      <c r="D1441" s="9" t="s">
        <v>30</v>
      </c>
      <c r="E1441" s="9" t="s">
        <v>31</v>
      </c>
      <c r="F1441" s="9" t="s">
        <v>32</v>
      </c>
      <c r="G1441" s="9" t="s">
        <v>144</v>
      </c>
      <c r="H1441" s="9" t="s">
        <v>145</v>
      </c>
      <c r="I1441" s="10">
        <v>40575</v>
      </c>
      <c r="J1441" s="11">
        <v>31.25</v>
      </c>
    </row>
    <row r="1442" spans="1:10" x14ac:dyDescent="0.2">
      <c r="A1442" s="9" t="s">
        <v>67</v>
      </c>
      <c r="B1442" s="9" t="s">
        <v>144</v>
      </c>
      <c r="C1442" s="9" t="s">
        <v>34</v>
      </c>
      <c r="D1442" s="9" t="s">
        <v>30</v>
      </c>
      <c r="E1442" s="9" t="s">
        <v>31</v>
      </c>
      <c r="F1442" s="9" t="s">
        <v>32</v>
      </c>
      <c r="G1442" s="9" t="s">
        <v>144</v>
      </c>
      <c r="H1442" s="9" t="s">
        <v>145</v>
      </c>
      <c r="I1442" s="10">
        <v>40848</v>
      </c>
      <c r="J1442" s="11">
        <v>753.85</v>
      </c>
    </row>
    <row r="1443" spans="1:10" x14ac:dyDescent="0.2">
      <c r="A1443" s="9" t="s">
        <v>67</v>
      </c>
      <c r="B1443" s="9" t="s">
        <v>144</v>
      </c>
      <c r="C1443" s="9" t="s">
        <v>34</v>
      </c>
      <c r="D1443" s="9" t="s">
        <v>30</v>
      </c>
      <c r="E1443" s="9" t="s">
        <v>31</v>
      </c>
      <c r="F1443" s="9" t="s">
        <v>32</v>
      </c>
      <c r="G1443" s="9" t="s">
        <v>144</v>
      </c>
      <c r="H1443" s="9" t="s">
        <v>145</v>
      </c>
      <c r="I1443" s="10">
        <v>41172</v>
      </c>
      <c r="J1443" s="11">
        <v>96605.57</v>
      </c>
    </row>
    <row r="1444" spans="1:10" x14ac:dyDescent="0.2">
      <c r="A1444" s="9" t="s">
        <v>67</v>
      </c>
      <c r="B1444" s="9" t="s">
        <v>146</v>
      </c>
      <c r="C1444" s="9" t="s">
        <v>17</v>
      </c>
      <c r="D1444" s="9" t="s">
        <v>30</v>
      </c>
      <c r="E1444" s="9" t="s">
        <v>31</v>
      </c>
      <c r="F1444" s="9" t="s">
        <v>32</v>
      </c>
      <c r="G1444" s="9" t="s">
        <v>146</v>
      </c>
      <c r="H1444" s="9" t="s">
        <v>147</v>
      </c>
      <c r="I1444" s="10">
        <v>35065</v>
      </c>
      <c r="J1444" s="11">
        <v>3124.57</v>
      </c>
    </row>
    <row r="1445" spans="1:10" x14ac:dyDescent="0.2">
      <c r="A1445" s="9" t="s">
        <v>67</v>
      </c>
      <c r="B1445" s="9" t="s">
        <v>146</v>
      </c>
      <c r="C1445" s="9" t="s">
        <v>17</v>
      </c>
      <c r="D1445" s="9" t="s">
        <v>30</v>
      </c>
      <c r="E1445" s="9" t="s">
        <v>31</v>
      </c>
      <c r="F1445" s="9" t="s">
        <v>32</v>
      </c>
      <c r="G1445" s="9" t="s">
        <v>146</v>
      </c>
      <c r="H1445" s="9" t="s">
        <v>147</v>
      </c>
      <c r="I1445" s="10">
        <v>38981</v>
      </c>
      <c r="J1445" s="11">
        <v>2259.0100000000002</v>
      </c>
    </row>
    <row r="1446" spans="1:10" x14ac:dyDescent="0.2">
      <c r="A1446" s="9" t="s">
        <v>67</v>
      </c>
      <c r="B1446" s="9" t="s">
        <v>148</v>
      </c>
      <c r="C1446" s="9" t="s">
        <v>34</v>
      </c>
      <c r="D1446" s="9" t="s">
        <v>30</v>
      </c>
      <c r="E1446" s="9" t="s">
        <v>31</v>
      </c>
      <c r="F1446" s="9" t="s">
        <v>32</v>
      </c>
      <c r="G1446" s="9" t="s">
        <v>148</v>
      </c>
      <c r="H1446" s="9" t="s">
        <v>149</v>
      </c>
      <c r="I1446" s="10">
        <v>33604</v>
      </c>
      <c r="J1446" s="11">
        <v>2129.83</v>
      </c>
    </row>
    <row r="1447" spans="1:10" x14ac:dyDescent="0.2">
      <c r="A1447" s="9" t="s">
        <v>67</v>
      </c>
      <c r="B1447" s="9" t="s">
        <v>148</v>
      </c>
      <c r="C1447" s="9" t="s">
        <v>34</v>
      </c>
      <c r="D1447" s="9" t="s">
        <v>30</v>
      </c>
      <c r="E1447" s="9" t="s">
        <v>31</v>
      </c>
      <c r="F1447" s="9" t="s">
        <v>32</v>
      </c>
      <c r="G1447" s="9" t="s">
        <v>148</v>
      </c>
      <c r="H1447" s="9" t="s">
        <v>149</v>
      </c>
      <c r="I1447" s="10">
        <v>37987</v>
      </c>
      <c r="J1447" s="11">
        <v>3086.29</v>
      </c>
    </row>
    <row r="1448" spans="1:10" x14ac:dyDescent="0.2">
      <c r="A1448" s="9" t="s">
        <v>67</v>
      </c>
      <c r="B1448" s="9" t="s">
        <v>148</v>
      </c>
      <c r="C1448" s="9" t="s">
        <v>34</v>
      </c>
      <c r="D1448" s="9" t="s">
        <v>30</v>
      </c>
      <c r="E1448" s="9" t="s">
        <v>31</v>
      </c>
      <c r="F1448" s="9" t="s">
        <v>32</v>
      </c>
      <c r="G1448" s="9" t="s">
        <v>148</v>
      </c>
      <c r="H1448" s="9" t="s">
        <v>149</v>
      </c>
      <c r="I1448" s="10">
        <v>42177</v>
      </c>
      <c r="J1448" s="11">
        <v>3202.46</v>
      </c>
    </row>
    <row r="1449" spans="1:10" x14ac:dyDescent="0.2">
      <c r="A1449" s="9" t="s">
        <v>67</v>
      </c>
      <c r="B1449" s="9" t="s">
        <v>150</v>
      </c>
      <c r="C1449" s="9" t="s">
        <v>34</v>
      </c>
      <c r="D1449" s="9" t="s">
        <v>30</v>
      </c>
      <c r="E1449" s="9" t="s">
        <v>31</v>
      </c>
      <c r="F1449" s="9" t="s">
        <v>32</v>
      </c>
      <c r="G1449" s="9" t="s">
        <v>150</v>
      </c>
      <c r="H1449" s="9" t="s">
        <v>151</v>
      </c>
      <c r="I1449" s="10">
        <v>32874</v>
      </c>
      <c r="J1449" s="11">
        <v>6623.97</v>
      </c>
    </row>
    <row r="1450" spans="1:10" x14ac:dyDescent="0.2">
      <c r="A1450" s="9" t="s">
        <v>67</v>
      </c>
      <c r="B1450" s="9" t="s">
        <v>150</v>
      </c>
      <c r="C1450" s="9" t="s">
        <v>34</v>
      </c>
      <c r="D1450" s="9" t="s">
        <v>30</v>
      </c>
      <c r="E1450" s="9" t="s">
        <v>31</v>
      </c>
      <c r="F1450" s="9" t="s">
        <v>32</v>
      </c>
      <c r="G1450" s="9" t="s">
        <v>150</v>
      </c>
      <c r="H1450" s="9" t="s">
        <v>151</v>
      </c>
      <c r="I1450" s="10">
        <v>33239</v>
      </c>
      <c r="J1450" s="11">
        <v>635.9</v>
      </c>
    </row>
    <row r="1451" spans="1:10" x14ac:dyDescent="0.2">
      <c r="A1451" s="9" t="s">
        <v>67</v>
      </c>
      <c r="B1451" s="9" t="s">
        <v>150</v>
      </c>
      <c r="C1451" s="9" t="s">
        <v>34</v>
      </c>
      <c r="D1451" s="9" t="s">
        <v>30</v>
      </c>
      <c r="E1451" s="9" t="s">
        <v>31</v>
      </c>
      <c r="F1451" s="9" t="s">
        <v>32</v>
      </c>
      <c r="G1451" s="9" t="s">
        <v>150</v>
      </c>
      <c r="H1451" s="9" t="s">
        <v>151</v>
      </c>
      <c r="I1451" s="10">
        <v>37987</v>
      </c>
      <c r="J1451" s="11">
        <v>3086.28</v>
      </c>
    </row>
    <row r="1452" spans="1:10" x14ac:dyDescent="0.2">
      <c r="A1452" s="9" t="s">
        <v>67</v>
      </c>
      <c r="B1452" s="9" t="s">
        <v>150</v>
      </c>
      <c r="C1452" s="9" t="s">
        <v>34</v>
      </c>
      <c r="D1452" s="9" t="s">
        <v>30</v>
      </c>
      <c r="E1452" s="9" t="s">
        <v>31</v>
      </c>
      <c r="F1452" s="9" t="s">
        <v>32</v>
      </c>
      <c r="G1452" s="9" t="s">
        <v>150</v>
      </c>
      <c r="H1452" s="9" t="s">
        <v>151</v>
      </c>
      <c r="I1452" s="10">
        <v>38568</v>
      </c>
      <c r="J1452" s="11">
        <v>2732.29</v>
      </c>
    </row>
    <row r="1453" spans="1:10" x14ac:dyDescent="0.2">
      <c r="A1453" s="9" t="s">
        <v>67</v>
      </c>
      <c r="B1453" s="9" t="s">
        <v>150</v>
      </c>
      <c r="C1453" s="9" t="s">
        <v>34</v>
      </c>
      <c r="D1453" s="9" t="s">
        <v>30</v>
      </c>
      <c r="E1453" s="9" t="s">
        <v>31</v>
      </c>
      <c r="F1453" s="9" t="s">
        <v>32</v>
      </c>
      <c r="G1453" s="9" t="s">
        <v>150</v>
      </c>
      <c r="H1453" s="9" t="s">
        <v>151</v>
      </c>
      <c r="I1453" s="10">
        <v>40480</v>
      </c>
      <c r="J1453" s="11">
        <v>51228.86</v>
      </c>
    </row>
    <row r="1454" spans="1:10" x14ac:dyDescent="0.2">
      <c r="A1454" s="9" t="s">
        <v>67</v>
      </c>
      <c r="B1454" s="9" t="s">
        <v>152</v>
      </c>
      <c r="C1454" s="9" t="s">
        <v>17</v>
      </c>
      <c r="D1454" s="9" t="s">
        <v>30</v>
      </c>
      <c r="E1454" s="9" t="s">
        <v>31</v>
      </c>
      <c r="F1454" s="9" t="s">
        <v>32</v>
      </c>
      <c r="G1454" s="9" t="s">
        <v>152</v>
      </c>
      <c r="H1454" s="9" t="s">
        <v>153</v>
      </c>
      <c r="I1454" s="10">
        <v>33604</v>
      </c>
      <c r="J1454" s="12">
        <v>0</v>
      </c>
    </row>
    <row r="1455" spans="1:10" x14ac:dyDescent="0.2">
      <c r="A1455" s="9" t="s">
        <v>67</v>
      </c>
      <c r="B1455" s="9" t="s">
        <v>152</v>
      </c>
      <c r="C1455" s="9" t="s">
        <v>17</v>
      </c>
      <c r="D1455" s="9" t="s">
        <v>30</v>
      </c>
      <c r="E1455" s="9" t="s">
        <v>31</v>
      </c>
      <c r="F1455" s="9" t="s">
        <v>32</v>
      </c>
      <c r="G1455" s="9" t="s">
        <v>152</v>
      </c>
      <c r="H1455" s="9" t="s">
        <v>153</v>
      </c>
      <c r="I1455" s="10">
        <v>38981</v>
      </c>
      <c r="J1455" s="11">
        <v>1148.49</v>
      </c>
    </row>
    <row r="1456" spans="1:10" x14ac:dyDescent="0.2">
      <c r="A1456" s="9" t="s">
        <v>67</v>
      </c>
      <c r="B1456" s="9" t="s">
        <v>154</v>
      </c>
      <c r="C1456" s="9" t="s">
        <v>17</v>
      </c>
      <c r="D1456" s="9" t="s">
        <v>30</v>
      </c>
      <c r="E1456" s="9" t="s">
        <v>31</v>
      </c>
      <c r="F1456" s="9" t="s">
        <v>32</v>
      </c>
      <c r="G1456" s="9" t="s">
        <v>154</v>
      </c>
      <c r="H1456" s="9" t="s">
        <v>155</v>
      </c>
      <c r="I1456" s="10">
        <v>35065</v>
      </c>
      <c r="J1456" s="12">
        <v>0</v>
      </c>
    </row>
    <row r="1457" spans="1:10" x14ac:dyDescent="0.2">
      <c r="A1457" s="9" t="s">
        <v>67</v>
      </c>
      <c r="B1457" s="9" t="s">
        <v>154</v>
      </c>
      <c r="C1457" s="9" t="s">
        <v>17</v>
      </c>
      <c r="D1457" s="9" t="s">
        <v>30</v>
      </c>
      <c r="E1457" s="9" t="s">
        <v>31</v>
      </c>
      <c r="F1457" s="9" t="s">
        <v>32</v>
      </c>
      <c r="G1457" s="9" t="s">
        <v>154</v>
      </c>
      <c r="H1457" s="9" t="s">
        <v>155</v>
      </c>
      <c r="I1457" s="10">
        <v>38981</v>
      </c>
      <c r="J1457" s="11">
        <v>2259.0100000000002</v>
      </c>
    </row>
    <row r="1458" spans="1:10" x14ac:dyDescent="0.2">
      <c r="A1458" s="9" t="s">
        <v>67</v>
      </c>
      <c r="B1458" s="9" t="s">
        <v>156</v>
      </c>
      <c r="C1458" s="9" t="s">
        <v>17</v>
      </c>
      <c r="D1458" s="9" t="s">
        <v>30</v>
      </c>
      <c r="E1458" s="9" t="s">
        <v>31</v>
      </c>
      <c r="F1458" s="9" t="s">
        <v>32</v>
      </c>
      <c r="G1458" s="9" t="s">
        <v>156</v>
      </c>
      <c r="H1458" s="9" t="s">
        <v>157</v>
      </c>
      <c r="I1458" s="10">
        <v>37257</v>
      </c>
      <c r="J1458" s="12">
        <v>0</v>
      </c>
    </row>
    <row r="1459" spans="1:10" x14ac:dyDescent="0.2">
      <c r="A1459" s="9" t="s">
        <v>67</v>
      </c>
      <c r="B1459" s="9" t="s">
        <v>156</v>
      </c>
      <c r="C1459" s="9" t="s">
        <v>17</v>
      </c>
      <c r="D1459" s="9" t="s">
        <v>30</v>
      </c>
      <c r="E1459" s="9" t="s">
        <v>31</v>
      </c>
      <c r="F1459" s="9" t="s">
        <v>32</v>
      </c>
      <c r="G1459" s="9" t="s">
        <v>156</v>
      </c>
      <c r="H1459" s="9" t="s">
        <v>157</v>
      </c>
      <c r="I1459" s="10">
        <v>38981</v>
      </c>
      <c r="J1459" s="11">
        <v>2259.0100000000002</v>
      </c>
    </row>
    <row r="1460" spans="1:10" x14ac:dyDescent="0.2">
      <c r="A1460" s="9" t="s">
        <v>67</v>
      </c>
      <c r="B1460" s="9" t="s">
        <v>158</v>
      </c>
      <c r="C1460" s="9" t="s">
        <v>17</v>
      </c>
      <c r="D1460" s="9" t="s">
        <v>30</v>
      </c>
      <c r="E1460" s="9" t="s">
        <v>31</v>
      </c>
      <c r="F1460" s="9" t="s">
        <v>32</v>
      </c>
      <c r="G1460" s="9" t="s">
        <v>158</v>
      </c>
      <c r="H1460" s="9" t="s">
        <v>159</v>
      </c>
      <c r="I1460" s="10">
        <v>38981</v>
      </c>
      <c r="J1460" s="11">
        <v>2259.0100000000002</v>
      </c>
    </row>
    <row r="1461" spans="1:10" x14ac:dyDescent="0.2">
      <c r="A1461" s="9" t="s">
        <v>67</v>
      </c>
      <c r="B1461" s="9" t="s">
        <v>160</v>
      </c>
      <c r="C1461" s="9" t="s">
        <v>34</v>
      </c>
      <c r="D1461" s="9" t="s">
        <v>30</v>
      </c>
      <c r="E1461" s="9" t="s">
        <v>31</v>
      </c>
      <c r="F1461" s="9" t="s">
        <v>32</v>
      </c>
      <c r="G1461" s="9" t="s">
        <v>160</v>
      </c>
      <c r="H1461" s="9" t="s">
        <v>161</v>
      </c>
      <c r="I1461" s="10">
        <v>42513</v>
      </c>
      <c r="J1461" s="11">
        <v>66827.710000000006</v>
      </c>
    </row>
    <row r="1462" spans="1:10" x14ac:dyDescent="0.2">
      <c r="A1462" s="9" t="s">
        <v>67</v>
      </c>
      <c r="B1462" s="9" t="s">
        <v>162</v>
      </c>
      <c r="C1462" s="9" t="s">
        <v>17</v>
      </c>
      <c r="D1462" s="9" t="s">
        <v>30</v>
      </c>
      <c r="E1462" s="9" t="s">
        <v>31</v>
      </c>
      <c r="F1462" s="9" t="s">
        <v>32</v>
      </c>
      <c r="G1462" s="9" t="s">
        <v>162</v>
      </c>
      <c r="H1462" s="9" t="s">
        <v>163</v>
      </c>
      <c r="I1462" s="10">
        <v>38981</v>
      </c>
      <c r="J1462" s="12">
        <v>0</v>
      </c>
    </row>
    <row r="1463" spans="1:10" x14ac:dyDescent="0.2">
      <c r="A1463" s="9" t="s">
        <v>67</v>
      </c>
      <c r="B1463" s="9" t="s">
        <v>164</v>
      </c>
      <c r="C1463" s="9" t="s">
        <v>34</v>
      </c>
      <c r="D1463" s="9" t="s">
        <v>30</v>
      </c>
      <c r="E1463" s="9" t="s">
        <v>31</v>
      </c>
      <c r="F1463" s="9" t="s">
        <v>32</v>
      </c>
      <c r="G1463" s="9" t="s">
        <v>164</v>
      </c>
      <c r="H1463" s="9" t="s">
        <v>165</v>
      </c>
      <c r="I1463" s="10">
        <v>29587</v>
      </c>
      <c r="J1463" s="11">
        <v>3581.61</v>
      </c>
    </row>
    <row r="1464" spans="1:10" x14ac:dyDescent="0.2">
      <c r="A1464" s="9" t="s">
        <v>67</v>
      </c>
      <c r="B1464" s="9" t="s">
        <v>164</v>
      </c>
      <c r="C1464" s="9" t="s">
        <v>34</v>
      </c>
      <c r="D1464" s="9" t="s">
        <v>30</v>
      </c>
      <c r="E1464" s="9" t="s">
        <v>31</v>
      </c>
      <c r="F1464" s="9" t="s">
        <v>32</v>
      </c>
      <c r="G1464" s="9" t="s">
        <v>164</v>
      </c>
      <c r="H1464" s="9" t="s">
        <v>165</v>
      </c>
      <c r="I1464" s="10">
        <v>35065</v>
      </c>
      <c r="J1464" s="11">
        <v>1373.15</v>
      </c>
    </row>
    <row r="1465" spans="1:10" x14ac:dyDescent="0.2">
      <c r="A1465" s="9" t="s">
        <v>67</v>
      </c>
      <c r="B1465" s="9" t="s">
        <v>164</v>
      </c>
      <c r="C1465" s="9" t="s">
        <v>34</v>
      </c>
      <c r="D1465" s="9" t="s">
        <v>30</v>
      </c>
      <c r="E1465" s="9" t="s">
        <v>31</v>
      </c>
      <c r="F1465" s="9" t="s">
        <v>32</v>
      </c>
      <c r="G1465" s="9" t="s">
        <v>164</v>
      </c>
      <c r="H1465" s="9" t="s">
        <v>165</v>
      </c>
      <c r="I1465" s="10">
        <v>35431</v>
      </c>
      <c r="J1465" s="11">
        <v>104528.2</v>
      </c>
    </row>
    <row r="1466" spans="1:10" x14ac:dyDescent="0.2">
      <c r="A1466" s="9" t="s">
        <v>67</v>
      </c>
      <c r="B1466" s="9" t="s">
        <v>164</v>
      </c>
      <c r="C1466" s="9" t="s">
        <v>34</v>
      </c>
      <c r="D1466" s="9" t="s">
        <v>30</v>
      </c>
      <c r="E1466" s="9" t="s">
        <v>31</v>
      </c>
      <c r="F1466" s="9" t="s">
        <v>32</v>
      </c>
      <c r="G1466" s="9" t="s">
        <v>164</v>
      </c>
      <c r="H1466" s="9" t="s">
        <v>165</v>
      </c>
      <c r="I1466" s="10">
        <v>38687</v>
      </c>
      <c r="J1466" s="11">
        <v>5654.76</v>
      </c>
    </row>
    <row r="1467" spans="1:10" x14ac:dyDescent="0.2">
      <c r="A1467" s="9" t="s">
        <v>67</v>
      </c>
      <c r="B1467" s="9" t="s">
        <v>164</v>
      </c>
      <c r="C1467" s="9" t="s">
        <v>34</v>
      </c>
      <c r="D1467" s="9" t="s">
        <v>30</v>
      </c>
      <c r="E1467" s="9" t="s">
        <v>31</v>
      </c>
      <c r="F1467" s="9" t="s">
        <v>32</v>
      </c>
      <c r="G1467" s="9" t="s">
        <v>164</v>
      </c>
      <c r="H1467" s="9" t="s">
        <v>165</v>
      </c>
      <c r="I1467" s="10">
        <v>41518</v>
      </c>
      <c r="J1467" s="11">
        <v>94411.44</v>
      </c>
    </row>
    <row r="1468" spans="1:10" x14ac:dyDescent="0.2">
      <c r="A1468" s="9" t="s">
        <v>67</v>
      </c>
      <c r="B1468" s="9" t="s">
        <v>164</v>
      </c>
      <c r="C1468" s="9" t="s">
        <v>34</v>
      </c>
      <c r="D1468" s="9" t="s">
        <v>30</v>
      </c>
      <c r="E1468" s="9" t="s">
        <v>31</v>
      </c>
      <c r="F1468" s="9" t="s">
        <v>32</v>
      </c>
      <c r="G1468" s="9" t="s">
        <v>164</v>
      </c>
      <c r="H1468" s="9" t="s">
        <v>165</v>
      </c>
      <c r="I1468" s="10">
        <v>41585</v>
      </c>
      <c r="J1468" s="12">
        <v>0</v>
      </c>
    </row>
    <row r="1469" spans="1:10" x14ac:dyDescent="0.2">
      <c r="A1469" s="9" t="s">
        <v>67</v>
      </c>
      <c r="B1469" s="9" t="s">
        <v>166</v>
      </c>
      <c r="C1469" s="9" t="s">
        <v>17</v>
      </c>
      <c r="D1469" s="9" t="s">
        <v>30</v>
      </c>
      <c r="E1469" s="9" t="s">
        <v>31</v>
      </c>
      <c r="F1469" s="9" t="s">
        <v>32</v>
      </c>
      <c r="G1469" s="9" t="s">
        <v>166</v>
      </c>
      <c r="H1469" s="9" t="s">
        <v>167</v>
      </c>
      <c r="I1469" s="10">
        <v>38981</v>
      </c>
      <c r="J1469" s="11">
        <v>2259.0100000000002</v>
      </c>
    </row>
    <row r="1470" spans="1:10" x14ac:dyDescent="0.2">
      <c r="A1470" s="9" t="s">
        <v>67</v>
      </c>
      <c r="B1470" s="9" t="s">
        <v>168</v>
      </c>
      <c r="C1470" s="9" t="s">
        <v>17</v>
      </c>
      <c r="D1470" s="9" t="s">
        <v>30</v>
      </c>
      <c r="E1470" s="9" t="s">
        <v>31</v>
      </c>
      <c r="F1470" s="9" t="s">
        <v>32</v>
      </c>
      <c r="G1470" s="9" t="s">
        <v>168</v>
      </c>
      <c r="H1470" s="9" t="s">
        <v>169</v>
      </c>
      <c r="I1470" s="10">
        <v>37987</v>
      </c>
      <c r="J1470" s="11">
        <v>2710.42</v>
      </c>
    </row>
    <row r="1471" spans="1:10" x14ac:dyDescent="0.2">
      <c r="A1471" s="9" t="s">
        <v>67</v>
      </c>
      <c r="B1471" s="9" t="s">
        <v>168</v>
      </c>
      <c r="C1471" s="9" t="s">
        <v>17</v>
      </c>
      <c r="D1471" s="9" t="s">
        <v>30</v>
      </c>
      <c r="E1471" s="9" t="s">
        <v>31</v>
      </c>
      <c r="F1471" s="9" t="s">
        <v>32</v>
      </c>
      <c r="G1471" s="9" t="s">
        <v>168</v>
      </c>
      <c r="H1471" s="9" t="s">
        <v>169</v>
      </c>
      <c r="I1471" s="10">
        <v>38981</v>
      </c>
      <c r="J1471" s="12">
        <v>0</v>
      </c>
    </row>
    <row r="1472" spans="1:10" x14ac:dyDescent="0.2">
      <c r="A1472" s="9" t="s">
        <v>67</v>
      </c>
      <c r="B1472" s="9" t="s">
        <v>170</v>
      </c>
      <c r="C1472" s="9" t="s">
        <v>34</v>
      </c>
      <c r="D1472" s="9" t="s">
        <v>30</v>
      </c>
      <c r="E1472" s="9" t="s">
        <v>31</v>
      </c>
      <c r="F1472" s="9" t="s">
        <v>32</v>
      </c>
      <c r="G1472" s="9" t="s">
        <v>170</v>
      </c>
      <c r="H1472" s="9" t="s">
        <v>171</v>
      </c>
      <c r="I1472" s="10">
        <v>31778</v>
      </c>
      <c r="J1472" s="12">
        <v>0</v>
      </c>
    </row>
    <row r="1473" spans="1:10" x14ac:dyDescent="0.2">
      <c r="A1473" s="9" t="s">
        <v>67</v>
      </c>
      <c r="B1473" s="9" t="s">
        <v>170</v>
      </c>
      <c r="C1473" s="9" t="s">
        <v>34</v>
      </c>
      <c r="D1473" s="9" t="s">
        <v>30</v>
      </c>
      <c r="E1473" s="9" t="s">
        <v>31</v>
      </c>
      <c r="F1473" s="9" t="s">
        <v>32</v>
      </c>
      <c r="G1473" s="9" t="s">
        <v>170</v>
      </c>
      <c r="H1473" s="9" t="s">
        <v>171</v>
      </c>
      <c r="I1473" s="10">
        <v>37257</v>
      </c>
      <c r="J1473" s="12">
        <v>0</v>
      </c>
    </row>
    <row r="1474" spans="1:10" x14ac:dyDescent="0.2">
      <c r="A1474" s="9" t="s">
        <v>67</v>
      </c>
      <c r="B1474" s="9" t="s">
        <v>170</v>
      </c>
      <c r="C1474" s="9" t="s">
        <v>34</v>
      </c>
      <c r="D1474" s="9" t="s">
        <v>30</v>
      </c>
      <c r="E1474" s="9" t="s">
        <v>31</v>
      </c>
      <c r="F1474" s="9" t="s">
        <v>32</v>
      </c>
      <c r="G1474" s="9" t="s">
        <v>170</v>
      </c>
      <c r="H1474" s="9" t="s">
        <v>171</v>
      </c>
      <c r="I1474" s="10">
        <v>39707</v>
      </c>
      <c r="J1474" s="12">
        <v>17367</v>
      </c>
    </row>
    <row r="1475" spans="1:10" x14ac:dyDescent="0.2">
      <c r="A1475" s="9" t="s">
        <v>67</v>
      </c>
      <c r="B1475" s="9" t="s">
        <v>170</v>
      </c>
      <c r="C1475" s="9" t="s">
        <v>34</v>
      </c>
      <c r="D1475" s="9" t="s">
        <v>30</v>
      </c>
      <c r="E1475" s="9" t="s">
        <v>31</v>
      </c>
      <c r="F1475" s="9" t="s">
        <v>32</v>
      </c>
      <c r="G1475" s="9" t="s">
        <v>170</v>
      </c>
      <c r="H1475" s="9" t="s">
        <v>171</v>
      </c>
      <c r="I1475" s="10">
        <v>39722</v>
      </c>
      <c r="J1475" s="11">
        <v>52546.68</v>
      </c>
    </row>
    <row r="1476" spans="1:10" x14ac:dyDescent="0.2">
      <c r="A1476" s="9" t="s">
        <v>67</v>
      </c>
      <c r="B1476" s="9" t="s">
        <v>170</v>
      </c>
      <c r="C1476" s="9" t="s">
        <v>34</v>
      </c>
      <c r="D1476" s="9" t="s">
        <v>30</v>
      </c>
      <c r="E1476" s="9" t="s">
        <v>31</v>
      </c>
      <c r="F1476" s="9" t="s">
        <v>32</v>
      </c>
      <c r="G1476" s="9" t="s">
        <v>170</v>
      </c>
      <c r="H1476" s="9" t="s">
        <v>171</v>
      </c>
      <c r="I1476" s="10">
        <v>39854</v>
      </c>
      <c r="J1476" s="11">
        <v>77604.52</v>
      </c>
    </row>
    <row r="1477" spans="1:10" x14ac:dyDescent="0.2">
      <c r="A1477" s="9" t="s">
        <v>67</v>
      </c>
      <c r="B1477" s="9" t="s">
        <v>170</v>
      </c>
      <c r="C1477" s="9" t="s">
        <v>34</v>
      </c>
      <c r="D1477" s="9" t="s">
        <v>30</v>
      </c>
      <c r="E1477" s="9" t="s">
        <v>31</v>
      </c>
      <c r="F1477" s="9" t="s">
        <v>32</v>
      </c>
      <c r="G1477" s="9" t="s">
        <v>170</v>
      </c>
      <c r="H1477" s="9" t="s">
        <v>171</v>
      </c>
      <c r="I1477" s="10">
        <v>39903</v>
      </c>
      <c r="J1477" s="11">
        <v>31498.33</v>
      </c>
    </row>
    <row r="1478" spans="1:10" x14ac:dyDescent="0.2">
      <c r="A1478" s="9" t="s">
        <v>67</v>
      </c>
      <c r="B1478" s="9" t="s">
        <v>170</v>
      </c>
      <c r="C1478" s="9" t="s">
        <v>34</v>
      </c>
      <c r="D1478" s="9" t="s">
        <v>30</v>
      </c>
      <c r="E1478" s="9" t="s">
        <v>31</v>
      </c>
      <c r="F1478" s="9" t="s">
        <v>32</v>
      </c>
      <c r="G1478" s="9" t="s">
        <v>170</v>
      </c>
      <c r="H1478" s="9" t="s">
        <v>171</v>
      </c>
      <c r="I1478" s="10">
        <v>40237</v>
      </c>
      <c r="J1478" s="11">
        <v>6178.97</v>
      </c>
    </row>
    <row r="1479" spans="1:10" x14ac:dyDescent="0.2">
      <c r="A1479" s="9" t="s">
        <v>67</v>
      </c>
      <c r="B1479" s="9" t="s">
        <v>170</v>
      </c>
      <c r="C1479" s="9" t="s">
        <v>34</v>
      </c>
      <c r="D1479" s="9" t="s">
        <v>30</v>
      </c>
      <c r="E1479" s="9" t="s">
        <v>31</v>
      </c>
      <c r="F1479" s="9" t="s">
        <v>32</v>
      </c>
      <c r="G1479" s="9" t="s">
        <v>170</v>
      </c>
      <c r="H1479" s="9" t="s">
        <v>171</v>
      </c>
      <c r="I1479" s="10">
        <v>40575</v>
      </c>
      <c r="J1479" s="11">
        <v>31.25</v>
      </c>
    </row>
    <row r="1480" spans="1:10" x14ac:dyDescent="0.2">
      <c r="A1480" s="9" t="s">
        <v>67</v>
      </c>
      <c r="B1480" s="9" t="s">
        <v>170</v>
      </c>
      <c r="C1480" s="9" t="s">
        <v>34</v>
      </c>
      <c r="D1480" s="9" t="s">
        <v>30</v>
      </c>
      <c r="E1480" s="9" t="s">
        <v>31</v>
      </c>
      <c r="F1480" s="9" t="s">
        <v>32</v>
      </c>
      <c r="G1480" s="9" t="s">
        <v>170</v>
      </c>
      <c r="H1480" s="9" t="s">
        <v>171</v>
      </c>
      <c r="I1480" s="10">
        <v>40974</v>
      </c>
      <c r="J1480" s="11">
        <v>76081.02</v>
      </c>
    </row>
    <row r="1481" spans="1:10" x14ac:dyDescent="0.2">
      <c r="A1481" s="9" t="s">
        <v>67</v>
      </c>
      <c r="B1481" s="9" t="s">
        <v>170</v>
      </c>
      <c r="C1481" s="9" t="s">
        <v>34</v>
      </c>
      <c r="D1481" s="9" t="s">
        <v>30</v>
      </c>
      <c r="E1481" s="9" t="s">
        <v>31</v>
      </c>
      <c r="F1481" s="9" t="s">
        <v>32</v>
      </c>
      <c r="G1481" s="9" t="s">
        <v>170</v>
      </c>
      <c r="H1481" s="9" t="s">
        <v>171</v>
      </c>
      <c r="I1481" s="10">
        <v>41912</v>
      </c>
      <c r="J1481" s="11">
        <v>17728.93</v>
      </c>
    </row>
    <row r="1482" spans="1:10" x14ac:dyDescent="0.2">
      <c r="A1482" s="9" t="s">
        <v>67</v>
      </c>
      <c r="B1482" s="9" t="s">
        <v>172</v>
      </c>
      <c r="C1482" s="9" t="s">
        <v>17</v>
      </c>
      <c r="D1482" s="9" t="s">
        <v>30</v>
      </c>
      <c r="E1482" s="9" t="s">
        <v>31</v>
      </c>
      <c r="F1482" s="9" t="s">
        <v>32</v>
      </c>
      <c r="G1482" s="9" t="s">
        <v>172</v>
      </c>
      <c r="H1482" s="9" t="s">
        <v>173</v>
      </c>
      <c r="I1482" s="10">
        <v>39749</v>
      </c>
      <c r="J1482" s="12">
        <v>0</v>
      </c>
    </row>
    <row r="1483" spans="1:10" x14ac:dyDescent="0.2">
      <c r="A1483" s="9" t="s">
        <v>67</v>
      </c>
      <c r="B1483" s="9" t="s">
        <v>172</v>
      </c>
      <c r="C1483" s="9" t="s">
        <v>17</v>
      </c>
      <c r="D1483" s="9" t="s">
        <v>30</v>
      </c>
      <c r="E1483" s="9" t="s">
        <v>31</v>
      </c>
      <c r="F1483" s="9" t="s">
        <v>32</v>
      </c>
      <c r="G1483" s="9" t="s">
        <v>172</v>
      </c>
      <c r="H1483" s="9" t="s">
        <v>173</v>
      </c>
      <c r="I1483" s="10">
        <v>41699</v>
      </c>
      <c r="J1483" s="11">
        <v>5728.17</v>
      </c>
    </row>
    <row r="1484" spans="1:10" x14ac:dyDescent="0.2">
      <c r="A1484" s="9" t="s">
        <v>67</v>
      </c>
      <c r="B1484" s="9" t="s">
        <v>174</v>
      </c>
      <c r="C1484" s="9" t="s">
        <v>34</v>
      </c>
      <c r="D1484" s="9" t="s">
        <v>30</v>
      </c>
      <c r="E1484" s="9" t="s">
        <v>31</v>
      </c>
      <c r="F1484" s="9" t="s">
        <v>32</v>
      </c>
      <c r="G1484" s="9" t="s">
        <v>174</v>
      </c>
      <c r="H1484" s="9" t="s">
        <v>175</v>
      </c>
      <c r="I1484" s="10">
        <v>39647</v>
      </c>
      <c r="J1484" s="11">
        <v>155612.67000000001</v>
      </c>
    </row>
    <row r="1485" spans="1:10" x14ac:dyDescent="0.2">
      <c r="A1485" s="9" t="s">
        <v>67</v>
      </c>
      <c r="B1485" s="9" t="s">
        <v>176</v>
      </c>
      <c r="C1485" s="9" t="s">
        <v>17</v>
      </c>
      <c r="D1485" s="9" t="s">
        <v>30</v>
      </c>
      <c r="E1485" s="9" t="s">
        <v>31</v>
      </c>
      <c r="F1485" s="9" t="s">
        <v>32</v>
      </c>
      <c r="G1485" s="9" t="s">
        <v>176</v>
      </c>
      <c r="H1485" s="9" t="s">
        <v>177</v>
      </c>
      <c r="I1485" s="10">
        <v>39568</v>
      </c>
      <c r="J1485" s="11">
        <v>435.73</v>
      </c>
    </row>
    <row r="1486" spans="1:10" x14ac:dyDescent="0.2">
      <c r="A1486" s="9" t="s">
        <v>67</v>
      </c>
      <c r="B1486" s="9" t="s">
        <v>178</v>
      </c>
      <c r="C1486" s="9" t="s">
        <v>34</v>
      </c>
      <c r="D1486" s="9" t="s">
        <v>30</v>
      </c>
      <c r="E1486" s="9" t="s">
        <v>31</v>
      </c>
      <c r="F1486" s="9" t="s">
        <v>32</v>
      </c>
      <c r="G1486" s="9" t="s">
        <v>178</v>
      </c>
      <c r="H1486" s="9" t="s">
        <v>179</v>
      </c>
      <c r="I1486" s="10">
        <v>30682</v>
      </c>
      <c r="J1486" s="11">
        <v>28958.57</v>
      </c>
    </row>
    <row r="1487" spans="1:10" x14ac:dyDescent="0.2">
      <c r="A1487" s="9" t="s">
        <v>67</v>
      </c>
      <c r="B1487" s="9" t="s">
        <v>178</v>
      </c>
      <c r="C1487" s="9" t="s">
        <v>34</v>
      </c>
      <c r="D1487" s="9" t="s">
        <v>30</v>
      </c>
      <c r="E1487" s="9" t="s">
        <v>31</v>
      </c>
      <c r="F1487" s="9" t="s">
        <v>32</v>
      </c>
      <c r="G1487" s="9" t="s">
        <v>178</v>
      </c>
      <c r="H1487" s="9" t="s">
        <v>179</v>
      </c>
      <c r="I1487" s="10">
        <v>41585</v>
      </c>
      <c r="J1487" s="12">
        <v>0</v>
      </c>
    </row>
    <row r="1488" spans="1:10" x14ac:dyDescent="0.2">
      <c r="A1488" s="9" t="s">
        <v>67</v>
      </c>
      <c r="B1488" s="9" t="s">
        <v>178</v>
      </c>
      <c r="C1488" s="9" t="s">
        <v>34</v>
      </c>
      <c r="D1488" s="9" t="s">
        <v>30</v>
      </c>
      <c r="E1488" s="9" t="s">
        <v>31</v>
      </c>
      <c r="F1488" s="9" t="s">
        <v>32</v>
      </c>
      <c r="G1488" s="9" t="s">
        <v>178</v>
      </c>
      <c r="H1488" s="9" t="s">
        <v>179</v>
      </c>
      <c r="I1488" s="10">
        <v>41760</v>
      </c>
      <c r="J1488" s="11">
        <v>132525.51999999999</v>
      </c>
    </row>
    <row r="1489" spans="1:10" x14ac:dyDescent="0.2">
      <c r="A1489" s="9" t="s">
        <v>67</v>
      </c>
      <c r="B1489" s="9" t="s">
        <v>180</v>
      </c>
      <c r="C1489" s="9" t="s">
        <v>12</v>
      </c>
      <c r="D1489" s="9" t="s">
        <v>30</v>
      </c>
      <c r="E1489" s="9" t="s">
        <v>31</v>
      </c>
      <c r="F1489" s="9" t="s">
        <v>32</v>
      </c>
      <c r="G1489" s="9" t="s">
        <v>180</v>
      </c>
      <c r="H1489" s="9" t="s">
        <v>181</v>
      </c>
      <c r="I1489" s="10">
        <v>31048</v>
      </c>
      <c r="J1489" s="11">
        <v>451.2</v>
      </c>
    </row>
    <row r="1490" spans="1:10" x14ac:dyDescent="0.2">
      <c r="A1490" s="9" t="s">
        <v>67</v>
      </c>
      <c r="B1490" s="9" t="s">
        <v>180</v>
      </c>
      <c r="C1490" s="9" t="s">
        <v>12</v>
      </c>
      <c r="D1490" s="9" t="s">
        <v>30</v>
      </c>
      <c r="E1490" s="9" t="s">
        <v>31</v>
      </c>
      <c r="F1490" s="9" t="s">
        <v>32</v>
      </c>
      <c r="G1490" s="9" t="s">
        <v>180</v>
      </c>
      <c r="H1490" s="9" t="s">
        <v>181</v>
      </c>
      <c r="I1490" s="10">
        <v>40329</v>
      </c>
      <c r="J1490" s="11">
        <v>1394.19</v>
      </c>
    </row>
    <row r="1491" spans="1:10" x14ac:dyDescent="0.2">
      <c r="A1491" s="9" t="s">
        <v>67</v>
      </c>
      <c r="B1491" s="9" t="s">
        <v>180</v>
      </c>
      <c r="C1491" s="9" t="s">
        <v>12</v>
      </c>
      <c r="D1491" s="9" t="s">
        <v>30</v>
      </c>
      <c r="E1491" s="9" t="s">
        <v>31</v>
      </c>
      <c r="F1491" s="9" t="s">
        <v>32</v>
      </c>
      <c r="G1491" s="9" t="s">
        <v>180</v>
      </c>
      <c r="H1491" s="9" t="s">
        <v>181</v>
      </c>
      <c r="I1491" s="10">
        <v>40451</v>
      </c>
      <c r="J1491" s="11">
        <v>268.01</v>
      </c>
    </row>
    <row r="1492" spans="1:10" x14ac:dyDescent="0.2">
      <c r="A1492" s="9" t="s">
        <v>67</v>
      </c>
      <c r="B1492" s="9" t="s">
        <v>182</v>
      </c>
      <c r="C1492" s="9" t="s">
        <v>34</v>
      </c>
      <c r="D1492" s="9" t="s">
        <v>45</v>
      </c>
      <c r="E1492" s="9" t="s">
        <v>31</v>
      </c>
      <c r="F1492" s="9" t="s">
        <v>32</v>
      </c>
      <c r="G1492" s="9" t="s">
        <v>182</v>
      </c>
      <c r="H1492" s="9" t="s">
        <v>183</v>
      </c>
      <c r="I1492" s="10">
        <v>40451</v>
      </c>
      <c r="J1492" s="11">
        <v>80532.59</v>
      </c>
    </row>
    <row r="1493" spans="1:10" x14ac:dyDescent="0.2">
      <c r="A1493" s="9" t="s">
        <v>67</v>
      </c>
      <c r="B1493" s="9" t="s">
        <v>184</v>
      </c>
      <c r="C1493" s="9" t="s">
        <v>17</v>
      </c>
      <c r="D1493" s="9" t="s">
        <v>30</v>
      </c>
      <c r="E1493" s="9" t="s">
        <v>31</v>
      </c>
      <c r="F1493" s="9" t="s">
        <v>32</v>
      </c>
      <c r="G1493" s="9" t="s">
        <v>184</v>
      </c>
      <c r="H1493" s="9" t="s">
        <v>185</v>
      </c>
      <c r="I1493" s="10">
        <v>38981</v>
      </c>
      <c r="J1493" s="11">
        <v>2259.0100000000002</v>
      </c>
    </row>
    <row r="1494" spans="1:10" x14ac:dyDescent="0.2">
      <c r="A1494" s="9" t="s">
        <v>67</v>
      </c>
      <c r="B1494" s="9" t="s">
        <v>186</v>
      </c>
      <c r="C1494" s="9" t="s">
        <v>34</v>
      </c>
      <c r="D1494" s="9" t="s">
        <v>30</v>
      </c>
      <c r="E1494" s="9" t="s">
        <v>31</v>
      </c>
      <c r="F1494" s="9" t="s">
        <v>32</v>
      </c>
      <c r="G1494" s="9" t="s">
        <v>186</v>
      </c>
      <c r="H1494" s="9" t="s">
        <v>187</v>
      </c>
      <c r="I1494" s="10">
        <v>27395</v>
      </c>
      <c r="J1494" s="11">
        <v>559.09</v>
      </c>
    </row>
    <row r="1495" spans="1:10" x14ac:dyDescent="0.2">
      <c r="A1495" s="9" t="s">
        <v>67</v>
      </c>
      <c r="B1495" s="9" t="s">
        <v>186</v>
      </c>
      <c r="C1495" s="9" t="s">
        <v>34</v>
      </c>
      <c r="D1495" s="9" t="s">
        <v>30</v>
      </c>
      <c r="E1495" s="9" t="s">
        <v>31</v>
      </c>
      <c r="F1495" s="9" t="s">
        <v>32</v>
      </c>
      <c r="G1495" s="9" t="s">
        <v>186</v>
      </c>
      <c r="H1495" s="9" t="s">
        <v>187</v>
      </c>
      <c r="I1495" s="10">
        <v>30682</v>
      </c>
      <c r="J1495" s="11">
        <v>14152.6</v>
      </c>
    </row>
    <row r="1496" spans="1:10" x14ac:dyDescent="0.2">
      <c r="A1496" s="9" t="s">
        <v>67</v>
      </c>
      <c r="B1496" s="9" t="s">
        <v>186</v>
      </c>
      <c r="C1496" s="9" t="s">
        <v>34</v>
      </c>
      <c r="D1496" s="9" t="s">
        <v>30</v>
      </c>
      <c r="E1496" s="9" t="s">
        <v>31</v>
      </c>
      <c r="F1496" s="9" t="s">
        <v>32</v>
      </c>
      <c r="G1496" s="9" t="s">
        <v>186</v>
      </c>
      <c r="H1496" s="9" t="s">
        <v>187</v>
      </c>
      <c r="I1496" s="10">
        <v>31048</v>
      </c>
      <c r="J1496" s="11">
        <v>4644.0600000000004</v>
      </c>
    </row>
    <row r="1497" spans="1:10" x14ac:dyDescent="0.2">
      <c r="A1497" s="9" t="s">
        <v>67</v>
      </c>
      <c r="B1497" s="9" t="s">
        <v>186</v>
      </c>
      <c r="C1497" s="9" t="s">
        <v>34</v>
      </c>
      <c r="D1497" s="9" t="s">
        <v>30</v>
      </c>
      <c r="E1497" s="9" t="s">
        <v>31</v>
      </c>
      <c r="F1497" s="9" t="s">
        <v>32</v>
      </c>
      <c r="G1497" s="9" t="s">
        <v>186</v>
      </c>
      <c r="H1497" s="9" t="s">
        <v>187</v>
      </c>
      <c r="I1497" s="10">
        <v>31778</v>
      </c>
      <c r="J1497" s="11">
        <v>6542.73</v>
      </c>
    </row>
    <row r="1498" spans="1:10" x14ac:dyDescent="0.2">
      <c r="A1498" s="9" t="s">
        <v>67</v>
      </c>
      <c r="B1498" s="9" t="s">
        <v>186</v>
      </c>
      <c r="C1498" s="9" t="s">
        <v>34</v>
      </c>
      <c r="D1498" s="9" t="s">
        <v>30</v>
      </c>
      <c r="E1498" s="9" t="s">
        <v>31</v>
      </c>
      <c r="F1498" s="9" t="s">
        <v>32</v>
      </c>
      <c r="G1498" s="9" t="s">
        <v>186</v>
      </c>
      <c r="H1498" s="9" t="s">
        <v>187</v>
      </c>
      <c r="I1498" s="10">
        <v>36161</v>
      </c>
      <c r="J1498" s="11">
        <v>366.04</v>
      </c>
    </row>
    <row r="1499" spans="1:10" x14ac:dyDescent="0.2">
      <c r="A1499" s="9" t="s">
        <v>67</v>
      </c>
      <c r="B1499" s="9" t="s">
        <v>186</v>
      </c>
      <c r="C1499" s="9" t="s">
        <v>34</v>
      </c>
      <c r="D1499" s="9" t="s">
        <v>30</v>
      </c>
      <c r="E1499" s="9" t="s">
        <v>31</v>
      </c>
      <c r="F1499" s="9" t="s">
        <v>32</v>
      </c>
      <c r="G1499" s="9" t="s">
        <v>186</v>
      </c>
      <c r="H1499" s="9" t="s">
        <v>187</v>
      </c>
      <c r="I1499" s="10">
        <v>38687</v>
      </c>
      <c r="J1499" s="12">
        <v>0</v>
      </c>
    </row>
    <row r="1500" spans="1:10" x14ac:dyDescent="0.2">
      <c r="A1500" s="9" t="s">
        <v>67</v>
      </c>
      <c r="B1500" s="9" t="s">
        <v>186</v>
      </c>
      <c r="C1500" s="9" t="s">
        <v>34</v>
      </c>
      <c r="D1500" s="9" t="s">
        <v>30</v>
      </c>
      <c r="E1500" s="9" t="s">
        <v>31</v>
      </c>
      <c r="F1500" s="9" t="s">
        <v>32</v>
      </c>
      <c r="G1500" s="9" t="s">
        <v>186</v>
      </c>
      <c r="H1500" s="9" t="s">
        <v>187</v>
      </c>
      <c r="I1500" s="10">
        <v>42612</v>
      </c>
      <c r="J1500" s="11">
        <v>70143.08</v>
      </c>
    </row>
    <row r="1501" spans="1:10" x14ac:dyDescent="0.2">
      <c r="A1501" s="9" t="s">
        <v>67</v>
      </c>
      <c r="B1501" s="9" t="s">
        <v>188</v>
      </c>
      <c r="C1501" s="9" t="s">
        <v>34</v>
      </c>
      <c r="D1501" s="9" t="s">
        <v>30</v>
      </c>
      <c r="E1501" s="9" t="s">
        <v>31</v>
      </c>
      <c r="F1501" s="9" t="s">
        <v>32</v>
      </c>
      <c r="G1501" s="9" t="s">
        <v>188</v>
      </c>
      <c r="H1501" s="9" t="s">
        <v>189</v>
      </c>
      <c r="I1501" s="10">
        <v>31048</v>
      </c>
      <c r="J1501" s="11">
        <v>1818.88</v>
      </c>
    </row>
    <row r="1502" spans="1:10" x14ac:dyDescent="0.2">
      <c r="A1502" s="9" t="s">
        <v>67</v>
      </c>
      <c r="B1502" s="9" t="s">
        <v>188</v>
      </c>
      <c r="C1502" s="9" t="s">
        <v>34</v>
      </c>
      <c r="D1502" s="9" t="s">
        <v>30</v>
      </c>
      <c r="E1502" s="9" t="s">
        <v>31</v>
      </c>
      <c r="F1502" s="9" t="s">
        <v>32</v>
      </c>
      <c r="G1502" s="9" t="s">
        <v>188</v>
      </c>
      <c r="H1502" s="9" t="s">
        <v>189</v>
      </c>
      <c r="I1502" s="10">
        <v>36161</v>
      </c>
      <c r="J1502" s="11">
        <v>15205.92</v>
      </c>
    </row>
    <row r="1503" spans="1:10" x14ac:dyDescent="0.2">
      <c r="A1503" s="9" t="s">
        <v>67</v>
      </c>
      <c r="B1503" s="9" t="s">
        <v>188</v>
      </c>
      <c r="C1503" s="9" t="s">
        <v>34</v>
      </c>
      <c r="D1503" s="9" t="s">
        <v>30</v>
      </c>
      <c r="E1503" s="9" t="s">
        <v>31</v>
      </c>
      <c r="F1503" s="9" t="s">
        <v>32</v>
      </c>
      <c r="G1503" s="9" t="s">
        <v>188</v>
      </c>
      <c r="H1503" s="9" t="s">
        <v>189</v>
      </c>
      <c r="I1503" s="10">
        <v>37622</v>
      </c>
      <c r="J1503" s="11">
        <v>4495.05</v>
      </c>
    </row>
    <row r="1504" spans="1:10" x14ac:dyDescent="0.2">
      <c r="A1504" s="9" t="s">
        <v>67</v>
      </c>
      <c r="B1504" s="9" t="s">
        <v>188</v>
      </c>
      <c r="C1504" s="9" t="s">
        <v>34</v>
      </c>
      <c r="D1504" s="9" t="s">
        <v>30</v>
      </c>
      <c r="E1504" s="9" t="s">
        <v>31</v>
      </c>
      <c r="F1504" s="9" t="s">
        <v>32</v>
      </c>
      <c r="G1504" s="9" t="s">
        <v>188</v>
      </c>
      <c r="H1504" s="9" t="s">
        <v>189</v>
      </c>
      <c r="I1504" s="10">
        <v>39691</v>
      </c>
      <c r="J1504" s="11">
        <v>29066.240000000002</v>
      </c>
    </row>
    <row r="1505" spans="1:10" x14ac:dyDescent="0.2">
      <c r="A1505" s="9" t="s">
        <v>67</v>
      </c>
      <c r="B1505" s="9" t="s">
        <v>188</v>
      </c>
      <c r="C1505" s="9" t="s">
        <v>34</v>
      </c>
      <c r="D1505" s="9" t="s">
        <v>30</v>
      </c>
      <c r="E1505" s="9" t="s">
        <v>31</v>
      </c>
      <c r="F1505" s="9" t="s">
        <v>32</v>
      </c>
      <c r="G1505" s="9" t="s">
        <v>188</v>
      </c>
      <c r="H1505" s="9" t="s">
        <v>189</v>
      </c>
      <c r="I1505" s="10">
        <v>39752</v>
      </c>
      <c r="J1505" s="11">
        <v>4809.1400000000003</v>
      </c>
    </row>
    <row r="1506" spans="1:10" x14ac:dyDescent="0.2">
      <c r="A1506" s="9" t="s">
        <v>67</v>
      </c>
      <c r="B1506" s="9" t="s">
        <v>190</v>
      </c>
      <c r="C1506" s="9" t="s">
        <v>12</v>
      </c>
      <c r="D1506" s="9" t="s">
        <v>30</v>
      </c>
      <c r="E1506" s="9" t="s">
        <v>31</v>
      </c>
      <c r="F1506" s="9" t="s">
        <v>32</v>
      </c>
      <c r="G1506" s="9" t="s">
        <v>190</v>
      </c>
      <c r="H1506" s="9" t="s">
        <v>191</v>
      </c>
      <c r="I1506" s="10">
        <v>30317</v>
      </c>
      <c r="J1506" s="11">
        <v>8695.61</v>
      </c>
    </row>
    <row r="1507" spans="1:10" x14ac:dyDescent="0.2">
      <c r="A1507" s="9" t="s">
        <v>67</v>
      </c>
      <c r="B1507" s="9" t="s">
        <v>192</v>
      </c>
      <c r="C1507" s="9" t="s">
        <v>12</v>
      </c>
      <c r="D1507" s="9" t="s">
        <v>30</v>
      </c>
      <c r="E1507" s="9" t="s">
        <v>31</v>
      </c>
      <c r="F1507" s="9" t="s">
        <v>32</v>
      </c>
      <c r="G1507" s="9" t="s">
        <v>192</v>
      </c>
      <c r="H1507" s="9" t="s">
        <v>193</v>
      </c>
      <c r="I1507" s="10">
        <v>29221</v>
      </c>
      <c r="J1507" s="11">
        <v>2934.77</v>
      </c>
    </row>
    <row r="1508" spans="1:10" x14ac:dyDescent="0.2">
      <c r="A1508" s="9" t="s">
        <v>67</v>
      </c>
      <c r="B1508" s="9" t="s">
        <v>192</v>
      </c>
      <c r="C1508" s="9" t="s">
        <v>12</v>
      </c>
      <c r="D1508" s="9" t="s">
        <v>30</v>
      </c>
      <c r="E1508" s="9" t="s">
        <v>31</v>
      </c>
      <c r="F1508" s="9" t="s">
        <v>32</v>
      </c>
      <c r="G1508" s="9" t="s">
        <v>192</v>
      </c>
      <c r="H1508" s="9" t="s">
        <v>193</v>
      </c>
      <c r="I1508" s="10">
        <v>30317</v>
      </c>
      <c r="J1508" s="11">
        <v>3152.77</v>
      </c>
    </row>
    <row r="1509" spans="1:10" x14ac:dyDescent="0.2">
      <c r="A1509" s="9" t="s">
        <v>67</v>
      </c>
      <c r="B1509" s="9" t="s">
        <v>192</v>
      </c>
      <c r="C1509" s="9" t="s">
        <v>12</v>
      </c>
      <c r="D1509" s="9" t="s">
        <v>30</v>
      </c>
      <c r="E1509" s="9" t="s">
        <v>31</v>
      </c>
      <c r="F1509" s="9" t="s">
        <v>32</v>
      </c>
      <c r="G1509" s="9" t="s">
        <v>192</v>
      </c>
      <c r="H1509" s="9" t="s">
        <v>193</v>
      </c>
      <c r="I1509" s="10">
        <v>30682</v>
      </c>
      <c r="J1509" s="11">
        <v>138.82</v>
      </c>
    </row>
    <row r="1510" spans="1:10" x14ac:dyDescent="0.2">
      <c r="A1510" s="9" t="s">
        <v>67</v>
      </c>
      <c r="B1510" s="9" t="s">
        <v>192</v>
      </c>
      <c r="C1510" s="9" t="s">
        <v>12</v>
      </c>
      <c r="D1510" s="9" t="s">
        <v>30</v>
      </c>
      <c r="E1510" s="9" t="s">
        <v>31</v>
      </c>
      <c r="F1510" s="9" t="s">
        <v>32</v>
      </c>
      <c r="G1510" s="9" t="s">
        <v>192</v>
      </c>
      <c r="H1510" s="9" t="s">
        <v>193</v>
      </c>
      <c r="I1510" s="10">
        <v>33970</v>
      </c>
      <c r="J1510" s="11">
        <v>4216.75</v>
      </c>
    </row>
    <row r="1511" spans="1:10" x14ac:dyDescent="0.2">
      <c r="A1511" s="9" t="s">
        <v>67</v>
      </c>
      <c r="B1511" s="9" t="s">
        <v>192</v>
      </c>
      <c r="C1511" s="9" t="s">
        <v>12</v>
      </c>
      <c r="D1511" s="9" t="s">
        <v>30</v>
      </c>
      <c r="E1511" s="9" t="s">
        <v>31</v>
      </c>
      <c r="F1511" s="9" t="s">
        <v>32</v>
      </c>
      <c r="G1511" s="9" t="s">
        <v>192</v>
      </c>
      <c r="H1511" s="9" t="s">
        <v>193</v>
      </c>
      <c r="I1511" s="10">
        <v>37622</v>
      </c>
      <c r="J1511" s="12">
        <v>0</v>
      </c>
    </row>
    <row r="1512" spans="1:10" x14ac:dyDescent="0.2">
      <c r="A1512" s="9" t="s">
        <v>67</v>
      </c>
      <c r="B1512" s="9" t="s">
        <v>192</v>
      </c>
      <c r="C1512" s="9" t="s">
        <v>12</v>
      </c>
      <c r="D1512" s="9" t="s">
        <v>30</v>
      </c>
      <c r="E1512" s="9" t="s">
        <v>31</v>
      </c>
      <c r="F1512" s="9" t="s">
        <v>32</v>
      </c>
      <c r="G1512" s="9" t="s">
        <v>192</v>
      </c>
      <c r="H1512" s="9" t="s">
        <v>193</v>
      </c>
      <c r="I1512" s="10">
        <v>38769</v>
      </c>
      <c r="J1512" s="11">
        <v>47478.06</v>
      </c>
    </row>
    <row r="1513" spans="1:10" x14ac:dyDescent="0.2">
      <c r="A1513" s="9" t="s">
        <v>67</v>
      </c>
      <c r="B1513" s="9" t="s">
        <v>192</v>
      </c>
      <c r="C1513" s="9" t="s">
        <v>12</v>
      </c>
      <c r="D1513" s="9" t="s">
        <v>30</v>
      </c>
      <c r="E1513" s="9" t="s">
        <v>31</v>
      </c>
      <c r="F1513" s="9" t="s">
        <v>32</v>
      </c>
      <c r="G1513" s="9" t="s">
        <v>192</v>
      </c>
      <c r="H1513" s="9" t="s">
        <v>193</v>
      </c>
      <c r="I1513" s="10">
        <v>39098</v>
      </c>
      <c r="J1513" s="11">
        <v>11694.11</v>
      </c>
    </row>
    <row r="1514" spans="1:10" x14ac:dyDescent="0.2">
      <c r="A1514" s="9" t="s">
        <v>67</v>
      </c>
      <c r="B1514" s="9" t="s">
        <v>194</v>
      </c>
      <c r="C1514" s="9" t="s">
        <v>17</v>
      </c>
      <c r="D1514" s="9" t="s">
        <v>30</v>
      </c>
      <c r="E1514" s="9" t="s">
        <v>31</v>
      </c>
      <c r="F1514" s="9" t="s">
        <v>32</v>
      </c>
      <c r="G1514" s="9" t="s">
        <v>194</v>
      </c>
      <c r="H1514" s="9" t="s">
        <v>195</v>
      </c>
      <c r="I1514" s="10">
        <v>40147</v>
      </c>
      <c r="J1514" s="12">
        <v>0</v>
      </c>
    </row>
    <row r="1515" spans="1:10" x14ac:dyDescent="0.2">
      <c r="A1515" s="9" t="s">
        <v>67</v>
      </c>
      <c r="B1515" s="9" t="s">
        <v>194</v>
      </c>
      <c r="C1515" s="9" t="s">
        <v>17</v>
      </c>
      <c r="D1515" s="9" t="s">
        <v>30</v>
      </c>
      <c r="E1515" s="9" t="s">
        <v>31</v>
      </c>
      <c r="F1515" s="9" t="s">
        <v>32</v>
      </c>
      <c r="G1515" s="9" t="s">
        <v>194</v>
      </c>
      <c r="H1515" s="9" t="s">
        <v>195</v>
      </c>
      <c r="I1515" s="10">
        <v>40237</v>
      </c>
      <c r="J1515" s="11">
        <v>922.12</v>
      </c>
    </row>
    <row r="1516" spans="1:10" x14ac:dyDescent="0.2">
      <c r="A1516" s="9" t="s">
        <v>67</v>
      </c>
      <c r="B1516" s="9" t="s">
        <v>196</v>
      </c>
      <c r="C1516" s="9" t="s">
        <v>12</v>
      </c>
      <c r="D1516" s="9" t="s">
        <v>30</v>
      </c>
      <c r="E1516" s="9" t="s">
        <v>31</v>
      </c>
      <c r="F1516" s="9" t="s">
        <v>32</v>
      </c>
      <c r="G1516" s="9" t="s">
        <v>196</v>
      </c>
      <c r="H1516" s="9" t="s">
        <v>197</v>
      </c>
      <c r="I1516" s="10">
        <v>30682</v>
      </c>
      <c r="J1516" s="11">
        <v>4830.82</v>
      </c>
    </row>
    <row r="1517" spans="1:10" x14ac:dyDescent="0.2">
      <c r="A1517" s="9" t="s">
        <v>67</v>
      </c>
      <c r="B1517" s="9" t="s">
        <v>196</v>
      </c>
      <c r="C1517" s="9" t="s">
        <v>12</v>
      </c>
      <c r="D1517" s="9" t="s">
        <v>30</v>
      </c>
      <c r="E1517" s="9" t="s">
        <v>31</v>
      </c>
      <c r="F1517" s="9" t="s">
        <v>32</v>
      </c>
      <c r="G1517" s="9" t="s">
        <v>196</v>
      </c>
      <c r="H1517" s="9" t="s">
        <v>197</v>
      </c>
      <c r="I1517" s="10">
        <v>33604</v>
      </c>
      <c r="J1517" s="11">
        <v>69112.09</v>
      </c>
    </row>
    <row r="1518" spans="1:10" x14ac:dyDescent="0.2">
      <c r="A1518" s="9" t="s">
        <v>67</v>
      </c>
      <c r="B1518" s="9" t="s">
        <v>196</v>
      </c>
      <c r="C1518" s="9" t="s">
        <v>12</v>
      </c>
      <c r="D1518" s="9" t="s">
        <v>30</v>
      </c>
      <c r="E1518" s="9" t="s">
        <v>31</v>
      </c>
      <c r="F1518" s="9" t="s">
        <v>32</v>
      </c>
      <c r="G1518" s="9" t="s">
        <v>196</v>
      </c>
      <c r="H1518" s="9" t="s">
        <v>197</v>
      </c>
      <c r="I1518" s="10">
        <v>34335</v>
      </c>
      <c r="J1518" s="11">
        <v>19396.71</v>
      </c>
    </row>
    <row r="1519" spans="1:10" x14ac:dyDescent="0.2">
      <c r="A1519" s="9" t="s">
        <v>67</v>
      </c>
      <c r="B1519" s="9" t="s">
        <v>196</v>
      </c>
      <c r="C1519" s="9" t="s">
        <v>12</v>
      </c>
      <c r="D1519" s="9" t="s">
        <v>30</v>
      </c>
      <c r="E1519" s="9" t="s">
        <v>31</v>
      </c>
      <c r="F1519" s="9" t="s">
        <v>32</v>
      </c>
      <c r="G1519" s="9" t="s">
        <v>196</v>
      </c>
      <c r="H1519" s="9" t="s">
        <v>197</v>
      </c>
      <c r="I1519" s="10">
        <v>39098</v>
      </c>
      <c r="J1519" s="11">
        <v>39867.370000000003</v>
      </c>
    </row>
    <row r="1520" spans="1:10" x14ac:dyDescent="0.2">
      <c r="A1520" s="9" t="s">
        <v>67</v>
      </c>
      <c r="B1520" s="9" t="s">
        <v>196</v>
      </c>
      <c r="C1520" s="9" t="s">
        <v>12</v>
      </c>
      <c r="D1520" s="9" t="s">
        <v>30</v>
      </c>
      <c r="E1520" s="9" t="s">
        <v>31</v>
      </c>
      <c r="F1520" s="9" t="s">
        <v>32</v>
      </c>
      <c r="G1520" s="9" t="s">
        <v>196</v>
      </c>
      <c r="H1520" s="9" t="s">
        <v>197</v>
      </c>
      <c r="I1520" s="10">
        <v>41306</v>
      </c>
      <c r="J1520" s="11">
        <v>26652.73</v>
      </c>
    </row>
    <row r="1521" spans="1:10" x14ac:dyDescent="0.2">
      <c r="A1521" s="9" t="s">
        <v>67</v>
      </c>
      <c r="B1521" s="9" t="s">
        <v>196</v>
      </c>
      <c r="C1521" s="9" t="s">
        <v>12</v>
      </c>
      <c r="D1521" s="9" t="s">
        <v>30</v>
      </c>
      <c r="E1521" s="9" t="s">
        <v>31</v>
      </c>
      <c r="F1521" s="9" t="s">
        <v>32</v>
      </c>
      <c r="G1521" s="9" t="s">
        <v>196</v>
      </c>
      <c r="H1521" s="9" t="s">
        <v>197</v>
      </c>
      <c r="I1521" s="10">
        <v>41446</v>
      </c>
      <c r="J1521" s="11">
        <v>14854.64</v>
      </c>
    </row>
    <row r="1522" spans="1:10" x14ac:dyDescent="0.2">
      <c r="A1522" s="9" t="s">
        <v>67</v>
      </c>
      <c r="B1522" s="9" t="s">
        <v>198</v>
      </c>
      <c r="C1522" s="9" t="s">
        <v>34</v>
      </c>
      <c r="D1522" s="9" t="s">
        <v>30</v>
      </c>
      <c r="E1522" s="9" t="s">
        <v>31</v>
      </c>
      <c r="F1522" s="9" t="s">
        <v>32</v>
      </c>
      <c r="G1522" s="9" t="s">
        <v>198</v>
      </c>
      <c r="H1522" s="9" t="s">
        <v>199</v>
      </c>
      <c r="I1522" s="10">
        <v>37987</v>
      </c>
      <c r="J1522" s="11">
        <v>70490.33</v>
      </c>
    </row>
    <row r="1523" spans="1:10" x14ac:dyDescent="0.2">
      <c r="A1523" s="9" t="s">
        <v>67</v>
      </c>
      <c r="B1523" s="9" t="s">
        <v>198</v>
      </c>
      <c r="C1523" s="9" t="s">
        <v>34</v>
      </c>
      <c r="D1523" s="9" t="s">
        <v>30</v>
      </c>
      <c r="E1523" s="9" t="s">
        <v>31</v>
      </c>
      <c r="F1523" s="9" t="s">
        <v>32</v>
      </c>
      <c r="G1523" s="9" t="s">
        <v>198</v>
      </c>
      <c r="H1523" s="9" t="s">
        <v>199</v>
      </c>
      <c r="I1523" s="10">
        <v>38533</v>
      </c>
      <c r="J1523" s="11">
        <v>2223.4299999999998</v>
      </c>
    </row>
    <row r="1524" spans="1:10" x14ac:dyDescent="0.2">
      <c r="A1524" s="9" t="s">
        <v>67</v>
      </c>
      <c r="B1524" s="9" t="s">
        <v>198</v>
      </c>
      <c r="C1524" s="9" t="s">
        <v>34</v>
      </c>
      <c r="D1524" s="9" t="s">
        <v>30</v>
      </c>
      <c r="E1524" s="9" t="s">
        <v>31</v>
      </c>
      <c r="F1524" s="9" t="s">
        <v>32</v>
      </c>
      <c r="G1524" s="9" t="s">
        <v>198</v>
      </c>
      <c r="H1524" s="9" t="s">
        <v>199</v>
      </c>
      <c r="I1524" s="10">
        <v>39024</v>
      </c>
      <c r="J1524" s="11">
        <v>9690.5300000000007</v>
      </c>
    </row>
    <row r="1525" spans="1:10" x14ac:dyDescent="0.2">
      <c r="A1525" s="9" t="s">
        <v>67</v>
      </c>
      <c r="B1525" s="9" t="s">
        <v>198</v>
      </c>
      <c r="C1525" s="9" t="s">
        <v>34</v>
      </c>
      <c r="D1525" s="9" t="s">
        <v>30</v>
      </c>
      <c r="E1525" s="9" t="s">
        <v>31</v>
      </c>
      <c r="F1525" s="9" t="s">
        <v>32</v>
      </c>
      <c r="G1525" s="9" t="s">
        <v>198</v>
      </c>
      <c r="H1525" s="9" t="s">
        <v>199</v>
      </c>
      <c r="I1525" s="10">
        <v>40451</v>
      </c>
      <c r="J1525" s="11">
        <v>1909.41</v>
      </c>
    </row>
    <row r="1526" spans="1:10" x14ac:dyDescent="0.2">
      <c r="A1526" s="9" t="s">
        <v>67</v>
      </c>
      <c r="B1526" s="9" t="s">
        <v>198</v>
      </c>
      <c r="C1526" s="9" t="s">
        <v>34</v>
      </c>
      <c r="D1526" s="9" t="s">
        <v>30</v>
      </c>
      <c r="E1526" s="9" t="s">
        <v>31</v>
      </c>
      <c r="F1526" s="9" t="s">
        <v>32</v>
      </c>
      <c r="G1526" s="9" t="s">
        <v>198</v>
      </c>
      <c r="H1526" s="9" t="s">
        <v>199</v>
      </c>
      <c r="I1526" s="10">
        <v>41518</v>
      </c>
      <c r="J1526" s="12">
        <v>16990</v>
      </c>
    </row>
    <row r="1527" spans="1:10" x14ac:dyDescent="0.2">
      <c r="A1527" s="9" t="s">
        <v>67</v>
      </c>
      <c r="B1527" s="9" t="s">
        <v>198</v>
      </c>
      <c r="C1527" s="9" t="s">
        <v>34</v>
      </c>
      <c r="D1527" s="9" t="s">
        <v>45</v>
      </c>
      <c r="E1527" s="9" t="s">
        <v>31</v>
      </c>
      <c r="F1527" s="9" t="s">
        <v>32</v>
      </c>
      <c r="G1527" s="9" t="s">
        <v>198</v>
      </c>
      <c r="H1527" s="9" t="s">
        <v>200</v>
      </c>
      <c r="I1527" s="10">
        <v>38353</v>
      </c>
      <c r="J1527" s="11">
        <v>9554.89</v>
      </c>
    </row>
    <row r="1528" spans="1:10" x14ac:dyDescent="0.2">
      <c r="A1528" s="9" t="s">
        <v>67</v>
      </c>
      <c r="B1528" s="9" t="s">
        <v>201</v>
      </c>
      <c r="C1528" s="9" t="s">
        <v>17</v>
      </c>
      <c r="D1528" s="9" t="s">
        <v>30</v>
      </c>
      <c r="E1528" s="9" t="s">
        <v>31</v>
      </c>
      <c r="F1528" s="9" t="s">
        <v>32</v>
      </c>
      <c r="G1528" s="9" t="s">
        <v>201</v>
      </c>
      <c r="H1528" s="9" t="s">
        <v>202</v>
      </c>
      <c r="I1528" s="10">
        <v>38981</v>
      </c>
      <c r="J1528" s="11">
        <v>2259.0100000000002</v>
      </c>
    </row>
    <row r="1529" spans="1:10" x14ac:dyDescent="0.2">
      <c r="A1529" s="9" t="s">
        <v>67</v>
      </c>
      <c r="B1529" s="9" t="s">
        <v>203</v>
      </c>
      <c r="C1529" s="9" t="s">
        <v>34</v>
      </c>
      <c r="D1529" s="9" t="s">
        <v>30</v>
      </c>
      <c r="E1529" s="9" t="s">
        <v>31</v>
      </c>
      <c r="F1529" s="9" t="s">
        <v>32</v>
      </c>
      <c r="G1529" s="9" t="s">
        <v>203</v>
      </c>
      <c r="H1529" s="9" t="s">
        <v>204</v>
      </c>
      <c r="I1529" s="10">
        <v>42732</v>
      </c>
      <c r="J1529" s="11">
        <v>179450.46</v>
      </c>
    </row>
    <row r="1530" spans="1:10" x14ac:dyDescent="0.2">
      <c r="A1530" s="9" t="s">
        <v>67</v>
      </c>
      <c r="B1530" s="9" t="s">
        <v>205</v>
      </c>
      <c r="C1530" s="9" t="s">
        <v>34</v>
      </c>
      <c r="D1530" s="9" t="s">
        <v>30</v>
      </c>
      <c r="E1530" s="9" t="s">
        <v>31</v>
      </c>
      <c r="F1530" s="9" t="s">
        <v>32</v>
      </c>
      <c r="G1530" s="9" t="s">
        <v>205</v>
      </c>
      <c r="H1530" s="9" t="s">
        <v>206</v>
      </c>
      <c r="I1530" s="10">
        <v>42053</v>
      </c>
      <c r="J1530" s="11">
        <v>12413.38</v>
      </c>
    </row>
    <row r="1531" spans="1:10" x14ac:dyDescent="0.2">
      <c r="A1531" s="9" t="s">
        <v>67</v>
      </c>
      <c r="B1531" s="9" t="s">
        <v>54</v>
      </c>
      <c r="C1531" s="9" t="s">
        <v>17</v>
      </c>
      <c r="D1531" s="9" t="s">
        <v>30</v>
      </c>
      <c r="E1531" s="9" t="s">
        <v>31</v>
      </c>
      <c r="F1531" s="9" t="s">
        <v>32</v>
      </c>
      <c r="G1531" s="9" t="s">
        <v>54</v>
      </c>
      <c r="H1531" s="9" t="s">
        <v>55</v>
      </c>
      <c r="I1531" s="10">
        <v>41306</v>
      </c>
      <c r="J1531" s="11">
        <v>1578.88</v>
      </c>
    </row>
    <row r="1532" spans="1:10" x14ac:dyDescent="0.2">
      <c r="A1532" s="9" t="s">
        <v>67</v>
      </c>
      <c r="B1532" s="9" t="s">
        <v>54</v>
      </c>
      <c r="C1532" s="9" t="s">
        <v>17</v>
      </c>
      <c r="D1532" s="9" t="s">
        <v>30</v>
      </c>
      <c r="E1532" s="9" t="s">
        <v>31</v>
      </c>
      <c r="F1532" s="9" t="s">
        <v>32</v>
      </c>
      <c r="G1532" s="9" t="s">
        <v>54</v>
      </c>
      <c r="H1532" s="9" t="s">
        <v>55</v>
      </c>
      <c r="I1532" s="10">
        <v>41699</v>
      </c>
      <c r="J1532" s="11">
        <v>-1578.88</v>
      </c>
    </row>
    <row r="1533" spans="1:10" x14ac:dyDescent="0.2">
      <c r="A1533" s="9" t="s">
        <v>67</v>
      </c>
      <c r="B1533" s="9" t="s">
        <v>207</v>
      </c>
      <c r="C1533" s="9" t="s">
        <v>12</v>
      </c>
      <c r="D1533" s="9" t="s">
        <v>30</v>
      </c>
      <c r="E1533" s="9" t="s">
        <v>31</v>
      </c>
      <c r="F1533" s="9" t="s">
        <v>32</v>
      </c>
      <c r="G1533" s="9" t="s">
        <v>207</v>
      </c>
      <c r="H1533" s="9" t="s">
        <v>208</v>
      </c>
      <c r="I1533" s="10">
        <v>21186</v>
      </c>
      <c r="J1533" s="11">
        <v>1248.3</v>
      </c>
    </row>
    <row r="1534" spans="1:10" x14ac:dyDescent="0.2">
      <c r="A1534" s="9" t="s">
        <v>67</v>
      </c>
      <c r="B1534" s="9" t="s">
        <v>207</v>
      </c>
      <c r="C1534" s="9" t="s">
        <v>12</v>
      </c>
      <c r="D1534" s="9" t="s">
        <v>30</v>
      </c>
      <c r="E1534" s="9" t="s">
        <v>31</v>
      </c>
      <c r="F1534" s="9" t="s">
        <v>32</v>
      </c>
      <c r="G1534" s="9" t="s">
        <v>207</v>
      </c>
      <c r="H1534" s="9" t="s">
        <v>208</v>
      </c>
      <c r="I1534" s="10">
        <v>28856</v>
      </c>
      <c r="J1534" s="11">
        <v>2440.67</v>
      </c>
    </row>
    <row r="1535" spans="1:10" x14ac:dyDescent="0.2">
      <c r="A1535" s="9" t="s">
        <v>67</v>
      </c>
      <c r="B1535" s="9" t="s">
        <v>209</v>
      </c>
      <c r="C1535" s="9" t="s">
        <v>12</v>
      </c>
      <c r="D1535" s="9" t="s">
        <v>30</v>
      </c>
      <c r="E1535" s="9" t="s">
        <v>31</v>
      </c>
      <c r="F1535" s="9" t="s">
        <v>32</v>
      </c>
      <c r="G1535" s="9" t="s">
        <v>209</v>
      </c>
      <c r="H1535" s="9" t="s">
        <v>210</v>
      </c>
      <c r="I1535" s="10">
        <v>37622</v>
      </c>
      <c r="J1535" s="12">
        <v>0</v>
      </c>
    </row>
    <row r="1536" spans="1:10" x14ac:dyDescent="0.2">
      <c r="A1536" s="9" t="s">
        <v>67</v>
      </c>
      <c r="B1536" s="9" t="s">
        <v>209</v>
      </c>
      <c r="C1536" s="9" t="s">
        <v>12</v>
      </c>
      <c r="D1536" s="9" t="s">
        <v>30</v>
      </c>
      <c r="E1536" s="9" t="s">
        <v>31</v>
      </c>
      <c r="F1536" s="9" t="s">
        <v>32</v>
      </c>
      <c r="G1536" s="9" t="s">
        <v>209</v>
      </c>
      <c r="H1536" s="9" t="s">
        <v>210</v>
      </c>
      <c r="I1536" s="10">
        <v>42311</v>
      </c>
      <c r="J1536" s="11">
        <v>12221.55</v>
      </c>
    </row>
    <row r="1537" spans="1:10" x14ac:dyDescent="0.2">
      <c r="A1537" s="9" t="s">
        <v>67</v>
      </c>
      <c r="B1537" s="9" t="s">
        <v>211</v>
      </c>
      <c r="C1537" s="9" t="s">
        <v>34</v>
      </c>
      <c r="D1537" s="9" t="s">
        <v>30</v>
      </c>
      <c r="E1537" s="9" t="s">
        <v>31</v>
      </c>
      <c r="F1537" s="9" t="s">
        <v>32</v>
      </c>
      <c r="G1537" s="9" t="s">
        <v>211</v>
      </c>
      <c r="H1537" s="9" t="s">
        <v>212</v>
      </c>
      <c r="I1537" s="10">
        <v>33604</v>
      </c>
      <c r="J1537" s="11">
        <v>2432.8000000000002</v>
      </c>
    </row>
    <row r="1538" spans="1:10" x14ac:dyDescent="0.2">
      <c r="A1538" s="9" t="s">
        <v>67</v>
      </c>
      <c r="B1538" s="9" t="s">
        <v>211</v>
      </c>
      <c r="C1538" s="9" t="s">
        <v>34</v>
      </c>
      <c r="D1538" s="9" t="s">
        <v>30</v>
      </c>
      <c r="E1538" s="9" t="s">
        <v>31</v>
      </c>
      <c r="F1538" s="9" t="s">
        <v>32</v>
      </c>
      <c r="G1538" s="9" t="s">
        <v>211</v>
      </c>
      <c r="H1538" s="9" t="s">
        <v>212</v>
      </c>
      <c r="I1538" s="10">
        <v>34335</v>
      </c>
      <c r="J1538" s="11">
        <v>12313.61</v>
      </c>
    </row>
    <row r="1539" spans="1:10" x14ac:dyDescent="0.2">
      <c r="A1539" s="9" t="s">
        <v>67</v>
      </c>
      <c r="B1539" s="9" t="s">
        <v>211</v>
      </c>
      <c r="C1539" s="9" t="s">
        <v>34</v>
      </c>
      <c r="D1539" s="9" t="s">
        <v>30</v>
      </c>
      <c r="E1539" s="9" t="s">
        <v>31</v>
      </c>
      <c r="F1539" s="9" t="s">
        <v>32</v>
      </c>
      <c r="G1539" s="9" t="s">
        <v>211</v>
      </c>
      <c r="H1539" s="9" t="s">
        <v>212</v>
      </c>
      <c r="I1539" s="10">
        <v>37987</v>
      </c>
      <c r="J1539" s="11">
        <v>16583.419999999998</v>
      </c>
    </row>
    <row r="1540" spans="1:10" x14ac:dyDescent="0.2">
      <c r="A1540" s="9" t="s">
        <v>67</v>
      </c>
      <c r="B1540" s="9" t="s">
        <v>211</v>
      </c>
      <c r="C1540" s="9" t="s">
        <v>34</v>
      </c>
      <c r="D1540" s="9" t="s">
        <v>30</v>
      </c>
      <c r="E1540" s="9" t="s">
        <v>31</v>
      </c>
      <c r="F1540" s="9" t="s">
        <v>32</v>
      </c>
      <c r="G1540" s="9" t="s">
        <v>211</v>
      </c>
      <c r="H1540" s="9" t="s">
        <v>212</v>
      </c>
      <c r="I1540" s="10">
        <v>41912</v>
      </c>
      <c r="J1540" s="11">
        <v>17728.93</v>
      </c>
    </row>
    <row r="1541" spans="1:10" x14ac:dyDescent="0.2">
      <c r="A1541" s="9" t="s">
        <v>67</v>
      </c>
      <c r="B1541" s="9" t="s">
        <v>213</v>
      </c>
      <c r="C1541" s="9" t="s">
        <v>17</v>
      </c>
      <c r="D1541" s="9" t="s">
        <v>30</v>
      </c>
      <c r="E1541" s="9" t="s">
        <v>31</v>
      </c>
      <c r="F1541" s="9" t="s">
        <v>32</v>
      </c>
      <c r="G1541" s="9" t="s">
        <v>213</v>
      </c>
      <c r="H1541" s="9" t="s">
        <v>214</v>
      </c>
      <c r="I1541" s="10">
        <v>34335</v>
      </c>
      <c r="J1541" s="12">
        <v>0</v>
      </c>
    </row>
    <row r="1542" spans="1:10" x14ac:dyDescent="0.2">
      <c r="A1542" s="9" t="s">
        <v>67</v>
      </c>
      <c r="B1542" s="9" t="s">
        <v>213</v>
      </c>
      <c r="C1542" s="9" t="s">
        <v>17</v>
      </c>
      <c r="D1542" s="9" t="s">
        <v>30</v>
      </c>
      <c r="E1542" s="9" t="s">
        <v>31</v>
      </c>
      <c r="F1542" s="9" t="s">
        <v>32</v>
      </c>
      <c r="G1542" s="9" t="s">
        <v>213</v>
      </c>
      <c r="H1542" s="9" t="s">
        <v>214</v>
      </c>
      <c r="I1542" s="10">
        <v>35431</v>
      </c>
      <c r="J1542" s="12">
        <v>0</v>
      </c>
    </row>
    <row r="1543" spans="1:10" x14ac:dyDescent="0.2">
      <c r="A1543" s="9" t="s">
        <v>67</v>
      </c>
      <c r="B1543" s="9" t="s">
        <v>213</v>
      </c>
      <c r="C1543" s="9" t="s">
        <v>17</v>
      </c>
      <c r="D1543" s="9" t="s">
        <v>30</v>
      </c>
      <c r="E1543" s="9" t="s">
        <v>31</v>
      </c>
      <c r="F1543" s="9" t="s">
        <v>32</v>
      </c>
      <c r="G1543" s="9" t="s">
        <v>213</v>
      </c>
      <c r="H1543" s="9" t="s">
        <v>214</v>
      </c>
      <c r="I1543" s="10">
        <v>38981</v>
      </c>
      <c r="J1543" s="11">
        <v>2259.0100000000002</v>
      </c>
    </row>
    <row r="1544" spans="1:10" x14ac:dyDescent="0.2">
      <c r="A1544" s="9" t="s">
        <v>67</v>
      </c>
      <c r="B1544" s="9" t="s">
        <v>215</v>
      </c>
      <c r="C1544" s="9" t="s">
        <v>34</v>
      </c>
      <c r="D1544" s="9" t="s">
        <v>30</v>
      </c>
      <c r="E1544" s="9" t="s">
        <v>31</v>
      </c>
      <c r="F1544" s="9" t="s">
        <v>32</v>
      </c>
      <c r="G1544" s="9" t="s">
        <v>215</v>
      </c>
      <c r="H1544" s="9" t="s">
        <v>216</v>
      </c>
      <c r="I1544" s="10">
        <v>37622</v>
      </c>
      <c r="J1544" s="11">
        <v>42554.61</v>
      </c>
    </row>
    <row r="1545" spans="1:10" x14ac:dyDescent="0.2">
      <c r="A1545" s="9" t="s">
        <v>67</v>
      </c>
      <c r="B1545" s="9" t="s">
        <v>217</v>
      </c>
      <c r="C1545" s="9" t="s">
        <v>34</v>
      </c>
      <c r="D1545" s="9" t="s">
        <v>30</v>
      </c>
      <c r="E1545" s="9" t="s">
        <v>31</v>
      </c>
      <c r="F1545" s="9" t="s">
        <v>32</v>
      </c>
      <c r="G1545" s="9" t="s">
        <v>217</v>
      </c>
      <c r="H1545" s="9" t="s">
        <v>218</v>
      </c>
      <c r="I1545" s="10">
        <v>29587</v>
      </c>
      <c r="J1545" s="11">
        <v>4373.93</v>
      </c>
    </row>
    <row r="1546" spans="1:10" x14ac:dyDescent="0.2">
      <c r="A1546" s="9" t="s">
        <v>67</v>
      </c>
      <c r="B1546" s="9" t="s">
        <v>217</v>
      </c>
      <c r="C1546" s="9" t="s">
        <v>34</v>
      </c>
      <c r="D1546" s="9" t="s">
        <v>30</v>
      </c>
      <c r="E1546" s="9" t="s">
        <v>31</v>
      </c>
      <c r="F1546" s="9" t="s">
        <v>32</v>
      </c>
      <c r="G1546" s="9" t="s">
        <v>217</v>
      </c>
      <c r="H1546" s="9" t="s">
        <v>218</v>
      </c>
      <c r="I1546" s="10">
        <v>36161</v>
      </c>
      <c r="J1546" s="11">
        <v>64820.27</v>
      </c>
    </row>
    <row r="1547" spans="1:10" x14ac:dyDescent="0.2">
      <c r="A1547" s="9" t="s">
        <v>67</v>
      </c>
      <c r="B1547" s="9" t="s">
        <v>217</v>
      </c>
      <c r="C1547" s="9" t="s">
        <v>34</v>
      </c>
      <c r="D1547" s="9" t="s">
        <v>30</v>
      </c>
      <c r="E1547" s="9" t="s">
        <v>31</v>
      </c>
      <c r="F1547" s="9" t="s">
        <v>32</v>
      </c>
      <c r="G1547" s="9" t="s">
        <v>217</v>
      </c>
      <c r="H1547" s="9" t="s">
        <v>218</v>
      </c>
      <c r="I1547" s="10">
        <v>40664</v>
      </c>
      <c r="J1547" s="11">
        <v>3284.71</v>
      </c>
    </row>
    <row r="1548" spans="1:10" x14ac:dyDescent="0.2">
      <c r="A1548" s="9" t="s">
        <v>67</v>
      </c>
      <c r="B1548" s="9" t="s">
        <v>217</v>
      </c>
      <c r="C1548" s="9" t="s">
        <v>34</v>
      </c>
      <c r="D1548" s="9" t="s">
        <v>30</v>
      </c>
      <c r="E1548" s="9" t="s">
        <v>31</v>
      </c>
      <c r="F1548" s="9" t="s">
        <v>32</v>
      </c>
      <c r="G1548" s="9" t="s">
        <v>217</v>
      </c>
      <c r="H1548" s="9" t="s">
        <v>218</v>
      </c>
      <c r="I1548" s="10">
        <v>41585</v>
      </c>
      <c r="J1548" s="12">
        <v>0</v>
      </c>
    </row>
    <row r="1549" spans="1:10" x14ac:dyDescent="0.2">
      <c r="A1549" s="9" t="s">
        <v>67</v>
      </c>
      <c r="B1549" s="9" t="s">
        <v>217</v>
      </c>
      <c r="C1549" s="9" t="s">
        <v>34</v>
      </c>
      <c r="D1549" s="9" t="s">
        <v>30</v>
      </c>
      <c r="E1549" s="9" t="s">
        <v>31</v>
      </c>
      <c r="F1549" s="9" t="s">
        <v>32</v>
      </c>
      <c r="G1549" s="9" t="s">
        <v>217</v>
      </c>
      <c r="H1549" s="9" t="s">
        <v>218</v>
      </c>
      <c r="I1549" s="10">
        <v>41760</v>
      </c>
      <c r="J1549" s="11">
        <v>121722.93</v>
      </c>
    </row>
    <row r="1550" spans="1:10" x14ac:dyDescent="0.2">
      <c r="A1550" s="9" t="s">
        <v>67</v>
      </c>
      <c r="B1550" s="9" t="s">
        <v>219</v>
      </c>
      <c r="C1550" s="9" t="s">
        <v>17</v>
      </c>
      <c r="D1550" s="9" t="s">
        <v>37</v>
      </c>
      <c r="E1550" s="9" t="s">
        <v>31</v>
      </c>
      <c r="F1550" s="9" t="s">
        <v>32</v>
      </c>
      <c r="G1550" s="9" t="s">
        <v>219</v>
      </c>
      <c r="H1550" s="9" t="s">
        <v>220</v>
      </c>
      <c r="I1550" s="10">
        <v>37622</v>
      </c>
      <c r="J1550" s="11">
        <v>263.99</v>
      </c>
    </row>
    <row r="1551" spans="1:10" x14ac:dyDescent="0.2">
      <c r="A1551" s="9" t="s">
        <v>67</v>
      </c>
      <c r="B1551" s="9" t="s">
        <v>219</v>
      </c>
      <c r="C1551" s="9" t="s">
        <v>17</v>
      </c>
      <c r="D1551" s="9" t="s">
        <v>30</v>
      </c>
      <c r="E1551" s="9" t="s">
        <v>31</v>
      </c>
      <c r="F1551" s="9" t="s">
        <v>32</v>
      </c>
      <c r="G1551" s="9" t="s">
        <v>219</v>
      </c>
      <c r="H1551" s="9" t="s">
        <v>220</v>
      </c>
      <c r="I1551" s="10">
        <v>36161</v>
      </c>
      <c r="J1551" s="12">
        <v>1</v>
      </c>
    </row>
    <row r="1552" spans="1:10" x14ac:dyDescent="0.2">
      <c r="A1552" s="9" t="s">
        <v>67</v>
      </c>
      <c r="B1552" s="9" t="s">
        <v>219</v>
      </c>
      <c r="C1552" s="9" t="s">
        <v>17</v>
      </c>
      <c r="D1552" s="9" t="s">
        <v>30</v>
      </c>
      <c r="E1552" s="9" t="s">
        <v>31</v>
      </c>
      <c r="F1552" s="9" t="s">
        <v>32</v>
      </c>
      <c r="G1552" s="9" t="s">
        <v>219</v>
      </c>
      <c r="H1552" s="9" t="s">
        <v>220</v>
      </c>
      <c r="I1552" s="10">
        <v>36526</v>
      </c>
      <c r="J1552" s="11">
        <v>675.95</v>
      </c>
    </row>
    <row r="1553" spans="1:10" x14ac:dyDescent="0.2">
      <c r="A1553" s="9" t="s">
        <v>67</v>
      </c>
      <c r="B1553" s="9" t="s">
        <v>219</v>
      </c>
      <c r="C1553" s="9" t="s">
        <v>17</v>
      </c>
      <c r="D1553" s="9" t="s">
        <v>30</v>
      </c>
      <c r="E1553" s="9" t="s">
        <v>31</v>
      </c>
      <c r="F1553" s="9" t="s">
        <v>32</v>
      </c>
      <c r="G1553" s="9" t="s">
        <v>219</v>
      </c>
      <c r="H1553" s="9" t="s">
        <v>220</v>
      </c>
      <c r="I1553" s="10">
        <v>37257</v>
      </c>
      <c r="J1553" s="11">
        <v>10230.14</v>
      </c>
    </row>
    <row r="1554" spans="1:10" x14ac:dyDescent="0.2">
      <c r="A1554" s="9" t="s">
        <v>67</v>
      </c>
      <c r="B1554" s="9" t="s">
        <v>219</v>
      </c>
      <c r="C1554" s="9" t="s">
        <v>17</v>
      </c>
      <c r="D1554" s="9" t="s">
        <v>30</v>
      </c>
      <c r="E1554" s="9" t="s">
        <v>31</v>
      </c>
      <c r="F1554" s="9" t="s">
        <v>32</v>
      </c>
      <c r="G1554" s="9" t="s">
        <v>219</v>
      </c>
      <c r="H1554" s="9" t="s">
        <v>220</v>
      </c>
      <c r="I1554" s="10">
        <v>37622</v>
      </c>
      <c r="J1554" s="11">
        <v>1270.5899999999999</v>
      </c>
    </row>
    <row r="1555" spans="1:10" x14ac:dyDescent="0.2">
      <c r="A1555" s="9" t="s">
        <v>67</v>
      </c>
      <c r="B1555" s="9" t="s">
        <v>221</v>
      </c>
      <c r="C1555" s="9" t="s">
        <v>34</v>
      </c>
      <c r="D1555" s="9" t="s">
        <v>30</v>
      </c>
      <c r="E1555" s="9" t="s">
        <v>31</v>
      </c>
      <c r="F1555" s="9" t="s">
        <v>32</v>
      </c>
      <c r="G1555" s="9" t="s">
        <v>221</v>
      </c>
      <c r="H1555" s="9" t="s">
        <v>222</v>
      </c>
      <c r="I1555" s="10">
        <v>37987</v>
      </c>
      <c r="J1555" s="12">
        <v>0</v>
      </c>
    </row>
    <row r="1556" spans="1:10" x14ac:dyDescent="0.2">
      <c r="A1556" s="9" t="s">
        <v>67</v>
      </c>
      <c r="B1556" s="9" t="s">
        <v>223</v>
      </c>
      <c r="C1556" s="9" t="s">
        <v>34</v>
      </c>
      <c r="D1556" s="9" t="s">
        <v>30</v>
      </c>
      <c r="E1556" s="9" t="s">
        <v>31</v>
      </c>
      <c r="F1556" s="9" t="s">
        <v>32</v>
      </c>
      <c r="G1556" s="9" t="s">
        <v>223</v>
      </c>
      <c r="H1556" s="9" t="s">
        <v>224</v>
      </c>
      <c r="I1556" s="10">
        <v>35796</v>
      </c>
      <c r="J1556" s="11">
        <v>1847.21</v>
      </c>
    </row>
    <row r="1557" spans="1:10" x14ac:dyDescent="0.2">
      <c r="A1557" s="9" t="s">
        <v>67</v>
      </c>
      <c r="B1557" s="9" t="s">
        <v>223</v>
      </c>
      <c r="C1557" s="9" t="s">
        <v>34</v>
      </c>
      <c r="D1557" s="9" t="s">
        <v>30</v>
      </c>
      <c r="E1557" s="9" t="s">
        <v>31</v>
      </c>
      <c r="F1557" s="9" t="s">
        <v>32</v>
      </c>
      <c r="G1557" s="9" t="s">
        <v>223</v>
      </c>
      <c r="H1557" s="9" t="s">
        <v>224</v>
      </c>
      <c r="I1557" s="10">
        <v>36892</v>
      </c>
      <c r="J1557" s="11">
        <v>35715.03</v>
      </c>
    </row>
    <row r="1558" spans="1:10" x14ac:dyDescent="0.2">
      <c r="A1558" s="9" t="s">
        <v>67</v>
      </c>
      <c r="B1558" s="9" t="s">
        <v>223</v>
      </c>
      <c r="C1558" s="9" t="s">
        <v>34</v>
      </c>
      <c r="D1558" s="9" t="s">
        <v>30</v>
      </c>
      <c r="E1558" s="9" t="s">
        <v>31</v>
      </c>
      <c r="F1558" s="9" t="s">
        <v>32</v>
      </c>
      <c r="G1558" s="9" t="s">
        <v>223</v>
      </c>
      <c r="H1558" s="9" t="s">
        <v>224</v>
      </c>
      <c r="I1558" s="10">
        <v>37987</v>
      </c>
      <c r="J1558" s="11">
        <v>2224.33</v>
      </c>
    </row>
    <row r="1559" spans="1:10" x14ac:dyDescent="0.2">
      <c r="A1559" s="9" t="s">
        <v>67</v>
      </c>
      <c r="B1559" s="9" t="s">
        <v>223</v>
      </c>
      <c r="C1559" s="9" t="s">
        <v>34</v>
      </c>
      <c r="D1559" s="9" t="s">
        <v>30</v>
      </c>
      <c r="E1559" s="9" t="s">
        <v>31</v>
      </c>
      <c r="F1559" s="9" t="s">
        <v>32</v>
      </c>
      <c r="G1559" s="9" t="s">
        <v>223</v>
      </c>
      <c r="H1559" s="9" t="s">
        <v>224</v>
      </c>
      <c r="I1559" s="10">
        <v>40903</v>
      </c>
      <c r="J1559" s="11">
        <v>15402.33</v>
      </c>
    </row>
    <row r="1560" spans="1:10" x14ac:dyDescent="0.2">
      <c r="A1560" s="9" t="s">
        <v>67</v>
      </c>
      <c r="B1560" s="9" t="s">
        <v>223</v>
      </c>
      <c r="C1560" s="9" t="s">
        <v>34</v>
      </c>
      <c r="D1560" s="9" t="s">
        <v>30</v>
      </c>
      <c r="E1560" s="9" t="s">
        <v>31</v>
      </c>
      <c r="F1560" s="9" t="s">
        <v>32</v>
      </c>
      <c r="G1560" s="9" t="s">
        <v>223</v>
      </c>
      <c r="H1560" s="9" t="s">
        <v>224</v>
      </c>
      <c r="I1560" s="10">
        <v>41760</v>
      </c>
      <c r="J1560" s="11">
        <v>13119.31</v>
      </c>
    </row>
    <row r="1561" spans="1:10" x14ac:dyDescent="0.2">
      <c r="A1561" s="9" t="s">
        <v>67</v>
      </c>
      <c r="B1561" s="9" t="s">
        <v>225</v>
      </c>
      <c r="C1561" s="9" t="s">
        <v>17</v>
      </c>
      <c r="D1561" s="9" t="s">
        <v>30</v>
      </c>
      <c r="E1561" s="9" t="s">
        <v>31</v>
      </c>
      <c r="F1561" s="9" t="s">
        <v>32</v>
      </c>
      <c r="G1561" s="9" t="s">
        <v>225</v>
      </c>
      <c r="H1561" s="9" t="s">
        <v>226</v>
      </c>
      <c r="I1561" s="10">
        <v>36526</v>
      </c>
      <c r="J1561" s="11">
        <v>2791.1</v>
      </c>
    </row>
    <row r="1562" spans="1:10" x14ac:dyDescent="0.2">
      <c r="A1562" s="9" t="s">
        <v>67</v>
      </c>
      <c r="B1562" s="9" t="s">
        <v>225</v>
      </c>
      <c r="C1562" s="9" t="s">
        <v>17</v>
      </c>
      <c r="D1562" s="9" t="s">
        <v>30</v>
      </c>
      <c r="E1562" s="9" t="s">
        <v>31</v>
      </c>
      <c r="F1562" s="9" t="s">
        <v>32</v>
      </c>
      <c r="G1562" s="9" t="s">
        <v>225</v>
      </c>
      <c r="H1562" s="9" t="s">
        <v>226</v>
      </c>
      <c r="I1562" s="10">
        <v>38981</v>
      </c>
      <c r="J1562" s="11">
        <v>2259.0100000000002</v>
      </c>
    </row>
    <row r="1563" spans="1:10" x14ac:dyDescent="0.2">
      <c r="A1563" s="9" t="s">
        <v>67</v>
      </c>
      <c r="B1563" s="9" t="s">
        <v>227</v>
      </c>
      <c r="C1563" s="9" t="s">
        <v>34</v>
      </c>
      <c r="D1563" s="9" t="s">
        <v>30</v>
      </c>
      <c r="E1563" s="9" t="s">
        <v>31</v>
      </c>
      <c r="F1563" s="9" t="s">
        <v>32</v>
      </c>
      <c r="G1563" s="9" t="s">
        <v>227</v>
      </c>
      <c r="H1563" s="9" t="s">
        <v>228</v>
      </c>
      <c r="I1563" s="10">
        <v>36161</v>
      </c>
      <c r="J1563" s="11">
        <v>33219.06</v>
      </c>
    </row>
    <row r="1564" spans="1:10" x14ac:dyDescent="0.2">
      <c r="A1564" s="9" t="s">
        <v>67</v>
      </c>
      <c r="B1564" s="9" t="s">
        <v>227</v>
      </c>
      <c r="C1564" s="9" t="s">
        <v>34</v>
      </c>
      <c r="D1564" s="9" t="s">
        <v>30</v>
      </c>
      <c r="E1564" s="9" t="s">
        <v>31</v>
      </c>
      <c r="F1564" s="9" t="s">
        <v>32</v>
      </c>
      <c r="G1564" s="9" t="s">
        <v>227</v>
      </c>
      <c r="H1564" s="9" t="s">
        <v>228</v>
      </c>
      <c r="I1564" s="10">
        <v>36526</v>
      </c>
      <c r="J1564" s="11">
        <v>160454.49</v>
      </c>
    </row>
    <row r="1565" spans="1:10" x14ac:dyDescent="0.2">
      <c r="A1565" s="9" t="s">
        <v>67</v>
      </c>
      <c r="B1565" s="9" t="s">
        <v>227</v>
      </c>
      <c r="C1565" s="9" t="s">
        <v>34</v>
      </c>
      <c r="D1565" s="9" t="s">
        <v>30</v>
      </c>
      <c r="E1565" s="9" t="s">
        <v>31</v>
      </c>
      <c r="F1565" s="9" t="s">
        <v>32</v>
      </c>
      <c r="G1565" s="9" t="s">
        <v>227</v>
      </c>
      <c r="H1565" s="9" t="s">
        <v>228</v>
      </c>
      <c r="I1565" s="10">
        <v>37987</v>
      </c>
      <c r="J1565" s="11">
        <v>24779.62</v>
      </c>
    </row>
    <row r="1566" spans="1:10" x14ac:dyDescent="0.2">
      <c r="A1566" s="9" t="s">
        <v>67</v>
      </c>
      <c r="B1566" s="9" t="s">
        <v>227</v>
      </c>
      <c r="C1566" s="9" t="s">
        <v>34</v>
      </c>
      <c r="D1566" s="9" t="s">
        <v>30</v>
      </c>
      <c r="E1566" s="9" t="s">
        <v>31</v>
      </c>
      <c r="F1566" s="9" t="s">
        <v>32</v>
      </c>
      <c r="G1566" s="9" t="s">
        <v>227</v>
      </c>
      <c r="H1566" s="9" t="s">
        <v>228</v>
      </c>
      <c r="I1566" s="10">
        <v>38718</v>
      </c>
      <c r="J1566" s="11">
        <v>197.98</v>
      </c>
    </row>
    <row r="1567" spans="1:10" x14ac:dyDescent="0.2">
      <c r="A1567" s="9" t="s">
        <v>67</v>
      </c>
      <c r="B1567" s="9" t="s">
        <v>227</v>
      </c>
      <c r="C1567" s="9" t="s">
        <v>34</v>
      </c>
      <c r="D1567" s="9" t="s">
        <v>30</v>
      </c>
      <c r="E1567" s="9" t="s">
        <v>31</v>
      </c>
      <c r="F1567" s="9" t="s">
        <v>32</v>
      </c>
      <c r="G1567" s="9" t="s">
        <v>227</v>
      </c>
      <c r="H1567" s="9" t="s">
        <v>228</v>
      </c>
      <c r="I1567" s="10">
        <v>39903</v>
      </c>
      <c r="J1567" s="11">
        <v>31498.33</v>
      </c>
    </row>
    <row r="1568" spans="1:10" x14ac:dyDescent="0.2">
      <c r="A1568" s="9" t="s">
        <v>67</v>
      </c>
      <c r="B1568" s="9" t="s">
        <v>227</v>
      </c>
      <c r="C1568" s="9" t="s">
        <v>34</v>
      </c>
      <c r="D1568" s="9" t="s">
        <v>30</v>
      </c>
      <c r="E1568" s="9" t="s">
        <v>31</v>
      </c>
      <c r="F1568" s="9" t="s">
        <v>32</v>
      </c>
      <c r="G1568" s="9" t="s">
        <v>227</v>
      </c>
      <c r="H1568" s="9" t="s">
        <v>228</v>
      </c>
      <c r="I1568" s="10">
        <v>40237</v>
      </c>
      <c r="J1568" s="11">
        <v>5077.9799999999996</v>
      </c>
    </row>
    <row r="1569" spans="1:10" x14ac:dyDescent="0.2">
      <c r="A1569" s="9" t="s">
        <v>67</v>
      </c>
      <c r="B1569" s="9" t="s">
        <v>227</v>
      </c>
      <c r="C1569" s="9" t="s">
        <v>34</v>
      </c>
      <c r="D1569" s="9" t="s">
        <v>30</v>
      </c>
      <c r="E1569" s="9" t="s">
        <v>31</v>
      </c>
      <c r="F1569" s="9" t="s">
        <v>32</v>
      </c>
      <c r="G1569" s="9" t="s">
        <v>227</v>
      </c>
      <c r="H1569" s="9" t="s">
        <v>228</v>
      </c>
      <c r="I1569" s="10">
        <v>40575</v>
      </c>
      <c r="J1569" s="11">
        <v>31.25</v>
      </c>
    </row>
    <row r="1570" spans="1:10" x14ac:dyDescent="0.2">
      <c r="A1570" s="9" t="s">
        <v>67</v>
      </c>
      <c r="B1570" s="9" t="s">
        <v>227</v>
      </c>
      <c r="C1570" s="9" t="s">
        <v>34</v>
      </c>
      <c r="D1570" s="9" t="s">
        <v>30</v>
      </c>
      <c r="E1570" s="9" t="s">
        <v>31</v>
      </c>
      <c r="F1570" s="9" t="s">
        <v>32</v>
      </c>
      <c r="G1570" s="9" t="s">
        <v>227</v>
      </c>
      <c r="H1570" s="9" t="s">
        <v>228</v>
      </c>
      <c r="I1570" s="10">
        <v>40753</v>
      </c>
      <c r="J1570" s="11">
        <v>90007.1</v>
      </c>
    </row>
    <row r="1571" spans="1:10" x14ac:dyDescent="0.2">
      <c r="A1571" s="9" t="s">
        <v>67</v>
      </c>
      <c r="B1571" s="9" t="s">
        <v>229</v>
      </c>
      <c r="C1571" s="9" t="s">
        <v>17</v>
      </c>
      <c r="D1571" s="9" t="s">
        <v>30</v>
      </c>
      <c r="E1571" s="9" t="s">
        <v>31</v>
      </c>
      <c r="F1571" s="9" t="s">
        <v>32</v>
      </c>
      <c r="G1571" s="9" t="s">
        <v>229</v>
      </c>
      <c r="H1571" s="9" t="s">
        <v>230</v>
      </c>
      <c r="I1571" s="10">
        <v>35065</v>
      </c>
      <c r="J1571" s="11">
        <v>-137.88999999999999</v>
      </c>
    </row>
    <row r="1572" spans="1:10" x14ac:dyDescent="0.2">
      <c r="A1572" s="9" t="s">
        <v>67</v>
      </c>
      <c r="B1572" s="9" t="s">
        <v>229</v>
      </c>
      <c r="C1572" s="9" t="s">
        <v>17</v>
      </c>
      <c r="D1572" s="9" t="s">
        <v>30</v>
      </c>
      <c r="E1572" s="9" t="s">
        <v>31</v>
      </c>
      <c r="F1572" s="9" t="s">
        <v>32</v>
      </c>
      <c r="G1572" s="9" t="s">
        <v>229</v>
      </c>
      <c r="H1572" s="9" t="s">
        <v>230</v>
      </c>
      <c r="I1572" s="10">
        <v>36526</v>
      </c>
      <c r="J1572" s="12">
        <v>0</v>
      </c>
    </row>
    <row r="1573" spans="1:10" x14ac:dyDescent="0.2">
      <c r="A1573" s="9" t="s">
        <v>67</v>
      </c>
      <c r="B1573" s="9" t="s">
        <v>229</v>
      </c>
      <c r="C1573" s="9" t="s">
        <v>17</v>
      </c>
      <c r="D1573" s="9" t="s">
        <v>30</v>
      </c>
      <c r="E1573" s="9" t="s">
        <v>31</v>
      </c>
      <c r="F1573" s="9" t="s">
        <v>32</v>
      </c>
      <c r="G1573" s="9" t="s">
        <v>229</v>
      </c>
      <c r="H1573" s="9" t="s">
        <v>230</v>
      </c>
      <c r="I1573" s="10">
        <v>38981</v>
      </c>
      <c r="J1573" s="11">
        <v>2259.0100000000002</v>
      </c>
    </row>
    <row r="1574" spans="1:10" x14ac:dyDescent="0.2">
      <c r="A1574" s="9" t="s">
        <v>67</v>
      </c>
      <c r="B1574" s="9" t="s">
        <v>231</v>
      </c>
      <c r="C1574" s="9" t="s">
        <v>12</v>
      </c>
      <c r="D1574" s="9" t="s">
        <v>30</v>
      </c>
      <c r="E1574" s="9" t="s">
        <v>31</v>
      </c>
      <c r="F1574" s="9" t="s">
        <v>32</v>
      </c>
      <c r="G1574" s="9" t="s">
        <v>231</v>
      </c>
      <c r="H1574" s="9" t="s">
        <v>232</v>
      </c>
      <c r="I1574" s="10">
        <v>41897</v>
      </c>
      <c r="J1574" s="11">
        <v>15735.69</v>
      </c>
    </row>
    <row r="1575" spans="1:10" x14ac:dyDescent="0.2">
      <c r="A1575" s="9" t="s">
        <v>67</v>
      </c>
      <c r="B1575" s="9" t="s">
        <v>233</v>
      </c>
      <c r="C1575" s="9" t="s">
        <v>12</v>
      </c>
      <c r="D1575" s="9" t="s">
        <v>30</v>
      </c>
      <c r="E1575" s="9" t="s">
        <v>31</v>
      </c>
      <c r="F1575" s="9" t="s">
        <v>32</v>
      </c>
      <c r="G1575" s="9" t="s">
        <v>233</v>
      </c>
      <c r="H1575" s="9" t="s">
        <v>234</v>
      </c>
      <c r="I1575" s="10">
        <v>42278</v>
      </c>
      <c r="J1575" s="11">
        <v>12197.64</v>
      </c>
    </row>
    <row r="1576" spans="1:10" x14ac:dyDescent="0.2">
      <c r="A1576" s="9" t="s">
        <v>67</v>
      </c>
      <c r="B1576" s="9" t="s">
        <v>233</v>
      </c>
      <c r="C1576" s="9" t="s">
        <v>12</v>
      </c>
      <c r="D1576" s="9" t="s">
        <v>30</v>
      </c>
      <c r="E1576" s="9" t="s">
        <v>31</v>
      </c>
      <c r="F1576" s="9" t="s">
        <v>32</v>
      </c>
      <c r="G1576" s="9" t="s">
        <v>233</v>
      </c>
      <c r="H1576" s="9" t="s">
        <v>234</v>
      </c>
      <c r="I1576" s="10">
        <v>42370</v>
      </c>
      <c r="J1576" s="11">
        <v>80978.03</v>
      </c>
    </row>
    <row r="1577" spans="1:10" x14ac:dyDescent="0.2">
      <c r="A1577" s="9" t="s">
        <v>67</v>
      </c>
      <c r="B1577" s="9" t="s">
        <v>233</v>
      </c>
      <c r="C1577" s="9" t="s">
        <v>12</v>
      </c>
      <c r="D1577" s="9" t="s">
        <v>30</v>
      </c>
      <c r="E1577" s="9" t="s">
        <v>31</v>
      </c>
      <c r="F1577" s="9" t="s">
        <v>32</v>
      </c>
      <c r="G1577" s="9" t="s">
        <v>233</v>
      </c>
      <c r="H1577" s="9" t="s">
        <v>234</v>
      </c>
      <c r="I1577" s="10">
        <v>42468</v>
      </c>
      <c r="J1577" s="11">
        <v>198492.98</v>
      </c>
    </row>
    <row r="1578" spans="1:10" x14ac:dyDescent="0.2">
      <c r="A1578" s="9" t="s">
        <v>67</v>
      </c>
      <c r="B1578" s="9" t="s">
        <v>233</v>
      </c>
      <c r="C1578" s="9" t="s">
        <v>12</v>
      </c>
      <c r="D1578" s="9" t="s">
        <v>30</v>
      </c>
      <c r="E1578" s="9" t="s">
        <v>31</v>
      </c>
      <c r="F1578" s="9" t="s">
        <v>32</v>
      </c>
      <c r="G1578" s="9" t="s">
        <v>233</v>
      </c>
      <c r="H1578" s="9" t="s">
        <v>234</v>
      </c>
      <c r="I1578" s="10">
        <v>42531</v>
      </c>
      <c r="J1578" s="11">
        <v>769859.45</v>
      </c>
    </row>
    <row r="1579" spans="1:10" x14ac:dyDescent="0.2">
      <c r="A1579" s="9" t="s">
        <v>67</v>
      </c>
      <c r="B1579" s="9" t="s">
        <v>235</v>
      </c>
      <c r="C1579" s="9" t="s">
        <v>34</v>
      </c>
      <c r="D1579" s="9" t="s">
        <v>30</v>
      </c>
      <c r="E1579" s="9" t="s">
        <v>31</v>
      </c>
      <c r="F1579" s="9" t="s">
        <v>32</v>
      </c>
      <c r="G1579" s="9" t="s">
        <v>235</v>
      </c>
      <c r="H1579" s="9" t="s">
        <v>236</v>
      </c>
      <c r="I1579" s="10">
        <v>40562</v>
      </c>
      <c r="J1579" s="11">
        <v>19161.12</v>
      </c>
    </row>
    <row r="1580" spans="1:10" x14ac:dyDescent="0.2">
      <c r="A1580" s="9" t="s">
        <v>67</v>
      </c>
      <c r="B1580" s="9" t="s">
        <v>237</v>
      </c>
      <c r="C1580" s="9" t="s">
        <v>34</v>
      </c>
      <c r="D1580" s="9" t="s">
        <v>30</v>
      </c>
      <c r="E1580" s="9" t="s">
        <v>31</v>
      </c>
      <c r="F1580" s="9" t="s">
        <v>32</v>
      </c>
      <c r="G1580" s="9" t="s">
        <v>237</v>
      </c>
      <c r="H1580" s="9" t="s">
        <v>238</v>
      </c>
      <c r="I1580" s="10">
        <v>40999</v>
      </c>
      <c r="J1580" s="12">
        <v>0</v>
      </c>
    </row>
    <row r="1581" spans="1:10" x14ac:dyDescent="0.2">
      <c r="A1581" s="9" t="s">
        <v>67</v>
      </c>
      <c r="B1581" s="9" t="s">
        <v>237</v>
      </c>
      <c r="C1581" s="9" t="s">
        <v>17</v>
      </c>
      <c r="D1581" s="9" t="s">
        <v>30</v>
      </c>
      <c r="E1581" s="9" t="s">
        <v>31</v>
      </c>
      <c r="F1581" s="9" t="s">
        <v>32</v>
      </c>
      <c r="G1581" s="9" t="s">
        <v>237</v>
      </c>
      <c r="H1581" s="9" t="s">
        <v>238</v>
      </c>
      <c r="I1581" s="10">
        <v>40999</v>
      </c>
      <c r="J1581" s="12">
        <v>0</v>
      </c>
    </row>
    <row r="1582" spans="1:10" x14ac:dyDescent="0.2">
      <c r="A1582" s="9" t="s">
        <v>67</v>
      </c>
      <c r="B1582" s="9" t="s">
        <v>239</v>
      </c>
      <c r="C1582" s="9" t="s">
        <v>34</v>
      </c>
      <c r="D1582" s="9" t="s">
        <v>30</v>
      </c>
      <c r="E1582" s="9" t="s">
        <v>31</v>
      </c>
      <c r="F1582" s="9" t="s">
        <v>32</v>
      </c>
      <c r="G1582" s="9" t="s">
        <v>239</v>
      </c>
      <c r="H1582" s="9" t="s">
        <v>240</v>
      </c>
      <c r="I1582" s="10">
        <v>32143</v>
      </c>
      <c r="J1582" s="12">
        <v>0</v>
      </c>
    </row>
    <row r="1583" spans="1:10" x14ac:dyDescent="0.2">
      <c r="A1583" s="9" t="s">
        <v>67</v>
      </c>
      <c r="B1583" s="9" t="s">
        <v>239</v>
      </c>
      <c r="C1583" s="9" t="s">
        <v>34</v>
      </c>
      <c r="D1583" s="9" t="s">
        <v>30</v>
      </c>
      <c r="E1583" s="9" t="s">
        <v>31</v>
      </c>
      <c r="F1583" s="9" t="s">
        <v>32</v>
      </c>
      <c r="G1583" s="9" t="s">
        <v>239</v>
      </c>
      <c r="H1583" s="9" t="s">
        <v>240</v>
      </c>
      <c r="I1583" s="10">
        <v>32509</v>
      </c>
      <c r="J1583" s="12">
        <v>0</v>
      </c>
    </row>
    <row r="1584" spans="1:10" x14ac:dyDescent="0.2">
      <c r="A1584" s="9" t="s">
        <v>67</v>
      </c>
      <c r="B1584" s="9" t="s">
        <v>239</v>
      </c>
      <c r="C1584" s="9" t="s">
        <v>34</v>
      </c>
      <c r="D1584" s="9" t="s">
        <v>30</v>
      </c>
      <c r="E1584" s="9" t="s">
        <v>31</v>
      </c>
      <c r="F1584" s="9" t="s">
        <v>32</v>
      </c>
      <c r="G1584" s="9" t="s">
        <v>239</v>
      </c>
      <c r="H1584" s="9" t="s">
        <v>240</v>
      </c>
      <c r="I1584" s="10">
        <v>33970</v>
      </c>
      <c r="J1584" s="11">
        <v>2472.79</v>
      </c>
    </row>
    <row r="1585" spans="1:10" x14ac:dyDescent="0.2">
      <c r="A1585" s="9" t="s">
        <v>67</v>
      </c>
      <c r="B1585" s="9" t="s">
        <v>239</v>
      </c>
      <c r="C1585" s="9" t="s">
        <v>34</v>
      </c>
      <c r="D1585" s="9" t="s">
        <v>30</v>
      </c>
      <c r="E1585" s="9" t="s">
        <v>31</v>
      </c>
      <c r="F1585" s="9" t="s">
        <v>32</v>
      </c>
      <c r="G1585" s="9" t="s">
        <v>239</v>
      </c>
      <c r="H1585" s="9" t="s">
        <v>240</v>
      </c>
      <c r="I1585" s="10">
        <v>40817</v>
      </c>
      <c r="J1585" s="11">
        <v>113693.4</v>
      </c>
    </row>
    <row r="1586" spans="1:10" x14ac:dyDescent="0.2">
      <c r="A1586" s="9" t="s">
        <v>67</v>
      </c>
      <c r="B1586" s="9" t="s">
        <v>239</v>
      </c>
      <c r="C1586" s="9" t="s">
        <v>34</v>
      </c>
      <c r="D1586" s="9" t="s">
        <v>30</v>
      </c>
      <c r="E1586" s="9" t="s">
        <v>31</v>
      </c>
      <c r="F1586" s="9" t="s">
        <v>32</v>
      </c>
      <c r="G1586" s="9" t="s">
        <v>239</v>
      </c>
      <c r="H1586" s="9" t="s">
        <v>240</v>
      </c>
      <c r="I1586" s="10">
        <v>41194</v>
      </c>
      <c r="J1586" s="11">
        <v>7184.84</v>
      </c>
    </row>
    <row r="1587" spans="1:10" x14ac:dyDescent="0.2">
      <c r="A1587" s="9" t="s">
        <v>67</v>
      </c>
      <c r="B1587" s="9" t="s">
        <v>239</v>
      </c>
      <c r="C1587" s="9" t="s">
        <v>34</v>
      </c>
      <c r="D1587" s="9" t="s">
        <v>30</v>
      </c>
      <c r="E1587" s="9" t="s">
        <v>31</v>
      </c>
      <c r="F1587" s="9" t="s">
        <v>32</v>
      </c>
      <c r="G1587" s="9" t="s">
        <v>239</v>
      </c>
      <c r="H1587" s="9" t="s">
        <v>240</v>
      </c>
      <c r="I1587" s="10">
        <v>41912</v>
      </c>
      <c r="J1587" s="11">
        <v>17728.93</v>
      </c>
    </row>
    <row r="1588" spans="1:10" x14ac:dyDescent="0.2">
      <c r="A1588" s="9" t="s">
        <v>67</v>
      </c>
      <c r="B1588" s="9" t="s">
        <v>239</v>
      </c>
      <c r="C1588" s="9" t="s">
        <v>34</v>
      </c>
      <c r="D1588" s="9" t="s">
        <v>30</v>
      </c>
      <c r="E1588" s="9" t="s">
        <v>31</v>
      </c>
      <c r="F1588" s="9" t="s">
        <v>32</v>
      </c>
      <c r="G1588" s="9" t="s">
        <v>239</v>
      </c>
      <c r="H1588" s="9" t="s">
        <v>240</v>
      </c>
      <c r="I1588" s="10">
        <v>42209</v>
      </c>
      <c r="J1588" s="12">
        <v>1809</v>
      </c>
    </row>
    <row r="1589" spans="1:10" x14ac:dyDescent="0.2">
      <c r="A1589" s="9" t="s">
        <v>67</v>
      </c>
      <c r="B1589" s="9" t="s">
        <v>239</v>
      </c>
      <c r="C1589" s="9" t="s">
        <v>34</v>
      </c>
      <c r="D1589" s="9" t="s">
        <v>30</v>
      </c>
      <c r="E1589" s="9" t="s">
        <v>31</v>
      </c>
      <c r="F1589" s="9" t="s">
        <v>32</v>
      </c>
      <c r="G1589" s="9" t="s">
        <v>239</v>
      </c>
      <c r="H1589" s="9" t="s">
        <v>240</v>
      </c>
      <c r="I1589" s="10">
        <v>42573</v>
      </c>
      <c r="J1589" s="11">
        <v>1805.07</v>
      </c>
    </row>
    <row r="1590" spans="1:10" x14ac:dyDescent="0.2">
      <c r="A1590" s="9" t="s">
        <v>67</v>
      </c>
      <c r="B1590" s="9" t="s">
        <v>241</v>
      </c>
      <c r="C1590" s="9" t="s">
        <v>34</v>
      </c>
      <c r="D1590" s="9" t="s">
        <v>30</v>
      </c>
      <c r="E1590" s="9" t="s">
        <v>31</v>
      </c>
      <c r="F1590" s="9" t="s">
        <v>32</v>
      </c>
      <c r="G1590" s="9" t="s">
        <v>241</v>
      </c>
      <c r="H1590" s="9" t="s">
        <v>242</v>
      </c>
      <c r="I1590" s="10">
        <v>37622</v>
      </c>
      <c r="J1590" s="11">
        <v>23351.66</v>
      </c>
    </row>
    <row r="1591" spans="1:10" x14ac:dyDescent="0.2">
      <c r="A1591" s="9" t="s">
        <v>67</v>
      </c>
      <c r="B1591" s="9" t="s">
        <v>243</v>
      </c>
      <c r="C1591" s="9" t="s">
        <v>17</v>
      </c>
      <c r="D1591" s="9" t="s">
        <v>30</v>
      </c>
      <c r="E1591" s="9" t="s">
        <v>31</v>
      </c>
      <c r="F1591" s="9" t="s">
        <v>32</v>
      </c>
      <c r="G1591" s="9" t="s">
        <v>243</v>
      </c>
      <c r="H1591" s="9" t="s">
        <v>244</v>
      </c>
      <c r="I1591" s="10">
        <v>37257</v>
      </c>
      <c r="J1591" s="12">
        <v>0</v>
      </c>
    </row>
    <row r="1592" spans="1:10" x14ac:dyDescent="0.2">
      <c r="A1592" s="9" t="s">
        <v>67</v>
      </c>
      <c r="B1592" s="9" t="s">
        <v>243</v>
      </c>
      <c r="C1592" s="9" t="s">
        <v>17</v>
      </c>
      <c r="D1592" s="9" t="s">
        <v>30</v>
      </c>
      <c r="E1592" s="9" t="s">
        <v>31</v>
      </c>
      <c r="F1592" s="9" t="s">
        <v>32</v>
      </c>
      <c r="G1592" s="9" t="s">
        <v>243</v>
      </c>
      <c r="H1592" s="9" t="s">
        <v>244</v>
      </c>
      <c r="I1592" s="10">
        <v>38981</v>
      </c>
      <c r="J1592" s="12">
        <v>0</v>
      </c>
    </row>
    <row r="1593" spans="1:10" x14ac:dyDescent="0.2">
      <c r="A1593" s="9" t="s">
        <v>67</v>
      </c>
      <c r="B1593" s="9" t="s">
        <v>243</v>
      </c>
      <c r="C1593" s="9" t="s">
        <v>17</v>
      </c>
      <c r="D1593" s="9" t="s">
        <v>30</v>
      </c>
      <c r="E1593" s="9" t="s">
        <v>31</v>
      </c>
      <c r="F1593" s="9" t="s">
        <v>32</v>
      </c>
      <c r="G1593" s="9" t="s">
        <v>243</v>
      </c>
      <c r="H1593" s="9" t="s">
        <v>244</v>
      </c>
      <c r="I1593" s="10">
        <v>39736</v>
      </c>
      <c r="J1593" s="12">
        <v>0</v>
      </c>
    </row>
    <row r="1594" spans="1:10" x14ac:dyDescent="0.2">
      <c r="A1594" s="9" t="s">
        <v>67</v>
      </c>
      <c r="B1594" s="9" t="s">
        <v>245</v>
      </c>
      <c r="C1594" s="9" t="s">
        <v>17</v>
      </c>
      <c r="D1594" s="9" t="s">
        <v>30</v>
      </c>
      <c r="E1594" s="9" t="s">
        <v>31</v>
      </c>
      <c r="F1594" s="9" t="s">
        <v>32</v>
      </c>
      <c r="G1594" s="9" t="s">
        <v>245</v>
      </c>
      <c r="H1594" s="9" t="s">
        <v>246</v>
      </c>
      <c r="I1594" s="10">
        <v>38981</v>
      </c>
      <c r="J1594" s="11">
        <v>2259.0100000000002</v>
      </c>
    </row>
    <row r="1595" spans="1:10" x14ac:dyDescent="0.2">
      <c r="A1595" s="9" t="s">
        <v>67</v>
      </c>
      <c r="B1595" s="9" t="s">
        <v>247</v>
      </c>
      <c r="C1595" s="9" t="s">
        <v>17</v>
      </c>
      <c r="D1595" s="9" t="s">
        <v>30</v>
      </c>
      <c r="E1595" s="9" t="s">
        <v>31</v>
      </c>
      <c r="F1595" s="9" t="s">
        <v>32</v>
      </c>
      <c r="G1595" s="9" t="s">
        <v>247</v>
      </c>
      <c r="H1595" s="9" t="s">
        <v>248</v>
      </c>
      <c r="I1595" s="10">
        <v>36526</v>
      </c>
      <c r="J1595" s="11">
        <v>89210.87</v>
      </c>
    </row>
    <row r="1596" spans="1:10" x14ac:dyDescent="0.2">
      <c r="A1596" s="9" t="s">
        <v>67</v>
      </c>
      <c r="B1596" s="9" t="s">
        <v>249</v>
      </c>
      <c r="C1596" s="9" t="s">
        <v>17</v>
      </c>
      <c r="D1596" s="9" t="s">
        <v>30</v>
      </c>
      <c r="E1596" s="9" t="s">
        <v>31</v>
      </c>
      <c r="F1596" s="9" t="s">
        <v>32</v>
      </c>
      <c r="G1596" s="9" t="s">
        <v>249</v>
      </c>
      <c r="H1596" s="9" t="s">
        <v>250</v>
      </c>
      <c r="I1596" s="10">
        <v>37987</v>
      </c>
      <c r="J1596" s="11">
        <v>-689.17</v>
      </c>
    </row>
    <row r="1597" spans="1:10" x14ac:dyDescent="0.2">
      <c r="A1597" s="9" t="s">
        <v>67</v>
      </c>
      <c r="B1597" s="9" t="s">
        <v>249</v>
      </c>
      <c r="C1597" s="9" t="s">
        <v>17</v>
      </c>
      <c r="D1597" s="9" t="s">
        <v>30</v>
      </c>
      <c r="E1597" s="9" t="s">
        <v>31</v>
      </c>
      <c r="F1597" s="9" t="s">
        <v>32</v>
      </c>
      <c r="G1597" s="9" t="s">
        <v>249</v>
      </c>
      <c r="H1597" s="9" t="s">
        <v>250</v>
      </c>
      <c r="I1597" s="10">
        <v>40527</v>
      </c>
      <c r="J1597" s="11">
        <v>1159.46</v>
      </c>
    </row>
    <row r="1598" spans="1:10" x14ac:dyDescent="0.2">
      <c r="A1598" s="9" t="s">
        <v>67</v>
      </c>
      <c r="B1598" s="9" t="s">
        <v>249</v>
      </c>
      <c r="C1598" s="9" t="s">
        <v>17</v>
      </c>
      <c r="D1598" s="9" t="s">
        <v>30</v>
      </c>
      <c r="E1598" s="9" t="s">
        <v>31</v>
      </c>
      <c r="F1598" s="9" t="s">
        <v>32</v>
      </c>
      <c r="G1598" s="9" t="s">
        <v>249</v>
      </c>
      <c r="H1598" s="9" t="s">
        <v>250</v>
      </c>
      <c r="I1598" s="10">
        <v>41699</v>
      </c>
      <c r="J1598" s="11">
        <v>9457.39</v>
      </c>
    </row>
    <row r="1599" spans="1:10" x14ac:dyDescent="0.2">
      <c r="A1599" s="9" t="s">
        <v>67</v>
      </c>
      <c r="B1599" s="9" t="s">
        <v>251</v>
      </c>
      <c r="C1599" s="9" t="s">
        <v>34</v>
      </c>
      <c r="D1599" s="9" t="s">
        <v>30</v>
      </c>
      <c r="E1599" s="9" t="s">
        <v>31</v>
      </c>
      <c r="F1599" s="9" t="s">
        <v>32</v>
      </c>
      <c r="G1599" s="9" t="s">
        <v>251</v>
      </c>
      <c r="H1599" s="9" t="s">
        <v>252</v>
      </c>
      <c r="I1599" s="10">
        <v>29952</v>
      </c>
      <c r="J1599" s="11">
        <v>1090.4100000000001</v>
      </c>
    </row>
    <row r="1600" spans="1:10" x14ac:dyDescent="0.2">
      <c r="A1600" s="9" t="s">
        <v>67</v>
      </c>
      <c r="B1600" s="9" t="s">
        <v>251</v>
      </c>
      <c r="C1600" s="9" t="s">
        <v>34</v>
      </c>
      <c r="D1600" s="9" t="s">
        <v>30</v>
      </c>
      <c r="E1600" s="9" t="s">
        <v>31</v>
      </c>
      <c r="F1600" s="9" t="s">
        <v>32</v>
      </c>
      <c r="G1600" s="9" t="s">
        <v>251</v>
      </c>
      <c r="H1600" s="9" t="s">
        <v>252</v>
      </c>
      <c r="I1600" s="10">
        <v>33970</v>
      </c>
      <c r="J1600" s="11">
        <v>32599.11</v>
      </c>
    </row>
    <row r="1601" spans="1:10" x14ac:dyDescent="0.2">
      <c r="A1601" s="9" t="s">
        <v>67</v>
      </c>
      <c r="B1601" s="9" t="s">
        <v>253</v>
      </c>
      <c r="C1601" s="9" t="s">
        <v>34</v>
      </c>
      <c r="D1601" s="9" t="s">
        <v>30</v>
      </c>
      <c r="E1601" s="9" t="s">
        <v>31</v>
      </c>
      <c r="F1601" s="9" t="s">
        <v>32</v>
      </c>
      <c r="G1601" s="9" t="s">
        <v>253</v>
      </c>
      <c r="H1601" s="9" t="s">
        <v>254</v>
      </c>
      <c r="I1601" s="10">
        <v>33239</v>
      </c>
      <c r="J1601" s="11">
        <v>929.19</v>
      </c>
    </row>
    <row r="1602" spans="1:10" x14ac:dyDescent="0.2">
      <c r="A1602" s="9" t="s">
        <v>67</v>
      </c>
      <c r="B1602" s="9" t="s">
        <v>253</v>
      </c>
      <c r="C1602" s="9" t="s">
        <v>34</v>
      </c>
      <c r="D1602" s="9" t="s">
        <v>30</v>
      </c>
      <c r="E1602" s="9" t="s">
        <v>31</v>
      </c>
      <c r="F1602" s="9" t="s">
        <v>32</v>
      </c>
      <c r="G1602" s="9" t="s">
        <v>253</v>
      </c>
      <c r="H1602" s="9" t="s">
        <v>254</v>
      </c>
      <c r="I1602" s="10">
        <v>33604</v>
      </c>
      <c r="J1602" s="11">
        <v>16039.4</v>
      </c>
    </row>
    <row r="1603" spans="1:10" x14ac:dyDescent="0.2">
      <c r="A1603" s="9" t="s">
        <v>67</v>
      </c>
      <c r="B1603" s="9" t="s">
        <v>253</v>
      </c>
      <c r="C1603" s="9" t="s">
        <v>34</v>
      </c>
      <c r="D1603" s="9" t="s">
        <v>30</v>
      </c>
      <c r="E1603" s="9" t="s">
        <v>31</v>
      </c>
      <c r="F1603" s="9" t="s">
        <v>32</v>
      </c>
      <c r="G1603" s="9" t="s">
        <v>253</v>
      </c>
      <c r="H1603" s="9" t="s">
        <v>254</v>
      </c>
      <c r="I1603" s="10">
        <v>41107</v>
      </c>
      <c r="J1603" s="11">
        <v>75731.399999999994</v>
      </c>
    </row>
    <row r="1604" spans="1:10" x14ac:dyDescent="0.2">
      <c r="A1604" s="9" t="s">
        <v>67</v>
      </c>
      <c r="B1604" s="9" t="s">
        <v>253</v>
      </c>
      <c r="C1604" s="9" t="s">
        <v>34</v>
      </c>
      <c r="D1604" s="9" t="s">
        <v>30</v>
      </c>
      <c r="E1604" s="9" t="s">
        <v>31</v>
      </c>
      <c r="F1604" s="9" t="s">
        <v>32</v>
      </c>
      <c r="G1604" s="9" t="s">
        <v>253</v>
      </c>
      <c r="H1604" s="9" t="s">
        <v>254</v>
      </c>
      <c r="I1604" s="10">
        <v>41912</v>
      </c>
      <c r="J1604" s="11">
        <v>17728.93</v>
      </c>
    </row>
    <row r="1605" spans="1:10" x14ac:dyDescent="0.2">
      <c r="A1605" s="9" t="s">
        <v>67</v>
      </c>
      <c r="B1605" s="9" t="s">
        <v>255</v>
      </c>
      <c r="C1605" s="9" t="s">
        <v>17</v>
      </c>
      <c r="D1605" s="9" t="s">
        <v>30</v>
      </c>
      <c r="E1605" s="9" t="s">
        <v>31</v>
      </c>
      <c r="F1605" s="9" t="s">
        <v>32</v>
      </c>
      <c r="G1605" s="9" t="s">
        <v>255</v>
      </c>
      <c r="H1605" s="9" t="s">
        <v>256</v>
      </c>
      <c r="I1605" s="10">
        <v>40147</v>
      </c>
      <c r="J1605" s="12">
        <v>0</v>
      </c>
    </row>
    <row r="1606" spans="1:10" x14ac:dyDescent="0.2">
      <c r="A1606" s="9" t="s">
        <v>67</v>
      </c>
      <c r="B1606" s="9" t="s">
        <v>255</v>
      </c>
      <c r="C1606" s="9" t="s">
        <v>17</v>
      </c>
      <c r="D1606" s="9" t="s">
        <v>30</v>
      </c>
      <c r="E1606" s="9" t="s">
        <v>31</v>
      </c>
      <c r="F1606" s="9" t="s">
        <v>32</v>
      </c>
      <c r="G1606" s="9" t="s">
        <v>255</v>
      </c>
      <c r="H1606" s="9" t="s">
        <v>256</v>
      </c>
      <c r="I1606" s="10">
        <v>40886</v>
      </c>
      <c r="J1606" s="11">
        <v>750.34</v>
      </c>
    </row>
    <row r="1607" spans="1:10" x14ac:dyDescent="0.2">
      <c r="A1607" s="9" t="s">
        <v>67</v>
      </c>
      <c r="B1607" s="9" t="s">
        <v>257</v>
      </c>
      <c r="C1607" s="9" t="s">
        <v>34</v>
      </c>
      <c r="D1607" s="9" t="s">
        <v>30</v>
      </c>
      <c r="E1607" s="9" t="s">
        <v>31</v>
      </c>
      <c r="F1607" s="9" t="s">
        <v>32</v>
      </c>
      <c r="G1607" s="9" t="s">
        <v>257</v>
      </c>
      <c r="H1607" s="9" t="s">
        <v>258</v>
      </c>
      <c r="I1607" s="10">
        <v>42454</v>
      </c>
      <c r="J1607" s="11">
        <v>161569.01999999999</v>
      </c>
    </row>
    <row r="1608" spans="1:10" x14ac:dyDescent="0.2">
      <c r="A1608" s="9" t="s">
        <v>67</v>
      </c>
      <c r="B1608" s="9" t="s">
        <v>259</v>
      </c>
      <c r="C1608" s="9" t="s">
        <v>34</v>
      </c>
      <c r="D1608" s="9" t="s">
        <v>30</v>
      </c>
      <c r="E1608" s="9" t="s">
        <v>31</v>
      </c>
      <c r="F1608" s="9" t="s">
        <v>32</v>
      </c>
      <c r="G1608" s="9" t="s">
        <v>259</v>
      </c>
      <c r="H1608" s="9" t="s">
        <v>260</v>
      </c>
      <c r="I1608" s="10">
        <v>36161</v>
      </c>
      <c r="J1608" s="12">
        <v>0</v>
      </c>
    </row>
    <row r="1609" spans="1:10" x14ac:dyDescent="0.2">
      <c r="A1609" s="9" t="s">
        <v>67</v>
      </c>
      <c r="B1609" s="9" t="s">
        <v>259</v>
      </c>
      <c r="C1609" s="9" t="s">
        <v>34</v>
      </c>
      <c r="D1609" s="9" t="s">
        <v>30</v>
      </c>
      <c r="E1609" s="9" t="s">
        <v>31</v>
      </c>
      <c r="F1609" s="9" t="s">
        <v>32</v>
      </c>
      <c r="G1609" s="9" t="s">
        <v>259</v>
      </c>
      <c r="H1609" s="9" t="s">
        <v>260</v>
      </c>
      <c r="I1609" s="10">
        <v>39753</v>
      </c>
      <c r="J1609" s="11">
        <v>74525.5</v>
      </c>
    </row>
    <row r="1610" spans="1:10" x14ac:dyDescent="0.2">
      <c r="A1610" s="9" t="s">
        <v>67</v>
      </c>
      <c r="B1610" s="9" t="s">
        <v>259</v>
      </c>
      <c r="C1610" s="9" t="s">
        <v>34</v>
      </c>
      <c r="D1610" s="9" t="s">
        <v>30</v>
      </c>
      <c r="E1610" s="9" t="s">
        <v>31</v>
      </c>
      <c r="F1610" s="9" t="s">
        <v>32</v>
      </c>
      <c r="G1610" s="9" t="s">
        <v>259</v>
      </c>
      <c r="H1610" s="9" t="s">
        <v>260</v>
      </c>
      <c r="I1610" s="10">
        <v>42725</v>
      </c>
      <c r="J1610" s="11">
        <v>8882.75</v>
      </c>
    </row>
    <row r="1611" spans="1:10" x14ac:dyDescent="0.2">
      <c r="A1611" s="9" t="s">
        <v>67</v>
      </c>
      <c r="B1611" s="9" t="s">
        <v>261</v>
      </c>
      <c r="C1611" s="9" t="s">
        <v>34</v>
      </c>
      <c r="D1611" s="9" t="s">
        <v>30</v>
      </c>
      <c r="E1611" s="9" t="s">
        <v>31</v>
      </c>
      <c r="F1611" s="9" t="s">
        <v>32</v>
      </c>
      <c r="G1611" s="9" t="s">
        <v>261</v>
      </c>
      <c r="H1611" s="9" t="s">
        <v>262</v>
      </c>
      <c r="I1611" s="10">
        <v>36161</v>
      </c>
      <c r="J1611" s="11">
        <v>19582.27</v>
      </c>
    </row>
    <row r="1612" spans="1:10" x14ac:dyDescent="0.2">
      <c r="A1612" s="9" t="s">
        <v>67</v>
      </c>
      <c r="B1612" s="9" t="s">
        <v>261</v>
      </c>
      <c r="C1612" s="9" t="s">
        <v>34</v>
      </c>
      <c r="D1612" s="9" t="s">
        <v>30</v>
      </c>
      <c r="E1612" s="9" t="s">
        <v>31</v>
      </c>
      <c r="F1612" s="9" t="s">
        <v>32</v>
      </c>
      <c r="G1612" s="9" t="s">
        <v>261</v>
      </c>
      <c r="H1612" s="9" t="s">
        <v>262</v>
      </c>
      <c r="I1612" s="10">
        <v>38387</v>
      </c>
      <c r="J1612" s="11">
        <v>22401.61</v>
      </c>
    </row>
    <row r="1613" spans="1:10" x14ac:dyDescent="0.2">
      <c r="A1613" s="9" t="s">
        <v>67</v>
      </c>
      <c r="B1613" s="9" t="s">
        <v>261</v>
      </c>
      <c r="C1613" s="9" t="s">
        <v>34</v>
      </c>
      <c r="D1613" s="9" t="s">
        <v>30</v>
      </c>
      <c r="E1613" s="9" t="s">
        <v>31</v>
      </c>
      <c r="F1613" s="9" t="s">
        <v>32</v>
      </c>
      <c r="G1613" s="9" t="s">
        <v>261</v>
      </c>
      <c r="H1613" s="9" t="s">
        <v>262</v>
      </c>
      <c r="I1613" s="10">
        <v>41173</v>
      </c>
      <c r="J1613" s="11">
        <v>3709.17</v>
      </c>
    </row>
    <row r="1614" spans="1:10" x14ac:dyDescent="0.2">
      <c r="A1614" s="9" t="s">
        <v>67</v>
      </c>
      <c r="B1614" s="9" t="s">
        <v>263</v>
      </c>
      <c r="C1614" s="9" t="s">
        <v>34</v>
      </c>
      <c r="D1614" s="9" t="s">
        <v>30</v>
      </c>
      <c r="E1614" s="9" t="s">
        <v>31</v>
      </c>
      <c r="F1614" s="9" t="s">
        <v>32</v>
      </c>
      <c r="G1614" s="9" t="s">
        <v>263</v>
      </c>
      <c r="H1614" s="9" t="s">
        <v>264</v>
      </c>
      <c r="I1614" s="10">
        <v>42608</v>
      </c>
      <c r="J1614" s="11">
        <v>124001.05</v>
      </c>
    </row>
    <row r="1615" spans="1:10" x14ac:dyDescent="0.2">
      <c r="A1615" s="9" t="s">
        <v>67</v>
      </c>
      <c r="B1615" s="9" t="s">
        <v>265</v>
      </c>
      <c r="C1615" s="9" t="s">
        <v>17</v>
      </c>
      <c r="D1615" s="9" t="s">
        <v>30</v>
      </c>
      <c r="E1615" s="9" t="s">
        <v>31</v>
      </c>
      <c r="F1615" s="9" t="s">
        <v>32</v>
      </c>
      <c r="G1615" s="9" t="s">
        <v>265</v>
      </c>
      <c r="H1615" s="9" t="s">
        <v>266</v>
      </c>
      <c r="I1615" s="10">
        <v>36526</v>
      </c>
      <c r="J1615" s="12">
        <v>0</v>
      </c>
    </row>
    <row r="1616" spans="1:10" x14ac:dyDescent="0.2">
      <c r="A1616" s="9" t="s">
        <v>67</v>
      </c>
      <c r="B1616" s="9" t="s">
        <v>265</v>
      </c>
      <c r="C1616" s="9" t="s">
        <v>17</v>
      </c>
      <c r="D1616" s="9" t="s">
        <v>30</v>
      </c>
      <c r="E1616" s="9" t="s">
        <v>31</v>
      </c>
      <c r="F1616" s="9" t="s">
        <v>32</v>
      </c>
      <c r="G1616" s="9" t="s">
        <v>265</v>
      </c>
      <c r="H1616" s="9" t="s">
        <v>266</v>
      </c>
      <c r="I1616" s="10">
        <v>38981</v>
      </c>
      <c r="J1616" s="12">
        <v>0</v>
      </c>
    </row>
    <row r="1617" spans="1:10" x14ac:dyDescent="0.2">
      <c r="A1617" s="9" t="s">
        <v>67</v>
      </c>
      <c r="B1617" s="9" t="s">
        <v>267</v>
      </c>
      <c r="C1617" s="9" t="s">
        <v>17</v>
      </c>
      <c r="D1617" s="9" t="s">
        <v>30</v>
      </c>
      <c r="E1617" s="9" t="s">
        <v>31</v>
      </c>
      <c r="F1617" s="9" t="s">
        <v>32</v>
      </c>
      <c r="G1617" s="9" t="s">
        <v>267</v>
      </c>
      <c r="H1617" s="9" t="s">
        <v>268</v>
      </c>
      <c r="I1617" s="10">
        <v>39246</v>
      </c>
      <c r="J1617" s="11">
        <v>429.83</v>
      </c>
    </row>
    <row r="1618" spans="1:10" x14ac:dyDescent="0.2">
      <c r="A1618" s="9" t="s">
        <v>67</v>
      </c>
      <c r="B1618" s="9" t="s">
        <v>269</v>
      </c>
      <c r="C1618" s="9" t="s">
        <v>34</v>
      </c>
      <c r="D1618" s="9" t="s">
        <v>30</v>
      </c>
      <c r="E1618" s="9" t="s">
        <v>31</v>
      </c>
      <c r="F1618" s="9" t="s">
        <v>32</v>
      </c>
      <c r="G1618" s="9" t="s">
        <v>269</v>
      </c>
      <c r="H1618" s="9" t="s">
        <v>270</v>
      </c>
      <c r="I1618" s="10">
        <v>41565</v>
      </c>
      <c r="J1618" s="11">
        <v>1854.51</v>
      </c>
    </row>
    <row r="1619" spans="1:10" x14ac:dyDescent="0.2">
      <c r="A1619" s="9" t="s">
        <v>67</v>
      </c>
      <c r="B1619" s="9" t="s">
        <v>271</v>
      </c>
      <c r="C1619" s="9" t="s">
        <v>17</v>
      </c>
      <c r="D1619" s="9" t="s">
        <v>30</v>
      </c>
      <c r="E1619" s="9" t="s">
        <v>31</v>
      </c>
      <c r="F1619" s="9" t="s">
        <v>32</v>
      </c>
      <c r="G1619" s="9" t="s">
        <v>271</v>
      </c>
      <c r="H1619" s="9" t="s">
        <v>272</v>
      </c>
      <c r="I1619" s="10">
        <v>38656</v>
      </c>
      <c r="J1619" s="11">
        <v>2435.08</v>
      </c>
    </row>
    <row r="1620" spans="1:10" x14ac:dyDescent="0.2">
      <c r="A1620" s="9" t="s">
        <v>67</v>
      </c>
      <c r="B1620" s="9" t="s">
        <v>273</v>
      </c>
      <c r="C1620" s="9" t="s">
        <v>17</v>
      </c>
      <c r="D1620" s="9" t="s">
        <v>30</v>
      </c>
      <c r="E1620" s="9" t="s">
        <v>31</v>
      </c>
      <c r="F1620" s="9" t="s">
        <v>32</v>
      </c>
      <c r="G1620" s="9" t="s">
        <v>273</v>
      </c>
      <c r="H1620" s="9" t="s">
        <v>274</v>
      </c>
      <c r="I1620" s="10">
        <v>35431</v>
      </c>
      <c r="J1620" s="11">
        <v>1463.1</v>
      </c>
    </row>
    <row r="1621" spans="1:10" x14ac:dyDescent="0.2">
      <c r="A1621" s="9" t="s">
        <v>67</v>
      </c>
      <c r="B1621" s="9" t="s">
        <v>273</v>
      </c>
      <c r="C1621" s="9" t="s">
        <v>17</v>
      </c>
      <c r="D1621" s="9" t="s">
        <v>30</v>
      </c>
      <c r="E1621" s="9" t="s">
        <v>31</v>
      </c>
      <c r="F1621" s="9" t="s">
        <v>32</v>
      </c>
      <c r="G1621" s="9" t="s">
        <v>273</v>
      </c>
      <c r="H1621" s="9" t="s">
        <v>274</v>
      </c>
      <c r="I1621" s="10">
        <v>38981</v>
      </c>
      <c r="J1621" s="12">
        <v>0</v>
      </c>
    </row>
    <row r="1622" spans="1:10" x14ac:dyDescent="0.2">
      <c r="A1622" s="9" t="s">
        <v>67</v>
      </c>
      <c r="B1622" s="9" t="s">
        <v>275</v>
      </c>
      <c r="C1622" s="9" t="s">
        <v>34</v>
      </c>
      <c r="D1622" s="9" t="s">
        <v>30</v>
      </c>
      <c r="E1622" s="9" t="s">
        <v>31</v>
      </c>
      <c r="F1622" s="9" t="s">
        <v>32</v>
      </c>
      <c r="G1622" s="9" t="s">
        <v>275</v>
      </c>
      <c r="H1622" s="9" t="s">
        <v>276</v>
      </c>
      <c r="I1622" s="10">
        <v>39722</v>
      </c>
      <c r="J1622" s="11">
        <v>101631.19</v>
      </c>
    </row>
    <row r="1623" spans="1:10" x14ac:dyDescent="0.2">
      <c r="A1623" s="9" t="s">
        <v>67</v>
      </c>
      <c r="B1623" s="9" t="s">
        <v>275</v>
      </c>
      <c r="C1623" s="9" t="s">
        <v>34</v>
      </c>
      <c r="D1623" s="9" t="s">
        <v>30</v>
      </c>
      <c r="E1623" s="9" t="s">
        <v>31</v>
      </c>
      <c r="F1623" s="9" t="s">
        <v>32</v>
      </c>
      <c r="G1623" s="9" t="s">
        <v>275</v>
      </c>
      <c r="H1623" s="9" t="s">
        <v>276</v>
      </c>
      <c r="I1623" s="10">
        <v>40165</v>
      </c>
      <c r="J1623" s="11">
        <v>13043.41</v>
      </c>
    </row>
    <row r="1624" spans="1:10" x14ac:dyDescent="0.2">
      <c r="A1624" s="9" t="s">
        <v>67</v>
      </c>
      <c r="B1624" s="9" t="s">
        <v>277</v>
      </c>
      <c r="C1624" s="9" t="s">
        <v>17</v>
      </c>
      <c r="D1624" s="9" t="s">
        <v>30</v>
      </c>
      <c r="E1624" s="9" t="s">
        <v>31</v>
      </c>
      <c r="F1624" s="9" t="s">
        <v>32</v>
      </c>
      <c r="G1624" s="9" t="s">
        <v>277</v>
      </c>
      <c r="H1624" s="9" t="s">
        <v>278</v>
      </c>
      <c r="I1624" s="10">
        <v>36526</v>
      </c>
      <c r="J1624" s="12">
        <v>0</v>
      </c>
    </row>
    <row r="1625" spans="1:10" x14ac:dyDescent="0.2">
      <c r="A1625" s="9" t="s">
        <v>67</v>
      </c>
      <c r="B1625" s="9" t="s">
        <v>279</v>
      </c>
      <c r="C1625" s="9" t="s">
        <v>34</v>
      </c>
      <c r="D1625" s="9" t="s">
        <v>30</v>
      </c>
      <c r="E1625" s="9" t="s">
        <v>31</v>
      </c>
      <c r="F1625" s="9" t="s">
        <v>32</v>
      </c>
      <c r="G1625" s="9" t="s">
        <v>279</v>
      </c>
      <c r="H1625" s="9" t="s">
        <v>280</v>
      </c>
      <c r="I1625" s="10">
        <v>41634</v>
      </c>
      <c r="J1625" s="11">
        <v>42174.720000000001</v>
      </c>
    </row>
    <row r="1626" spans="1:10" x14ac:dyDescent="0.2">
      <c r="A1626" s="9" t="s">
        <v>67</v>
      </c>
      <c r="B1626" s="9" t="s">
        <v>281</v>
      </c>
      <c r="C1626" s="9" t="s">
        <v>17</v>
      </c>
      <c r="D1626" s="9" t="s">
        <v>30</v>
      </c>
      <c r="E1626" s="9" t="s">
        <v>31</v>
      </c>
      <c r="F1626" s="9" t="s">
        <v>32</v>
      </c>
      <c r="G1626" s="9" t="s">
        <v>281</v>
      </c>
      <c r="H1626" s="9" t="s">
        <v>282</v>
      </c>
      <c r="I1626" s="10">
        <v>38981</v>
      </c>
      <c r="J1626" s="11">
        <v>2259.0100000000002</v>
      </c>
    </row>
    <row r="1627" spans="1:10" x14ac:dyDescent="0.2">
      <c r="A1627" s="9" t="s">
        <v>67</v>
      </c>
      <c r="B1627" s="9" t="s">
        <v>283</v>
      </c>
      <c r="C1627" s="9" t="s">
        <v>17</v>
      </c>
      <c r="D1627" s="9" t="s">
        <v>30</v>
      </c>
      <c r="E1627" s="9" t="s">
        <v>31</v>
      </c>
      <c r="F1627" s="9" t="s">
        <v>32</v>
      </c>
      <c r="G1627" s="9" t="s">
        <v>283</v>
      </c>
      <c r="H1627" s="9" t="s">
        <v>284</v>
      </c>
      <c r="I1627" s="10">
        <v>35431</v>
      </c>
      <c r="J1627" s="11">
        <v>126.94</v>
      </c>
    </row>
    <row r="1628" spans="1:10" x14ac:dyDescent="0.2">
      <c r="A1628" s="9" t="s">
        <v>67</v>
      </c>
      <c r="B1628" s="9" t="s">
        <v>283</v>
      </c>
      <c r="C1628" s="9" t="s">
        <v>17</v>
      </c>
      <c r="D1628" s="9" t="s">
        <v>30</v>
      </c>
      <c r="E1628" s="9" t="s">
        <v>31</v>
      </c>
      <c r="F1628" s="9" t="s">
        <v>32</v>
      </c>
      <c r="G1628" s="9" t="s">
        <v>283</v>
      </c>
      <c r="H1628" s="9" t="s">
        <v>284</v>
      </c>
      <c r="I1628" s="10">
        <v>38981</v>
      </c>
      <c r="J1628" s="11">
        <v>2259.0100000000002</v>
      </c>
    </row>
    <row r="1629" spans="1:10" x14ac:dyDescent="0.2">
      <c r="A1629" s="9" t="s">
        <v>67</v>
      </c>
      <c r="B1629" s="9" t="s">
        <v>285</v>
      </c>
      <c r="C1629" s="9" t="s">
        <v>17</v>
      </c>
      <c r="D1629" s="9" t="s">
        <v>30</v>
      </c>
      <c r="E1629" s="9" t="s">
        <v>31</v>
      </c>
      <c r="F1629" s="9" t="s">
        <v>32</v>
      </c>
      <c r="G1629" s="9" t="s">
        <v>285</v>
      </c>
      <c r="H1629" s="9" t="s">
        <v>286</v>
      </c>
      <c r="I1629" s="10">
        <v>38981</v>
      </c>
      <c r="J1629" s="11">
        <v>2259.0100000000002</v>
      </c>
    </row>
    <row r="1630" spans="1:10" x14ac:dyDescent="0.2">
      <c r="A1630" s="9" t="s">
        <v>67</v>
      </c>
      <c r="B1630" s="9" t="s">
        <v>287</v>
      </c>
      <c r="C1630" s="9" t="s">
        <v>17</v>
      </c>
      <c r="D1630" s="9" t="s">
        <v>30</v>
      </c>
      <c r="E1630" s="9" t="s">
        <v>31</v>
      </c>
      <c r="F1630" s="9" t="s">
        <v>32</v>
      </c>
      <c r="G1630" s="9" t="s">
        <v>287</v>
      </c>
      <c r="H1630" s="9" t="s">
        <v>288</v>
      </c>
      <c r="I1630" s="10">
        <v>38981</v>
      </c>
      <c r="J1630" s="11">
        <v>2259.0100000000002</v>
      </c>
    </row>
    <row r="1631" spans="1:10" x14ac:dyDescent="0.2">
      <c r="A1631" s="9" t="s">
        <v>67</v>
      </c>
      <c r="B1631" s="9" t="s">
        <v>289</v>
      </c>
      <c r="C1631" s="9" t="s">
        <v>17</v>
      </c>
      <c r="D1631" s="9" t="s">
        <v>30</v>
      </c>
      <c r="E1631" s="9" t="s">
        <v>31</v>
      </c>
      <c r="F1631" s="9" t="s">
        <v>32</v>
      </c>
      <c r="G1631" s="9" t="s">
        <v>289</v>
      </c>
      <c r="H1631" s="9" t="s">
        <v>290</v>
      </c>
      <c r="I1631" s="10">
        <v>35065</v>
      </c>
      <c r="J1631" s="11">
        <v>431.16</v>
      </c>
    </row>
    <row r="1632" spans="1:10" x14ac:dyDescent="0.2">
      <c r="A1632" s="9" t="s">
        <v>67</v>
      </c>
      <c r="B1632" s="9" t="s">
        <v>289</v>
      </c>
      <c r="C1632" s="9" t="s">
        <v>17</v>
      </c>
      <c r="D1632" s="9" t="s">
        <v>30</v>
      </c>
      <c r="E1632" s="9" t="s">
        <v>31</v>
      </c>
      <c r="F1632" s="9" t="s">
        <v>32</v>
      </c>
      <c r="G1632" s="9" t="s">
        <v>289</v>
      </c>
      <c r="H1632" s="9" t="s">
        <v>290</v>
      </c>
      <c r="I1632" s="10">
        <v>38981</v>
      </c>
      <c r="J1632" s="11">
        <v>2259.0100000000002</v>
      </c>
    </row>
    <row r="1633" spans="1:10" x14ac:dyDescent="0.2">
      <c r="A1633" s="9" t="s">
        <v>67</v>
      </c>
      <c r="B1633" s="9" t="s">
        <v>291</v>
      </c>
      <c r="C1633" s="9" t="s">
        <v>34</v>
      </c>
      <c r="D1633" s="9" t="s">
        <v>30</v>
      </c>
      <c r="E1633" s="9" t="s">
        <v>31</v>
      </c>
      <c r="F1633" s="9" t="s">
        <v>32</v>
      </c>
      <c r="G1633" s="9" t="s">
        <v>291</v>
      </c>
      <c r="H1633" s="9" t="s">
        <v>292</v>
      </c>
      <c r="I1633" s="10">
        <v>36161</v>
      </c>
      <c r="J1633" s="11">
        <v>56191.839999999997</v>
      </c>
    </row>
    <row r="1634" spans="1:10" x14ac:dyDescent="0.2">
      <c r="A1634" s="9" t="s">
        <v>67</v>
      </c>
      <c r="B1634" s="9" t="s">
        <v>291</v>
      </c>
      <c r="C1634" s="9" t="s">
        <v>34</v>
      </c>
      <c r="D1634" s="9" t="s">
        <v>30</v>
      </c>
      <c r="E1634" s="9" t="s">
        <v>31</v>
      </c>
      <c r="F1634" s="9" t="s">
        <v>32</v>
      </c>
      <c r="G1634" s="9" t="s">
        <v>291</v>
      </c>
      <c r="H1634" s="9" t="s">
        <v>292</v>
      </c>
      <c r="I1634" s="10">
        <v>41639</v>
      </c>
      <c r="J1634" s="11">
        <v>5385.7</v>
      </c>
    </row>
    <row r="1635" spans="1:10" x14ac:dyDescent="0.2">
      <c r="A1635" s="9" t="s">
        <v>67</v>
      </c>
      <c r="B1635" s="9" t="s">
        <v>291</v>
      </c>
      <c r="C1635" s="9" t="s">
        <v>34</v>
      </c>
      <c r="D1635" s="9" t="s">
        <v>30</v>
      </c>
      <c r="E1635" s="9" t="s">
        <v>31</v>
      </c>
      <c r="F1635" s="9" t="s">
        <v>32</v>
      </c>
      <c r="G1635" s="9" t="s">
        <v>291</v>
      </c>
      <c r="H1635" s="9" t="s">
        <v>292</v>
      </c>
      <c r="I1635" s="10">
        <v>41981</v>
      </c>
      <c r="J1635" s="11">
        <v>44334.67</v>
      </c>
    </row>
    <row r="1636" spans="1:10" x14ac:dyDescent="0.2">
      <c r="A1636" s="9" t="s">
        <v>67</v>
      </c>
      <c r="B1636" s="9" t="s">
        <v>291</v>
      </c>
      <c r="C1636" s="9" t="s">
        <v>34</v>
      </c>
      <c r="D1636" s="9" t="s">
        <v>45</v>
      </c>
      <c r="E1636" s="9" t="s">
        <v>31</v>
      </c>
      <c r="F1636" s="9" t="s">
        <v>32</v>
      </c>
      <c r="G1636" s="9" t="s">
        <v>291</v>
      </c>
      <c r="H1636" s="9" t="s">
        <v>293</v>
      </c>
      <c r="I1636" s="10">
        <v>40365</v>
      </c>
      <c r="J1636" s="11">
        <v>20855.400000000001</v>
      </c>
    </row>
    <row r="1637" spans="1:10" x14ac:dyDescent="0.2">
      <c r="A1637" s="9" t="s">
        <v>67</v>
      </c>
      <c r="B1637" s="9" t="s">
        <v>294</v>
      </c>
      <c r="C1637" s="9" t="s">
        <v>34</v>
      </c>
      <c r="D1637" s="9" t="s">
        <v>30</v>
      </c>
      <c r="E1637" s="9" t="s">
        <v>31</v>
      </c>
      <c r="F1637" s="9" t="s">
        <v>32</v>
      </c>
      <c r="G1637" s="9" t="s">
        <v>294</v>
      </c>
      <c r="H1637" s="9" t="s">
        <v>295</v>
      </c>
      <c r="I1637" s="10">
        <v>31048</v>
      </c>
      <c r="J1637" s="12">
        <v>0</v>
      </c>
    </row>
    <row r="1638" spans="1:10" x14ac:dyDescent="0.2">
      <c r="A1638" s="9" t="s">
        <v>67</v>
      </c>
      <c r="B1638" s="9" t="s">
        <v>294</v>
      </c>
      <c r="C1638" s="9" t="s">
        <v>34</v>
      </c>
      <c r="D1638" s="9" t="s">
        <v>30</v>
      </c>
      <c r="E1638" s="9" t="s">
        <v>31</v>
      </c>
      <c r="F1638" s="9" t="s">
        <v>32</v>
      </c>
      <c r="G1638" s="9" t="s">
        <v>294</v>
      </c>
      <c r="H1638" s="9" t="s">
        <v>295</v>
      </c>
      <c r="I1638" s="10">
        <v>32143</v>
      </c>
      <c r="J1638" s="12">
        <v>0</v>
      </c>
    </row>
    <row r="1639" spans="1:10" x14ac:dyDescent="0.2">
      <c r="A1639" s="9" t="s">
        <v>67</v>
      </c>
      <c r="B1639" s="9" t="s">
        <v>294</v>
      </c>
      <c r="C1639" s="9" t="s">
        <v>34</v>
      </c>
      <c r="D1639" s="9" t="s">
        <v>30</v>
      </c>
      <c r="E1639" s="9" t="s">
        <v>31</v>
      </c>
      <c r="F1639" s="9" t="s">
        <v>32</v>
      </c>
      <c r="G1639" s="9" t="s">
        <v>294</v>
      </c>
      <c r="H1639" s="9" t="s">
        <v>295</v>
      </c>
      <c r="I1639" s="10">
        <v>40974</v>
      </c>
      <c r="J1639" s="11">
        <v>51436.36</v>
      </c>
    </row>
    <row r="1640" spans="1:10" x14ac:dyDescent="0.2">
      <c r="A1640" s="9" t="s">
        <v>67</v>
      </c>
      <c r="B1640" s="9" t="s">
        <v>294</v>
      </c>
      <c r="C1640" s="9" t="s">
        <v>34</v>
      </c>
      <c r="D1640" s="9" t="s">
        <v>30</v>
      </c>
      <c r="E1640" s="9" t="s">
        <v>31</v>
      </c>
      <c r="F1640" s="9" t="s">
        <v>32</v>
      </c>
      <c r="G1640" s="9" t="s">
        <v>294</v>
      </c>
      <c r="H1640" s="9" t="s">
        <v>295</v>
      </c>
      <c r="I1640" s="10">
        <v>41912</v>
      </c>
      <c r="J1640" s="11">
        <v>17728.939999999999</v>
      </c>
    </row>
    <row r="1641" spans="1:10" x14ac:dyDescent="0.2">
      <c r="A1641" s="9" t="s">
        <v>67</v>
      </c>
      <c r="B1641" s="9" t="s">
        <v>296</v>
      </c>
      <c r="C1641" s="9" t="s">
        <v>17</v>
      </c>
      <c r="D1641" s="9" t="s">
        <v>30</v>
      </c>
      <c r="E1641" s="9" t="s">
        <v>31</v>
      </c>
      <c r="F1641" s="9" t="s">
        <v>32</v>
      </c>
      <c r="G1641" s="9" t="s">
        <v>296</v>
      </c>
      <c r="H1641" s="9" t="s">
        <v>297</v>
      </c>
      <c r="I1641" s="10">
        <v>35796</v>
      </c>
      <c r="J1641" s="12">
        <v>0</v>
      </c>
    </row>
    <row r="1642" spans="1:10" x14ac:dyDescent="0.2">
      <c r="A1642" s="9" t="s">
        <v>67</v>
      </c>
      <c r="B1642" s="9" t="s">
        <v>296</v>
      </c>
      <c r="C1642" s="9" t="s">
        <v>17</v>
      </c>
      <c r="D1642" s="9" t="s">
        <v>30</v>
      </c>
      <c r="E1642" s="9" t="s">
        <v>31</v>
      </c>
      <c r="F1642" s="9" t="s">
        <v>32</v>
      </c>
      <c r="G1642" s="9" t="s">
        <v>296</v>
      </c>
      <c r="H1642" s="9" t="s">
        <v>297</v>
      </c>
      <c r="I1642" s="10">
        <v>36526</v>
      </c>
      <c r="J1642" s="12">
        <v>0</v>
      </c>
    </row>
    <row r="1643" spans="1:10" x14ac:dyDescent="0.2">
      <c r="A1643" s="9" t="s">
        <v>67</v>
      </c>
      <c r="B1643" s="9" t="s">
        <v>296</v>
      </c>
      <c r="C1643" s="9" t="s">
        <v>17</v>
      </c>
      <c r="D1643" s="9" t="s">
        <v>30</v>
      </c>
      <c r="E1643" s="9" t="s">
        <v>31</v>
      </c>
      <c r="F1643" s="9" t="s">
        <v>32</v>
      </c>
      <c r="G1643" s="9" t="s">
        <v>296</v>
      </c>
      <c r="H1643" s="9" t="s">
        <v>297</v>
      </c>
      <c r="I1643" s="10">
        <v>38981</v>
      </c>
      <c r="J1643" s="11">
        <v>2259.0100000000002</v>
      </c>
    </row>
    <row r="1644" spans="1:10" x14ac:dyDescent="0.2">
      <c r="A1644" s="9" t="s">
        <v>67</v>
      </c>
      <c r="B1644" s="9" t="s">
        <v>298</v>
      </c>
      <c r="C1644" s="9" t="s">
        <v>17</v>
      </c>
      <c r="D1644" s="9" t="s">
        <v>30</v>
      </c>
      <c r="E1644" s="9" t="s">
        <v>31</v>
      </c>
      <c r="F1644" s="9" t="s">
        <v>32</v>
      </c>
      <c r="G1644" s="9" t="s">
        <v>298</v>
      </c>
      <c r="H1644" s="9" t="s">
        <v>299</v>
      </c>
      <c r="I1644" s="10">
        <v>33239</v>
      </c>
      <c r="J1644" s="12">
        <v>0</v>
      </c>
    </row>
    <row r="1645" spans="1:10" x14ac:dyDescent="0.2">
      <c r="A1645" s="9" t="s">
        <v>67</v>
      </c>
      <c r="B1645" s="9" t="s">
        <v>298</v>
      </c>
      <c r="C1645" s="9" t="s">
        <v>17</v>
      </c>
      <c r="D1645" s="9" t="s">
        <v>30</v>
      </c>
      <c r="E1645" s="9" t="s">
        <v>31</v>
      </c>
      <c r="F1645" s="9" t="s">
        <v>32</v>
      </c>
      <c r="G1645" s="9" t="s">
        <v>298</v>
      </c>
      <c r="H1645" s="9" t="s">
        <v>299</v>
      </c>
      <c r="I1645" s="10">
        <v>33604</v>
      </c>
      <c r="J1645" s="11">
        <v>1148.67</v>
      </c>
    </row>
    <row r="1646" spans="1:10" x14ac:dyDescent="0.2">
      <c r="A1646" s="9" t="s">
        <v>67</v>
      </c>
      <c r="B1646" s="9" t="s">
        <v>298</v>
      </c>
      <c r="C1646" s="9" t="s">
        <v>17</v>
      </c>
      <c r="D1646" s="9" t="s">
        <v>30</v>
      </c>
      <c r="E1646" s="9" t="s">
        <v>31</v>
      </c>
      <c r="F1646" s="9" t="s">
        <v>32</v>
      </c>
      <c r="G1646" s="9" t="s">
        <v>298</v>
      </c>
      <c r="H1646" s="9" t="s">
        <v>299</v>
      </c>
      <c r="I1646" s="10">
        <v>38981</v>
      </c>
      <c r="J1646" s="11">
        <v>2259.0100000000002</v>
      </c>
    </row>
    <row r="1647" spans="1:10" x14ac:dyDescent="0.2">
      <c r="A1647" s="9" t="s">
        <v>67</v>
      </c>
      <c r="B1647" s="9" t="s">
        <v>298</v>
      </c>
      <c r="C1647" s="9" t="s">
        <v>17</v>
      </c>
      <c r="D1647" s="9" t="s">
        <v>30</v>
      </c>
      <c r="E1647" s="9" t="s">
        <v>31</v>
      </c>
      <c r="F1647" s="9" t="s">
        <v>32</v>
      </c>
      <c r="G1647" s="9" t="s">
        <v>298</v>
      </c>
      <c r="H1647" s="9" t="s">
        <v>299</v>
      </c>
      <c r="I1647" s="10">
        <v>41699</v>
      </c>
      <c r="J1647" s="11">
        <v>4949.87</v>
      </c>
    </row>
    <row r="1648" spans="1:10" x14ac:dyDescent="0.2">
      <c r="A1648" s="9" t="s">
        <v>67</v>
      </c>
      <c r="B1648" s="9" t="s">
        <v>300</v>
      </c>
      <c r="C1648" s="9" t="s">
        <v>17</v>
      </c>
      <c r="D1648" s="9" t="s">
        <v>30</v>
      </c>
      <c r="E1648" s="9" t="s">
        <v>31</v>
      </c>
      <c r="F1648" s="9" t="s">
        <v>32</v>
      </c>
      <c r="G1648" s="9" t="s">
        <v>300</v>
      </c>
      <c r="H1648" s="9" t="s">
        <v>301</v>
      </c>
      <c r="I1648" s="10">
        <v>35065</v>
      </c>
      <c r="J1648" s="12">
        <v>0</v>
      </c>
    </row>
    <row r="1649" spans="1:10" x14ac:dyDescent="0.2">
      <c r="A1649" s="9" t="s">
        <v>67</v>
      </c>
      <c r="B1649" s="9" t="s">
        <v>300</v>
      </c>
      <c r="C1649" s="9" t="s">
        <v>17</v>
      </c>
      <c r="D1649" s="9" t="s">
        <v>30</v>
      </c>
      <c r="E1649" s="9" t="s">
        <v>31</v>
      </c>
      <c r="F1649" s="9" t="s">
        <v>32</v>
      </c>
      <c r="G1649" s="9" t="s">
        <v>300</v>
      </c>
      <c r="H1649" s="9" t="s">
        <v>301</v>
      </c>
      <c r="I1649" s="10">
        <v>36526</v>
      </c>
      <c r="J1649" s="12">
        <v>0</v>
      </c>
    </row>
    <row r="1650" spans="1:10" x14ac:dyDescent="0.2">
      <c r="A1650" s="9" t="s">
        <v>67</v>
      </c>
      <c r="B1650" s="9" t="s">
        <v>300</v>
      </c>
      <c r="C1650" s="9" t="s">
        <v>17</v>
      </c>
      <c r="D1650" s="9" t="s">
        <v>30</v>
      </c>
      <c r="E1650" s="9" t="s">
        <v>31</v>
      </c>
      <c r="F1650" s="9" t="s">
        <v>32</v>
      </c>
      <c r="G1650" s="9" t="s">
        <v>300</v>
      </c>
      <c r="H1650" s="9" t="s">
        <v>301</v>
      </c>
      <c r="I1650" s="10">
        <v>38981</v>
      </c>
      <c r="J1650" s="12">
        <v>0</v>
      </c>
    </row>
    <row r="1651" spans="1:10" x14ac:dyDescent="0.2">
      <c r="A1651" s="9" t="s">
        <v>67</v>
      </c>
      <c r="B1651" s="9" t="s">
        <v>302</v>
      </c>
      <c r="C1651" s="9" t="s">
        <v>34</v>
      </c>
      <c r="D1651" s="9" t="s">
        <v>30</v>
      </c>
      <c r="E1651" s="9" t="s">
        <v>31</v>
      </c>
      <c r="F1651" s="9" t="s">
        <v>32</v>
      </c>
      <c r="G1651" s="9" t="s">
        <v>302</v>
      </c>
      <c r="H1651" s="9" t="s">
        <v>303</v>
      </c>
      <c r="I1651" s="10">
        <v>28126</v>
      </c>
      <c r="J1651" s="12">
        <v>983</v>
      </c>
    </row>
    <row r="1652" spans="1:10" x14ac:dyDescent="0.2">
      <c r="A1652" s="9" t="s">
        <v>67</v>
      </c>
      <c r="B1652" s="9" t="s">
        <v>304</v>
      </c>
      <c r="C1652" s="9" t="s">
        <v>34</v>
      </c>
      <c r="D1652" s="9" t="s">
        <v>30</v>
      </c>
      <c r="E1652" s="9" t="s">
        <v>31</v>
      </c>
      <c r="F1652" s="9" t="s">
        <v>32</v>
      </c>
      <c r="G1652" s="9" t="s">
        <v>304</v>
      </c>
      <c r="H1652" s="9" t="s">
        <v>305</v>
      </c>
      <c r="I1652" s="10">
        <v>35065</v>
      </c>
      <c r="J1652" s="11">
        <v>19284.95</v>
      </c>
    </row>
    <row r="1653" spans="1:10" x14ac:dyDescent="0.2">
      <c r="A1653" s="9" t="s">
        <v>67</v>
      </c>
      <c r="B1653" s="9" t="s">
        <v>304</v>
      </c>
      <c r="C1653" s="9" t="s">
        <v>34</v>
      </c>
      <c r="D1653" s="9" t="s">
        <v>30</v>
      </c>
      <c r="E1653" s="9" t="s">
        <v>31</v>
      </c>
      <c r="F1653" s="9" t="s">
        <v>32</v>
      </c>
      <c r="G1653" s="9" t="s">
        <v>304</v>
      </c>
      <c r="H1653" s="9" t="s">
        <v>305</v>
      </c>
      <c r="I1653" s="10">
        <v>37257</v>
      </c>
      <c r="J1653" s="11">
        <v>10336.450000000001</v>
      </c>
    </row>
    <row r="1654" spans="1:10" x14ac:dyDescent="0.2">
      <c r="A1654" s="9" t="s">
        <v>67</v>
      </c>
      <c r="B1654" s="9" t="s">
        <v>304</v>
      </c>
      <c r="C1654" s="9" t="s">
        <v>34</v>
      </c>
      <c r="D1654" s="9" t="s">
        <v>30</v>
      </c>
      <c r="E1654" s="9" t="s">
        <v>31</v>
      </c>
      <c r="F1654" s="9" t="s">
        <v>32</v>
      </c>
      <c r="G1654" s="9" t="s">
        <v>304</v>
      </c>
      <c r="H1654" s="9" t="s">
        <v>305</v>
      </c>
      <c r="I1654" s="10">
        <v>37987</v>
      </c>
      <c r="J1654" s="12">
        <v>0</v>
      </c>
    </row>
    <row r="1655" spans="1:10" x14ac:dyDescent="0.2">
      <c r="A1655" s="9" t="s">
        <v>67</v>
      </c>
      <c r="B1655" s="9" t="s">
        <v>304</v>
      </c>
      <c r="C1655" s="9" t="s">
        <v>34</v>
      </c>
      <c r="D1655" s="9" t="s">
        <v>30</v>
      </c>
      <c r="E1655" s="9" t="s">
        <v>31</v>
      </c>
      <c r="F1655" s="9" t="s">
        <v>32</v>
      </c>
      <c r="G1655" s="9" t="s">
        <v>304</v>
      </c>
      <c r="H1655" s="9" t="s">
        <v>305</v>
      </c>
      <c r="I1655" s="10">
        <v>41585</v>
      </c>
      <c r="J1655" s="12">
        <v>0</v>
      </c>
    </row>
    <row r="1656" spans="1:10" x14ac:dyDescent="0.2">
      <c r="A1656" s="9" t="s">
        <v>67</v>
      </c>
      <c r="B1656" s="9" t="s">
        <v>304</v>
      </c>
      <c r="C1656" s="9" t="s">
        <v>34</v>
      </c>
      <c r="D1656" s="9" t="s">
        <v>30</v>
      </c>
      <c r="E1656" s="9" t="s">
        <v>31</v>
      </c>
      <c r="F1656" s="9" t="s">
        <v>32</v>
      </c>
      <c r="G1656" s="9" t="s">
        <v>304</v>
      </c>
      <c r="H1656" s="9" t="s">
        <v>305</v>
      </c>
      <c r="I1656" s="10">
        <v>41760</v>
      </c>
      <c r="J1656" s="11">
        <v>136469.47</v>
      </c>
    </row>
    <row r="1657" spans="1:10" x14ac:dyDescent="0.2">
      <c r="A1657" s="9" t="s">
        <v>67</v>
      </c>
      <c r="B1657" s="9" t="s">
        <v>306</v>
      </c>
      <c r="C1657" s="9" t="s">
        <v>34</v>
      </c>
      <c r="D1657" s="9" t="s">
        <v>30</v>
      </c>
      <c r="E1657" s="9" t="s">
        <v>31</v>
      </c>
      <c r="F1657" s="9" t="s">
        <v>32</v>
      </c>
      <c r="G1657" s="9" t="s">
        <v>306</v>
      </c>
      <c r="H1657" s="9" t="s">
        <v>307</v>
      </c>
      <c r="I1657" s="10">
        <v>31778</v>
      </c>
      <c r="J1657" s="11">
        <v>32318.04</v>
      </c>
    </row>
    <row r="1658" spans="1:10" x14ac:dyDescent="0.2">
      <c r="A1658" s="9" t="s">
        <v>67</v>
      </c>
      <c r="B1658" s="9" t="s">
        <v>306</v>
      </c>
      <c r="C1658" s="9" t="s">
        <v>34</v>
      </c>
      <c r="D1658" s="9" t="s">
        <v>30</v>
      </c>
      <c r="E1658" s="9" t="s">
        <v>31</v>
      </c>
      <c r="F1658" s="9" t="s">
        <v>32</v>
      </c>
      <c r="G1658" s="9" t="s">
        <v>306</v>
      </c>
      <c r="H1658" s="9" t="s">
        <v>307</v>
      </c>
      <c r="I1658" s="10">
        <v>33970</v>
      </c>
      <c r="J1658" s="12">
        <v>0</v>
      </c>
    </row>
    <row r="1659" spans="1:10" x14ac:dyDescent="0.2">
      <c r="A1659" s="9" t="s">
        <v>67</v>
      </c>
      <c r="B1659" s="9" t="s">
        <v>306</v>
      </c>
      <c r="C1659" s="9" t="s">
        <v>34</v>
      </c>
      <c r="D1659" s="9" t="s">
        <v>30</v>
      </c>
      <c r="E1659" s="9" t="s">
        <v>31</v>
      </c>
      <c r="F1659" s="9" t="s">
        <v>32</v>
      </c>
      <c r="G1659" s="9" t="s">
        <v>306</v>
      </c>
      <c r="H1659" s="9" t="s">
        <v>307</v>
      </c>
      <c r="I1659" s="10">
        <v>37987</v>
      </c>
      <c r="J1659" s="11">
        <v>3086.29</v>
      </c>
    </row>
    <row r="1660" spans="1:10" x14ac:dyDescent="0.2">
      <c r="A1660" s="9" t="s">
        <v>67</v>
      </c>
      <c r="B1660" s="9" t="s">
        <v>306</v>
      </c>
      <c r="C1660" s="9" t="s">
        <v>34</v>
      </c>
      <c r="D1660" s="9" t="s">
        <v>30</v>
      </c>
      <c r="E1660" s="9" t="s">
        <v>31</v>
      </c>
      <c r="F1660" s="9" t="s">
        <v>32</v>
      </c>
      <c r="G1660" s="9" t="s">
        <v>306</v>
      </c>
      <c r="H1660" s="9" t="s">
        <v>307</v>
      </c>
      <c r="I1660" s="10">
        <v>41229</v>
      </c>
      <c r="J1660" s="11">
        <v>92309.28</v>
      </c>
    </row>
    <row r="1661" spans="1:10" x14ac:dyDescent="0.2">
      <c r="A1661" s="9" t="s">
        <v>67</v>
      </c>
      <c r="B1661" s="9" t="s">
        <v>306</v>
      </c>
      <c r="C1661" s="9" t="s">
        <v>34</v>
      </c>
      <c r="D1661" s="9" t="s">
        <v>30</v>
      </c>
      <c r="E1661" s="9" t="s">
        <v>31</v>
      </c>
      <c r="F1661" s="9" t="s">
        <v>32</v>
      </c>
      <c r="G1661" s="9" t="s">
        <v>306</v>
      </c>
      <c r="H1661" s="9" t="s">
        <v>307</v>
      </c>
      <c r="I1661" s="10">
        <v>41760</v>
      </c>
      <c r="J1661" s="11">
        <v>13119.31</v>
      </c>
    </row>
    <row r="1662" spans="1:10" x14ac:dyDescent="0.2">
      <c r="A1662" s="9" t="s">
        <v>67</v>
      </c>
      <c r="B1662" s="9" t="s">
        <v>308</v>
      </c>
      <c r="C1662" s="9" t="s">
        <v>34</v>
      </c>
      <c r="D1662" s="9" t="s">
        <v>30</v>
      </c>
      <c r="E1662" s="9" t="s">
        <v>31</v>
      </c>
      <c r="F1662" s="9" t="s">
        <v>32</v>
      </c>
      <c r="G1662" s="9" t="s">
        <v>308</v>
      </c>
      <c r="H1662" s="9" t="s">
        <v>309</v>
      </c>
      <c r="I1662" s="10">
        <v>32509</v>
      </c>
      <c r="J1662" s="11">
        <v>3889.83</v>
      </c>
    </row>
    <row r="1663" spans="1:10" x14ac:dyDescent="0.2">
      <c r="A1663" s="9" t="s">
        <v>67</v>
      </c>
      <c r="B1663" s="9" t="s">
        <v>308</v>
      </c>
      <c r="C1663" s="9" t="s">
        <v>34</v>
      </c>
      <c r="D1663" s="9" t="s">
        <v>30</v>
      </c>
      <c r="E1663" s="9" t="s">
        <v>31</v>
      </c>
      <c r="F1663" s="9" t="s">
        <v>32</v>
      </c>
      <c r="G1663" s="9" t="s">
        <v>308</v>
      </c>
      <c r="H1663" s="9" t="s">
        <v>309</v>
      </c>
      <c r="I1663" s="10">
        <v>39813</v>
      </c>
      <c r="J1663" s="11">
        <v>8642.06</v>
      </c>
    </row>
    <row r="1664" spans="1:10" x14ac:dyDescent="0.2">
      <c r="A1664" s="9" t="s">
        <v>67</v>
      </c>
      <c r="B1664" s="9" t="s">
        <v>310</v>
      </c>
      <c r="C1664" s="9" t="s">
        <v>17</v>
      </c>
      <c r="D1664" s="9" t="s">
        <v>30</v>
      </c>
      <c r="E1664" s="9" t="s">
        <v>31</v>
      </c>
      <c r="F1664" s="9" t="s">
        <v>32</v>
      </c>
      <c r="G1664" s="9" t="s">
        <v>310</v>
      </c>
      <c r="H1664" s="9" t="s">
        <v>311</v>
      </c>
      <c r="I1664" s="10">
        <v>25204</v>
      </c>
      <c r="J1664" s="11">
        <v>513.45000000000005</v>
      </c>
    </row>
    <row r="1665" spans="1:10" x14ac:dyDescent="0.2">
      <c r="A1665" s="9" t="s">
        <v>67</v>
      </c>
      <c r="B1665" s="9" t="s">
        <v>310</v>
      </c>
      <c r="C1665" s="9" t="s">
        <v>17</v>
      </c>
      <c r="D1665" s="9" t="s">
        <v>30</v>
      </c>
      <c r="E1665" s="9" t="s">
        <v>31</v>
      </c>
      <c r="F1665" s="9" t="s">
        <v>32</v>
      </c>
      <c r="G1665" s="9" t="s">
        <v>310</v>
      </c>
      <c r="H1665" s="9" t="s">
        <v>311</v>
      </c>
      <c r="I1665" s="10">
        <v>38981</v>
      </c>
      <c r="J1665" s="11">
        <v>2259.0100000000002</v>
      </c>
    </row>
    <row r="1666" spans="1:10" x14ac:dyDescent="0.2">
      <c r="A1666" s="9" t="s">
        <v>67</v>
      </c>
      <c r="B1666" s="9" t="s">
        <v>312</v>
      </c>
      <c r="C1666" s="9" t="s">
        <v>34</v>
      </c>
      <c r="D1666" s="9" t="s">
        <v>30</v>
      </c>
      <c r="E1666" s="9" t="s">
        <v>31</v>
      </c>
      <c r="F1666" s="9" t="s">
        <v>32</v>
      </c>
      <c r="G1666" s="9" t="s">
        <v>312</v>
      </c>
      <c r="H1666" s="9" t="s">
        <v>313</v>
      </c>
      <c r="I1666" s="10">
        <v>34335</v>
      </c>
      <c r="J1666" s="11">
        <v>244744.37</v>
      </c>
    </row>
    <row r="1667" spans="1:10" x14ac:dyDescent="0.2">
      <c r="A1667" s="9" t="s">
        <v>67</v>
      </c>
      <c r="B1667" s="9" t="s">
        <v>312</v>
      </c>
      <c r="C1667" s="9" t="s">
        <v>34</v>
      </c>
      <c r="D1667" s="9" t="s">
        <v>30</v>
      </c>
      <c r="E1667" s="9" t="s">
        <v>31</v>
      </c>
      <c r="F1667" s="9" t="s">
        <v>32</v>
      </c>
      <c r="G1667" s="9" t="s">
        <v>312</v>
      </c>
      <c r="H1667" s="9" t="s">
        <v>313</v>
      </c>
      <c r="I1667" s="10">
        <v>40974</v>
      </c>
      <c r="J1667" s="11">
        <v>93939.1</v>
      </c>
    </row>
    <row r="1668" spans="1:10" x14ac:dyDescent="0.2">
      <c r="A1668" s="9" t="s">
        <v>67</v>
      </c>
      <c r="B1668" s="9" t="s">
        <v>314</v>
      </c>
      <c r="C1668" s="9" t="s">
        <v>34</v>
      </c>
      <c r="D1668" s="9" t="s">
        <v>30</v>
      </c>
      <c r="E1668" s="9" t="s">
        <v>31</v>
      </c>
      <c r="F1668" s="9" t="s">
        <v>32</v>
      </c>
      <c r="G1668" s="9" t="s">
        <v>314</v>
      </c>
      <c r="H1668" s="9" t="s">
        <v>315</v>
      </c>
      <c r="I1668" s="10">
        <v>35065</v>
      </c>
      <c r="J1668" s="11">
        <v>3805.54</v>
      </c>
    </row>
    <row r="1669" spans="1:10" x14ac:dyDescent="0.2">
      <c r="A1669" s="9" t="s">
        <v>67</v>
      </c>
      <c r="B1669" s="9" t="s">
        <v>314</v>
      </c>
      <c r="C1669" s="9" t="s">
        <v>34</v>
      </c>
      <c r="D1669" s="9" t="s">
        <v>30</v>
      </c>
      <c r="E1669" s="9" t="s">
        <v>31</v>
      </c>
      <c r="F1669" s="9" t="s">
        <v>32</v>
      </c>
      <c r="G1669" s="9" t="s">
        <v>314</v>
      </c>
      <c r="H1669" s="9" t="s">
        <v>315</v>
      </c>
      <c r="I1669" s="10">
        <v>40908</v>
      </c>
      <c r="J1669" s="11">
        <v>94545.93</v>
      </c>
    </row>
    <row r="1670" spans="1:10" x14ac:dyDescent="0.2">
      <c r="A1670" s="9" t="s">
        <v>67</v>
      </c>
      <c r="B1670" s="9" t="s">
        <v>314</v>
      </c>
      <c r="C1670" s="9" t="s">
        <v>34</v>
      </c>
      <c r="D1670" s="9" t="s">
        <v>30</v>
      </c>
      <c r="E1670" s="9" t="s">
        <v>31</v>
      </c>
      <c r="F1670" s="9" t="s">
        <v>32</v>
      </c>
      <c r="G1670" s="9" t="s">
        <v>314</v>
      </c>
      <c r="H1670" s="9" t="s">
        <v>315</v>
      </c>
      <c r="I1670" s="10">
        <v>40939</v>
      </c>
      <c r="J1670" s="11">
        <v>472.2</v>
      </c>
    </row>
    <row r="1671" spans="1:10" x14ac:dyDescent="0.2">
      <c r="A1671" s="9" t="s">
        <v>67</v>
      </c>
      <c r="B1671" s="9" t="s">
        <v>314</v>
      </c>
      <c r="C1671" s="9" t="s">
        <v>34</v>
      </c>
      <c r="D1671" s="9" t="s">
        <v>30</v>
      </c>
      <c r="E1671" s="9" t="s">
        <v>31</v>
      </c>
      <c r="F1671" s="9" t="s">
        <v>32</v>
      </c>
      <c r="G1671" s="9" t="s">
        <v>314</v>
      </c>
      <c r="H1671" s="9" t="s">
        <v>315</v>
      </c>
      <c r="I1671" s="10">
        <v>40968</v>
      </c>
      <c r="J1671" s="11">
        <v>54.49</v>
      </c>
    </row>
    <row r="1672" spans="1:10" x14ac:dyDescent="0.2">
      <c r="A1672" s="9" t="s">
        <v>67</v>
      </c>
      <c r="B1672" s="9" t="s">
        <v>314</v>
      </c>
      <c r="C1672" s="9" t="s">
        <v>34</v>
      </c>
      <c r="D1672" s="9" t="s">
        <v>30</v>
      </c>
      <c r="E1672" s="9" t="s">
        <v>31</v>
      </c>
      <c r="F1672" s="9" t="s">
        <v>32</v>
      </c>
      <c r="G1672" s="9" t="s">
        <v>314</v>
      </c>
      <c r="H1672" s="9" t="s">
        <v>315</v>
      </c>
      <c r="I1672" s="10">
        <v>41760</v>
      </c>
      <c r="J1672" s="11">
        <v>13119.31</v>
      </c>
    </row>
    <row r="1673" spans="1:10" x14ac:dyDescent="0.2">
      <c r="A1673" s="9" t="s">
        <v>67</v>
      </c>
      <c r="B1673" s="9" t="s">
        <v>316</v>
      </c>
      <c r="C1673" s="9" t="s">
        <v>34</v>
      </c>
      <c r="D1673" s="9" t="s">
        <v>30</v>
      </c>
      <c r="E1673" s="9" t="s">
        <v>31</v>
      </c>
      <c r="F1673" s="9" t="s">
        <v>32</v>
      </c>
      <c r="G1673" s="9" t="s">
        <v>316</v>
      </c>
      <c r="H1673" s="9" t="s">
        <v>317</v>
      </c>
      <c r="I1673" s="10">
        <v>34335</v>
      </c>
      <c r="J1673" s="11">
        <v>251271.12</v>
      </c>
    </row>
    <row r="1674" spans="1:10" x14ac:dyDescent="0.2">
      <c r="A1674" s="9" t="s">
        <v>67</v>
      </c>
      <c r="B1674" s="9" t="s">
        <v>316</v>
      </c>
      <c r="C1674" s="9" t="s">
        <v>34</v>
      </c>
      <c r="D1674" s="9" t="s">
        <v>30</v>
      </c>
      <c r="E1674" s="9" t="s">
        <v>31</v>
      </c>
      <c r="F1674" s="9" t="s">
        <v>32</v>
      </c>
      <c r="G1674" s="9" t="s">
        <v>316</v>
      </c>
      <c r="H1674" s="9" t="s">
        <v>317</v>
      </c>
      <c r="I1674" s="10">
        <v>42053</v>
      </c>
      <c r="J1674" s="11">
        <v>8826.18</v>
      </c>
    </row>
    <row r="1675" spans="1:10" x14ac:dyDescent="0.2">
      <c r="A1675" s="9" t="s">
        <v>67</v>
      </c>
      <c r="B1675" s="9" t="s">
        <v>318</v>
      </c>
      <c r="C1675" s="9" t="s">
        <v>34</v>
      </c>
      <c r="D1675" s="9" t="s">
        <v>30</v>
      </c>
      <c r="E1675" s="9" t="s">
        <v>31</v>
      </c>
      <c r="F1675" s="9" t="s">
        <v>32</v>
      </c>
      <c r="G1675" s="9" t="s">
        <v>318</v>
      </c>
      <c r="H1675" s="9" t="s">
        <v>319</v>
      </c>
      <c r="I1675" s="10">
        <v>40893</v>
      </c>
      <c r="J1675" s="11">
        <v>43575.63</v>
      </c>
    </row>
    <row r="1676" spans="1:10" x14ac:dyDescent="0.2">
      <c r="A1676" s="9" t="s">
        <v>67</v>
      </c>
      <c r="B1676" s="9" t="s">
        <v>318</v>
      </c>
      <c r="C1676" s="9" t="s">
        <v>34</v>
      </c>
      <c r="D1676" s="9" t="s">
        <v>30</v>
      </c>
      <c r="E1676" s="9" t="s">
        <v>31</v>
      </c>
      <c r="F1676" s="9" t="s">
        <v>32</v>
      </c>
      <c r="G1676" s="9" t="s">
        <v>318</v>
      </c>
      <c r="H1676" s="9" t="s">
        <v>319</v>
      </c>
      <c r="I1676" s="10">
        <v>41071</v>
      </c>
      <c r="J1676" s="11">
        <v>38177.56</v>
      </c>
    </row>
    <row r="1677" spans="1:10" x14ac:dyDescent="0.2">
      <c r="A1677" s="9" t="s">
        <v>67</v>
      </c>
      <c r="B1677" s="9" t="s">
        <v>318</v>
      </c>
      <c r="C1677" s="9" t="s">
        <v>34</v>
      </c>
      <c r="D1677" s="9" t="s">
        <v>30</v>
      </c>
      <c r="E1677" s="9" t="s">
        <v>31</v>
      </c>
      <c r="F1677" s="9" t="s">
        <v>32</v>
      </c>
      <c r="G1677" s="9" t="s">
        <v>318</v>
      </c>
      <c r="H1677" s="9" t="s">
        <v>319</v>
      </c>
      <c r="I1677" s="10">
        <v>41244</v>
      </c>
      <c r="J1677" s="11">
        <v>146219.76999999999</v>
      </c>
    </row>
    <row r="1678" spans="1:10" x14ac:dyDescent="0.2">
      <c r="A1678" s="9" t="s">
        <v>67</v>
      </c>
      <c r="B1678" s="9" t="s">
        <v>318</v>
      </c>
      <c r="C1678" s="9" t="s">
        <v>34</v>
      </c>
      <c r="D1678" s="9" t="s">
        <v>30</v>
      </c>
      <c r="E1678" s="9" t="s">
        <v>31</v>
      </c>
      <c r="F1678" s="9" t="s">
        <v>32</v>
      </c>
      <c r="G1678" s="9" t="s">
        <v>318</v>
      </c>
      <c r="H1678" s="9" t="s">
        <v>319</v>
      </c>
      <c r="I1678" s="10">
        <v>41852</v>
      </c>
      <c r="J1678" s="11">
        <v>69076.59</v>
      </c>
    </row>
    <row r="1679" spans="1:10" x14ac:dyDescent="0.2">
      <c r="A1679" s="9" t="s">
        <v>67</v>
      </c>
      <c r="B1679" s="9" t="s">
        <v>320</v>
      </c>
      <c r="C1679" s="9" t="s">
        <v>34</v>
      </c>
      <c r="D1679" s="9" t="s">
        <v>30</v>
      </c>
      <c r="E1679" s="9" t="s">
        <v>31</v>
      </c>
      <c r="F1679" s="9" t="s">
        <v>32</v>
      </c>
      <c r="G1679" s="9" t="s">
        <v>320</v>
      </c>
      <c r="H1679" s="9" t="s">
        <v>321</v>
      </c>
      <c r="I1679" s="10">
        <v>37622</v>
      </c>
      <c r="J1679" s="11">
        <v>27612.33</v>
      </c>
    </row>
    <row r="1680" spans="1:10" x14ac:dyDescent="0.2">
      <c r="A1680" s="9" t="s">
        <v>67</v>
      </c>
      <c r="B1680" s="9" t="s">
        <v>320</v>
      </c>
      <c r="C1680" s="9" t="s">
        <v>34</v>
      </c>
      <c r="D1680" s="9" t="s">
        <v>30</v>
      </c>
      <c r="E1680" s="9" t="s">
        <v>31</v>
      </c>
      <c r="F1680" s="9" t="s">
        <v>32</v>
      </c>
      <c r="G1680" s="9" t="s">
        <v>320</v>
      </c>
      <c r="H1680" s="9" t="s">
        <v>321</v>
      </c>
      <c r="I1680" s="10">
        <v>40753</v>
      </c>
      <c r="J1680" s="11">
        <v>41827.279999999999</v>
      </c>
    </row>
    <row r="1681" spans="1:10" x14ac:dyDescent="0.2">
      <c r="A1681" s="9" t="s">
        <v>67</v>
      </c>
      <c r="B1681" s="9" t="s">
        <v>320</v>
      </c>
      <c r="C1681" s="9" t="s">
        <v>34</v>
      </c>
      <c r="D1681" s="9" t="s">
        <v>30</v>
      </c>
      <c r="E1681" s="9" t="s">
        <v>31</v>
      </c>
      <c r="F1681" s="9" t="s">
        <v>32</v>
      </c>
      <c r="G1681" s="9" t="s">
        <v>320</v>
      </c>
      <c r="H1681" s="9" t="s">
        <v>321</v>
      </c>
      <c r="I1681" s="10">
        <v>41585</v>
      </c>
      <c r="J1681" s="12">
        <v>0</v>
      </c>
    </row>
    <row r="1682" spans="1:10" x14ac:dyDescent="0.2">
      <c r="A1682" s="9" t="s">
        <v>67</v>
      </c>
      <c r="B1682" s="9" t="s">
        <v>320</v>
      </c>
      <c r="C1682" s="9" t="s">
        <v>34</v>
      </c>
      <c r="D1682" s="9" t="s">
        <v>30</v>
      </c>
      <c r="E1682" s="9" t="s">
        <v>31</v>
      </c>
      <c r="F1682" s="9" t="s">
        <v>32</v>
      </c>
      <c r="G1682" s="9" t="s">
        <v>320</v>
      </c>
      <c r="H1682" s="9" t="s">
        <v>321</v>
      </c>
      <c r="I1682" s="10">
        <v>42064</v>
      </c>
      <c r="J1682" s="11">
        <v>223478.24</v>
      </c>
    </row>
    <row r="1683" spans="1:10" x14ac:dyDescent="0.2">
      <c r="A1683" s="9" t="s">
        <v>67</v>
      </c>
      <c r="B1683" s="9" t="s">
        <v>320</v>
      </c>
      <c r="C1683" s="9" t="s">
        <v>34</v>
      </c>
      <c r="D1683" s="9" t="s">
        <v>45</v>
      </c>
      <c r="E1683" s="9" t="s">
        <v>31</v>
      </c>
      <c r="F1683" s="9" t="s">
        <v>32</v>
      </c>
      <c r="G1683" s="9" t="s">
        <v>320</v>
      </c>
      <c r="H1683" s="9" t="s">
        <v>322</v>
      </c>
      <c r="I1683" s="10">
        <v>41585</v>
      </c>
      <c r="J1683" s="12">
        <v>0</v>
      </c>
    </row>
    <row r="1684" spans="1:10" x14ac:dyDescent="0.2">
      <c r="A1684" s="9" t="s">
        <v>67</v>
      </c>
      <c r="B1684" s="9" t="s">
        <v>323</v>
      </c>
      <c r="C1684" s="9" t="s">
        <v>34</v>
      </c>
      <c r="D1684" s="9" t="s">
        <v>30</v>
      </c>
      <c r="E1684" s="9" t="s">
        <v>31</v>
      </c>
      <c r="F1684" s="9" t="s">
        <v>32</v>
      </c>
      <c r="G1684" s="9" t="s">
        <v>323</v>
      </c>
      <c r="H1684" s="9" t="s">
        <v>324</v>
      </c>
      <c r="I1684" s="10">
        <v>34335</v>
      </c>
      <c r="J1684" s="11">
        <v>1778.46</v>
      </c>
    </row>
    <row r="1685" spans="1:10" x14ac:dyDescent="0.2">
      <c r="A1685" s="9" t="s">
        <v>67</v>
      </c>
      <c r="B1685" s="9" t="s">
        <v>323</v>
      </c>
      <c r="C1685" s="9" t="s">
        <v>34</v>
      </c>
      <c r="D1685" s="9" t="s">
        <v>30</v>
      </c>
      <c r="E1685" s="9" t="s">
        <v>31</v>
      </c>
      <c r="F1685" s="9" t="s">
        <v>32</v>
      </c>
      <c r="G1685" s="9" t="s">
        <v>323</v>
      </c>
      <c r="H1685" s="9" t="s">
        <v>324</v>
      </c>
      <c r="I1685" s="10">
        <v>35796</v>
      </c>
      <c r="J1685" s="11">
        <v>2675.78</v>
      </c>
    </row>
    <row r="1686" spans="1:10" x14ac:dyDescent="0.2">
      <c r="A1686" s="9" t="s">
        <v>67</v>
      </c>
      <c r="B1686" s="9" t="s">
        <v>323</v>
      </c>
      <c r="C1686" s="9" t="s">
        <v>34</v>
      </c>
      <c r="D1686" s="9" t="s">
        <v>30</v>
      </c>
      <c r="E1686" s="9" t="s">
        <v>31</v>
      </c>
      <c r="F1686" s="9" t="s">
        <v>32</v>
      </c>
      <c r="G1686" s="9" t="s">
        <v>323</v>
      </c>
      <c r="H1686" s="9" t="s">
        <v>324</v>
      </c>
      <c r="I1686" s="10">
        <v>36161</v>
      </c>
      <c r="J1686" s="11">
        <v>5143.54</v>
      </c>
    </row>
    <row r="1687" spans="1:10" x14ac:dyDescent="0.2">
      <c r="A1687" s="9" t="s">
        <v>67</v>
      </c>
      <c r="B1687" s="9" t="s">
        <v>325</v>
      </c>
      <c r="C1687" s="9" t="s">
        <v>34</v>
      </c>
      <c r="D1687" s="9" t="s">
        <v>30</v>
      </c>
      <c r="E1687" s="9" t="s">
        <v>31</v>
      </c>
      <c r="F1687" s="9" t="s">
        <v>32</v>
      </c>
      <c r="G1687" s="9" t="s">
        <v>325</v>
      </c>
      <c r="H1687" s="9" t="s">
        <v>326</v>
      </c>
      <c r="I1687" s="10">
        <v>31048</v>
      </c>
      <c r="J1687" s="11">
        <v>6538.74</v>
      </c>
    </row>
    <row r="1688" spans="1:10" x14ac:dyDescent="0.2">
      <c r="A1688" s="9" t="s">
        <v>67</v>
      </c>
      <c r="B1688" s="9" t="s">
        <v>325</v>
      </c>
      <c r="C1688" s="9" t="s">
        <v>34</v>
      </c>
      <c r="D1688" s="9" t="s">
        <v>30</v>
      </c>
      <c r="E1688" s="9" t="s">
        <v>31</v>
      </c>
      <c r="F1688" s="9" t="s">
        <v>32</v>
      </c>
      <c r="G1688" s="9" t="s">
        <v>325</v>
      </c>
      <c r="H1688" s="9" t="s">
        <v>326</v>
      </c>
      <c r="I1688" s="10">
        <v>33239</v>
      </c>
      <c r="J1688" s="11">
        <v>858.19</v>
      </c>
    </row>
    <row r="1689" spans="1:10" x14ac:dyDescent="0.2">
      <c r="A1689" s="9" t="s">
        <v>67</v>
      </c>
      <c r="B1689" s="9" t="s">
        <v>325</v>
      </c>
      <c r="C1689" s="9" t="s">
        <v>34</v>
      </c>
      <c r="D1689" s="9" t="s">
        <v>45</v>
      </c>
      <c r="E1689" s="9" t="s">
        <v>31</v>
      </c>
      <c r="F1689" s="9" t="s">
        <v>32</v>
      </c>
      <c r="G1689" s="9" t="s">
        <v>325</v>
      </c>
      <c r="H1689" s="9" t="s">
        <v>327</v>
      </c>
      <c r="I1689" s="10">
        <v>39050</v>
      </c>
      <c r="J1689" s="11">
        <v>86792.16</v>
      </c>
    </row>
    <row r="1690" spans="1:10" x14ac:dyDescent="0.2">
      <c r="A1690" s="9" t="s">
        <v>67</v>
      </c>
      <c r="B1690" s="9" t="s">
        <v>328</v>
      </c>
      <c r="C1690" s="9" t="s">
        <v>17</v>
      </c>
      <c r="D1690" s="9" t="s">
        <v>30</v>
      </c>
      <c r="E1690" s="9" t="s">
        <v>31</v>
      </c>
      <c r="F1690" s="9" t="s">
        <v>32</v>
      </c>
      <c r="G1690" s="9" t="s">
        <v>328</v>
      </c>
      <c r="H1690" s="9" t="s">
        <v>329</v>
      </c>
      <c r="I1690" s="10">
        <v>40886</v>
      </c>
      <c r="J1690" s="11">
        <v>4312.8</v>
      </c>
    </row>
    <row r="1691" spans="1:10" x14ac:dyDescent="0.2">
      <c r="A1691" s="9" t="s">
        <v>67</v>
      </c>
      <c r="B1691" s="9" t="s">
        <v>330</v>
      </c>
      <c r="C1691" s="9" t="s">
        <v>17</v>
      </c>
      <c r="D1691" s="9" t="s">
        <v>30</v>
      </c>
      <c r="E1691" s="9" t="s">
        <v>31</v>
      </c>
      <c r="F1691" s="9" t="s">
        <v>32</v>
      </c>
      <c r="G1691" s="9" t="s">
        <v>330</v>
      </c>
      <c r="H1691" s="9" t="s">
        <v>331</v>
      </c>
      <c r="I1691" s="10">
        <v>40886</v>
      </c>
      <c r="J1691" s="11">
        <v>3840.19</v>
      </c>
    </row>
    <row r="1692" spans="1:10" x14ac:dyDescent="0.2">
      <c r="A1692" s="9" t="s">
        <v>67</v>
      </c>
      <c r="B1692" s="9" t="s">
        <v>332</v>
      </c>
      <c r="C1692" s="9" t="s">
        <v>34</v>
      </c>
      <c r="D1692" s="9" t="s">
        <v>30</v>
      </c>
      <c r="E1692" s="9" t="s">
        <v>31</v>
      </c>
      <c r="F1692" s="9" t="s">
        <v>32</v>
      </c>
      <c r="G1692" s="9" t="s">
        <v>332</v>
      </c>
      <c r="H1692" s="9" t="s">
        <v>333</v>
      </c>
      <c r="I1692" s="10">
        <v>31048</v>
      </c>
      <c r="J1692" s="11">
        <v>2384.89</v>
      </c>
    </row>
    <row r="1693" spans="1:10" x14ac:dyDescent="0.2">
      <c r="A1693" s="9" t="s">
        <v>67</v>
      </c>
      <c r="B1693" s="9" t="s">
        <v>332</v>
      </c>
      <c r="C1693" s="9" t="s">
        <v>34</v>
      </c>
      <c r="D1693" s="9" t="s">
        <v>30</v>
      </c>
      <c r="E1693" s="9" t="s">
        <v>31</v>
      </c>
      <c r="F1693" s="9" t="s">
        <v>32</v>
      </c>
      <c r="G1693" s="9" t="s">
        <v>332</v>
      </c>
      <c r="H1693" s="9" t="s">
        <v>333</v>
      </c>
      <c r="I1693" s="10">
        <v>32143</v>
      </c>
      <c r="J1693" s="11">
        <v>222.22</v>
      </c>
    </row>
    <row r="1694" spans="1:10" x14ac:dyDescent="0.2">
      <c r="A1694" s="9" t="s">
        <v>67</v>
      </c>
      <c r="B1694" s="9" t="s">
        <v>332</v>
      </c>
      <c r="C1694" s="9" t="s">
        <v>34</v>
      </c>
      <c r="D1694" s="9" t="s">
        <v>30</v>
      </c>
      <c r="E1694" s="9" t="s">
        <v>31</v>
      </c>
      <c r="F1694" s="9" t="s">
        <v>32</v>
      </c>
      <c r="G1694" s="9" t="s">
        <v>332</v>
      </c>
      <c r="H1694" s="9" t="s">
        <v>333</v>
      </c>
      <c r="I1694" s="10">
        <v>33970</v>
      </c>
      <c r="J1694" s="11">
        <v>62736.11</v>
      </c>
    </row>
    <row r="1695" spans="1:10" x14ac:dyDescent="0.2">
      <c r="A1695" s="9" t="s">
        <v>67</v>
      </c>
      <c r="B1695" s="9" t="s">
        <v>332</v>
      </c>
      <c r="C1695" s="9" t="s">
        <v>34</v>
      </c>
      <c r="D1695" s="9" t="s">
        <v>30</v>
      </c>
      <c r="E1695" s="9" t="s">
        <v>31</v>
      </c>
      <c r="F1695" s="9" t="s">
        <v>32</v>
      </c>
      <c r="G1695" s="9" t="s">
        <v>332</v>
      </c>
      <c r="H1695" s="9" t="s">
        <v>333</v>
      </c>
      <c r="I1695" s="10">
        <v>39903</v>
      </c>
      <c r="J1695" s="11">
        <v>31498.33</v>
      </c>
    </row>
    <row r="1696" spans="1:10" x14ac:dyDescent="0.2">
      <c r="A1696" s="9" t="s">
        <v>67</v>
      </c>
      <c r="B1696" s="9" t="s">
        <v>332</v>
      </c>
      <c r="C1696" s="9" t="s">
        <v>34</v>
      </c>
      <c r="D1696" s="9" t="s">
        <v>30</v>
      </c>
      <c r="E1696" s="9" t="s">
        <v>31</v>
      </c>
      <c r="F1696" s="9" t="s">
        <v>32</v>
      </c>
      <c r="G1696" s="9" t="s">
        <v>332</v>
      </c>
      <c r="H1696" s="9" t="s">
        <v>333</v>
      </c>
      <c r="I1696" s="10">
        <v>40237</v>
      </c>
      <c r="J1696" s="11">
        <v>6178.97</v>
      </c>
    </row>
    <row r="1697" spans="1:10" x14ac:dyDescent="0.2">
      <c r="A1697" s="9" t="s">
        <v>67</v>
      </c>
      <c r="B1697" s="9" t="s">
        <v>332</v>
      </c>
      <c r="C1697" s="9" t="s">
        <v>34</v>
      </c>
      <c r="D1697" s="9" t="s">
        <v>30</v>
      </c>
      <c r="E1697" s="9" t="s">
        <v>31</v>
      </c>
      <c r="F1697" s="9" t="s">
        <v>32</v>
      </c>
      <c r="G1697" s="9" t="s">
        <v>332</v>
      </c>
      <c r="H1697" s="9" t="s">
        <v>333</v>
      </c>
      <c r="I1697" s="10">
        <v>40575</v>
      </c>
      <c r="J1697" s="11">
        <v>31.25</v>
      </c>
    </row>
    <row r="1698" spans="1:10" x14ac:dyDescent="0.2">
      <c r="A1698" s="9" t="s">
        <v>67</v>
      </c>
      <c r="B1698" s="9" t="s">
        <v>332</v>
      </c>
      <c r="C1698" s="9" t="s">
        <v>34</v>
      </c>
      <c r="D1698" s="9" t="s">
        <v>30</v>
      </c>
      <c r="E1698" s="9" t="s">
        <v>31</v>
      </c>
      <c r="F1698" s="9" t="s">
        <v>32</v>
      </c>
      <c r="G1698" s="9" t="s">
        <v>332</v>
      </c>
      <c r="H1698" s="9" t="s">
        <v>333</v>
      </c>
      <c r="I1698" s="10">
        <v>40876</v>
      </c>
      <c r="J1698" s="11">
        <v>12241.66</v>
      </c>
    </row>
    <row r="1699" spans="1:10" x14ac:dyDescent="0.2">
      <c r="A1699" s="9" t="s">
        <v>67</v>
      </c>
      <c r="B1699" s="9" t="s">
        <v>332</v>
      </c>
      <c r="C1699" s="9" t="s">
        <v>34</v>
      </c>
      <c r="D1699" s="9" t="s">
        <v>30</v>
      </c>
      <c r="E1699" s="9" t="s">
        <v>31</v>
      </c>
      <c r="F1699" s="9" t="s">
        <v>32</v>
      </c>
      <c r="G1699" s="9" t="s">
        <v>332</v>
      </c>
      <c r="H1699" s="9" t="s">
        <v>333</v>
      </c>
      <c r="I1699" s="10">
        <v>41172</v>
      </c>
      <c r="J1699" s="11">
        <v>9155.33</v>
      </c>
    </row>
    <row r="1700" spans="1:10" x14ac:dyDescent="0.2">
      <c r="A1700" s="9" t="s">
        <v>67</v>
      </c>
      <c r="B1700" s="9" t="s">
        <v>332</v>
      </c>
      <c r="C1700" s="9" t="s">
        <v>34</v>
      </c>
      <c r="D1700" s="9" t="s">
        <v>30</v>
      </c>
      <c r="E1700" s="9" t="s">
        <v>31</v>
      </c>
      <c r="F1700" s="9" t="s">
        <v>32</v>
      </c>
      <c r="G1700" s="9" t="s">
        <v>332</v>
      </c>
      <c r="H1700" s="9" t="s">
        <v>333</v>
      </c>
      <c r="I1700" s="10">
        <v>41912</v>
      </c>
      <c r="J1700" s="11">
        <v>17728.93</v>
      </c>
    </row>
    <row r="1701" spans="1:10" x14ac:dyDescent="0.2">
      <c r="A1701" s="9" t="s">
        <v>67</v>
      </c>
      <c r="B1701" s="9" t="s">
        <v>334</v>
      </c>
      <c r="C1701" s="9" t="s">
        <v>17</v>
      </c>
      <c r="D1701" s="9" t="s">
        <v>30</v>
      </c>
      <c r="E1701" s="9" t="s">
        <v>31</v>
      </c>
      <c r="F1701" s="9" t="s">
        <v>32</v>
      </c>
      <c r="G1701" s="9" t="s">
        <v>334</v>
      </c>
      <c r="H1701" s="9" t="s">
        <v>335</v>
      </c>
      <c r="I1701" s="10">
        <v>36526</v>
      </c>
      <c r="J1701" s="12">
        <v>0</v>
      </c>
    </row>
    <row r="1702" spans="1:10" x14ac:dyDescent="0.2">
      <c r="A1702" s="9" t="s">
        <v>67</v>
      </c>
      <c r="B1702" s="9" t="s">
        <v>334</v>
      </c>
      <c r="C1702" s="9" t="s">
        <v>17</v>
      </c>
      <c r="D1702" s="9" t="s">
        <v>30</v>
      </c>
      <c r="E1702" s="9" t="s">
        <v>31</v>
      </c>
      <c r="F1702" s="9" t="s">
        <v>32</v>
      </c>
      <c r="G1702" s="9" t="s">
        <v>334</v>
      </c>
      <c r="H1702" s="9" t="s">
        <v>335</v>
      </c>
      <c r="I1702" s="10">
        <v>38981</v>
      </c>
      <c r="J1702" s="12">
        <v>0</v>
      </c>
    </row>
    <row r="1703" spans="1:10" x14ac:dyDescent="0.2">
      <c r="A1703" s="9" t="s">
        <v>67</v>
      </c>
      <c r="B1703" s="9" t="s">
        <v>336</v>
      </c>
      <c r="C1703" s="9" t="s">
        <v>34</v>
      </c>
      <c r="D1703" s="9" t="s">
        <v>30</v>
      </c>
      <c r="E1703" s="9" t="s">
        <v>31</v>
      </c>
      <c r="F1703" s="9" t="s">
        <v>32</v>
      </c>
      <c r="G1703" s="9" t="s">
        <v>336</v>
      </c>
      <c r="H1703" s="9" t="s">
        <v>337</v>
      </c>
      <c r="I1703" s="10">
        <v>29587</v>
      </c>
      <c r="J1703" s="12">
        <v>1</v>
      </c>
    </row>
    <row r="1704" spans="1:10" x14ac:dyDescent="0.2">
      <c r="A1704" s="9" t="s">
        <v>67</v>
      </c>
      <c r="B1704" s="9" t="s">
        <v>336</v>
      </c>
      <c r="C1704" s="9" t="s">
        <v>34</v>
      </c>
      <c r="D1704" s="9" t="s">
        <v>30</v>
      </c>
      <c r="E1704" s="9" t="s">
        <v>31</v>
      </c>
      <c r="F1704" s="9" t="s">
        <v>32</v>
      </c>
      <c r="G1704" s="9" t="s">
        <v>336</v>
      </c>
      <c r="H1704" s="9" t="s">
        <v>337</v>
      </c>
      <c r="I1704" s="10">
        <v>31413</v>
      </c>
      <c r="J1704" s="12">
        <v>0</v>
      </c>
    </row>
    <row r="1705" spans="1:10" x14ac:dyDescent="0.2">
      <c r="A1705" s="9" t="s">
        <v>67</v>
      </c>
      <c r="B1705" s="9" t="s">
        <v>336</v>
      </c>
      <c r="C1705" s="9" t="s">
        <v>34</v>
      </c>
      <c r="D1705" s="9" t="s">
        <v>30</v>
      </c>
      <c r="E1705" s="9" t="s">
        <v>31</v>
      </c>
      <c r="F1705" s="9" t="s">
        <v>32</v>
      </c>
      <c r="G1705" s="9" t="s">
        <v>336</v>
      </c>
      <c r="H1705" s="9" t="s">
        <v>337</v>
      </c>
      <c r="I1705" s="10">
        <v>33604</v>
      </c>
      <c r="J1705" s="12">
        <v>0</v>
      </c>
    </row>
    <row r="1706" spans="1:10" x14ac:dyDescent="0.2">
      <c r="A1706" s="9" t="s">
        <v>67</v>
      </c>
      <c r="B1706" s="9" t="s">
        <v>336</v>
      </c>
      <c r="C1706" s="9" t="s">
        <v>34</v>
      </c>
      <c r="D1706" s="9" t="s">
        <v>30</v>
      </c>
      <c r="E1706" s="9" t="s">
        <v>31</v>
      </c>
      <c r="F1706" s="9" t="s">
        <v>32</v>
      </c>
      <c r="G1706" s="9" t="s">
        <v>336</v>
      </c>
      <c r="H1706" s="9" t="s">
        <v>337</v>
      </c>
      <c r="I1706" s="10">
        <v>37987</v>
      </c>
      <c r="J1706" s="12">
        <v>0</v>
      </c>
    </row>
    <row r="1707" spans="1:10" x14ac:dyDescent="0.2">
      <c r="A1707" s="9" t="s">
        <v>67</v>
      </c>
      <c r="B1707" s="9" t="s">
        <v>336</v>
      </c>
      <c r="C1707" s="9" t="s">
        <v>34</v>
      </c>
      <c r="D1707" s="9" t="s">
        <v>30</v>
      </c>
      <c r="E1707" s="9" t="s">
        <v>31</v>
      </c>
      <c r="F1707" s="9" t="s">
        <v>32</v>
      </c>
      <c r="G1707" s="9" t="s">
        <v>336</v>
      </c>
      <c r="H1707" s="9" t="s">
        <v>337</v>
      </c>
      <c r="I1707" s="10">
        <v>40602</v>
      </c>
      <c r="J1707" s="11">
        <v>27883.360000000001</v>
      </c>
    </row>
    <row r="1708" spans="1:10" x14ac:dyDescent="0.2">
      <c r="A1708" s="9" t="s">
        <v>67</v>
      </c>
      <c r="B1708" s="9" t="s">
        <v>336</v>
      </c>
      <c r="C1708" s="9" t="s">
        <v>34</v>
      </c>
      <c r="D1708" s="9" t="s">
        <v>30</v>
      </c>
      <c r="E1708" s="9" t="s">
        <v>31</v>
      </c>
      <c r="F1708" s="9" t="s">
        <v>32</v>
      </c>
      <c r="G1708" s="9" t="s">
        <v>336</v>
      </c>
      <c r="H1708" s="9" t="s">
        <v>337</v>
      </c>
      <c r="I1708" s="10">
        <v>40816</v>
      </c>
      <c r="J1708" s="11">
        <v>59762.31</v>
      </c>
    </row>
    <row r="1709" spans="1:10" x14ac:dyDescent="0.2">
      <c r="A1709" s="9" t="s">
        <v>67</v>
      </c>
      <c r="B1709" s="9" t="s">
        <v>336</v>
      </c>
      <c r="C1709" s="9" t="s">
        <v>34</v>
      </c>
      <c r="D1709" s="9" t="s">
        <v>30</v>
      </c>
      <c r="E1709" s="9" t="s">
        <v>31</v>
      </c>
      <c r="F1709" s="9" t="s">
        <v>32</v>
      </c>
      <c r="G1709" s="9" t="s">
        <v>336</v>
      </c>
      <c r="H1709" s="9" t="s">
        <v>337</v>
      </c>
      <c r="I1709" s="10">
        <v>40974</v>
      </c>
      <c r="J1709" s="11">
        <v>37661.769999999997</v>
      </c>
    </row>
    <row r="1710" spans="1:10" x14ac:dyDescent="0.2">
      <c r="A1710" s="9" t="s">
        <v>67</v>
      </c>
      <c r="B1710" s="9" t="s">
        <v>338</v>
      </c>
      <c r="C1710" s="9" t="s">
        <v>34</v>
      </c>
      <c r="D1710" s="9" t="s">
        <v>30</v>
      </c>
      <c r="E1710" s="9" t="s">
        <v>31</v>
      </c>
      <c r="F1710" s="9" t="s">
        <v>32</v>
      </c>
      <c r="G1710" s="9" t="s">
        <v>338</v>
      </c>
      <c r="H1710" s="9" t="s">
        <v>339</v>
      </c>
      <c r="I1710" s="10">
        <v>28126</v>
      </c>
      <c r="J1710" s="12">
        <v>0</v>
      </c>
    </row>
    <row r="1711" spans="1:10" x14ac:dyDescent="0.2">
      <c r="A1711" s="9" t="s">
        <v>67</v>
      </c>
      <c r="B1711" s="9" t="s">
        <v>338</v>
      </c>
      <c r="C1711" s="9" t="s">
        <v>34</v>
      </c>
      <c r="D1711" s="9" t="s">
        <v>30</v>
      </c>
      <c r="E1711" s="9" t="s">
        <v>31</v>
      </c>
      <c r="F1711" s="9" t="s">
        <v>32</v>
      </c>
      <c r="G1711" s="9" t="s">
        <v>338</v>
      </c>
      <c r="H1711" s="9" t="s">
        <v>339</v>
      </c>
      <c r="I1711" s="10">
        <v>33239</v>
      </c>
      <c r="J1711" s="11">
        <v>19794.099999999999</v>
      </c>
    </row>
    <row r="1712" spans="1:10" x14ac:dyDescent="0.2">
      <c r="A1712" s="9" t="s">
        <v>67</v>
      </c>
      <c r="B1712" s="9" t="s">
        <v>338</v>
      </c>
      <c r="C1712" s="9" t="s">
        <v>34</v>
      </c>
      <c r="D1712" s="9" t="s">
        <v>30</v>
      </c>
      <c r="E1712" s="9" t="s">
        <v>31</v>
      </c>
      <c r="F1712" s="9" t="s">
        <v>32</v>
      </c>
      <c r="G1712" s="9" t="s">
        <v>338</v>
      </c>
      <c r="H1712" s="9" t="s">
        <v>339</v>
      </c>
      <c r="I1712" s="10">
        <v>36161</v>
      </c>
      <c r="J1712" s="11">
        <v>1005.51</v>
      </c>
    </row>
    <row r="1713" spans="1:10" x14ac:dyDescent="0.2">
      <c r="A1713" s="9" t="s">
        <v>67</v>
      </c>
      <c r="B1713" s="9" t="s">
        <v>338</v>
      </c>
      <c r="C1713" s="9" t="s">
        <v>34</v>
      </c>
      <c r="D1713" s="9" t="s">
        <v>30</v>
      </c>
      <c r="E1713" s="9" t="s">
        <v>31</v>
      </c>
      <c r="F1713" s="9" t="s">
        <v>32</v>
      </c>
      <c r="G1713" s="9" t="s">
        <v>338</v>
      </c>
      <c r="H1713" s="9" t="s">
        <v>339</v>
      </c>
      <c r="I1713" s="10">
        <v>39903</v>
      </c>
      <c r="J1713" s="11">
        <v>31498.33</v>
      </c>
    </row>
    <row r="1714" spans="1:10" x14ac:dyDescent="0.2">
      <c r="A1714" s="9" t="s">
        <v>67</v>
      </c>
      <c r="B1714" s="9" t="s">
        <v>338</v>
      </c>
      <c r="C1714" s="9" t="s">
        <v>34</v>
      </c>
      <c r="D1714" s="9" t="s">
        <v>30</v>
      </c>
      <c r="E1714" s="9" t="s">
        <v>31</v>
      </c>
      <c r="F1714" s="9" t="s">
        <v>32</v>
      </c>
      <c r="G1714" s="9" t="s">
        <v>338</v>
      </c>
      <c r="H1714" s="9" t="s">
        <v>339</v>
      </c>
      <c r="I1714" s="10">
        <v>40237</v>
      </c>
      <c r="J1714" s="11">
        <v>6178.97</v>
      </c>
    </row>
    <row r="1715" spans="1:10" x14ac:dyDescent="0.2">
      <c r="A1715" s="9" t="s">
        <v>67</v>
      </c>
      <c r="B1715" s="9" t="s">
        <v>338</v>
      </c>
      <c r="C1715" s="9" t="s">
        <v>34</v>
      </c>
      <c r="D1715" s="9" t="s">
        <v>30</v>
      </c>
      <c r="E1715" s="9" t="s">
        <v>31</v>
      </c>
      <c r="F1715" s="9" t="s">
        <v>32</v>
      </c>
      <c r="G1715" s="9" t="s">
        <v>338</v>
      </c>
      <c r="H1715" s="9" t="s">
        <v>339</v>
      </c>
      <c r="I1715" s="10">
        <v>40575</v>
      </c>
      <c r="J1715" s="11">
        <v>31.25</v>
      </c>
    </row>
    <row r="1716" spans="1:10" x14ac:dyDescent="0.2">
      <c r="A1716" s="9" t="s">
        <v>67</v>
      </c>
      <c r="B1716" s="9" t="s">
        <v>338</v>
      </c>
      <c r="C1716" s="9" t="s">
        <v>34</v>
      </c>
      <c r="D1716" s="9" t="s">
        <v>30</v>
      </c>
      <c r="E1716" s="9" t="s">
        <v>31</v>
      </c>
      <c r="F1716" s="9" t="s">
        <v>32</v>
      </c>
      <c r="G1716" s="9" t="s">
        <v>338</v>
      </c>
      <c r="H1716" s="9" t="s">
        <v>339</v>
      </c>
      <c r="I1716" s="10">
        <v>41172</v>
      </c>
      <c r="J1716" s="11">
        <v>127252.18</v>
      </c>
    </row>
    <row r="1717" spans="1:10" x14ac:dyDescent="0.2">
      <c r="A1717" s="9" t="s">
        <v>67</v>
      </c>
      <c r="B1717" s="9" t="s">
        <v>338</v>
      </c>
      <c r="C1717" s="9" t="s">
        <v>34</v>
      </c>
      <c r="D1717" s="9" t="s">
        <v>30</v>
      </c>
      <c r="E1717" s="9" t="s">
        <v>31</v>
      </c>
      <c r="F1717" s="9" t="s">
        <v>32</v>
      </c>
      <c r="G1717" s="9" t="s">
        <v>338</v>
      </c>
      <c r="H1717" s="9" t="s">
        <v>339</v>
      </c>
      <c r="I1717" s="10">
        <v>41618</v>
      </c>
      <c r="J1717" s="11">
        <v>15764.03</v>
      </c>
    </row>
    <row r="1718" spans="1:10" x14ac:dyDescent="0.2">
      <c r="A1718" s="9" t="s">
        <v>67</v>
      </c>
      <c r="B1718" s="9" t="s">
        <v>338</v>
      </c>
      <c r="C1718" s="9" t="s">
        <v>34</v>
      </c>
      <c r="D1718" s="9" t="s">
        <v>30</v>
      </c>
      <c r="E1718" s="9" t="s">
        <v>31</v>
      </c>
      <c r="F1718" s="9" t="s">
        <v>32</v>
      </c>
      <c r="G1718" s="9" t="s">
        <v>338</v>
      </c>
      <c r="H1718" s="9" t="s">
        <v>339</v>
      </c>
      <c r="I1718" s="10">
        <v>41912</v>
      </c>
      <c r="J1718" s="11">
        <v>17728.93</v>
      </c>
    </row>
    <row r="1719" spans="1:10" x14ac:dyDescent="0.2">
      <c r="A1719" s="9" t="s">
        <v>67</v>
      </c>
      <c r="B1719" s="9" t="s">
        <v>338</v>
      </c>
      <c r="C1719" s="9" t="s">
        <v>34</v>
      </c>
      <c r="D1719" s="9" t="s">
        <v>30</v>
      </c>
      <c r="E1719" s="9" t="s">
        <v>31</v>
      </c>
      <c r="F1719" s="9" t="s">
        <v>32</v>
      </c>
      <c r="G1719" s="9" t="s">
        <v>338</v>
      </c>
      <c r="H1719" s="9" t="s">
        <v>339</v>
      </c>
      <c r="I1719" s="10">
        <v>42725</v>
      </c>
      <c r="J1719" s="11">
        <v>70802.84</v>
      </c>
    </row>
    <row r="1720" spans="1:10" x14ac:dyDescent="0.2">
      <c r="A1720" s="9" t="s">
        <v>67</v>
      </c>
      <c r="B1720" s="9" t="s">
        <v>338</v>
      </c>
      <c r="C1720" s="9" t="s">
        <v>34</v>
      </c>
      <c r="D1720" s="9" t="s">
        <v>45</v>
      </c>
      <c r="E1720" s="9" t="s">
        <v>31</v>
      </c>
      <c r="F1720" s="9" t="s">
        <v>32</v>
      </c>
      <c r="G1720" s="9" t="s">
        <v>338</v>
      </c>
      <c r="H1720" s="9" t="s">
        <v>340</v>
      </c>
      <c r="I1720" s="10">
        <v>41618</v>
      </c>
      <c r="J1720" s="12">
        <v>0</v>
      </c>
    </row>
    <row r="1721" spans="1:10" x14ac:dyDescent="0.2">
      <c r="A1721" s="9" t="s">
        <v>67</v>
      </c>
      <c r="B1721" s="9" t="s">
        <v>341</v>
      </c>
      <c r="C1721" s="9" t="s">
        <v>17</v>
      </c>
      <c r="D1721" s="9" t="s">
        <v>30</v>
      </c>
      <c r="E1721" s="9" t="s">
        <v>31</v>
      </c>
      <c r="F1721" s="9" t="s">
        <v>32</v>
      </c>
      <c r="G1721" s="9" t="s">
        <v>341</v>
      </c>
      <c r="H1721" s="9" t="s">
        <v>342</v>
      </c>
      <c r="I1721" s="10">
        <v>33970</v>
      </c>
      <c r="J1721" s="11">
        <v>669.52</v>
      </c>
    </row>
    <row r="1722" spans="1:10" x14ac:dyDescent="0.2">
      <c r="A1722" s="9" t="s">
        <v>67</v>
      </c>
      <c r="B1722" s="9" t="s">
        <v>343</v>
      </c>
      <c r="C1722" s="9" t="s">
        <v>34</v>
      </c>
      <c r="D1722" s="9" t="s">
        <v>30</v>
      </c>
      <c r="E1722" s="9" t="s">
        <v>31</v>
      </c>
      <c r="F1722" s="9" t="s">
        <v>32</v>
      </c>
      <c r="G1722" s="9" t="s">
        <v>343</v>
      </c>
      <c r="H1722" s="9" t="s">
        <v>344</v>
      </c>
      <c r="I1722" s="10">
        <v>35065</v>
      </c>
      <c r="J1722" s="11">
        <v>30132.74</v>
      </c>
    </row>
    <row r="1723" spans="1:10" x14ac:dyDescent="0.2">
      <c r="A1723" s="9" t="s">
        <v>67</v>
      </c>
      <c r="B1723" s="9" t="s">
        <v>343</v>
      </c>
      <c r="C1723" s="9" t="s">
        <v>34</v>
      </c>
      <c r="D1723" s="9" t="s">
        <v>30</v>
      </c>
      <c r="E1723" s="9" t="s">
        <v>31</v>
      </c>
      <c r="F1723" s="9" t="s">
        <v>32</v>
      </c>
      <c r="G1723" s="9" t="s">
        <v>343</v>
      </c>
      <c r="H1723" s="9" t="s">
        <v>344</v>
      </c>
      <c r="I1723" s="10">
        <v>41883</v>
      </c>
      <c r="J1723" s="11">
        <v>121169.52</v>
      </c>
    </row>
    <row r="1724" spans="1:10" x14ac:dyDescent="0.2">
      <c r="A1724" s="9" t="s">
        <v>67</v>
      </c>
      <c r="B1724" s="9" t="s">
        <v>345</v>
      </c>
      <c r="C1724" s="9" t="s">
        <v>34</v>
      </c>
      <c r="D1724" s="9" t="s">
        <v>30</v>
      </c>
      <c r="E1724" s="9" t="s">
        <v>31</v>
      </c>
      <c r="F1724" s="9" t="s">
        <v>32</v>
      </c>
      <c r="G1724" s="9" t="s">
        <v>345</v>
      </c>
      <c r="H1724" s="9" t="s">
        <v>346</v>
      </c>
      <c r="I1724" s="10">
        <v>30682</v>
      </c>
      <c r="J1724" s="11">
        <v>15090.82</v>
      </c>
    </row>
    <row r="1725" spans="1:10" x14ac:dyDescent="0.2">
      <c r="A1725" s="9" t="s">
        <v>67</v>
      </c>
      <c r="B1725" s="9" t="s">
        <v>345</v>
      </c>
      <c r="C1725" s="9" t="s">
        <v>34</v>
      </c>
      <c r="D1725" s="9" t="s">
        <v>30</v>
      </c>
      <c r="E1725" s="9" t="s">
        <v>31</v>
      </c>
      <c r="F1725" s="9" t="s">
        <v>32</v>
      </c>
      <c r="G1725" s="9" t="s">
        <v>345</v>
      </c>
      <c r="H1725" s="9" t="s">
        <v>346</v>
      </c>
      <c r="I1725" s="10">
        <v>32143</v>
      </c>
      <c r="J1725" s="11">
        <v>462.12</v>
      </c>
    </row>
    <row r="1726" spans="1:10" x14ac:dyDescent="0.2">
      <c r="A1726" s="9" t="s">
        <v>67</v>
      </c>
      <c r="B1726" s="9" t="s">
        <v>345</v>
      </c>
      <c r="C1726" s="9" t="s">
        <v>34</v>
      </c>
      <c r="D1726" s="9" t="s">
        <v>30</v>
      </c>
      <c r="E1726" s="9" t="s">
        <v>31</v>
      </c>
      <c r="F1726" s="9" t="s">
        <v>32</v>
      </c>
      <c r="G1726" s="9" t="s">
        <v>345</v>
      </c>
      <c r="H1726" s="9" t="s">
        <v>346</v>
      </c>
      <c r="I1726" s="10">
        <v>34700</v>
      </c>
      <c r="J1726" s="11">
        <v>145.69999999999999</v>
      </c>
    </row>
    <row r="1727" spans="1:10" x14ac:dyDescent="0.2">
      <c r="A1727" s="9" t="s">
        <v>67</v>
      </c>
      <c r="B1727" s="9" t="s">
        <v>345</v>
      </c>
      <c r="C1727" s="9" t="s">
        <v>34</v>
      </c>
      <c r="D1727" s="9" t="s">
        <v>30</v>
      </c>
      <c r="E1727" s="9" t="s">
        <v>31</v>
      </c>
      <c r="F1727" s="9" t="s">
        <v>32</v>
      </c>
      <c r="G1727" s="9" t="s">
        <v>345</v>
      </c>
      <c r="H1727" s="9" t="s">
        <v>346</v>
      </c>
      <c r="I1727" s="10">
        <v>39612</v>
      </c>
      <c r="J1727" s="11">
        <v>37795.440000000002</v>
      </c>
    </row>
    <row r="1728" spans="1:10" x14ac:dyDescent="0.2">
      <c r="A1728" s="9" t="s">
        <v>67</v>
      </c>
      <c r="B1728" s="9" t="s">
        <v>345</v>
      </c>
      <c r="C1728" s="9" t="s">
        <v>34</v>
      </c>
      <c r="D1728" s="9" t="s">
        <v>30</v>
      </c>
      <c r="E1728" s="9" t="s">
        <v>31</v>
      </c>
      <c r="F1728" s="9" t="s">
        <v>32</v>
      </c>
      <c r="G1728" s="9" t="s">
        <v>345</v>
      </c>
      <c r="H1728" s="9" t="s">
        <v>346</v>
      </c>
      <c r="I1728" s="10">
        <v>41585</v>
      </c>
      <c r="J1728" s="12">
        <v>0</v>
      </c>
    </row>
    <row r="1729" spans="1:10" x14ac:dyDescent="0.2">
      <c r="A1729" s="9" t="s">
        <v>67</v>
      </c>
      <c r="B1729" s="9" t="s">
        <v>345</v>
      </c>
      <c r="C1729" s="9" t="s">
        <v>34</v>
      </c>
      <c r="D1729" s="9" t="s">
        <v>30</v>
      </c>
      <c r="E1729" s="9" t="s">
        <v>31</v>
      </c>
      <c r="F1729" s="9" t="s">
        <v>32</v>
      </c>
      <c r="G1729" s="9" t="s">
        <v>345</v>
      </c>
      <c r="H1729" s="9" t="s">
        <v>346</v>
      </c>
      <c r="I1729" s="10">
        <v>41724</v>
      </c>
      <c r="J1729" s="11">
        <v>131236.9</v>
      </c>
    </row>
    <row r="1730" spans="1:10" x14ac:dyDescent="0.2">
      <c r="A1730" s="9" t="s">
        <v>67</v>
      </c>
      <c r="B1730" s="9" t="s">
        <v>345</v>
      </c>
      <c r="C1730" s="9" t="s">
        <v>34</v>
      </c>
      <c r="D1730" s="9" t="s">
        <v>30</v>
      </c>
      <c r="E1730" s="9" t="s">
        <v>31</v>
      </c>
      <c r="F1730" s="9" t="s">
        <v>32</v>
      </c>
      <c r="G1730" s="9" t="s">
        <v>345</v>
      </c>
      <c r="H1730" s="9" t="s">
        <v>346</v>
      </c>
      <c r="I1730" s="10">
        <v>42296</v>
      </c>
      <c r="J1730" s="11">
        <v>266512.53000000003</v>
      </c>
    </row>
    <row r="1731" spans="1:10" x14ac:dyDescent="0.2">
      <c r="A1731" s="9" t="s">
        <v>67</v>
      </c>
      <c r="B1731" s="9" t="s">
        <v>347</v>
      </c>
      <c r="C1731" s="9" t="s">
        <v>34</v>
      </c>
      <c r="D1731" s="9" t="s">
        <v>30</v>
      </c>
      <c r="E1731" s="9" t="s">
        <v>31</v>
      </c>
      <c r="F1731" s="9" t="s">
        <v>32</v>
      </c>
      <c r="G1731" s="9" t="s">
        <v>347</v>
      </c>
      <c r="H1731" s="9" t="s">
        <v>348</v>
      </c>
      <c r="I1731" s="10">
        <v>41429</v>
      </c>
      <c r="J1731" s="11">
        <v>14110.14</v>
      </c>
    </row>
    <row r="1732" spans="1:10" x14ac:dyDescent="0.2">
      <c r="A1732" s="9" t="s">
        <v>67</v>
      </c>
      <c r="B1732" s="9" t="s">
        <v>347</v>
      </c>
      <c r="C1732" s="9" t="s">
        <v>34</v>
      </c>
      <c r="D1732" s="9" t="s">
        <v>30</v>
      </c>
      <c r="E1732" s="9" t="s">
        <v>31</v>
      </c>
      <c r="F1732" s="9" t="s">
        <v>32</v>
      </c>
      <c r="G1732" s="9" t="s">
        <v>347</v>
      </c>
      <c r="H1732" s="9" t="s">
        <v>348</v>
      </c>
      <c r="I1732" s="10">
        <v>42725</v>
      </c>
      <c r="J1732" s="11">
        <v>8882.75</v>
      </c>
    </row>
    <row r="1733" spans="1:10" x14ac:dyDescent="0.2">
      <c r="A1733" s="9" t="s">
        <v>67</v>
      </c>
      <c r="B1733" s="9" t="s">
        <v>349</v>
      </c>
      <c r="C1733" s="9" t="s">
        <v>34</v>
      </c>
      <c r="D1733" s="9" t="s">
        <v>45</v>
      </c>
      <c r="E1733" s="9" t="s">
        <v>31</v>
      </c>
      <c r="F1733" s="9" t="s">
        <v>32</v>
      </c>
      <c r="G1733" s="9" t="s">
        <v>349</v>
      </c>
      <c r="H1733" s="9" t="s">
        <v>350</v>
      </c>
      <c r="I1733" s="10">
        <v>33970</v>
      </c>
      <c r="J1733" s="11">
        <v>30269.1</v>
      </c>
    </row>
    <row r="1734" spans="1:10" x14ac:dyDescent="0.2">
      <c r="A1734" s="9" t="s">
        <v>67</v>
      </c>
      <c r="B1734" s="9" t="s">
        <v>351</v>
      </c>
      <c r="C1734" s="9" t="s">
        <v>34</v>
      </c>
      <c r="D1734" s="9" t="s">
        <v>30</v>
      </c>
      <c r="E1734" s="9" t="s">
        <v>31</v>
      </c>
      <c r="F1734" s="9" t="s">
        <v>32</v>
      </c>
      <c r="G1734" s="9" t="s">
        <v>351</v>
      </c>
      <c r="H1734" s="9" t="s">
        <v>352</v>
      </c>
      <c r="I1734" s="10">
        <v>32143</v>
      </c>
      <c r="J1734" s="11">
        <v>5102.62</v>
      </c>
    </row>
    <row r="1735" spans="1:10" x14ac:dyDescent="0.2">
      <c r="A1735" s="9" t="s">
        <v>67</v>
      </c>
      <c r="B1735" s="9" t="s">
        <v>351</v>
      </c>
      <c r="C1735" s="9" t="s">
        <v>34</v>
      </c>
      <c r="D1735" s="9" t="s">
        <v>30</v>
      </c>
      <c r="E1735" s="9" t="s">
        <v>31</v>
      </c>
      <c r="F1735" s="9" t="s">
        <v>32</v>
      </c>
      <c r="G1735" s="9" t="s">
        <v>351</v>
      </c>
      <c r="H1735" s="9" t="s">
        <v>352</v>
      </c>
      <c r="I1735" s="10">
        <v>32509</v>
      </c>
      <c r="J1735" s="11">
        <v>84.32</v>
      </c>
    </row>
    <row r="1736" spans="1:10" x14ac:dyDescent="0.2">
      <c r="A1736" s="9" t="s">
        <v>67</v>
      </c>
      <c r="B1736" s="9" t="s">
        <v>351</v>
      </c>
      <c r="C1736" s="9" t="s">
        <v>34</v>
      </c>
      <c r="D1736" s="9" t="s">
        <v>30</v>
      </c>
      <c r="E1736" s="9" t="s">
        <v>31</v>
      </c>
      <c r="F1736" s="9" t="s">
        <v>32</v>
      </c>
      <c r="G1736" s="9" t="s">
        <v>351</v>
      </c>
      <c r="H1736" s="9" t="s">
        <v>352</v>
      </c>
      <c r="I1736" s="10">
        <v>42454</v>
      </c>
      <c r="J1736" s="11">
        <v>100828.19</v>
      </c>
    </row>
    <row r="1737" spans="1:10" x14ac:dyDescent="0.2">
      <c r="A1737" s="9" t="s">
        <v>67</v>
      </c>
      <c r="B1737" s="9" t="s">
        <v>353</v>
      </c>
      <c r="C1737" s="9" t="s">
        <v>12</v>
      </c>
      <c r="D1737" s="9" t="s">
        <v>30</v>
      </c>
      <c r="E1737" s="9" t="s">
        <v>31</v>
      </c>
      <c r="F1737" s="9" t="s">
        <v>32</v>
      </c>
      <c r="G1737" s="9" t="s">
        <v>353</v>
      </c>
      <c r="H1737" s="9" t="s">
        <v>354</v>
      </c>
      <c r="I1737" s="10">
        <v>30317</v>
      </c>
      <c r="J1737" s="11">
        <v>5265.6</v>
      </c>
    </row>
    <row r="1738" spans="1:10" x14ac:dyDescent="0.2">
      <c r="A1738" s="9" t="s">
        <v>67</v>
      </c>
      <c r="B1738" s="9" t="s">
        <v>353</v>
      </c>
      <c r="C1738" s="9" t="s">
        <v>12</v>
      </c>
      <c r="D1738" s="9" t="s">
        <v>30</v>
      </c>
      <c r="E1738" s="9" t="s">
        <v>31</v>
      </c>
      <c r="F1738" s="9" t="s">
        <v>32</v>
      </c>
      <c r="G1738" s="9" t="s">
        <v>353</v>
      </c>
      <c r="H1738" s="9" t="s">
        <v>354</v>
      </c>
      <c r="I1738" s="10">
        <v>31048</v>
      </c>
      <c r="J1738" s="11">
        <v>14117.04</v>
      </c>
    </row>
    <row r="1739" spans="1:10" x14ac:dyDescent="0.2">
      <c r="A1739" s="9" t="s">
        <v>67</v>
      </c>
      <c r="B1739" s="9" t="s">
        <v>353</v>
      </c>
      <c r="C1739" s="9" t="s">
        <v>12</v>
      </c>
      <c r="D1739" s="9" t="s">
        <v>30</v>
      </c>
      <c r="E1739" s="9" t="s">
        <v>31</v>
      </c>
      <c r="F1739" s="9" t="s">
        <v>32</v>
      </c>
      <c r="G1739" s="9" t="s">
        <v>353</v>
      </c>
      <c r="H1739" s="9" t="s">
        <v>354</v>
      </c>
      <c r="I1739" s="10">
        <v>31413</v>
      </c>
      <c r="J1739" s="12">
        <v>0</v>
      </c>
    </row>
    <row r="1740" spans="1:10" x14ac:dyDescent="0.2">
      <c r="A1740" s="9" t="s">
        <v>67</v>
      </c>
      <c r="B1740" s="9" t="s">
        <v>353</v>
      </c>
      <c r="C1740" s="9" t="s">
        <v>12</v>
      </c>
      <c r="D1740" s="9" t="s">
        <v>30</v>
      </c>
      <c r="E1740" s="9" t="s">
        <v>31</v>
      </c>
      <c r="F1740" s="9" t="s">
        <v>32</v>
      </c>
      <c r="G1740" s="9" t="s">
        <v>353</v>
      </c>
      <c r="H1740" s="9" t="s">
        <v>354</v>
      </c>
      <c r="I1740" s="10">
        <v>39813</v>
      </c>
      <c r="J1740" s="11">
        <v>2358.9499999999998</v>
      </c>
    </row>
    <row r="1741" spans="1:10" x14ac:dyDescent="0.2">
      <c r="A1741" s="9" t="s">
        <v>67</v>
      </c>
      <c r="B1741" s="9" t="s">
        <v>355</v>
      </c>
      <c r="C1741" s="9" t="s">
        <v>12</v>
      </c>
      <c r="D1741" s="9" t="s">
        <v>30</v>
      </c>
      <c r="E1741" s="9" t="s">
        <v>31</v>
      </c>
      <c r="F1741" s="9" t="s">
        <v>32</v>
      </c>
      <c r="G1741" s="9" t="s">
        <v>355</v>
      </c>
      <c r="H1741" s="9" t="s">
        <v>356</v>
      </c>
      <c r="I1741" s="10">
        <v>37257</v>
      </c>
      <c r="J1741" s="11">
        <v>467.9</v>
      </c>
    </row>
    <row r="1742" spans="1:10" x14ac:dyDescent="0.2">
      <c r="A1742" s="9" t="s">
        <v>67</v>
      </c>
      <c r="B1742" s="9" t="s">
        <v>355</v>
      </c>
      <c r="C1742" s="9" t="s">
        <v>34</v>
      </c>
      <c r="D1742" s="9" t="s">
        <v>30</v>
      </c>
      <c r="E1742" s="9" t="s">
        <v>31</v>
      </c>
      <c r="F1742" s="9" t="s">
        <v>32</v>
      </c>
      <c r="G1742" s="9" t="s">
        <v>355</v>
      </c>
      <c r="H1742" s="9" t="s">
        <v>356</v>
      </c>
      <c r="I1742" s="10">
        <v>31048</v>
      </c>
      <c r="J1742" s="11">
        <v>15080.84</v>
      </c>
    </row>
    <row r="1743" spans="1:10" x14ac:dyDescent="0.2">
      <c r="A1743" s="9" t="s">
        <v>67</v>
      </c>
      <c r="B1743" s="9" t="s">
        <v>355</v>
      </c>
      <c r="C1743" s="9" t="s">
        <v>34</v>
      </c>
      <c r="D1743" s="9" t="s">
        <v>30</v>
      </c>
      <c r="E1743" s="9" t="s">
        <v>31</v>
      </c>
      <c r="F1743" s="9" t="s">
        <v>32</v>
      </c>
      <c r="G1743" s="9" t="s">
        <v>355</v>
      </c>
      <c r="H1743" s="9" t="s">
        <v>356</v>
      </c>
      <c r="I1743" s="10">
        <v>32874</v>
      </c>
      <c r="J1743" s="12">
        <v>3375</v>
      </c>
    </row>
    <row r="1744" spans="1:10" x14ac:dyDescent="0.2">
      <c r="A1744" s="9" t="s">
        <v>67</v>
      </c>
      <c r="B1744" s="9" t="s">
        <v>355</v>
      </c>
      <c r="C1744" s="9" t="s">
        <v>34</v>
      </c>
      <c r="D1744" s="9" t="s">
        <v>30</v>
      </c>
      <c r="E1744" s="9" t="s">
        <v>31</v>
      </c>
      <c r="F1744" s="9" t="s">
        <v>32</v>
      </c>
      <c r="G1744" s="9" t="s">
        <v>355</v>
      </c>
      <c r="H1744" s="9" t="s">
        <v>356</v>
      </c>
      <c r="I1744" s="10">
        <v>34335</v>
      </c>
      <c r="J1744" s="11">
        <v>21857.13</v>
      </c>
    </row>
    <row r="1745" spans="1:10" x14ac:dyDescent="0.2">
      <c r="A1745" s="9" t="s">
        <v>67</v>
      </c>
      <c r="B1745" s="9" t="s">
        <v>355</v>
      </c>
      <c r="C1745" s="9" t="s">
        <v>34</v>
      </c>
      <c r="D1745" s="9" t="s">
        <v>30</v>
      </c>
      <c r="E1745" s="9" t="s">
        <v>31</v>
      </c>
      <c r="F1745" s="9" t="s">
        <v>32</v>
      </c>
      <c r="G1745" s="9" t="s">
        <v>355</v>
      </c>
      <c r="H1745" s="9" t="s">
        <v>356</v>
      </c>
      <c r="I1745" s="10">
        <v>35065</v>
      </c>
      <c r="J1745" s="11">
        <v>1154.02</v>
      </c>
    </row>
    <row r="1746" spans="1:10" x14ac:dyDescent="0.2">
      <c r="A1746" s="9" t="s">
        <v>67</v>
      </c>
      <c r="B1746" s="9" t="s">
        <v>355</v>
      </c>
      <c r="C1746" s="9" t="s">
        <v>34</v>
      </c>
      <c r="D1746" s="9" t="s">
        <v>30</v>
      </c>
      <c r="E1746" s="9" t="s">
        <v>31</v>
      </c>
      <c r="F1746" s="9" t="s">
        <v>32</v>
      </c>
      <c r="G1746" s="9" t="s">
        <v>355</v>
      </c>
      <c r="H1746" s="9" t="s">
        <v>356</v>
      </c>
      <c r="I1746" s="10">
        <v>37257</v>
      </c>
      <c r="J1746" s="11">
        <v>21527.87</v>
      </c>
    </row>
    <row r="1747" spans="1:10" x14ac:dyDescent="0.2">
      <c r="A1747" s="9" t="s">
        <v>67</v>
      </c>
      <c r="B1747" s="9" t="s">
        <v>355</v>
      </c>
      <c r="C1747" s="9" t="s">
        <v>34</v>
      </c>
      <c r="D1747" s="9" t="s">
        <v>30</v>
      </c>
      <c r="E1747" s="9" t="s">
        <v>31</v>
      </c>
      <c r="F1747" s="9" t="s">
        <v>32</v>
      </c>
      <c r="G1747" s="9" t="s">
        <v>355</v>
      </c>
      <c r="H1747" s="9" t="s">
        <v>356</v>
      </c>
      <c r="I1747" s="10">
        <v>39098</v>
      </c>
      <c r="J1747" s="11">
        <v>41660.160000000003</v>
      </c>
    </row>
    <row r="1748" spans="1:10" x14ac:dyDescent="0.2">
      <c r="A1748" s="9" t="s">
        <v>67</v>
      </c>
      <c r="B1748" s="9" t="s">
        <v>357</v>
      </c>
      <c r="C1748" s="9" t="s">
        <v>34</v>
      </c>
      <c r="D1748" s="9" t="s">
        <v>30</v>
      </c>
      <c r="E1748" s="9" t="s">
        <v>31</v>
      </c>
      <c r="F1748" s="9" t="s">
        <v>32</v>
      </c>
      <c r="G1748" s="9" t="s">
        <v>357</v>
      </c>
      <c r="H1748" s="9" t="s">
        <v>358</v>
      </c>
      <c r="I1748" s="10">
        <v>33239</v>
      </c>
      <c r="J1748" s="12">
        <v>1</v>
      </c>
    </row>
    <row r="1749" spans="1:10" x14ac:dyDescent="0.2">
      <c r="A1749" s="9" t="s">
        <v>67</v>
      </c>
      <c r="B1749" s="9" t="s">
        <v>357</v>
      </c>
      <c r="C1749" s="9" t="s">
        <v>34</v>
      </c>
      <c r="D1749" s="9" t="s">
        <v>30</v>
      </c>
      <c r="E1749" s="9" t="s">
        <v>31</v>
      </c>
      <c r="F1749" s="9" t="s">
        <v>32</v>
      </c>
      <c r="G1749" s="9" t="s">
        <v>357</v>
      </c>
      <c r="H1749" s="9" t="s">
        <v>358</v>
      </c>
      <c r="I1749" s="10">
        <v>39903</v>
      </c>
      <c r="J1749" s="11">
        <v>31498.33</v>
      </c>
    </row>
    <row r="1750" spans="1:10" x14ac:dyDescent="0.2">
      <c r="A1750" s="9" t="s">
        <v>67</v>
      </c>
      <c r="B1750" s="9" t="s">
        <v>357</v>
      </c>
      <c r="C1750" s="9" t="s">
        <v>34</v>
      </c>
      <c r="D1750" s="9" t="s">
        <v>30</v>
      </c>
      <c r="E1750" s="9" t="s">
        <v>31</v>
      </c>
      <c r="F1750" s="9" t="s">
        <v>32</v>
      </c>
      <c r="G1750" s="9" t="s">
        <v>357</v>
      </c>
      <c r="H1750" s="9" t="s">
        <v>358</v>
      </c>
      <c r="I1750" s="10">
        <v>40237</v>
      </c>
      <c r="J1750" s="11">
        <v>6178.97</v>
      </c>
    </row>
    <row r="1751" spans="1:10" x14ac:dyDescent="0.2">
      <c r="A1751" s="9" t="s">
        <v>67</v>
      </c>
      <c r="B1751" s="9" t="s">
        <v>357</v>
      </c>
      <c r="C1751" s="9" t="s">
        <v>34</v>
      </c>
      <c r="D1751" s="9" t="s">
        <v>30</v>
      </c>
      <c r="E1751" s="9" t="s">
        <v>31</v>
      </c>
      <c r="F1751" s="9" t="s">
        <v>32</v>
      </c>
      <c r="G1751" s="9" t="s">
        <v>357</v>
      </c>
      <c r="H1751" s="9" t="s">
        <v>358</v>
      </c>
      <c r="I1751" s="10">
        <v>40451</v>
      </c>
      <c r="J1751" s="11">
        <v>8591.83</v>
      </c>
    </row>
    <row r="1752" spans="1:10" x14ac:dyDescent="0.2">
      <c r="A1752" s="9" t="s">
        <v>67</v>
      </c>
      <c r="B1752" s="9" t="s">
        <v>357</v>
      </c>
      <c r="C1752" s="9" t="s">
        <v>34</v>
      </c>
      <c r="D1752" s="9" t="s">
        <v>30</v>
      </c>
      <c r="E1752" s="9" t="s">
        <v>31</v>
      </c>
      <c r="F1752" s="9" t="s">
        <v>32</v>
      </c>
      <c r="G1752" s="9" t="s">
        <v>357</v>
      </c>
      <c r="H1752" s="9" t="s">
        <v>358</v>
      </c>
      <c r="I1752" s="10">
        <v>40575</v>
      </c>
      <c r="J1752" s="11">
        <v>31.25</v>
      </c>
    </row>
    <row r="1753" spans="1:10" x14ac:dyDescent="0.2">
      <c r="A1753" s="9" t="s">
        <v>67</v>
      </c>
      <c r="B1753" s="9" t="s">
        <v>357</v>
      </c>
      <c r="C1753" s="9" t="s">
        <v>34</v>
      </c>
      <c r="D1753" s="9" t="s">
        <v>30</v>
      </c>
      <c r="E1753" s="9" t="s">
        <v>31</v>
      </c>
      <c r="F1753" s="9" t="s">
        <v>32</v>
      </c>
      <c r="G1753" s="9" t="s">
        <v>357</v>
      </c>
      <c r="H1753" s="9" t="s">
        <v>358</v>
      </c>
      <c r="I1753" s="10">
        <v>40847</v>
      </c>
      <c r="J1753" s="11">
        <v>72900.25</v>
      </c>
    </row>
    <row r="1754" spans="1:10" x14ac:dyDescent="0.2">
      <c r="A1754" s="9" t="s">
        <v>67</v>
      </c>
      <c r="B1754" s="9" t="s">
        <v>359</v>
      </c>
      <c r="C1754" s="9" t="s">
        <v>34</v>
      </c>
      <c r="D1754" s="9" t="s">
        <v>30</v>
      </c>
      <c r="E1754" s="9" t="s">
        <v>31</v>
      </c>
      <c r="F1754" s="9" t="s">
        <v>32</v>
      </c>
      <c r="G1754" s="9" t="s">
        <v>359</v>
      </c>
      <c r="H1754" s="9" t="s">
        <v>360</v>
      </c>
      <c r="I1754" s="10">
        <v>40451</v>
      </c>
      <c r="J1754" s="11">
        <v>18678.919999999998</v>
      </c>
    </row>
    <row r="1755" spans="1:10" x14ac:dyDescent="0.2">
      <c r="A1755" s="9" t="s">
        <v>67</v>
      </c>
      <c r="B1755" s="9" t="s">
        <v>359</v>
      </c>
      <c r="C1755" s="9" t="s">
        <v>34</v>
      </c>
      <c r="D1755" s="9" t="s">
        <v>30</v>
      </c>
      <c r="E1755" s="9" t="s">
        <v>31</v>
      </c>
      <c r="F1755" s="9" t="s">
        <v>32</v>
      </c>
      <c r="G1755" s="9" t="s">
        <v>359</v>
      </c>
      <c r="H1755" s="9" t="s">
        <v>360</v>
      </c>
      <c r="I1755" s="10">
        <v>40903</v>
      </c>
      <c r="J1755" s="11">
        <v>25224.22</v>
      </c>
    </row>
    <row r="1756" spans="1:10" x14ac:dyDescent="0.2">
      <c r="A1756" s="9" t="s">
        <v>67</v>
      </c>
      <c r="B1756" s="9" t="s">
        <v>359</v>
      </c>
      <c r="C1756" s="9" t="s">
        <v>34</v>
      </c>
      <c r="D1756" s="9" t="s">
        <v>30</v>
      </c>
      <c r="E1756" s="9" t="s">
        <v>31</v>
      </c>
      <c r="F1756" s="9" t="s">
        <v>32</v>
      </c>
      <c r="G1756" s="9" t="s">
        <v>359</v>
      </c>
      <c r="H1756" s="9" t="s">
        <v>360</v>
      </c>
      <c r="I1756" s="10">
        <v>42725</v>
      </c>
      <c r="J1756" s="11">
        <v>8882.66</v>
      </c>
    </row>
    <row r="1757" spans="1:10" x14ac:dyDescent="0.2">
      <c r="A1757" s="9" t="s">
        <v>67</v>
      </c>
      <c r="B1757" s="9" t="s">
        <v>361</v>
      </c>
      <c r="C1757" s="9" t="s">
        <v>34</v>
      </c>
      <c r="D1757" s="9" t="s">
        <v>30</v>
      </c>
      <c r="E1757" s="9" t="s">
        <v>31</v>
      </c>
      <c r="F1757" s="9" t="s">
        <v>32</v>
      </c>
      <c r="G1757" s="9" t="s">
        <v>361</v>
      </c>
      <c r="H1757" s="9" t="s">
        <v>362</v>
      </c>
      <c r="I1757" s="10">
        <v>27030</v>
      </c>
      <c r="J1757" s="11">
        <v>181.81</v>
      </c>
    </row>
    <row r="1758" spans="1:10" x14ac:dyDescent="0.2">
      <c r="A1758" s="9" t="s">
        <v>67</v>
      </c>
      <c r="B1758" s="9" t="s">
        <v>361</v>
      </c>
      <c r="C1758" s="9" t="s">
        <v>34</v>
      </c>
      <c r="D1758" s="9" t="s">
        <v>30</v>
      </c>
      <c r="E1758" s="9" t="s">
        <v>31</v>
      </c>
      <c r="F1758" s="9" t="s">
        <v>32</v>
      </c>
      <c r="G1758" s="9" t="s">
        <v>361</v>
      </c>
      <c r="H1758" s="9" t="s">
        <v>362</v>
      </c>
      <c r="I1758" s="10">
        <v>31778</v>
      </c>
      <c r="J1758" s="11">
        <v>559.79999999999995</v>
      </c>
    </row>
    <row r="1759" spans="1:10" x14ac:dyDescent="0.2">
      <c r="A1759" s="9" t="s">
        <v>67</v>
      </c>
      <c r="B1759" s="9" t="s">
        <v>361</v>
      </c>
      <c r="C1759" s="9" t="s">
        <v>34</v>
      </c>
      <c r="D1759" s="9" t="s">
        <v>30</v>
      </c>
      <c r="E1759" s="9" t="s">
        <v>31</v>
      </c>
      <c r="F1759" s="9" t="s">
        <v>32</v>
      </c>
      <c r="G1759" s="9" t="s">
        <v>361</v>
      </c>
      <c r="H1759" s="9" t="s">
        <v>362</v>
      </c>
      <c r="I1759" s="10">
        <v>35796</v>
      </c>
      <c r="J1759" s="11">
        <v>19216.77</v>
      </c>
    </row>
    <row r="1760" spans="1:10" x14ac:dyDescent="0.2">
      <c r="A1760" s="9" t="s">
        <v>67</v>
      </c>
      <c r="B1760" s="9" t="s">
        <v>361</v>
      </c>
      <c r="C1760" s="9" t="s">
        <v>34</v>
      </c>
      <c r="D1760" s="9" t="s">
        <v>30</v>
      </c>
      <c r="E1760" s="9" t="s">
        <v>31</v>
      </c>
      <c r="F1760" s="9" t="s">
        <v>32</v>
      </c>
      <c r="G1760" s="9" t="s">
        <v>361</v>
      </c>
      <c r="H1760" s="9" t="s">
        <v>362</v>
      </c>
      <c r="I1760" s="10">
        <v>36161</v>
      </c>
      <c r="J1760" s="11">
        <v>225.62</v>
      </c>
    </row>
    <row r="1761" spans="1:10" x14ac:dyDescent="0.2">
      <c r="A1761" s="9" t="s">
        <v>67</v>
      </c>
      <c r="B1761" s="9" t="s">
        <v>363</v>
      </c>
      <c r="C1761" s="9" t="s">
        <v>17</v>
      </c>
      <c r="D1761" s="9" t="s">
        <v>30</v>
      </c>
      <c r="E1761" s="9" t="s">
        <v>31</v>
      </c>
      <c r="F1761" s="9" t="s">
        <v>32</v>
      </c>
      <c r="G1761" s="9" t="s">
        <v>363</v>
      </c>
      <c r="H1761" s="9" t="s">
        <v>364</v>
      </c>
      <c r="I1761" s="10">
        <v>34335</v>
      </c>
      <c r="J1761" s="12">
        <v>0</v>
      </c>
    </row>
    <row r="1762" spans="1:10" x14ac:dyDescent="0.2">
      <c r="A1762" s="9" t="s">
        <v>67</v>
      </c>
      <c r="B1762" s="9" t="s">
        <v>363</v>
      </c>
      <c r="C1762" s="9" t="s">
        <v>17</v>
      </c>
      <c r="D1762" s="9" t="s">
        <v>30</v>
      </c>
      <c r="E1762" s="9" t="s">
        <v>31</v>
      </c>
      <c r="F1762" s="9" t="s">
        <v>32</v>
      </c>
      <c r="G1762" s="9" t="s">
        <v>363</v>
      </c>
      <c r="H1762" s="9" t="s">
        <v>364</v>
      </c>
      <c r="I1762" s="10">
        <v>41699</v>
      </c>
      <c r="J1762" s="11">
        <v>36371.58</v>
      </c>
    </row>
    <row r="1763" spans="1:10" x14ac:dyDescent="0.2">
      <c r="A1763" s="9" t="s">
        <v>67</v>
      </c>
      <c r="B1763" s="9" t="s">
        <v>365</v>
      </c>
      <c r="C1763" s="9" t="s">
        <v>12</v>
      </c>
      <c r="D1763" s="9" t="s">
        <v>13</v>
      </c>
      <c r="E1763" s="9" t="s">
        <v>31</v>
      </c>
      <c r="F1763" s="9" t="s">
        <v>32</v>
      </c>
      <c r="G1763" s="9" t="s">
        <v>365</v>
      </c>
      <c r="H1763" s="9" t="s">
        <v>366</v>
      </c>
      <c r="I1763" s="10">
        <v>41274</v>
      </c>
      <c r="J1763" s="11">
        <v>585182.13</v>
      </c>
    </row>
    <row r="1764" spans="1:10" x14ac:dyDescent="0.2">
      <c r="A1764" s="9" t="s">
        <v>67</v>
      </c>
      <c r="B1764" s="9" t="s">
        <v>367</v>
      </c>
      <c r="C1764" s="9" t="s">
        <v>34</v>
      </c>
      <c r="D1764" s="9" t="s">
        <v>30</v>
      </c>
      <c r="E1764" s="9" t="s">
        <v>31</v>
      </c>
      <c r="F1764" s="9" t="s">
        <v>32</v>
      </c>
      <c r="G1764" s="9" t="s">
        <v>367</v>
      </c>
      <c r="H1764" s="9" t="s">
        <v>368</v>
      </c>
      <c r="I1764" s="10">
        <v>27760</v>
      </c>
      <c r="J1764" s="11">
        <v>2422.69</v>
      </c>
    </row>
    <row r="1765" spans="1:10" x14ac:dyDescent="0.2">
      <c r="A1765" s="9" t="s">
        <v>67</v>
      </c>
      <c r="B1765" s="9" t="s">
        <v>367</v>
      </c>
      <c r="C1765" s="9" t="s">
        <v>34</v>
      </c>
      <c r="D1765" s="9" t="s">
        <v>30</v>
      </c>
      <c r="E1765" s="9" t="s">
        <v>31</v>
      </c>
      <c r="F1765" s="9" t="s">
        <v>32</v>
      </c>
      <c r="G1765" s="9" t="s">
        <v>367</v>
      </c>
      <c r="H1765" s="9" t="s">
        <v>368</v>
      </c>
      <c r="I1765" s="10">
        <v>28856</v>
      </c>
      <c r="J1765" s="11">
        <v>1247.05</v>
      </c>
    </row>
    <row r="1766" spans="1:10" x14ac:dyDescent="0.2">
      <c r="A1766" s="9" t="s">
        <v>67</v>
      </c>
      <c r="B1766" s="9" t="s">
        <v>367</v>
      </c>
      <c r="C1766" s="9" t="s">
        <v>34</v>
      </c>
      <c r="D1766" s="9" t="s">
        <v>30</v>
      </c>
      <c r="E1766" s="9" t="s">
        <v>31</v>
      </c>
      <c r="F1766" s="9" t="s">
        <v>32</v>
      </c>
      <c r="G1766" s="9" t="s">
        <v>367</v>
      </c>
      <c r="H1766" s="9" t="s">
        <v>368</v>
      </c>
      <c r="I1766" s="10">
        <v>32143</v>
      </c>
      <c r="J1766" s="12">
        <v>0</v>
      </c>
    </row>
    <row r="1767" spans="1:10" x14ac:dyDescent="0.2">
      <c r="A1767" s="9" t="s">
        <v>67</v>
      </c>
      <c r="B1767" s="9" t="s">
        <v>367</v>
      </c>
      <c r="C1767" s="9" t="s">
        <v>34</v>
      </c>
      <c r="D1767" s="9" t="s">
        <v>30</v>
      </c>
      <c r="E1767" s="9" t="s">
        <v>31</v>
      </c>
      <c r="F1767" s="9" t="s">
        <v>32</v>
      </c>
      <c r="G1767" s="9" t="s">
        <v>367</v>
      </c>
      <c r="H1767" s="9" t="s">
        <v>368</v>
      </c>
      <c r="I1767" s="10">
        <v>33239</v>
      </c>
      <c r="J1767" s="12">
        <v>0</v>
      </c>
    </row>
    <row r="1768" spans="1:10" x14ac:dyDescent="0.2">
      <c r="A1768" s="9" t="s">
        <v>67</v>
      </c>
      <c r="B1768" s="9" t="s">
        <v>367</v>
      </c>
      <c r="C1768" s="9" t="s">
        <v>34</v>
      </c>
      <c r="D1768" s="9" t="s">
        <v>30</v>
      </c>
      <c r="E1768" s="9" t="s">
        <v>31</v>
      </c>
      <c r="F1768" s="9" t="s">
        <v>32</v>
      </c>
      <c r="G1768" s="9" t="s">
        <v>367</v>
      </c>
      <c r="H1768" s="9" t="s">
        <v>368</v>
      </c>
      <c r="I1768" s="10">
        <v>34335</v>
      </c>
      <c r="J1768" s="11">
        <v>7488.14</v>
      </c>
    </row>
    <row r="1769" spans="1:10" x14ac:dyDescent="0.2">
      <c r="A1769" s="9" t="s">
        <v>67</v>
      </c>
      <c r="B1769" s="9" t="s">
        <v>367</v>
      </c>
      <c r="C1769" s="9" t="s">
        <v>34</v>
      </c>
      <c r="D1769" s="9" t="s">
        <v>30</v>
      </c>
      <c r="E1769" s="9" t="s">
        <v>31</v>
      </c>
      <c r="F1769" s="9" t="s">
        <v>32</v>
      </c>
      <c r="G1769" s="9" t="s">
        <v>367</v>
      </c>
      <c r="H1769" s="9" t="s">
        <v>368</v>
      </c>
      <c r="I1769" s="10">
        <v>35796</v>
      </c>
      <c r="J1769" s="11">
        <v>1007.11</v>
      </c>
    </row>
    <row r="1770" spans="1:10" x14ac:dyDescent="0.2">
      <c r="A1770" s="9" t="s">
        <v>67</v>
      </c>
      <c r="B1770" s="9" t="s">
        <v>367</v>
      </c>
      <c r="C1770" s="9" t="s">
        <v>34</v>
      </c>
      <c r="D1770" s="9" t="s">
        <v>30</v>
      </c>
      <c r="E1770" s="9" t="s">
        <v>31</v>
      </c>
      <c r="F1770" s="9" t="s">
        <v>32</v>
      </c>
      <c r="G1770" s="9" t="s">
        <v>367</v>
      </c>
      <c r="H1770" s="9" t="s">
        <v>368</v>
      </c>
      <c r="I1770" s="10">
        <v>37622</v>
      </c>
      <c r="J1770" s="11">
        <v>40167.22</v>
      </c>
    </row>
    <row r="1771" spans="1:10" x14ac:dyDescent="0.2">
      <c r="A1771" s="9" t="s">
        <v>67</v>
      </c>
      <c r="B1771" s="9" t="s">
        <v>367</v>
      </c>
      <c r="C1771" s="9" t="s">
        <v>34</v>
      </c>
      <c r="D1771" s="9" t="s">
        <v>30</v>
      </c>
      <c r="E1771" s="9" t="s">
        <v>31</v>
      </c>
      <c r="F1771" s="9" t="s">
        <v>32</v>
      </c>
      <c r="G1771" s="9" t="s">
        <v>367</v>
      </c>
      <c r="H1771" s="9" t="s">
        <v>368</v>
      </c>
      <c r="I1771" s="10">
        <v>38625</v>
      </c>
      <c r="J1771" s="12">
        <v>382982</v>
      </c>
    </row>
    <row r="1772" spans="1:10" x14ac:dyDescent="0.2">
      <c r="A1772" s="9" t="s">
        <v>67</v>
      </c>
      <c r="B1772" s="9" t="s">
        <v>367</v>
      </c>
      <c r="C1772" s="9" t="s">
        <v>34</v>
      </c>
      <c r="D1772" s="9" t="s">
        <v>30</v>
      </c>
      <c r="E1772" s="9" t="s">
        <v>31</v>
      </c>
      <c r="F1772" s="9" t="s">
        <v>32</v>
      </c>
      <c r="G1772" s="9" t="s">
        <v>367</v>
      </c>
      <c r="H1772" s="9" t="s">
        <v>368</v>
      </c>
      <c r="I1772" s="10">
        <v>38929</v>
      </c>
      <c r="J1772" s="11">
        <v>11354.91</v>
      </c>
    </row>
    <row r="1773" spans="1:10" x14ac:dyDescent="0.2">
      <c r="A1773" s="9" t="s">
        <v>67</v>
      </c>
      <c r="B1773" s="9" t="s">
        <v>367</v>
      </c>
      <c r="C1773" s="9" t="s">
        <v>34</v>
      </c>
      <c r="D1773" s="9" t="s">
        <v>30</v>
      </c>
      <c r="E1773" s="9" t="s">
        <v>31</v>
      </c>
      <c r="F1773" s="9" t="s">
        <v>32</v>
      </c>
      <c r="G1773" s="9" t="s">
        <v>367</v>
      </c>
      <c r="H1773" s="9" t="s">
        <v>368</v>
      </c>
      <c r="I1773" s="10">
        <v>39707</v>
      </c>
      <c r="J1773" s="11">
        <v>39514.959999999999</v>
      </c>
    </row>
    <row r="1774" spans="1:10" x14ac:dyDescent="0.2">
      <c r="A1774" s="9" t="s">
        <v>67</v>
      </c>
      <c r="B1774" s="9" t="s">
        <v>367</v>
      </c>
      <c r="C1774" s="9" t="s">
        <v>34</v>
      </c>
      <c r="D1774" s="9" t="s">
        <v>30</v>
      </c>
      <c r="E1774" s="9" t="s">
        <v>31</v>
      </c>
      <c r="F1774" s="9" t="s">
        <v>32</v>
      </c>
      <c r="G1774" s="9" t="s">
        <v>367</v>
      </c>
      <c r="H1774" s="9" t="s">
        <v>368</v>
      </c>
      <c r="I1774" s="10">
        <v>39722</v>
      </c>
      <c r="J1774" s="11">
        <v>66311.75</v>
      </c>
    </row>
    <row r="1775" spans="1:10" x14ac:dyDescent="0.2">
      <c r="A1775" s="9" t="s">
        <v>67</v>
      </c>
      <c r="B1775" s="9" t="s">
        <v>367</v>
      </c>
      <c r="C1775" s="9" t="s">
        <v>34</v>
      </c>
      <c r="D1775" s="9" t="s">
        <v>30</v>
      </c>
      <c r="E1775" s="9" t="s">
        <v>31</v>
      </c>
      <c r="F1775" s="9" t="s">
        <v>32</v>
      </c>
      <c r="G1775" s="9" t="s">
        <v>367</v>
      </c>
      <c r="H1775" s="9" t="s">
        <v>368</v>
      </c>
      <c r="I1775" s="10">
        <v>39903</v>
      </c>
      <c r="J1775" s="11">
        <v>31498.33</v>
      </c>
    </row>
    <row r="1776" spans="1:10" x14ac:dyDescent="0.2">
      <c r="A1776" s="9" t="s">
        <v>67</v>
      </c>
      <c r="B1776" s="9" t="s">
        <v>367</v>
      </c>
      <c r="C1776" s="9" t="s">
        <v>34</v>
      </c>
      <c r="D1776" s="9" t="s">
        <v>30</v>
      </c>
      <c r="E1776" s="9" t="s">
        <v>31</v>
      </c>
      <c r="F1776" s="9" t="s">
        <v>32</v>
      </c>
      <c r="G1776" s="9" t="s">
        <v>367</v>
      </c>
      <c r="H1776" s="9" t="s">
        <v>368</v>
      </c>
      <c r="I1776" s="10">
        <v>40166</v>
      </c>
      <c r="J1776" s="11">
        <v>13191.3</v>
      </c>
    </row>
    <row r="1777" spans="1:10" x14ac:dyDescent="0.2">
      <c r="A1777" s="9" t="s">
        <v>67</v>
      </c>
      <c r="B1777" s="9" t="s">
        <v>367</v>
      </c>
      <c r="C1777" s="9" t="s">
        <v>34</v>
      </c>
      <c r="D1777" s="9" t="s">
        <v>30</v>
      </c>
      <c r="E1777" s="9" t="s">
        <v>31</v>
      </c>
      <c r="F1777" s="9" t="s">
        <v>32</v>
      </c>
      <c r="G1777" s="9" t="s">
        <v>367</v>
      </c>
      <c r="H1777" s="9" t="s">
        <v>368</v>
      </c>
      <c r="I1777" s="10">
        <v>40237</v>
      </c>
      <c r="J1777" s="11">
        <v>6178.97</v>
      </c>
    </row>
    <row r="1778" spans="1:10" x14ac:dyDescent="0.2">
      <c r="A1778" s="9" t="s">
        <v>67</v>
      </c>
      <c r="B1778" s="9" t="s">
        <v>367</v>
      </c>
      <c r="C1778" s="9" t="s">
        <v>34</v>
      </c>
      <c r="D1778" s="9" t="s">
        <v>30</v>
      </c>
      <c r="E1778" s="9" t="s">
        <v>31</v>
      </c>
      <c r="F1778" s="9" t="s">
        <v>32</v>
      </c>
      <c r="G1778" s="9" t="s">
        <v>367</v>
      </c>
      <c r="H1778" s="9" t="s">
        <v>368</v>
      </c>
      <c r="I1778" s="10">
        <v>40330</v>
      </c>
      <c r="J1778" s="11">
        <v>4030.01</v>
      </c>
    </row>
    <row r="1779" spans="1:10" x14ac:dyDescent="0.2">
      <c r="A1779" s="9" t="s">
        <v>67</v>
      </c>
      <c r="B1779" s="9" t="s">
        <v>367</v>
      </c>
      <c r="C1779" s="9" t="s">
        <v>34</v>
      </c>
      <c r="D1779" s="9" t="s">
        <v>30</v>
      </c>
      <c r="E1779" s="9" t="s">
        <v>31</v>
      </c>
      <c r="F1779" s="9" t="s">
        <v>32</v>
      </c>
      <c r="G1779" s="9" t="s">
        <v>367</v>
      </c>
      <c r="H1779" s="9" t="s">
        <v>368</v>
      </c>
      <c r="I1779" s="10">
        <v>40575</v>
      </c>
      <c r="J1779" s="11">
        <v>31.25</v>
      </c>
    </row>
    <row r="1780" spans="1:10" x14ac:dyDescent="0.2">
      <c r="A1780" s="9" t="s">
        <v>67</v>
      </c>
      <c r="B1780" s="9" t="s">
        <v>367</v>
      </c>
      <c r="C1780" s="9" t="s">
        <v>34</v>
      </c>
      <c r="D1780" s="9" t="s">
        <v>30</v>
      </c>
      <c r="E1780" s="9" t="s">
        <v>31</v>
      </c>
      <c r="F1780" s="9" t="s">
        <v>32</v>
      </c>
      <c r="G1780" s="9" t="s">
        <v>367</v>
      </c>
      <c r="H1780" s="9" t="s">
        <v>368</v>
      </c>
      <c r="I1780" s="10">
        <v>41212</v>
      </c>
      <c r="J1780" s="11">
        <v>32431.63</v>
      </c>
    </row>
    <row r="1781" spans="1:10" x14ac:dyDescent="0.2">
      <c r="A1781" s="9" t="s">
        <v>67</v>
      </c>
      <c r="B1781" s="9" t="s">
        <v>369</v>
      </c>
      <c r="C1781" s="9" t="s">
        <v>17</v>
      </c>
      <c r="D1781" s="9" t="s">
        <v>30</v>
      </c>
      <c r="E1781" s="9" t="s">
        <v>31</v>
      </c>
      <c r="F1781" s="9" t="s">
        <v>32</v>
      </c>
      <c r="G1781" s="9" t="s">
        <v>369</v>
      </c>
      <c r="H1781" s="9" t="s">
        <v>370</v>
      </c>
      <c r="I1781" s="10">
        <v>39568</v>
      </c>
      <c r="J1781" s="11">
        <v>1470.62</v>
      </c>
    </row>
    <row r="1782" spans="1:10" x14ac:dyDescent="0.2">
      <c r="A1782" s="9" t="s">
        <v>67</v>
      </c>
      <c r="B1782" s="9" t="s">
        <v>371</v>
      </c>
      <c r="C1782" s="9" t="s">
        <v>17</v>
      </c>
      <c r="D1782" s="9" t="s">
        <v>30</v>
      </c>
      <c r="E1782" s="9" t="s">
        <v>31</v>
      </c>
      <c r="F1782" s="9" t="s">
        <v>32</v>
      </c>
      <c r="G1782" s="9" t="s">
        <v>371</v>
      </c>
      <c r="H1782" s="9" t="s">
        <v>372</v>
      </c>
      <c r="I1782" s="10">
        <v>39008</v>
      </c>
      <c r="J1782" s="11">
        <v>1568.14</v>
      </c>
    </row>
    <row r="1783" spans="1:10" x14ac:dyDescent="0.2">
      <c r="A1783" s="9" t="s">
        <v>67</v>
      </c>
      <c r="B1783" s="9" t="s">
        <v>373</v>
      </c>
      <c r="C1783" s="9" t="s">
        <v>34</v>
      </c>
      <c r="D1783" s="9" t="s">
        <v>30</v>
      </c>
      <c r="E1783" s="9" t="s">
        <v>31</v>
      </c>
      <c r="F1783" s="9" t="s">
        <v>32</v>
      </c>
      <c r="G1783" s="9" t="s">
        <v>373</v>
      </c>
      <c r="H1783" s="9" t="s">
        <v>374</v>
      </c>
      <c r="I1783" s="10">
        <v>36526</v>
      </c>
      <c r="J1783" s="11">
        <v>24683.26</v>
      </c>
    </row>
    <row r="1784" spans="1:10" x14ac:dyDescent="0.2">
      <c r="A1784" s="9" t="s">
        <v>67</v>
      </c>
      <c r="B1784" s="9" t="s">
        <v>375</v>
      </c>
      <c r="C1784" s="9" t="s">
        <v>34</v>
      </c>
      <c r="D1784" s="9" t="s">
        <v>30</v>
      </c>
      <c r="E1784" s="9" t="s">
        <v>31</v>
      </c>
      <c r="F1784" s="9" t="s">
        <v>32</v>
      </c>
      <c r="G1784" s="9" t="s">
        <v>375</v>
      </c>
      <c r="H1784" s="9" t="s">
        <v>376</v>
      </c>
      <c r="I1784" s="10">
        <v>39170</v>
      </c>
      <c r="J1784" s="11">
        <v>45781.68</v>
      </c>
    </row>
    <row r="1785" spans="1:10" x14ac:dyDescent="0.2">
      <c r="A1785" s="9" t="s">
        <v>67</v>
      </c>
      <c r="B1785" s="9" t="s">
        <v>377</v>
      </c>
      <c r="C1785" s="9" t="s">
        <v>34</v>
      </c>
      <c r="D1785" s="9" t="s">
        <v>30</v>
      </c>
      <c r="E1785" s="9" t="s">
        <v>31</v>
      </c>
      <c r="F1785" s="9" t="s">
        <v>32</v>
      </c>
      <c r="G1785" s="9" t="s">
        <v>377</v>
      </c>
      <c r="H1785" s="9" t="s">
        <v>378</v>
      </c>
      <c r="I1785" s="10">
        <v>28856</v>
      </c>
      <c r="J1785" s="11">
        <v>2011.33</v>
      </c>
    </row>
    <row r="1786" spans="1:10" x14ac:dyDescent="0.2">
      <c r="A1786" s="9" t="s">
        <v>67</v>
      </c>
      <c r="B1786" s="9" t="s">
        <v>377</v>
      </c>
      <c r="C1786" s="9" t="s">
        <v>34</v>
      </c>
      <c r="D1786" s="9" t="s">
        <v>30</v>
      </c>
      <c r="E1786" s="9" t="s">
        <v>31</v>
      </c>
      <c r="F1786" s="9" t="s">
        <v>32</v>
      </c>
      <c r="G1786" s="9" t="s">
        <v>377</v>
      </c>
      <c r="H1786" s="9" t="s">
        <v>378</v>
      </c>
      <c r="I1786" s="10">
        <v>32143</v>
      </c>
      <c r="J1786" s="12">
        <v>0</v>
      </c>
    </row>
    <row r="1787" spans="1:10" x14ac:dyDescent="0.2">
      <c r="A1787" s="9" t="s">
        <v>67</v>
      </c>
      <c r="B1787" s="9" t="s">
        <v>377</v>
      </c>
      <c r="C1787" s="9" t="s">
        <v>34</v>
      </c>
      <c r="D1787" s="9" t="s">
        <v>30</v>
      </c>
      <c r="E1787" s="9" t="s">
        <v>31</v>
      </c>
      <c r="F1787" s="9" t="s">
        <v>32</v>
      </c>
      <c r="G1787" s="9" t="s">
        <v>377</v>
      </c>
      <c r="H1787" s="9" t="s">
        <v>378</v>
      </c>
      <c r="I1787" s="10">
        <v>33604</v>
      </c>
      <c r="J1787" s="12">
        <v>0</v>
      </c>
    </row>
    <row r="1788" spans="1:10" x14ac:dyDescent="0.2">
      <c r="A1788" s="9" t="s">
        <v>67</v>
      </c>
      <c r="B1788" s="9" t="s">
        <v>377</v>
      </c>
      <c r="C1788" s="9" t="s">
        <v>34</v>
      </c>
      <c r="D1788" s="9" t="s">
        <v>30</v>
      </c>
      <c r="E1788" s="9" t="s">
        <v>31</v>
      </c>
      <c r="F1788" s="9" t="s">
        <v>32</v>
      </c>
      <c r="G1788" s="9" t="s">
        <v>377</v>
      </c>
      <c r="H1788" s="9" t="s">
        <v>378</v>
      </c>
      <c r="I1788" s="10">
        <v>36161</v>
      </c>
      <c r="J1788" s="11">
        <v>10523.48</v>
      </c>
    </row>
    <row r="1789" spans="1:10" x14ac:dyDescent="0.2">
      <c r="A1789" s="9" t="s">
        <v>67</v>
      </c>
      <c r="B1789" s="9" t="s">
        <v>377</v>
      </c>
      <c r="C1789" s="9" t="s">
        <v>34</v>
      </c>
      <c r="D1789" s="9" t="s">
        <v>30</v>
      </c>
      <c r="E1789" s="9" t="s">
        <v>31</v>
      </c>
      <c r="F1789" s="9" t="s">
        <v>32</v>
      </c>
      <c r="G1789" s="9" t="s">
        <v>377</v>
      </c>
      <c r="H1789" s="9" t="s">
        <v>378</v>
      </c>
      <c r="I1789" s="10">
        <v>39903</v>
      </c>
      <c r="J1789" s="11">
        <v>18169.330000000002</v>
      </c>
    </row>
    <row r="1790" spans="1:10" x14ac:dyDescent="0.2">
      <c r="A1790" s="9" t="s">
        <v>67</v>
      </c>
      <c r="B1790" s="9" t="s">
        <v>377</v>
      </c>
      <c r="C1790" s="9" t="s">
        <v>34</v>
      </c>
      <c r="D1790" s="9" t="s">
        <v>30</v>
      </c>
      <c r="E1790" s="9" t="s">
        <v>31</v>
      </c>
      <c r="F1790" s="9" t="s">
        <v>32</v>
      </c>
      <c r="G1790" s="9" t="s">
        <v>377</v>
      </c>
      <c r="H1790" s="9" t="s">
        <v>378</v>
      </c>
      <c r="I1790" s="10">
        <v>40237</v>
      </c>
      <c r="J1790" s="11">
        <v>5074.97</v>
      </c>
    </row>
    <row r="1791" spans="1:10" x14ac:dyDescent="0.2">
      <c r="A1791" s="9" t="s">
        <v>67</v>
      </c>
      <c r="B1791" s="9" t="s">
        <v>377</v>
      </c>
      <c r="C1791" s="9" t="s">
        <v>34</v>
      </c>
      <c r="D1791" s="9" t="s">
        <v>30</v>
      </c>
      <c r="E1791" s="9" t="s">
        <v>31</v>
      </c>
      <c r="F1791" s="9" t="s">
        <v>32</v>
      </c>
      <c r="G1791" s="9" t="s">
        <v>377</v>
      </c>
      <c r="H1791" s="9" t="s">
        <v>378</v>
      </c>
      <c r="I1791" s="10">
        <v>40575</v>
      </c>
      <c r="J1791" s="11">
        <v>31.25</v>
      </c>
    </row>
    <row r="1792" spans="1:10" x14ac:dyDescent="0.2">
      <c r="A1792" s="9" t="s">
        <v>67</v>
      </c>
      <c r="B1792" s="9" t="s">
        <v>377</v>
      </c>
      <c r="C1792" s="9" t="s">
        <v>34</v>
      </c>
      <c r="D1792" s="9" t="s">
        <v>30</v>
      </c>
      <c r="E1792" s="9" t="s">
        <v>31</v>
      </c>
      <c r="F1792" s="9" t="s">
        <v>32</v>
      </c>
      <c r="G1792" s="9" t="s">
        <v>377</v>
      </c>
      <c r="H1792" s="9" t="s">
        <v>378</v>
      </c>
      <c r="I1792" s="10">
        <v>40981</v>
      </c>
      <c r="J1792" s="11">
        <v>11748.51</v>
      </c>
    </row>
    <row r="1793" spans="1:10" x14ac:dyDescent="0.2">
      <c r="A1793" s="9" t="s">
        <v>67</v>
      </c>
      <c r="B1793" s="9" t="s">
        <v>377</v>
      </c>
      <c r="C1793" s="9" t="s">
        <v>34</v>
      </c>
      <c r="D1793" s="9" t="s">
        <v>30</v>
      </c>
      <c r="E1793" s="9" t="s">
        <v>31</v>
      </c>
      <c r="F1793" s="9" t="s">
        <v>32</v>
      </c>
      <c r="G1793" s="9" t="s">
        <v>377</v>
      </c>
      <c r="H1793" s="9" t="s">
        <v>378</v>
      </c>
      <c r="I1793" s="10">
        <v>41212</v>
      </c>
      <c r="J1793" s="11">
        <v>94640.56</v>
      </c>
    </row>
    <row r="1794" spans="1:10" x14ac:dyDescent="0.2">
      <c r="A1794" s="9" t="s">
        <v>67</v>
      </c>
      <c r="B1794" s="9" t="s">
        <v>377</v>
      </c>
      <c r="C1794" s="9" t="s">
        <v>34</v>
      </c>
      <c r="D1794" s="9" t="s">
        <v>30</v>
      </c>
      <c r="E1794" s="9" t="s">
        <v>31</v>
      </c>
      <c r="F1794" s="9" t="s">
        <v>32</v>
      </c>
      <c r="G1794" s="9" t="s">
        <v>377</v>
      </c>
      <c r="H1794" s="9" t="s">
        <v>378</v>
      </c>
      <c r="I1794" s="10">
        <v>41250</v>
      </c>
      <c r="J1794" s="11">
        <v>14976.19</v>
      </c>
    </row>
    <row r="1795" spans="1:10" x14ac:dyDescent="0.2">
      <c r="A1795" s="9" t="s">
        <v>67</v>
      </c>
      <c r="B1795" s="9" t="s">
        <v>377</v>
      </c>
      <c r="C1795" s="9" t="s">
        <v>34</v>
      </c>
      <c r="D1795" s="9" t="s">
        <v>30</v>
      </c>
      <c r="E1795" s="9" t="s">
        <v>31</v>
      </c>
      <c r="F1795" s="9" t="s">
        <v>32</v>
      </c>
      <c r="G1795" s="9" t="s">
        <v>377</v>
      </c>
      <c r="H1795" s="9" t="s">
        <v>378</v>
      </c>
      <c r="I1795" s="10">
        <v>42296</v>
      </c>
      <c r="J1795" s="11">
        <v>38972.61</v>
      </c>
    </row>
    <row r="1796" spans="1:10" x14ac:dyDescent="0.2">
      <c r="A1796" s="9" t="s">
        <v>67</v>
      </c>
      <c r="B1796" s="9" t="s">
        <v>379</v>
      </c>
      <c r="C1796" s="9" t="s">
        <v>34</v>
      </c>
      <c r="D1796" s="9" t="s">
        <v>30</v>
      </c>
      <c r="E1796" s="9" t="s">
        <v>31</v>
      </c>
      <c r="F1796" s="9" t="s">
        <v>32</v>
      </c>
      <c r="G1796" s="9" t="s">
        <v>379</v>
      </c>
      <c r="H1796" s="9" t="s">
        <v>380</v>
      </c>
      <c r="I1796" s="10">
        <v>39111</v>
      </c>
      <c r="J1796" s="11">
        <v>20178.82</v>
      </c>
    </row>
    <row r="1797" spans="1:10" x14ac:dyDescent="0.2">
      <c r="A1797" s="9" t="s">
        <v>67</v>
      </c>
      <c r="B1797" s="9" t="s">
        <v>381</v>
      </c>
      <c r="C1797" s="9" t="s">
        <v>17</v>
      </c>
      <c r="D1797" s="9" t="s">
        <v>30</v>
      </c>
      <c r="E1797" s="9" t="s">
        <v>31</v>
      </c>
      <c r="F1797" s="9" t="s">
        <v>32</v>
      </c>
      <c r="G1797" s="9" t="s">
        <v>381</v>
      </c>
      <c r="H1797" s="9" t="s">
        <v>382</v>
      </c>
      <c r="I1797" s="10">
        <v>38595</v>
      </c>
      <c r="J1797" s="11">
        <v>2355.7399999999998</v>
      </c>
    </row>
    <row r="1798" spans="1:10" x14ac:dyDescent="0.2">
      <c r="A1798" s="9" t="s">
        <v>67</v>
      </c>
      <c r="B1798" s="9" t="s">
        <v>381</v>
      </c>
      <c r="C1798" s="9" t="s">
        <v>17</v>
      </c>
      <c r="D1798" s="9" t="s">
        <v>30</v>
      </c>
      <c r="E1798" s="9" t="s">
        <v>31</v>
      </c>
      <c r="F1798" s="9" t="s">
        <v>32</v>
      </c>
      <c r="G1798" s="9" t="s">
        <v>381</v>
      </c>
      <c r="H1798" s="9" t="s">
        <v>382</v>
      </c>
      <c r="I1798" s="10">
        <v>38981</v>
      </c>
      <c r="J1798" s="11">
        <v>2259.0100000000002</v>
      </c>
    </row>
    <row r="1799" spans="1:10" x14ac:dyDescent="0.2">
      <c r="A1799" s="9" t="s">
        <v>67</v>
      </c>
      <c r="B1799" s="9" t="s">
        <v>383</v>
      </c>
      <c r="C1799" s="9" t="s">
        <v>17</v>
      </c>
      <c r="D1799" s="9" t="s">
        <v>30</v>
      </c>
      <c r="E1799" s="9" t="s">
        <v>31</v>
      </c>
      <c r="F1799" s="9" t="s">
        <v>32</v>
      </c>
      <c r="G1799" s="9" t="s">
        <v>383</v>
      </c>
      <c r="H1799" s="9" t="s">
        <v>384</v>
      </c>
      <c r="I1799" s="10">
        <v>38981</v>
      </c>
      <c r="J1799" s="11">
        <v>2259.0100000000002</v>
      </c>
    </row>
    <row r="1800" spans="1:10" x14ac:dyDescent="0.2">
      <c r="A1800" s="9" t="s">
        <v>67</v>
      </c>
      <c r="B1800" s="9" t="s">
        <v>385</v>
      </c>
      <c r="C1800" s="9" t="s">
        <v>34</v>
      </c>
      <c r="D1800" s="9" t="s">
        <v>30</v>
      </c>
      <c r="E1800" s="9" t="s">
        <v>31</v>
      </c>
      <c r="F1800" s="9" t="s">
        <v>32</v>
      </c>
      <c r="G1800" s="9" t="s">
        <v>385</v>
      </c>
      <c r="H1800" s="9" t="s">
        <v>386</v>
      </c>
      <c r="I1800" s="10">
        <v>29587</v>
      </c>
      <c r="J1800" s="11">
        <v>618.09</v>
      </c>
    </row>
    <row r="1801" spans="1:10" x14ac:dyDescent="0.2">
      <c r="A1801" s="9" t="s">
        <v>67</v>
      </c>
      <c r="B1801" s="9" t="s">
        <v>385</v>
      </c>
      <c r="C1801" s="9" t="s">
        <v>34</v>
      </c>
      <c r="D1801" s="9" t="s">
        <v>30</v>
      </c>
      <c r="E1801" s="9" t="s">
        <v>31</v>
      </c>
      <c r="F1801" s="9" t="s">
        <v>32</v>
      </c>
      <c r="G1801" s="9" t="s">
        <v>385</v>
      </c>
      <c r="H1801" s="9" t="s">
        <v>386</v>
      </c>
      <c r="I1801" s="10">
        <v>31413</v>
      </c>
      <c r="J1801" s="11">
        <v>18406.09</v>
      </c>
    </row>
    <row r="1802" spans="1:10" x14ac:dyDescent="0.2">
      <c r="A1802" s="9" t="s">
        <v>67</v>
      </c>
      <c r="B1802" s="9" t="s">
        <v>385</v>
      </c>
      <c r="C1802" s="9" t="s">
        <v>34</v>
      </c>
      <c r="D1802" s="9" t="s">
        <v>30</v>
      </c>
      <c r="E1802" s="9" t="s">
        <v>31</v>
      </c>
      <c r="F1802" s="9" t="s">
        <v>32</v>
      </c>
      <c r="G1802" s="9" t="s">
        <v>385</v>
      </c>
      <c r="H1802" s="9" t="s">
        <v>386</v>
      </c>
      <c r="I1802" s="10">
        <v>31778</v>
      </c>
      <c r="J1802" s="12">
        <v>0</v>
      </c>
    </row>
    <row r="1803" spans="1:10" x14ac:dyDescent="0.2">
      <c r="A1803" s="9" t="s">
        <v>67</v>
      </c>
      <c r="B1803" s="9" t="s">
        <v>385</v>
      </c>
      <c r="C1803" s="9" t="s">
        <v>34</v>
      </c>
      <c r="D1803" s="9" t="s">
        <v>30</v>
      </c>
      <c r="E1803" s="9" t="s">
        <v>31</v>
      </c>
      <c r="F1803" s="9" t="s">
        <v>32</v>
      </c>
      <c r="G1803" s="9" t="s">
        <v>385</v>
      </c>
      <c r="H1803" s="9" t="s">
        <v>386</v>
      </c>
      <c r="I1803" s="10">
        <v>41351</v>
      </c>
      <c r="J1803" s="11">
        <v>82491.64</v>
      </c>
    </row>
    <row r="1804" spans="1:10" x14ac:dyDescent="0.2">
      <c r="A1804" s="9" t="s">
        <v>67</v>
      </c>
      <c r="B1804" s="9" t="s">
        <v>385</v>
      </c>
      <c r="C1804" s="9" t="s">
        <v>34</v>
      </c>
      <c r="D1804" s="9" t="s">
        <v>30</v>
      </c>
      <c r="E1804" s="9" t="s">
        <v>31</v>
      </c>
      <c r="F1804" s="9" t="s">
        <v>32</v>
      </c>
      <c r="G1804" s="9" t="s">
        <v>385</v>
      </c>
      <c r="H1804" s="9" t="s">
        <v>386</v>
      </c>
      <c r="I1804" s="10">
        <v>41912</v>
      </c>
      <c r="J1804" s="11">
        <v>17728.86</v>
      </c>
    </row>
    <row r="1805" spans="1:10" x14ac:dyDescent="0.2">
      <c r="A1805" s="9" t="s">
        <v>67</v>
      </c>
      <c r="B1805" s="9" t="s">
        <v>385</v>
      </c>
      <c r="C1805" s="9" t="s">
        <v>34</v>
      </c>
      <c r="D1805" s="9" t="s">
        <v>30</v>
      </c>
      <c r="E1805" s="9" t="s">
        <v>31</v>
      </c>
      <c r="F1805" s="9" t="s">
        <v>32</v>
      </c>
      <c r="G1805" s="9" t="s">
        <v>385</v>
      </c>
      <c r="H1805" s="9" t="s">
        <v>386</v>
      </c>
      <c r="I1805" s="10">
        <v>42152</v>
      </c>
      <c r="J1805" s="11">
        <v>5631.65</v>
      </c>
    </row>
    <row r="1806" spans="1:10" x14ac:dyDescent="0.2">
      <c r="A1806" s="9" t="s">
        <v>67</v>
      </c>
      <c r="B1806" s="9" t="s">
        <v>387</v>
      </c>
      <c r="C1806" s="9" t="s">
        <v>17</v>
      </c>
      <c r="D1806" s="9" t="s">
        <v>30</v>
      </c>
      <c r="E1806" s="9" t="s">
        <v>31</v>
      </c>
      <c r="F1806" s="9" t="s">
        <v>32</v>
      </c>
      <c r="G1806" s="9" t="s">
        <v>387</v>
      </c>
      <c r="H1806" s="9" t="s">
        <v>388</v>
      </c>
      <c r="I1806" s="10">
        <v>35431</v>
      </c>
      <c r="J1806" s="11">
        <v>1007.85</v>
      </c>
    </row>
    <row r="1807" spans="1:10" x14ac:dyDescent="0.2">
      <c r="A1807" s="9" t="s">
        <v>67</v>
      </c>
      <c r="B1807" s="9" t="s">
        <v>387</v>
      </c>
      <c r="C1807" s="9" t="s">
        <v>17</v>
      </c>
      <c r="D1807" s="9" t="s">
        <v>30</v>
      </c>
      <c r="E1807" s="9" t="s">
        <v>31</v>
      </c>
      <c r="F1807" s="9" t="s">
        <v>32</v>
      </c>
      <c r="G1807" s="9" t="s">
        <v>387</v>
      </c>
      <c r="H1807" s="9" t="s">
        <v>388</v>
      </c>
      <c r="I1807" s="10">
        <v>38981</v>
      </c>
      <c r="J1807" s="12">
        <v>0</v>
      </c>
    </row>
    <row r="1808" spans="1:10" x14ac:dyDescent="0.2">
      <c r="A1808" s="9" t="s">
        <v>67</v>
      </c>
      <c r="B1808" s="9" t="s">
        <v>389</v>
      </c>
      <c r="C1808" s="9" t="s">
        <v>34</v>
      </c>
      <c r="D1808" s="9" t="s">
        <v>30</v>
      </c>
      <c r="E1808" s="9" t="s">
        <v>31</v>
      </c>
      <c r="F1808" s="9" t="s">
        <v>32</v>
      </c>
      <c r="G1808" s="9" t="s">
        <v>389</v>
      </c>
      <c r="H1808" s="9" t="s">
        <v>390</v>
      </c>
      <c r="I1808" s="10">
        <v>40807</v>
      </c>
      <c r="J1808" s="11">
        <v>49296.37</v>
      </c>
    </row>
    <row r="1809" spans="1:10" x14ac:dyDescent="0.2">
      <c r="A1809" s="9" t="s">
        <v>67</v>
      </c>
      <c r="B1809" s="9" t="s">
        <v>389</v>
      </c>
      <c r="C1809" s="9" t="s">
        <v>34</v>
      </c>
      <c r="D1809" s="9" t="s">
        <v>30</v>
      </c>
      <c r="E1809" s="9" t="s">
        <v>31</v>
      </c>
      <c r="F1809" s="9" t="s">
        <v>32</v>
      </c>
      <c r="G1809" s="9" t="s">
        <v>389</v>
      </c>
      <c r="H1809" s="9" t="s">
        <v>390</v>
      </c>
      <c r="I1809" s="10">
        <v>40999</v>
      </c>
      <c r="J1809" s="11">
        <v>297227.15999999997</v>
      </c>
    </row>
    <row r="1810" spans="1:10" x14ac:dyDescent="0.2">
      <c r="A1810" s="9" t="s">
        <v>67</v>
      </c>
      <c r="B1810" s="9" t="s">
        <v>389</v>
      </c>
      <c r="C1810" s="9" t="s">
        <v>34</v>
      </c>
      <c r="D1810" s="9" t="s">
        <v>30</v>
      </c>
      <c r="E1810" s="9" t="s">
        <v>31</v>
      </c>
      <c r="F1810" s="9" t="s">
        <v>32</v>
      </c>
      <c r="G1810" s="9" t="s">
        <v>389</v>
      </c>
      <c r="H1810" s="9" t="s">
        <v>390</v>
      </c>
      <c r="I1810" s="10">
        <v>41071</v>
      </c>
      <c r="J1810" s="11">
        <v>240975.58</v>
      </c>
    </row>
    <row r="1811" spans="1:10" x14ac:dyDescent="0.2">
      <c r="A1811" s="9" t="s">
        <v>67</v>
      </c>
      <c r="B1811" s="9" t="s">
        <v>389</v>
      </c>
      <c r="C1811" s="9" t="s">
        <v>34</v>
      </c>
      <c r="D1811" s="9" t="s">
        <v>30</v>
      </c>
      <c r="E1811" s="9" t="s">
        <v>31</v>
      </c>
      <c r="F1811" s="9" t="s">
        <v>32</v>
      </c>
      <c r="G1811" s="9" t="s">
        <v>389</v>
      </c>
      <c r="H1811" s="9" t="s">
        <v>390</v>
      </c>
      <c r="I1811" s="10">
        <v>41121</v>
      </c>
      <c r="J1811" s="11">
        <v>39679.19</v>
      </c>
    </row>
    <row r="1812" spans="1:10" x14ac:dyDescent="0.2">
      <c r="A1812" s="9" t="s">
        <v>67</v>
      </c>
      <c r="B1812" s="9" t="s">
        <v>389</v>
      </c>
      <c r="C1812" s="9" t="s">
        <v>34</v>
      </c>
      <c r="D1812" s="9" t="s">
        <v>30</v>
      </c>
      <c r="E1812" s="9" t="s">
        <v>31</v>
      </c>
      <c r="F1812" s="9" t="s">
        <v>32</v>
      </c>
      <c r="G1812" s="9" t="s">
        <v>389</v>
      </c>
      <c r="H1812" s="9" t="s">
        <v>390</v>
      </c>
      <c r="I1812" s="10">
        <v>41177</v>
      </c>
      <c r="J1812" s="11">
        <v>643501.1</v>
      </c>
    </row>
    <row r="1813" spans="1:10" x14ac:dyDescent="0.2">
      <c r="A1813" s="9" t="s">
        <v>67</v>
      </c>
      <c r="B1813" s="9" t="s">
        <v>389</v>
      </c>
      <c r="C1813" s="9" t="s">
        <v>34</v>
      </c>
      <c r="D1813" s="9" t="s">
        <v>30</v>
      </c>
      <c r="E1813" s="9" t="s">
        <v>31</v>
      </c>
      <c r="F1813" s="9" t="s">
        <v>32</v>
      </c>
      <c r="G1813" s="9" t="s">
        <v>389</v>
      </c>
      <c r="H1813" s="9" t="s">
        <v>390</v>
      </c>
      <c r="I1813" s="10">
        <v>41243</v>
      </c>
      <c r="J1813" s="11">
        <v>345465.37</v>
      </c>
    </row>
    <row r="1814" spans="1:10" x14ac:dyDescent="0.2">
      <c r="A1814" s="9" t="s">
        <v>67</v>
      </c>
      <c r="B1814" s="9" t="s">
        <v>389</v>
      </c>
      <c r="C1814" s="9" t="s">
        <v>34</v>
      </c>
      <c r="D1814" s="9" t="s">
        <v>30</v>
      </c>
      <c r="E1814" s="9" t="s">
        <v>31</v>
      </c>
      <c r="F1814" s="9" t="s">
        <v>32</v>
      </c>
      <c r="G1814" s="9" t="s">
        <v>389</v>
      </c>
      <c r="H1814" s="9" t="s">
        <v>390</v>
      </c>
      <c r="I1814" s="10">
        <v>41845</v>
      </c>
      <c r="J1814" s="11">
        <v>267261.44</v>
      </c>
    </row>
    <row r="1815" spans="1:10" x14ac:dyDescent="0.2">
      <c r="A1815" s="9" t="s">
        <v>67</v>
      </c>
      <c r="B1815" s="9" t="s">
        <v>389</v>
      </c>
      <c r="C1815" s="9" t="s">
        <v>34</v>
      </c>
      <c r="D1815" s="9" t="s">
        <v>30</v>
      </c>
      <c r="E1815" s="9" t="s">
        <v>31</v>
      </c>
      <c r="F1815" s="9" t="s">
        <v>32</v>
      </c>
      <c r="G1815" s="9" t="s">
        <v>389</v>
      </c>
      <c r="H1815" s="9" t="s">
        <v>390</v>
      </c>
      <c r="I1815" s="10">
        <v>41852</v>
      </c>
      <c r="J1815" s="11">
        <v>40418.639999999999</v>
      </c>
    </row>
    <row r="1816" spans="1:10" x14ac:dyDescent="0.2">
      <c r="A1816" s="9" t="s">
        <v>67</v>
      </c>
      <c r="B1816" s="9" t="s">
        <v>389</v>
      </c>
      <c r="C1816" s="9" t="s">
        <v>34</v>
      </c>
      <c r="D1816" s="9" t="s">
        <v>30</v>
      </c>
      <c r="E1816" s="9" t="s">
        <v>31</v>
      </c>
      <c r="F1816" s="9" t="s">
        <v>32</v>
      </c>
      <c r="G1816" s="9" t="s">
        <v>389</v>
      </c>
      <c r="H1816" s="9" t="s">
        <v>390</v>
      </c>
      <c r="I1816" s="10">
        <v>41883</v>
      </c>
      <c r="J1816" s="11">
        <v>11546.87</v>
      </c>
    </row>
    <row r="1817" spans="1:10" x14ac:dyDescent="0.2">
      <c r="A1817" s="9" t="s">
        <v>67</v>
      </c>
      <c r="B1817" s="9" t="s">
        <v>391</v>
      </c>
      <c r="C1817" s="9" t="s">
        <v>34</v>
      </c>
      <c r="D1817" s="9" t="s">
        <v>30</v>
      </c>
      <c r="E1817" s="9" t="s">
        <v>31</v>
      </c>
      <c r="F1817" s="9" t="s">
        <v>32</v>
      </c>
      <c r="G1817" s="9" t="s">
        <v>391</v>
      </c>
      <c r="H1817" s="9" t="s">
        <v>392</v>
      </c>
      <c r="I1817" s="10">
        <v>41212</v>
      </c>
      <c r="J1817" s="11">
        <v>107582.7</v>
      </c>
    </row>
    <row r="1818" spans="1:10" x14ac:dyDescent="0.2">
      <c r="A1818" s="9" t="s">
        <v>67</v>
      </c>
      <c r="B1818" s="9" t="s">
        <v>391</v>
      </c>
      <c r="C1818" s="9" t="s">
        <v>34</v>
      </c>
      <c r="D1818" s="9" t="s">
        <v>30</v>
      </c>
      <c r="E1818" s="9" t="s">
        <v>31</v>
      </c>
      <c r="F1818" s="9" t="s">
        <v>32</v>
      </c>
      <c r="G1818" s="9" t="s">
        <v>391</v>
      </c>
      <c r="H1818" s="9" t="s">
        <v>392</v>
      </c>
      <c r="I1818" s="10">
        <v>41654</v>
      </c>
      <c r="J1818" s="11">
        <v>102190.93</v>
      </c>
    </row>
    <row r="1819" spans="1:10" x14ac:dyDescent="0.2">
      <c r="A1819" s="9" t="s">
        <v>67</v>
      </c>
      <c r="B1819" s="9" t="s">
        <v>391</v>
      </c>
      <c r="C1819" s="9" t="s">
        <v>34</v>
      </c>
      <c r="D1819" s="9" t="s">
        <v>30</v>
      </c>
      <c r="E1819" s="9" t="s">
        <v>31</v>
      </c>
      <c r="F1819" s="9" t="s">
        <v>32</v>
      </c>
      <c r="G1819" s="9" t="s">
        <v>391</v>
      </c>
      <c r="H1819" s="9" t="s">
        <v>392</v>
      </c>
      <c r="I1819" s="10">
        <v>41878</v>
      </c>
      <c r="J1819" s="11">
        <v>58214.76</v>
      </c>
    </row>
    <row r="1820" spans="1:10" x14ac:dyDescent="0.2">
      <c r="A1820" s="9" t="s">
        <v>67</v>
      </c>
      <c r="B1820" s="9" t="s">
        <v>393</v>
      </c>
      <c r="C1820" s="9" t="s">
        <v>17</v>
      </c>
      <c r="D1820" s="9" t="s">
        <v>30</v>
      </c>
      <c r="E1820" s="9" t="s">
        <v>31</v>
      </c>
      <c r="F1820" s="9" t="s">
        <v>32</v>
      </c>
      <c r="G1820" s="9" t="s">
        <v>393</v>
      </c>
      <c r="H1820" s="9" t="s">
        <v>394</v>
      </c>
      <c r="I1820" s="10">
        <v>35065</v>
      </c>
      <c r="J1820" s="12">
        <v>501</v>
      </c>
    </row>
    <row r="1821" spans="1:10" x14ac:dyDescent="0.2">
      <c r="A1821" s="9" t="s">
        <v>67</v>
      </c>
      <c r="B1821" s="9" t="s">
        <v>393</v>
      </c>
      <c r="C1821" s="9" t="s">
        <v>17</v>
      </c>
      <c r="D1821" s="9" t="s">
        <v>30</v>
      </c>
      <c r="E1821" s="9" t="s">
        <v>31</v>
      </c>
      <c r="F1821" s="9" t="s">
        <v>32</v>
      </c>
      <c r="G1821" s="9" t="s">
        <v>393</v>
      </c>
      <c r="H1821" s="9" t="s">
        <v>394</v>
      </c>
      <c r="I1821" s="10">
        <v>38981</v>
      </c>
      <c r="J1821" s="12">
        <v>0</v>
      </c>
    </row>
    <row r="1822" spans="1:10" x14ac:dyDescent="0.2">
      <c r="A1822" s="9" t="s">
        <v>67</v>
      </c>
      <c r="B1822" s="9" t="s">
        <v>395</v>
      </c>
      <c r="C1822" s="9" t="s">
        <v>34</v>
      </c>
      <c r="D1822" s="9" t="s">
        <v>30</v>
      </c>
      <c r="E1822" s="9" t="s">
        <v>31</v>
      </c>
      <c r="F1822" s="9" t="s">
        <v>32</v>
      </c>
      <c r="G1822" s="9" t="s">
        <v>395</v>
      </c>
      <c r="H1822" s="9" t="s">
        <v>396</v>
      </c>
      <c r="I1822" s="10">
        <v>29587</v>
      </c>
      <c r="J1822" s="11">
        <v>8400.4</v>
      </c>
    </row>
    <row r="1823" spans="1:10" x14ac:dyDescent="0.2">
      <c r="A1823" s="9" t="s">
        <v>67</v>
      </c>
      <c r="B1823" s="9" t="s">
        <v>395</v>
      </c>
      <c r="C1823" s="9" t="s">
        <v>34</v>
      </c>
      <c r="D1823" s="9" t="s">
        <v>30</v>
      </c>
      <c r="E1823" s="9" t="s">
        <v>31</v>
      </c>
      <c r="F1823" s="9" t="s">
        <v>32</v>
      </c>
      <c r="G1823" s="9" t="s">
        <v>395</v>
      </c>
      <c r="H1823" s="9" t="s">
        <v>396</v>
      </c>
      <c r="I1823" s="10">
        <v>32874</v>
      </c>
      <c r="J1823" s="11">
        <v>12666.08</v>
      </c>
    </row>
    <row r="1824" spans="1:10" x14ac:dyDescent="0.2">
      <c r="A1824" s="9" t="s">
        <v>67</v>
      </c>
      <c r="B1824" s="9" t="s">
        <v>395</v>
      </c>
      <c r="C1824" s="9" t="s">
        <v>34</v>
      </c>
      <c r="D1824" s="9" t="s">
        <v>30</v>
      </c>
      <c r="E1824" s="9" t="s">
        <v>31</v>
      </c>
      <c r="F1824" s="9" t="s">
        <v>32</v>
      </c>
      <c r="G1824" s="9" t="s">
        <v>395</v>
      </c>
      <c r="H1824" s="9" t="s">
        <v>396</v>
      </c>
      <c r="I1824" s="10">
        <v>36526</v>
      </c>
      <c r="J1824" s="11">
        <v>10199.32</v>
      </c>
    </row>
    <row r="1825" spans="1:10" x14ac:dyDescent="0.2">
      <c r="A1825" s="9" t="s">
        <v>67</v>
      </c>
      <c r="B1825" s="9" t="s">
        <v>395</v>
      </c>
      <c r="C1825" s="9" t="s">
        <v>34</v>
      </c>
      <c r="D1825" s="9" t="s">
        <v>30</v>
      </c>
      <c r="E1825" s="9" t="s">
        <v>31</v>
      </c>
      <c r="F1825" s="9" t="s">
        <v>32</v>
      </c>
      <c r="G1825" s="9" t="s">
        <v>395</v>
      </c>
      <c r="H1825" s="9" t="s">
        <v>396</v>
      </c>
      <c r="I1825" s="10">
        <v>38687</v>
      </c>
      <c r="J1825" s="11">
        <v>2904.13</v>
      </c>
    </row>
    <row r="1826" spans="1:10" x14ac:dyDescent="0.2">
      <c r="A1826" s="9" t="s">
        <v>67</v>
      </c>
      <c r="B1826" s="9" t="s">
        <v>395</v>
      </c>
      <c r="C1826" s="9" t="s">
        <v>34</v>
      </c>
      <c r="D1826" s="9" t="s">
        <v>30</v>
      </c>
      <c r="E1826" s="9" t="s">
        <v>31</v>
      </c>
      <c r="F1826" s="9" t="s">
        <v>32</v>
      </c>
      <c r="G1826" s="9" t="s">
        <v>395</v>
      </c>
      <c r="H1826" s="9" t="s">
        <v>396</v>
      </c>
      <c r="I1826" s="10">
        <v>40543</v>
      </c>
      <c r="J1826" s="11">
        <v>3055.44</v>
      </c>
    </row>
    <row r="1827" spans="1:10" x14ac:dyDescent="0.2">
      <c r="A1827" s="9" t="s">
        <v>67</v>
      </c>
      <c r="B1827" s="9" t="s">
        <v>395</v>
      </c>
      <c r="C1827" s="9" t="s">
        <v>34</v>
      </c>
      <c r="D1827" s="9" t="s">
        <v>30</v>
      </c>
      <c r="E1827" s="9" t="s">
        <v>31</v>
      </c>
      <c r="F1827" s="9" t="s">
        <v>32</v>
      </c>
      <c r="G1827" s="9" t="s">
        <v>395</v>
      </c>
      <c r="H1827" s="9" t="s">
        <v>396</v>
      </c>
      <c r="I1827" s="10">
        <v>41518</v>
      </c>
      <c r="J1827" s="11">
        <v>94681.69</v>
      </c>
    </row>
    <row r="1828" spans="1:10" x14ac:dyDescent="0.2">
      <c r="A1828" s="9" t="s">
        <v>67</v>
      </c>
      <c r="B1828" s="9" t="s">
        <v>395</v>
      </c>
      <c r="C1828" s="9" t="s">
        <v>34</v>
      </c>
      <c r="D1828" s="9" t="s">
        <v>30</v>
      </c>
      <c r="E1828" s="9" t="s">
        <v>31</v>
      </c>
      <c r="F1828" s="9" t="s">
        <v>32</v>
      </c>
      <c r="G1828" s="9" t="s">
        <v>395</v>
      </c>
      <c r="H1828" s="9" t="s">
        <v>396</v>
      </c>
      <c r="I1828" s="10">
        <v>41585</v>
      </c>
      <c r="J1828" s="12">
        <v>0</v>
      </c>
    </row>
    <row r="1829" spans="1:10" x14ac:dyDescent="0.2">
      <c r="A1829" s="9" t="s">
        <v>67</v>
      </c>
      <c r="B1829" s="9" t="s">
        <v>397</v>
      </c>
      <c r="C1829" s="9" t="s">
        <v>34</v>
      </c>
      <c r="D1829" s="9" t="s">
        <v>30</v>
      </c>
      <c r="E1829" s="9" t="s">
        <v>31</v>
      </c>
      <c r="F1829" s="9" t="s">
        <v>32</v>
      </c>
      <c r="G1829" s="9" t="s">
        <v>397</v>
      </c>
      <c r="H1829" s="9" t="s">
        <v>398</v>
      </c>
      <c r="I1829" s="10">
        <v>29221</v>
      </c>
      <c r="J1829" s="11">
        <v>727.2</v>
      </c>
    </row>
    <row r="1830" spans="1:10" x14ac:dyDescent="0.2">
      <c r="A1830" s="9" t="s">
        <v>67</v>
      </c>
      <c r="B1830" s="9" t="s">
        <v>397</v>
      </c>
      <c r="C1830" s="9" t="s">
        <v>34</v>
      </c>
      <c r="D1830" s="9" t="s">
        <v>30</v>
      </c>
      <c r="E1830" s="9" t="s">
        <v>31</v>
      </c>
      <c r="F1830" s="9" t="s">
        <v>32</v>
      </c>
      <c r="G1830" s="9" t="s">
        <v>397</v>
      </c>
      <c r="H1830" s="9" t="s">
        <v>398</v>
      </c>
      <c r="I1830" s="10">
        <v>29587</v>
      </c>
      <c r="J1830" s="11">
        <v>3932.48</v>
      </c>
    </row>
    <row r="1831" spans="1:10" x14ac:dyDescent="0.2">
      <c r="A1831" s="9" t="s">
        <v>67</v>
      </c>
      <c r="B1831" s="9" t="s">
        <v>397</v>
      </c>
      <c r="C1831" s="9" t="s">
        <v>34</v>
      </c>
      <c r="D1831" s="9" t="s">
        <v>30</v>
      </c>
      <c r="E1831" s="9" t="s">
        <v>31</v>
      </c>
      <c r="F1831" s="9" t="s">
        <v>32</v>
      </c>
      <c r="G1831" s="9" t="s">
        <v>397</v>
      </c>
      <c r="H1831" s="9" t="s">
        <v>398</v>
      </c>
      <c r="I1831" s="10">
        <v>36892</v>
      </c>
      <c r="J1831" s="11">
        <v>41842.800000000003</v>
      </c>
    </row>
    <row r="1832" spans="1:10" x14ac:dyDescent="0.2">
      <c r="A1832" s="9" t="s">
        <v>67</v>
      </c>
      <c r="B1832" s="9" t="s">
        <v>399</v>
      </c>
      <c r="C1832" s="9" t="s">
        <v>12</v>
      </c>
      <c r="D1832" s="9" t="s">
        <v>13</v>
      </c>
      <c r="E1832" s="9" t="s">
        <v>31</v>
      </c>
      <c r="F1832" s="9" t="s">
        <v>32</v>
      </c>
      <c r="G1832" s="9" t="s">
        <v>399</v>
      </c>
      <c r="H1832" s="9" t="s">
        <v>400</v>
      </c>
      <c r="I1832" s="10">
        <v>41274</v>
      </c>
      <c r="J1832" s="11">
        <v>4063.63</v>
      </c>
    </row>
    <row r="1833" spans="1:10" x14ac:dyDescent="0.2">
      <c r="A1833" s="9" t="s">
        <v>67</v>
      </c>
      <c r="B1833" s="9" t="s">
        <v>401</v>
      </c>
      <c r="C1833" s="9" t="s">
        <v>34</v>
      </c>
      <c r="D1833" s="9" t="s">
        <v>30</v>
      </c>
      <c r="E1833" s="9" t="s">
        <v>31</v>
      </c>
      <c r="F1833" s="9" t="s">
        <v>32</v>
      </c>
      <c r="G1833" s="9" t="s">
        <v>401</v>
      </c>
      <c r="H1833" s="9" t="s">
        <v>402</v>
      </c>
      <c r="I1833" s="10">
        <v>29587</v>
      </c>
      <c r="J1833" s="11">
        <v>2243.29</v>
      </c>
    </row>
    <row r="1834" spans="1:10" x14ac:dyDescent="0.2">
      <c r="A1834" s="9" t="s">
        <v>67</v>
      </c>
      <c r="B1834" s="9" t="s">
        <v>401</v>
      </c>
      <c r="C1834" s="9" t="s">
        <v>34</v>
      </c>
      <c r="D1834" s="9" t="s">
        <v>30</v>
      </c>
      <c r="E1834" s="9" t="s">
        <v>31</v>
      </c>
      <c r="F1834" s="9" t="s">
        <v>32</v>
      </c>
      <c r="G1834" s="9" t="s">
        <v>401</v>
      </c>
      <c r="H1834" s="9" t="s">
        <v>402</v>
      </c>
      <c r="I1834" s="10">
        <v>30682</v>
      </c>
      <c r="J1834" s="11">
        <v>1217.6500000000001</v>
      </c>
    </row>
    <row r="1835" spans="1:10" x14ac:dyDescent="0.2">
      <c r="A1835" s="9" t="s">
        <v>67</v>
      </c>
      <c r="B1835" s="9" t="s">
        <v>401</v>
      </c>
      <c r="C1835" s="9" t="s">
        <v>34</v>
      </c>
      <c r="D1835" s="9" t="s">
        <v>30</v>
      </c>
      <c r="E1835" s="9" t="s">
        <v>31</v>
      </c>
      <c r="F1835" s="9" t="s">
        <v>32</v>
      </c>
      <c r="G1835" s="9" t="s">
        <v>401</v>
      </c>
      <c r="H1835" s="9" t="s">
        <v>402</v>
      </c>
      <c r="I1835" s="10">
        <v>38353</v>
      </c>
      <c r="J1835" s="11">
        <v>36092.14</v>
      </c>
    </row>
    <row r="1836" spans="1:10" x14ac:dyDescent="0.2">
      <c r="A1836" s="9" t="s">
        <v>67</v>
      </c>
      <c r="B1836" s="9" t="s">
        <v>403</v>
      </c>
      <c r="C1836" s="9" t="s">
        <v>34</v>
      </c>
      <c r="D1836" s="9" t="s">
        <v>30</v>
      </c>
      <c r="E1836" s="9" t="s">
        <v>31</v>
      </c>
      <c r="F1836" s="9" t="s">
        <v>32</v>
      </c>
      <c r="G1836" s="9" t="s">
        <v>403</v>
      </c>
      <c r="H1836" s="9" t="s">
        <v>404</v>
      </c>
      <c r="I1836" s="10">
        <v>40903</v>
      </c>
      <c r="J1836" s="11">
        <v>48428.13</v>
      </c>
    </row>
    <row r="1837" spans="1:10" x14ac:dyDescent="0.2">
      <c r="A1837" s="9" t="s">
        <v>67</v>
      </c>
      <c r="B1837" s="9" t="s">
        <v>403</v>
      </c>
      <c r="C1837" s="9" t="s">
        <v>34</v>
      </c>
      <c r="D1837" s="9" t="s">
        <v>30</v>
      </c>
      <c r="E1837" s="9" t="s">
        <v>31</v>
      </c>
      <c r="F1837" s="9" t="s">
        <v>32</v>
      </c>
      <c r="G1837" s="9" t="s">
        <v>403</v>
      </c>
      <c r="H1837" s="9" t="s">
        <v>404</v>
      </c>
      <c r="I1837" s="10">
        <v>41821</v>
      </c>
      <c r="J1837" s="11">
        <v>778.92</v>
      </c>
    </row>
    <row r="1838" spans="1:10" x14ac:dyDescent="0.2">
      <c r="A1838" s="9" t="s">
        <v>67</v>
      </c>
      <c r="B1838" s="9" t="s">
        <v>403</v>
      </c>
      <c r="C1838" s="9" t="s">
        <v>34</v>
      </c>
      <c r="D1838" s="9" t="s">
        <v>30</v>
      </c>
      <c r="E1838" s="9" t="s">
        <v>31</v>
      </c>
      <c r="F1838" s="9" t="s">
        <v>32</v>
      </c>
      <c r="G1838" s="9" t="s">
        <v>403</v>
      </c>
      <c r="H1838" s="9" t="s">
        <v>404</v>
      </c>
      <c r="I1838" s="10">
        <v>42725</v>
      </c>
      <c r="J1838" s="11">
        <v>8882.75</v>
      </c>
    </row>
    <row r="1839" spans="1:10" x14ac:dyDescent="0.2">
      <c r="A1839" s="9" t="s">
        <v>67</v>
      </c>
      <c r="B1839" s="9" t="s">
        <v>405</v>
      </c>
      <c r="C1839" s="9" t="s">
        <v>17</v>
      </c>
      <c r="D1839" s="9" t="s">
        <v>30</v>
      </c>
      <c r="E1839" s="9" t="s">
        <v>31</v>
      </c>
      <c r="F1839" s="9" t="s">
        <v>32</v>
      </c>
      <c r="G1839" s="9" t="s">
        <v>405</v>
      </c>
      <c r="H1839" s="9" t="s">
        <v>406</v>
      </c>
      <c r="I1839" s="10">
        <v>38981</v>
      </c>
      <c r="J1839" s="12">
        <v>0</v>
      </c>
    </row>
    <row r="1840" spans="1:10" x14ac:dyDescent="0.2">
      <c r="A1840" s="9" t="s">
        <v>67</v>
      </c>
      <c r="B1840" s="9" t="s">
        <v>407</v>
      </c>
      <c r="C1840" s="9" t="s">
        <v>34</v>
      </c>
      <c r="D1840" s="9" t="s">
        <v>30</v>
      </c>
      <c r="E1840" s="9" t="s">
        <v>31</v>
      </c>
      <c r="F1840" s="9" t="s">
        <v>32</v>
      </c>
      <c r="G1840" s="9" t="s">
        <v>407</v>
      </c>
      <c r="H1840" s="9" t="s">
        <v>408</v>
      </c>
      <c r="I1840" s="10">
        <v>40879</v>
      </c>
      <c r="J1840" s="11">
        <v>6828.62</v>
      </c>
    </row>
    <row r="1841" spans="1:10" x14ac:dyDescent="0.2">
      <c r="A1841" s="9" t="s">
        <v>67</v>
      </c>
      <c r="B1841" s="9" t="s">
        <v>407</v>
      </c>
      <c r="C1841" s="9" t="s">
        <v>34</v>
      </c>
      <c r="D1841" s="9" t="s">
        <v>30</v>
      </c>
      <c r="E1841" s="9" t="s">
        <v>31</v>
      </c>
      <c r="F1841" s="9" t="s">
        <v>32</v>
      </c>
      <c r="G1841" s="9" t="s">
        <v>407</v>
      </c>
      <c r="H1841" s="9" t="s">
        <v>408</v>
      </c>
      <c r="I1841" s="10">
        <v>40903</v>
      </c>
      <c r="J1841" s="11">
        <v>117713.12</v>
      </c>
    </row>
    <row r="1842" spans="1:10" x14ac:dyDescent="0.2">
      <c r="A1842" s="9" t="s">
        <v>67</v>
      </c>
      <c r="B1842" s="9" t="s">
        <v>407</v>
      </c>
      <c r="C1842" s="9" t="s">
        <v>34</v>
      </c>
      <c r="D1842" s="9" t="s">
        <v>30</v>
      </c>
      <c r="E1842" s="9" t="s">
        <v>31</v>
      </c>
      <c r="F1842" s="9" t="s">
        <v>32</v>
      </c>
      <c r="G1842" s="9" t="s">
        <v>407</v>
      </c>
      <c r="H1842" s="9" t="s">
        <v>408</v>
      </c>
      <c r="I1842" s="10">
        <v>41760</v>
      </c>
      <c r="J1842" s="11">
        <v>13119.3</v>
      </c>
    </row>
    <row r="1843" spans="1:10" x14ac:dyDescent="0.2">
      <c r="A1843" s="9" t="s">
        <v>67</v>
      </c>
      <c r="B1843" s="9" t="s">
        <v>409</v>
      </c>
      <c r="C1843" s="9" t="s">
        <v>17</v>
      </c>
      <c r="D1843" s="9" t="s">
        <v>30</v>
      </c>
      <c r="E1843" s="9" t="s">
        <v>31</v>
      </c>
      <c r="F1843" s="9" t="s">
        <v>32</v>
      </c>
      <c r="G1843" s="9" t="s">
        <v>409</v>
      </c>
      <c r="H1843" s="9" t="s">
        <v>410</v>
      </c>
      <c r="I1843" s="10">
        <v>39172</v>
      </c>
      <c r="J1843" s="11">
        <v>848.35</v>
      </c>
    </row>
    <row r="1844" spans="1:10" x14ac:dyDescent="0.2">
      <c r="A1844" s="9" t="s">
        <v>67</v>
      </c>
      <c r="B1844" s="9" t="s">
        <v>411</v>
      </c>
      <c r="C1844" s="9" t="s">
        <v>12</v>
      </c>
      <c r="D1844" s="9" t="s">
        <v>13</v>
      </c>
      <c r="E1844" s="9" t="s">
        <v>31</v>
      </c>
      <c r="F1844" s="9" t="s">
        <v>32</v>
      </c>
      <c r="G1844" s="9" t="s">
        <v>411</v>
      </c>
      <c r="H1844" s="9" t="s">
        <v>412</v>
      </c>
      <c r="I1844" s="10">
        <v>41274</v>
      </c>
      <c r="J1844" s="11">
        <v>1864791.08</v>
      </c>
    </row>
    <row r="1845" spans="1:10" x14ac:dyDescent="0.2">
      <c r="A1845" s="9" t="s">
        <v>67</v>
      </c>
      <c r="B1845" s="9" t="s">
        <v>413</v>
      </c>
      <c r="C1845" s="9" t="s">
        <v>17</v>
      </c>
      <c r="D1845" s="9" t="s">
        <v>30</v>
      </c>
      <c r="E1845" s="9" t="s">
        <v>31</v>
      </c>
      <c r="F1845" s="9" t="s">
        <v>32</v>
      </c>
      <c r="G1845" s="9" t="s">
        <v>413</v>
      </c>
      <c r="H1845" s="9" t="s">
        <v>414</v>
      </c>
      <c r="I1845" s="10">
        <v>30317</v>
      </c>
      <c r="J1845" s="11">
        <v>4023.05</v>
      </c>
    </row>
    <row r="1846" spans="1:10" x14ac:dyDescent="0.2">
      <c r="A1846" s="9" t="s">
        <v>67</v>
      </c>
      <c r="B1846" s="9" t="s">
        <v>415</v>
      </c>
      <c r="C1846" s="9" t="s">
        <v>17</v>
      </c>
      <c r="D1846" s="9" t="s">
        <v>30</v>
      </c>
      <c r="E1846" s="9" t="s">
        <v>31</v>
      </c>
      <c r="F1846" s="9" t="s">
        <v>32</v>
      </c>
      <c r="G1846" s="9" t="s">
        <v>415</v>
      </c>
      <c r="H1846" s="9" t="s">
        <v>416</v>
      </c>
      <c r="I1846" s="10">
        <v>35065</v>
      </c>
      <c r="J1846" s="11">
        <v>3279.82</v>
      </c>
    </row>
    <row r="1847" spans="1:10" x14ac:dyDescent="0.2">
      <c r="A1847" s="9" t="s">
        <v>67</v>
      </c>
      <c r="B1847" s="9" t="s">
        <v>415</v>
      </c>
      <c r="C1847" s="9" t="s">
        <v>17</v>
      </c>
      <c r="D1847" s="9" t="s">
        <v>30</v>
      </c>
      <c r="E1847" s="9" t="s">
        <v>31</v>
      </c>
      <c r="F1847" s="9" t="s">
        <v>32</v>
      </c>
      <c r="G1847" s="9" t="s">
        <v>415</v>
      </c>
      <c r="H1847" s="9" t="s">
        <v>416</v>
      </c>
      <c r="I1847" s="10">
        <v>38981</v>
      </c>
      <c r="J1847" s="12">
        <v>0</v>
      </c>
    </row>
    <row r="1848" spans="1:10" x14ac:dyDescent="0.2">
      <c r="A1848" s="9" t="s">
        <v>67</v>
      </c>
      <c r="B1848" s="9" t="s">
        <v>417</v>
      </c>
      <c r="C1848" s="9" t="s">
        <v>34</v>
      </c>
      <c r="D1848" s="9" t="s">
        <v>30</v>
      </c>
      <c r="E1848" s="9" t="s">
        <v>31</v>
      </c>
      <c r="F1848" s="9" t="s">
        <v>32</v>
      </c>
      <c r="G1848" s="9" t="s">
        <v>417</v>
      </c>
      <c r="H1848" s="9" t="s">
        <v>418</v>
      </c>
      <c r="I1848" s="10">
        <v>31048</v>
      </c>
      <c r="J1848" s="12">
        <v>1</v>
      </c>
    </row>
    <row r="1849" spans="1:10" x14ac:dyDescent="0.2">
      <c r="A1849" s="9" t="s">
        <v>67</v>
      </c>
      <c r="B1849" s="9" t="s">
        <v>417</v>
      </c>
      <c r="C1849" s="9" t="s">
        <v>34</v>
      </c>
      <c r="D1849" s="9" t="s">
        <v>30</v>
      </c>
      <c r="E1849" s="9" t="s">
        <v>31</v>
      </c>
      <c r="F1849" s="9" t="s">
        <v>32</v>
      </c>
      <c r="G1849" s="9" t="s">
        <v>417</v>
      </c>
      <c r="H1849" s="9" t="s">
        <v>418</v>
      </c>
      <c r="I1849" s="10">
        <v>32509</v>
      </c>
      <c r="J1849" s="12">
        <v>0</v>
      </c>
    </row>
    <row r="1850" spans="1:10" x14ac:dyDescent="0.2">
      <c r="A1850" s="9" t="s">
        <v>67</v>
      </c>
      <c r="B1850" s="9" t="s">
        <v>417</v>
      </c>
      <c r="C1850" s="9" t="s">
        <v>34</v>
      </c>
      <c r="D1850" s="9" t="s">
        <v>30</v>
      </c>
      <c r="E1850" s="9" t="s">
        <v>31</v>
      </c>
      <c r="F1850" s="9" t="s">
        <v>32</v>
      </c>
      <c r="G1850" s="9" t="s">
        <v>417</v>
      </c>
      <c r="H1850" s="9" t="s">
        <v>418</v>
      </c>
      <c r="I1850" s="10">
        <v>35796</v>
      </c>
      <c r="J1850" s="12">
        <v>0</v>
      </c>
    </row>
    <row r="1851" spans="1:10" x14ac:dyDescent="0.2">
      <c r="A1851" s="9" t="s">
        <v>67</v>
      </c>
      <c r="B1851" s="9" t="s">
        <v>417</v>
      </c>
      <c r="C1851" s="9" t="s">
        <v>34</v>
      </c>
      <c r="D1851" s="9" t="s">
        <v>30</v>
      </c>
      <c r="E1851" s="9" t="s">
        <v>31</v>
      </c>
      <c r="F1851" s="9" t="s">
        <v>32</v>
      </c>
      <c r="G1851" s="9" t="s">
        <v>417</v>
      </c>
      <c r="H1851" s="9" t="s">
        <v>418</v>
      </c>
      <c r="I1851" s="10">
        <v>36892</v>
      </c>
      <c r="J1851" s="11">
        <v>11023.69</v>
      </c>
    </row>
    <row r="1852" spans="1:10" x14ac:dyDescent="0.2">
      <c r="A1852" s="9" t="s">
        <v>67</v>
      </c>
      <c r="B1852" s="9" t="s">
        <v>417</v>
      </c>
      <c r="C1852" s="9" t="s">
        <v>34</v>
      </c>
      <c r="D1852" s="9" t="s">
        <v>30</v>
      </c>
      <c r="E1852" s="9" t="s">
        <v>31</v>
      </c>
      <c r="F1852" s="9" t="s">
        <v>32</v>
      </c>
      <c r="G1852" s="9" t="s">
        <v>417</v>
      </c>
      <c r="H1852" s="9" t="s">
        <v>418</v>
      </c>
      <c r="I1852" s="10">
        <v>40806</v>
      </c>
      <c r="J1852" s="11">
        <v>19747.59</v>
      </c>
    </row>
    <row r="1853" spans="1:10" x14ac:dyDescent="0.2">
      <c r="A1853" s="9" t="s">
        <v>67</v>
      </c>
      <c r="B1853" s="9" t="s">
        <v>417</v>
      </c>
      <c r="C1853" s="9" t="s">
        <v>34</v>
      </c>
      <c r="D1853" s="9" t="s">
        <v>30</v>
      </c>
      <c r="E1853" s="9" t="s">
        <v>31</v>
      </c>
      <c r="F1853" s="9" t="s">
        <v>32</v>
      </c>
      <c r="G1853" s="9" t="s">
        <v>417</v>
      </c>
      <c r="H1853" s="9" t="s">
        <v>418</v>
      </c>
      <c r="I1853" s="10">
        <v>40974</v>
      </c>
      <c r="J1853" s="12">
        <v>0</v>
      </c>
    </row>
    <row r="1854" spans="1:10" x14ac:dyDescent="0.2">
      <c r="A1854" s="9" t="s">
        <v>67</v>
      </c>
      <c r="B1854" s="9" t="s">
        <v>417</v>
      </c>
      <c r="C1854" s="9" t="s">
        <v>34</v>
      </c>
      <c r="D1854" s="9" t="s">
        <v>30</v>
      </c>
      <c r="E1854" s="9" t="s">
        <v>31</v>
      </c>
      <c r="F1854" s="9" t="s">
        <v>32</v>
      </c>
      <c r="G1854" s="9" t="s">
        <v>417</v>
      </c>
      <c r="H1854" s="9" t="s">
        <v>418</v>
      </c>
      <c r="I1854" s="10">
        <v>40999</v>
      </c>
      <c r="J1854" s="11">
        <v>30403.97</v>
      </c>
    </row>
    <row r="1855" spans="1:10" x14ac:dyDescent="0.2">
      <c r="A1855" s="9" t="s">
        <v>67</v>
      </c>
      <c r="B1855" s="9" t="s">
        <v>417</v>
      </c>
      <c r="C1855" s="9" t="s">
        <v>34</v>
      </c>
      <c r="D1855" s="9" t="s">
        <v>30</v>
      </c>
      <c r="E1855" s="9" t="s">
        <v>31</v>
      </c>
      <c r="F1855" s="9" t="s">
        <v>32</v>
      </c>
      <c r="G1855" s="9" t="s">
        <v>417</v>
      </c>
      <c r="H1855" s="9" t="s">
        <v>418</v>
      </c>
      <c r="I1855" s="10">
        <v>41029</v>
      </c>
      <c r="J1855" s="11">
        <v>1605.57</v>
      </c>
    </row>
    <row r="1856" spans="1:10" x14ac:dyDescent="0.2">
      <c r="A1856" s="9" t="s">
        <v>67</v>
      </c>
      <c r="B1856" s="9" t="s">
        <v>417</v>
      </c>
      <c r="C1856" s="9" t="s">
        <v>34</v>
      </c>
      <c r="D1856" s="9" t="s">
        <v>30</v>
      </c>
      <c r="E1856" s="9" t="s">
        <v>31</v>
      </c>
      <c r="F1856" s="9" t="s">
        <v>32</v>
      </c>
      <c r="G1856" s="9" t="s">
        <v>417</v>
      </c>
      <c r="H1856" s="9" t="s">
        <v>418</v>
      </c>
      <c r="I1856" s="10">
        <v>41060</v>
      </c>
      <c r="J1856" s="11">
        <v>16493.98</v>
      </c>
    </row>
    <row r="1857" spans="1:10" x14ac:dyDescent="0.2">
      <c r="A1857" s="9" t="s">
        <v>67</v>
      </c>
      <c r="B1857" s="9" t="s">
        <v>417</v>
      </c>
      <c r="C1857" s="9" t="s">
        <v>34</v>
      </c>
      <c r="D1857" s="9" t="s">
        <v>30</v>
      </c>
      <c r="E1857" s="9" t="s">
        <v>31</v>
      </c>
      <c r="F1857" s="9" t="s">
        <v>32</v>
      </c>
      <c r="G1857" s="9" t="s">
        <v>417</v>
      </c>
      <c r="H1857" s="9" t="s">
        <v>418</v>
      </c>
      <c r="I1857" s="10">
        <v>41090</v>
      </c>
      <c r="J1857" s="11">
        <v>-3701.6</v>
      </c>
    </row>
    <row r="1858" spans="1:10" x14ac:dyDescent="0.2">
      <c r="A1858" s="9" t="s">
        <v>67</v>
      </c>
      <c r="B1858" s="9" t="s">
        <v>417</v>
      </c>
      <c r="C1858" s="9" t="s">
        <v>34</v>
      </c>
      <c r="D1858" s="9" t="s">
        <v>30</v>
      </c>
      <c r="E1858" s="9" t="s">
        <v>31</v>
      </c>
      <c r="F1858" s="9" t="s">
        <v>32</v>
      </c>
      <c r="G1858" s="9" t="s">
        <v>417</v>
      </c>
      <c r="H1858" s="9" t="s">
        <v>418</v>
      </c>
      <c r="I1858" s="10">
        <v>41760</v>
      </c>
      <c r="J1858" s="11">
        <v>13119.31</v>
      </c>
    </row>
    <row r="1859" spans="1:10" x14ac:dyDescent="0.2">
      <c r="A1859" s="9" t="s">
        <v>67</v>
      </c>
      <c r="B1859" s="9" t="s">
        <v>417</v>
      </c>
      <c r="C1859" s="9" t="s">
        <v>34</v>
      </c>
      <c r="D1859" s="9" t="s">
        <v>30</v>
      </c>
      <c r="E1859" s="9" t="s">
        <v>31</v>
      </c>
      <c r="F1859" s="9" t="s">
        <v>32</v>
      </c>
      <c r="G1859" s="9" t="s">
        <v>417</v>
      </c>
      <c r="H1859" s="9" t="s">
        <v>418</v>
      </c>
      <c r="I1859" s="10">
        <v>41912</v>
      </c>
      <c r="J1859" s="11">
        <v>17728.97</v>
      </c>
    </row>
    <row r="1860" spans="1:10" x14ac:dyDescent="0.2">
      <c r="A1860" s="9" t="s">
        <v>67</v>
      </c>
      <c r="B1860" s="9" t="s">
        <v>419</v>
      </c>
      <c r="C1860" s="9" t="s">
        <v>17</v>
      </c>
      <c r="D1860" s="9" t="s">
        <v>30</v>
      </c>
      <c r="E1860" s="9" t="s">
        <v>31</v>
      </c>
      <c r="F1860" s="9" t="s">
        <v>32</v>
      </c>
      <c r="G1860" s="9" t="s">
        <v>419</v>
      </c>
      <c r="H1860" s="9" t="s">
        <v>420</v>
      </c>
      <c r="I1860" s="10">
        <v>40147</v>
      </c>
      <c r="J1860" s="12">
        <v>0</v>
      </c>
    </row>
    <row r="1861" spans="1:10" x14ac:dyDescent="0.2">
      <c r="A1861" s="9" t="s">
        <v>67</v>
      </c>
      <c r="B1861" s="9" t="s">
        <v>421</v>
      </c>
      <c r="C1861" s="9" t="s">
        <v>12</v>
      </c>
      <c r="D1861" s="9" t="s">
        <v>13</v>
      </c>
      <c r="E1861" s="9" t="s">
        <v>31</v>
      </c>
      <c r="F1861" s="9" t="s">
        <v>32</v>
      </c>
      <c r="G1861" s="9" t="s">
        <v>421</v>
      </c>
      <c r="H1861" s="9" t="s">
        <v>422</v>
      </c>
      <c r="I1861" s="10">
        <v>41274</v>
      </c>
      <c r="J1861" s="11">
        <v>523107.54</v>
      </c>
    </row>
    <row r="1862" spans="1:10" x14ac:dyDescent="0.2">
      <c r="A1862" s="9" t="s">
        <v>67</v>
      </c>
      <c r="B1862" s="9" t="s">
        <v>423</v>
      </c>
      <c r="C1862" s="9" t="s">
        <v>17</v>
      </c>
      <c r="D1862" s="9" t="s">
        <v>30</v>
      </c>
      <c r="E1862" s="9" t="s">
        <v>31</v>
      </c>
      <c r="F1862" s="9" t="s">
        <v>32</v>
      </c>
      <c r="G1862" s="9" t="s">
        <v>423</v>
      </c>
      <c r="H1862" s="9" t="s">
        <v>424</v>
      </c>
      <c r="I1862" s="10">
        <v>38981</v>
      </c>
      <c r="J1862" s="11">
        <v>2259.0100000000002</v>
      </c>
    </row>
    <row r="1863" spans="1:10" x14ac:dyDescent="0.2">
      <c r="A1863" s="9" t="s">
        <v>67</v>
      </c>
      <c r="B1863" s="9" t="s">
        <v>35</v>
      </c>
      <c r="C1863" s="9" t="s">
        <v>34</v>
      </c>
      <c r="D1863" s="9" t="s">
        <v>30</v>
      </c>
      <c r="E1863" s="9" t="s">
        <v>31</v>
      </c>
      <c r="F1863" s="9" t="s">
        <v>32</v>
      </c>
      <c r="G1863" s="9" t="s">
        <v>35</v>
      </c>
      <c r="H1863" s="9" t="s">
        <v>36</v>
      </c>
      <c r="I1863" s="10">
        <v>31413</v>
      </c>
      <c r="J1863" s="11">
        <v>53040.480000000003</v>
      </c>
    </row>
    <row r="1864" spans="1:10" x14ac:dyDescent="0.2">
      <c r="A1864" s="9" t="s">
        <v>67</v>
      </c>
      <c r="B1864" s="9" t="s">
        <v>35</v>
      </c>
      <c r="C1864" s="9" t="s">
        <v>34</v>
      </c>
      <c r="D1864" s="9" t="s">
        <v>30</v>
      </c>
      <c r="E1864" s="9" t="s">
        <v>31</v>
      </c>
      <c r="F1864" s="9" t="s">
        <v>32</v>
      </c>
      <c r="G1864" s="9" t="s">
        <v>35</v>
      </c>
      <c r="H1864" s="9" t="s">
        <v>36</v>
      </c>
      <c r="I1864" s="10">
        <v>37257</v>
      </c>
      <c r="J1864" s="11">
        <v>33365.599999999999</v>
      </c>
    </row>
    <row r="1865" spans="1:10" x14ac:dyDescent="0.2">
      <c r="A1865" s="9" t="s">
        <v>67</v>
      </c>
      <c r="B1865" s="9" t="s">
        <v>35</v>
      </c>
      <c r="C1865" s="9" t="s">
        <v>34</v>
      </c>
      <c r="D1865" s="9" t="s">
        <v>30</v>
      </c>
      <c r="E1865" s="9" t="s">
        <v>31</v>
      </c>
      <c r="F1865" s="9" t="s">
        <v>32</v>
      </c>
      <c r="G1865" s="9" t="s">
        <v>35</v>
      </c>
      <c r="H1865" s="9" t="s">
        <v>36</v>
      </c>
      <c r="I1865" s="10">
        <v>39903</v>
      </c>
      <c r="J1865" s="11">
        <v>31498.27</v>
      </c>
    </row>
    <row r="1866" spans="1:10" x14ac:dyDescent="0.2">
      <c r="A1866" s="9" t="s">
        <v>67</v>
      </c>
      <c r="B1866" s="9" t="s">
        <v>35</v>
      </c>
      <c r="C1866" s="9" t="s">
        <v>34</v>
      </c>
      <c r="D1866" s="9" t="s">
        <v>30</v>
      </c>
      <c r="E1866" s="9" t="s">
        <v>31</v>
      </c>
      <c r="F1866" s="9" t="s">
        <v>32</v>
      </c>
      <c r="G1866" s="9" t="s">
        <v>35</v>
      </c>
      <c r="H1866" s="9" t="s">
        <v>36</v>
      </c>
      <c r="I1866" s="10">
        <v>40237</v>
      </c>
      <c r="J1866" s="11">
        <v>6178.91</v>
      </c>
    </row>
    <row r="1867" spans="1:10" x14ac:dyDescent="0.2">
      <c r="A1867" s="9" t="s">
        <v>67</v>
      </c>
      <c r="B1867" s="9" t="s">
        <v>35</v>
      </c>
      <c r="C1867" s="9" t="s">
        <v>34</v>
      </c>
      <c r="D1867" s="9" t="s">
        <v>30</v>
      </c>
      <c r="E1867" s="9" t="s">
        <v>31</v>
      </c>
      <c r="F1867" s="9" t="s">
        <v>32</v>
      </c>
      <c r="G1867" s="9" t="s">
        <v>35</v>
      </c>
      <c r="H1867" s="9" t="s">
        <v>36</v>
      </c>
      <c r="I1867" s="10">
        <v>40575</v>
      </c>
      <c r="J1867" s="11">
        <v>31.22</v>
      </c>
    </row>
    <row r="1868" spans="1:10" x14ac:dyDescent="0.2">
      <c r="A1868" s="9" t="s">
        <v>67</v>
      </c>
      <c r="B1868" s="9" t="s">
        <v>35</v>
      </c>
      <c r="C1868" s="9" t="s">
        <v>34</v>
      </c>
      <c r="D1868" s="9" t="s">
        <v>30</v>
      </c>
      <c r="E1868" s="9" t="s">
        <v>31</v>
      </c>
      <c r="F1868" s="9" t="s">
        <v>32</v>
      </c>
      <c r="G1868" s="9" t="s">
        <v>35</v>
      </c>
      <c r="H1868" s="9" t="s">
        <v>36</v>
      </c>
      <c r="I1868" s="10">
        <v>41351</v>
      </c>
      <c r="J1868" s="11">
        <v>21734.080000000002</v>
      </c>
    </row>
    <row r="1869" spans="1:10" x14ac:dyDescent="0.2">
      <c r="A1869" s="9" t="s">
        <v>67</v>
      </c>
      <c r="B1869" s="9" t="s">
        <v>35</v>
      </c>
      <c r="C1869" s="9" t="s">
        <v>34</v>
      </c>
      <c r="D1869" s="9" t="s">
        <v>30</v>
      </c>
      <c r="E1869" s="9" t="s">
        <v>31</v>
      </c>
      <c r="F1869" s="9" t="s">
        <v>32</v>
      </c>
      <c r="G1869" s="9" t="s">
        <v>35</v>
      </c>
      <c r="H1869" s="9" t="s">
        <v>36</v>
      </c>
      <c r="I1869" s="10">
        <v>41912</v>
      </c>
      <c r="J1869" s="11">
        <v>17728.93</v>
      </c>
    </row>
    <row r="1870" spans="1:10" x14ac:dyDescent="0.2">
      <c r="A1870" s="9" t="s">
        <v>67</v>
      </c>
      <c r="B1870" s="9" t="s">
        <v>425</v>
      </c>
      <c r="C1870" s="9" t="s">
        <v>34</v>
      </c>
      <c r="D1870" s="9" t="s">
        <v>30</v>
      </c>
      <c r="E1870" s="9" t="s">
        <v>31</v>
      </c>
      <c r="F1870" s="9" t="s">
        <v>32</v>
      </c>
      <c r="G1870" s="9" t="s">
        <v>425</v>
      </c>
      <c r="H1870" s="9" t="s">
        <v>426</v>
      </c>
      <c r="I1870" s="10">
        <v>34335</v>
      </c>
      <c r="J1870" s="11">
        <v>81338.399999999994</v>
      </c>
    </row>
    <row r="1871" spans="1:10" x14ac:dyDescent="0.2">
      <c r="A1871" s="9" t="s">
        <v>67</v>
      </c>
      <c r="B1871" s="9" t="s">
        <v>427</v>
      </c>
      <c r="C1871" s="9" t="s">
        <v>34</v>
      </c>
      <c r="D1871" s="9" t="s">
        <v>30</v>
      </c>
      <c r="E1871" s="9" t="s">
        <v>31</v>
      </c>
      <c r="F1871" s="9" t="s">
        <v>32</v>
      </c>
      <c r="G1871" s="9" t="s">
        <v>427</v>
      </c>
      <c r="H1871" s="9" t="s">
        <v>428</v>
      </c>
      <c r="I1871" s="10">
        <v>29952</v>
      </c>
      <c r="J1871" s="11">
        <v>522.91</v>
      </c>
    </row>
    <row r="1872" spans="1:10" x14ac:dyDescent="0.2">
      <c r="A1872" s="9" t="s">
        <v>67</v>
      </c>
      <c r="B1872" s="9" t="s">
        <v>427</v>
      </c>
      <c r="C1872" s="9" t="s">
        <v>34</v>
      </c>
      <c r="D1872" s="9" t="s">
        <v>30</v>
      </c>
      <c r="E1872" s="9" t="s">
        <v>31</v>
      </c>
      <c r="F1872" s="9" t="s">
        <v>32</v>
      </c>
      <c r="G1872" s="9" t="s">
        <v>427</v>
      </c>
      <c r="H1872" s="9" t="s">
        <v>428</v>
      </c>
      <c r="I1872" s="10">
        <v>31413</v>
      </c>
      <c r="J1872" s="11">
        <v>15207.09</v>
      </c>
    </row>
    <row r="1873" spans="1:10" x14ac:dyDescent="0.2">
      <c r="A1873" s="9" t="s">
        <v>67</v>
      </c>
      <c r="B1873" s="9" t="s">
        <v>427</v>
      </c>
      <c r="C1873" s="9" t="s">
        <v>34</v>
      </c>
      <c r="D1873" s="9" t="s">
        <v>30</v>
      </c>
      <c r="E1873" s="9" t="s">
        <v>31</v>
      </c>
      <c r="F1873" s="9" t="s">
        <v>32</v>
      </c>
      <c r="G1873" s="9" t="s">
        <v>427</v>
      </c>
      <c r="H1873" s="9" t="s">
        <v>428</v>
      </c>
      <c r="I1873" s="10">
        <v>31778</v>
      </c>
      <c r="J1873" s="11">
        <v>54131.44</v>
      </c>
    </row>
    <row r="1874" spans="1:10" x14ac:dyDescent="0.2">
      <c r="A1874" s="9" t="s">
        <v>67</v>
      </c>
      <c r="B1874" s="9" t="s">
        <v>427</v>
      </c>
      <c r="C1874" s="9" t="s">
        <v>34</v>
      </c>
      <c r="D1874" s="9" t="s">
        <v>30</v>
      </c>
      <c r="E1874" s="9" t="s">
        <v>31</v>
      </c>
      <c r="F1874" s="9" t="s">
        <v>32</v>
      </c>
      <c r="G1874" s="9" t="s">
        <v>427</v>
      </c>
      <c r="H1874" s="9" t="s">
        <v>428</v>
      </c>
      <c r="I1874" s="10">
        <v>33604</v>
      </c>
      <c r="J1874" s="11">
        <v>11580.92</v>
      </c>
    </row>
    <row r="1875" spans="1:10" x14ac:dyDescent="0.2">
      <c r="A1875" s="9" t="s">
        <v>67</v>
      </c>
      <c r="B1875" s="9" t="s">
        <v>427</v>
      </c>
      <c r="C1875" s="9" t="s">
        <v>34</v>
      </c>
      <c r="D1875" s="9" t="s">
        <v>30</v>
      </c>
      <c r="E1875" s="9" t="s">
        <v>31</v>
      </c>
      <c r="F1875" s="9" t="s">
        <v>32</v>
      </c>
      <c r="G1875" s="9" t="s">
        <v>427</v>
      </c>
      <c r="H1875" s="9" t="s">
        <v>428</v>
      </c>
      <c r="I1875" s="10">
        <v>35796</v>
      </c>
      <c r="J1875" s="11">
        <v>37645.480000000003</v>
      </c>
    </row>
    <row r="1876" spans="1:10" x14ac:dyDescent="0.2">
      <c r="A1876" s="9" t="s">
        <v>67</v>
      </c>
      <c r="B1876" s="9" t="s">
        <v>427</v>
      </c>
      <c r="C1876" s="9" t="s">
        <v>34</v>
      </c>
      <c r="D1876" s="9" t="s">
        <v>30</v>
      </c>
      <c r="E1876" s="9" t="s">
        <v>31</v>
      </c>
      <c r="F1876" s="9" t="s">
        <v>32</v>
      </c>
      <c r="G1876" s="9" t="s">
        <v>427</v>
      </c>
      <c r="H1876" s="9" t="s">
        <v>428</v>
      </c>
      <c r="I1876" s="10">
        <v>37987</v>
      </c>
      <c r="J1876" s="11">
        <v>2067.5100000000002</v>
      </c>
    </row>
    <row r="1877" spans="1:10" x14ac:dyDescent="0.2">
      <c r="A1877" s="9" t="s">
        <v>67</v>
      </c>
      <c r="B1877" s="9" t="s">
        <v>429</v>
      </c>
      <c r="C1877" s="9" t="s">
        <v>17</v>
      </c>
      <c r="D1877" s="9" t="s">
        <v>30</v>
      </c>
      <c r="E1877" s="9" t="s">
        <v>31</v>
      </c>
      <c r="F1877" s="9" t="s">
        <v>32</v>
      </c>
      <c r="G1877" s="9" t="s">
        <v>429</v>
      </c>
      <c r="H1877" s="9" t="s">
        <v>430</v>
      </c>
      <c r="I1877" s="10">
        <v>34335</v>
      </c>
      <c r="J1877" s="12">
        <v>0</v>
      </c>
    </row>
    <row r="1878" spans="1:10" x14ac:dyDescent="0.2">
      <c r="A1878" s="9" t="s">
        <v>67</v>
      </c>
      <c r="B1878" s="9" t="s">
        <v>431</v>
      </c>
      <c r="C1878" s="9" t="s">
        <v>17</v>
      </c>
      <c r="D1878" s="9" t="s">
        <v>30</v>
      </c>
      <c r="E1878" s="9" t="s">
        <v>31</v>
      </c>
      <c r="F1878" s="9" t="s">
        <v>32</v>
      </c>
      <c r="G1878" s="9" t="s">
        <v>431</v>
      </c>
      <c r="H1878" s="9" t="s">
        <v>432</v>
      </c>
      <c r="I1878" s="10">
        <v>34700</v>
      </c>
      <c r="J1878" s="12">
        <v>0</v>
      </c>
    </row>
    <row r="1879" spans="1:10" x14ac:dyDescent="0.2">
      <c r="A1879" s="9" t="s">
        <v>67</v>
      </c>
      <c r="B1879" s="9" t="s">
        <v>431</v>
      </c>
      <c r="C1879" s="9" t="s">
        <v>17</v>
      </c>
      <c r="D1879" s="9" t="s">
        <v>30</v>
      </c>
      <c r="E1879" s="9" t="s">
        <v>31</v>
      </c>
      <c r="F1879" s="9" t="s">
        <v>32</v>
      </c>
      <c r="G1879" s="9" t="s">
        <v>431</v>
      </c>
      <c r="H1879" s="9" t="s">
        <v>432</v>
      </c>
      <c r="I1879" s="10">
        <v>36526</v>
      </c>
      <c r="J1879" s="12">
        <v>0</v>
      </c>
    </row>
    <row r="1880" spans="1:10" x14ac:dyDescent="0.2">
      <c r="A1880" s="9" t="s">
        <v>67</v>
      </c>
      <c r="B1880" s="9" t="s">
        <v>433</v>
      </c>
      <c r="C1880" s="9" t="s">
        <v>34</v>
      </c>
      <c r="D1880" s="9" t="s">
        <v>30</v>
      </c>
      <c r="E1880" s="9" t="s">
        <v>31</v>
      </c>
      <c r="F1880" s="9" t="s">
        <v>32</v>
      </c>
      <c r="G1880" s="9" t="s">
        <v>433</v>
      </c>
      <c r="H1880" s="9" t="s">
        <v>434</v>
      </c>
      <c r="I1880" s="10">
        <v>41172</v>
      </c>
      <c r="J1880" s="11">
        <v>229046.28</v>
      </c>
    </row>
    <row r="1881" spans="1:10" x14ac:dyDescent="0.2">
      <c r="A1881" s="9" t="s">
        <v>67</v>
      </c>
      <c r="B1881" s="9" t="s">
        <v>433</v>
      </c>
      <c r="C1881" s="9" t="s">
        <v>34</v>
      </c>
      <c r="D1881" s="9" t="s">
        <v>30</v>
      </c>
      <c r="E1881" s="9" t="s">
        <v>31</v>
      </c>
      <c r="F1881" s="9" t="s">
        <v>32</v>
      </c>
      <c r="G1881" s="9" t="s">
        <v>433</v>
      </c>
      <c r="H1881" s="9" t="s">
        <v>434</v>
      </c>
      <c r="I1881" s="10">
        <v>42248</v>
      </c>
      <c r="J1881" s="11">
        <v>64393.4</v>
      </c>
    </row>
    <row r="1882" spans="1:10" x14ac:dyDescent="0.2">
      <c r="A1882" s="9" t="s">
        <v>67</v>
      </c>
      <c r="B1882" s="9" t="s">
        <v>435</v>
      </c>
      <c r="C1882" s="9" t="s">
        <v>17</v>
      </c>
      <c r="D1882" s="9" t="s">
        <v>30</v>
      </c>
      <c r="E1882" s="9" t="s">
        <v>31</v>
      </c>
      <c r="F1882" s="9" t="s">
        <v>32</v>
      </c>
      <c r="G1882" s="9" t="s">
        <v>435</v>
      </c>
      <c r="H1882" s="9" t="s">
        <v>436</v>
      </c>
      <c r="I1882" s="10">
        <v>35065</v>
      </c>
      <c r="J1882" s="12">
        <v>0</v>
      </c>
    </row>
    <row r="1883" spans="1:10" x14ac:dyDescent="0.2">
      <c r="A1883" s="9" t="s">
        <v>67</v>
      </c>
      <c r="B1883" s="9" t="s">
        <v>435</v>
      </c>
      <c r="C1883" s="9" t="s">
        <v>17</v>
      </c>
      <c r="D1883" s="9" t="s">
        <v>30</v>
      </c>
      <c r="E1883" s="9" t="s">
        <v>31</v>
      </c>
      <c r="F1883" s="9" t="s">
        <v>32</v>
      </c>
      <c r="G1883" s="9" t="s">
        <v>435</v>
      </c>
      <c r="H1883" s="9" t="s">
        <v>436</v>
      </c>
      <c r="I1883" s="10">
        <v>38981</v>
      </c>
      <c r="J1883" s="11">
        <v>2259.0100000000002</v>
      </c>
    </row>
    <row r="1884" spans="1:10" x14ac:dyDescent="0.2">
      <c r="A1884" s="9" t="s">
        <v>67</v>
      </c>
      <c r="B1884" s="9" t="s">
        <v>435</v>
      </c>
      <c r="C1884" s="9" t="s">
        <v>17</v>
      </c>
      <c r="D1884" s="9" t="s">
        <v>30</v>
      </c>
      <c r="E1884" s="9" t="s">
        <v>31</v>
      </c>
      <c r="F1884" s="9" t="s">
        <v>32</v>
      </c>
      <c r="G1884" s="9" t="s">
        <v>435</v>
      </c>
      <c r="H1884" s="9" t="s">
        <v>436</v>
      </c>
      <c r="I1884" s="10">
        <v>39665</v>
      </c>
      <c r="J1884" s="11">
        <v>822.54</v>
      </c>
    </row>
    <row r="1885" spans="1:10" x14ac:dyDescent="0.2">
      <c r="A1885" s="9" t="s">
        <v>67</v>
      </c>
      <c r="B1885" s="9" t="s">
        <v>437</v>
      </c>
      <c r="C1885" s="9" t="s">
        <v>34</v>
      </c>
      <c r="D1885" s="9" t="s">
        <v>30</v>
      </c>
      <c r="E1885" s="9" t="s">
        <v>31</v>
      </c>
      <c r="F1885" s="9" t="s">
        <v>32</v>
      </c>
      <c r="G1885" s="9" t="s">
        <v>437</v>
      </c>
      <c r="H1885" s="9" t="s">
        <v>438</v>
      </c>
      <c r="I1885" s="10">
        <v>33604</v>
      </c>
      <c r="J1885" s="12">
        <v>0</v>
      </c>
    </row>
    <row r="1886" spans="1:10" x14ac:dyDescent="0.2">
      <c r="A1886" s="9" t="s">
        <v>67</v>
      </c>
      <c r="B1886" s="9" t="s">
        <v>437</v>
      </c>
      <c r="C1886" s="9" t="s">
        <v>34</v>
      </c>
      <c r="D1886" s="9" t="s">
        <v>30</v>
      </c>
      <c r="E1886" s="9" t="s">
        <v>31</v>
      </c>
      <c r="F1886" s="9" t="s">
        <v>32</v>
      </c>
      <c r="G1886" s="9" t="s">
        <v>437</v>
      </c>
      <c r="H1886" s="9" t="s">
        <v>438</v>
      </c>
      <c r="I1886" s="10">
        <v>35431</v>
      </c>
      <c r="J1886" s="12">
        <v>0</v>
      </c>
    </row>
    <row r="1887" spans="1:10" x14ac:dyDescent="0.2">
      <c r="A1887" s="9" t="s">
        <v>67</v>
      </c>
      <c r="B1887" s="9" t="s">
        <v>437</v>
      </c>
      <c r="C1887" s="9" t="s">
        <v>34</v>
      </c>
      <c r="D1887" s="9" t="s">
        <v>30</v>
      </c>
      <c r="E1887" s="9" t="s">
        <v>31</v>
      </c>
      <c r="F1887" s="9" t="s">
        <v>32</v>
      </c>
      <c r="G1887" s="9" t="s">
        <v>437</v>
      </c>
      <c r="H1887" s="9" t="s">
        <v>438</v>
      </c>
      <c r="I1887" s="10">
        <v>36161</v>
      </c>
      <c r="J1887" s="12">
        <v>0</v>
      </c>
    </row>
    <row r="1888" spans="1:10" x14ac:dyDescent="0.2">
      <c r="A1888" s="9" t="s">
        <v>67</v>
      </c>
      <c r="B1888" s="9" t="s">
        <v>437</v>
      </c>
      <c r="C1888" s="9" t="s">
        <v>34</v>
      </c>
      <c r="D1888" s="9" t="s">
        <v>30</v>
      </c>
      <c r="E1888" s="9" t="s">
        <v>31</v>
      </c>
      <c r="F1888" s="9" t="s">
        <v>32</v>
      </c>
      <c r="G1888" s="9" t="s">
        <v>437</v>
      </c>
      <c r="H1888" s="9" t="s">
        <v>438</v>
      </c>
      <c r="I1888" s="10">
        <v>38705</v>
      </c>
      <c r="J1888" s="12">
        <v>0</v>
      </c>
    </row>
    <row r="1889" spans="1:10" x14ac:dyDescent="0.2">
      <c r="A1889" s="9" t="s">
        <v>67</v>
      </c>
      <c r="B1889" s="9" t="s">
        <v>437</v>
      </c>
      <c r="C1889" s="9" t="s">
        <v>34</v>
      </c>
      <c r="D1889" s="9" t="s">
        <v>30</v>
      </c>
      <c r="E1889" s="9" t="s">
        <v>31</v>
      </c>
      <c r="F1889" s="9" t="s">
        <v>32</v>
      </c>
      <c r="G1889" s="9" t="s">
        <v>437</v>
      </c>
      <c r="H1889" s="9" t="s">
        <v>438</v>
      </c>
      <c r="I1889" s="10">
        <v>40821</v>
      </c>
      <c r="J1889" s="11">
        <v>18712.689999999999</v>
      </c>
    </row>
    <row r="1890" spans="1:10" x14ac:dyDescent="0.2">
      <c r="A1890" s="9" t="s">
        <v>67</v>
      </c>
      <c r="B1890" s="9" t="s">
        <v>437</v>
      </c>
      <c r="C1890" s="9" t="s">
        <v>34</v>
      </c>
      <c r="D1890" s="9" t="s">
        <v>30</v>
      </c>
      <c r="E1890" s="9" t="s">
        <v>31</v>
      </c>
      <c r="F1890" s="9" t="s">
        <v>32</v>
      </c>
      <c r="G1890" s="9" t="s">
        <v>437</v>
      </c>
      <c r="H1890" s="9" t="s">
        <v>438</v>
      </c>
      <c r="I1890" s="10">
        <v>40899</v>
      </c>
      <c r="J1890" s="11">
        <v>143079.29</v>
      </c>
    </row>
    <row r="1891" spans="1:10" x14ac:dyDescent="0.2">
      <c r="A1891" s="9" t="s">
        <v>67</v>
      </c>
      <c r="B1891" s="9" t="s">
        <v>439</v>
      </c>
      <c r="C1891" s="9" t="s">
        <v>34</v>
      </c>
      <c r="D1891" s="9" t="s">
        <v>30</v>
      </c>
      <c r="E1891" s="9" t="s">
        <v>31</v>
      </c>
      <c r="F1891" s="9" t="s">
        <v>32</v>
      </c>
      <c r="G1891" s="9" t="s">
        <v>439</v>
      </c>
      <c r="H1891" s="9" t="s">
        <v>440</v>
      </c>
      <c r="I1891" s="10">
        <v>39897</v>
      </c>
      <c r="J1891" s="11">
        <v>23684.83</v>
      </c>
    </row>
    <row r="1892" spans="1:10" x14ac:dyDescent="0.2">
      <c r="A1892" s="9" t="s">
        <v>67</v>
      </c>
      <c r="B1892" s="9" t="s">
        <v>439</v>
      </c>
      <c r="C1892" s="9" t="s">
        <v>34</v>
      </c>
      <c r="D1892" s="9" t="s">
        <v>30</v>
      </c>
      <c r="E1892" s="9" t="s">
        <v>31</v>
      </c>
      <c r="F1892" s="9" t="s">
        <v>32</v>
      </c>
      <c r="G1892" s="9" t="s">
        <v>439</v>
      </c>
      <c r="H1892" s="9" t="s">
        <v>440</v>
      </c>
      <c r="I1892" s="10">
        <v>41060</v>
      </c>
      <c r="J1892" s="11">
        <v>53366.9</v>
      </c>
    </row>
    <row r="1893" spans="1:10" x14ac:dyDescent="0.2">
      <c r="A1893" s="9" t="s">
        <v>67</v>
      </c>
      <c r="B1893" s="9" t="s">
        <v>439</v>
      </c>
      <c r="C1893" s="9" t="s">
        <v>34</v>
      </c>
      <c r="D1893" s="9" t="s">
        <v>30</v>
      </c>
      <c r="E1893" s="9" t="s">
        <v>31</v>
      </c>
      <c r="F1893" s="9" t="s">
        <v>32</v>
      </c>
      <c r="G1893" s="9" t="s">
        <v>439</v>
      </c>
      <c r="H1893" s="9" t="s">
        <v>440</v>
      </c>
      <c r="I1893" s="10">
        <v>41071</v>
      </c>
      <c r="J1893" s="11">
        <v>41168.629999999997</v>
      </c>
    </row>
    <row r="1894" spans="1:10" x14ac:dyDescent="0.2">
      <c r="A1894" s="9" t="s">
        <v>67</v>
      </c>
      <c r="B1894" s="9" t="s">
        <v>439</v>
      </c>
      <c r="C1894" s="9" t="s">
        <v>34</v>
      </c>
      <c r="D1894" s="9" t="s">
        <v>30</v>
      </c>
      <c r="E1894" s="9" t="s">
        <v>31</v>
      </c>
      <c r="F1894" s="9" t="s">
        <v>32</v>
      </c>
      <c r="G1894" s="9" t="s">
        <v>439</v>
      </c>
      <c r="H1894" s="9" t="s">
        <v>440</v>
      </c>
      <c r="I1894" s="10">
        <v>41791</v>
      </c>
      <c r="J1894" s="11">
        <v>77126.19</v>
      </c>
    </row>
    <row r="1895" spans="1:10" x14ac:dyDescent="0.2">
      <c r="A1895" s="9" t="s">
        <v>67</v>
      </c>
      <c r="B1895" s="9" t="s">
        <v>439</v>
      </c>
      <c r="C1895" s="9" t="s">
        <v>34</v>
      </c>
      <c r="D1895" s="9" t="s">
        <v>30</v>
      </c>
      <c r="E1895" s="9" t="s">
        <v>31</v>
      </c>
      <c r="F1895" s="9" t="s">
        <v>32</v>
      </c>
      <c r="G1895" s="9" t="s">
        <v>439</v>
      </c>
      <c r="H1895" s="9" t="s">
        <v>440</v>
      </c>
      <c r="I1895" s="10">
        <v>41912</v>
      </c>
      <c r="J1895" s="11">
        <v>17728.93</v>
      </c>
    </row>
    <row r="1896" spans="1:10" x14ac:dyDescent="0.2">
      <c r="A1896" s="9" t="s">
        <v>67</v>
      </c>
      <c r="B1896" s="9" t="s">
        <v>441</v>
      </c>
      <c r="C1896" s="9" t="s">
        <v>34</v>
      </c>
      <c r="D1896" s="9" t="s">
        <v>30</v>
      </c>
      <c r="E1896" s="9" t="s">
        <v>31</v>
      </c>
      <c r="F1896" s="9" t="s">
        <v>32</v>
      </c>
      <c r="G1896" s="9" t="s">
        <v>441</v>
      </c>
      <c r="H1896" s="9" t="s">
        <v>442</v>
      </c>
      <c r="I1896" s="10">
        <v>41897</v>
      </c>
      <c r="J1896" s="11">
        <v>71583.27</v>
      </c>
    </row>
    <row r="1897" spans="1:10" x14ac:dyDescent="0.2">
      <c r="A1897" s="9" t="s">
        <v>67</v>
      </c>
      <c r="B1897" s="9" t="s">
        <v>443</v>
      </c>
      <c r="C1897" s="9" t="s">
        <v>34</v>
      </c>
      <c r="D1897" s="9" t="s">
        <v>30</v>
      </c>
      <c r="E1897" s="9" t="s">
        <v>31</v>
      </c>
      <c r="F1897" s="9" t="s">
        <v>32</v>
      </c>
      <c r="G1897" s="9" t="s">
        <v>443</v>
      </c>
      <c r="H1897" s="9" t="s">
        <v>444</v>
      </c>
      <c r="I1897" s="10">
        <v>39448</v>
      </c>
      <c r="J1897" s="11">
        <v>34.450000000000003</v>
      </c>
    </row>
    <row r="1898" spans="1:10" x14ac:dyDescent="0.2">
      <c r="A1898" s="9" t="s">
        <v>67</v>
      </c>
      <c r="B1898" s="9" t="s">
        <v>443</v>
      </c>
      <c r="C1898" s="9" t="s">
        <v>34</v>
      </c>
      <c r="D1898" s="9" t="s">
        <v>30</v>
      </c>
      <c r="E1898" s="9" t="s">
        <v>31</v>
      </c>
      <c r="F1898" s="9" t="s">
        <v>32</v>
      </c>
      <c r="G1898" s="9" t="s">
        <v>443</v>
      </c>
      <c r="H1898" s="9" t="s">
        <v>444</v>
      </c>
      <c r="I1898" s="10">
        <v>40633</v>
      </c>
      <c r="J1898" s="11">
        <v>2869.89</v>
      </c>
    </row>
    <row r="1899" spans="1:10" x14ac:dyDescent="0.2">
      <c r="A1899" s="9" t="s">
        <v>67</v>
      </c>
      <c r="B1899" s="9" t="s">
        <v>445</v>
      </c>
      <c r="C1899" s="9" t="s">
        <v>17</v>
      </c>
      <c r="D1899" s="9" t="s">
        <v>30</v>
      </c>
      <c r="E1899" s="9" t="s">
        <v>31</v>
      </c>
      <c r="F1899" s="9" t="s">
        <v>32</v>
      </c>
      <c r="G1899" s="9" t="s">
        <v>445</v>
      </c>
      <c r="H1899" s="9" t="s">
        <v>446</v>
      </c>
      <c r="I1899" s="10">
        <v>35065</v>
      </c>
      <c r="J1899" s="11">
        <v>2346.5</v>
      </c>
    </row>
    <row r="1900" spans="1:10" x14ac:dyDescent="0.2">
      <c r="A1900" s="9" t="s">
        <v>67</v>
      </c>
      <c r="B1900" s="9" t="s">
        <v>445</v>
      </c>
      <c r="C1900" s="9" t="s">
        <v>17</v>
      </c>
      <c r="D1900" s="9" t="s">
        <v>30</v>
      </c>
      <c r="E1900" s="9" t="s">
        <v>31</v>
      </c>
      <c r="F1900" s="9" t="s">
        <v>32</v>
      </c>
      <c r="G1900" s="9" t="s">
        <v>445</v>
      </c>
      <c r="H1900" s="9" t="s">
        <v>446</v>
      </c>
      <c r="I1900" s="10">
        <v>36526</v>
      </c>
      <c r="J1900" s="12">
        <v>0</v>
      </c>
    </row>
    <row r="1901" spans="1:10" x14ac:dyDescent="0.2">
      <c r="A1901" s="9" t="s">
        <v>67</v>
      </c>
      <c r="B1901" s="9" t="s">
        <v>445</v>
      </c>
      <c r="C1901" s="9" t="s">
        <v>17</v>
      </c>
      <c r="D1901" s="9" t="s">
        <v>30</v>
      </c>
      <c r="E1901" s="9" t="s">
        <v>31</v>
      </c>
      <c r="F1901" s="9" t="s">
        <v>32</v>
      </c>
      <c r="G1901" s="9" t="s">
        <v>445</v>
      </c>
      <c r="H1901" s="9" t="s">
        <v>446</v>
      </c>
      <c r="I1901" s="10">
        <v>38981</v>
      </c>
      <c r="J1901" s="11">
        <v>2259.0100000000002</v>
      </c>
    </row>
    <row r="1902" spans="1:10" x14ac:dyDescent="0.2">
      <c r="A1902" s="9" t="s">
        <v>67</v>
      </c>
      <c r="B1902" s="9" t="s">
        <v>445</v>
      </c>
      <c r="C1902" s="9" t="s">
        <v>17</v>
      </c>
      <c r="D1902" s="9" t="s">
        <v>30</v>
      </c>
      <c r="E1902" s="9" t="s">
        <v>31</v>
      </c>
      <c r="F1902" s="9" t="s">
        <v>32</v>
      </c>
      <c r="G1902" s="9" t="s">
        <v>445</v>
      </c>
      <c r="H1902" s="9" t="s">
        <v>446</v>
      </c>
      <c r="I1902" s="10">
        <v>40161</v>
      </c>
      <c r="J1902" s="11">
        <v>1365.01</v>
      </c>
    </row>
    <row r="1903" spans="1:10" x14ac:dyDescent="0.2">
      <c r="A1903" s="9" t="s">
        <v>67</v>
      </c>
      <c r="B1903" s="9" t="s">
        <v>447</v>
      </c>
      <c r="C1903" s="9" t="s">
        <v>34</v>
      </c>
      <c r="D1903" s="9" t="s">
        <v>30</v>
      </c>
      <c r="E1903" s="9" t="s">
        <v>31</v>
      </c>
      <c r="F1903" s="9" t="s">
        <v>32</v>
      </c>
      <c r="G1903" s="9" t="s">
        <v>447</v>
      </c>
      <c r="H1903" s="9" t="s">
        <v>448</v>
      </c>
      <c r="I1903" s="10">
        <v>41760</v>
      </c>
      <c r="J1903" s="11">
        <v>13119.3</v>
      </c>
    </row>
    <row r="1904" spans="1:10" x14ac:dyDescent="0.2">
      <c r="A1904" s="9" t="s">
        <v>67</v>
      </c>
      <c r="B1904" s="9" t="s">
        <v>447</v>
      </c>
      <c r="C1904" s="9" t="s">
        <v>34</v>
      </c>
      <c r="D1904" s="9" t="s">
        <v>30</v>
      </c>
      <c r="E1904" s="9" t="s">
        <v>31</v>
      </c>
      <c r="F1904" s="9" t="s">
        <v>32</v>
      </c>
      <c r="G1904" s="9" t="s">
        <v>447</v>
      </c>
      <c r="H1904" s="9" t="s">
        <v>448</v>
      </c>
      <c r="I1904" s="10">
        <v>42003</v>
      </c>
      <c r="J1904" s="11">
        <v>63532.84</v>
      </c>
    </row>
    <row r="1905" spans="1:10" x14ac:dyDescent="0.2">
      <c r="A1905" s="9" t="s">
        <v>67</v>
      </c>
      <c r="B1905" s="9" t="s">
        <v>449</v>
      </c>
      <c r="C1905" s="9" t="s">
        <v>17</v>
      </c>
      <c r="D1905" s="9" t="s">
        <v>30</v>
      </c>
      <c r="E1905" s="9" t="s">
        <v>31</v>
      </c>
      <c r="F1905" s="9" t="s">
        <v>32</v>
      </c>
      <c r="G1905" s="9" t="s">
        <v>449</v>
      </c>
      <c r="H1905" s="9" t="s">
        <v>450</v>
      </c>
      <c r="I1905" s="10">
        <v>39611</v>
      </c>
      <c r="J1905" s="11">
        <v>-55.06</v>
      </c>
    </row>
    <row r="1906" spans="1:10" x14ac:dyDescent="0.2">
      <c r="A1906" s="9" t="s">
        <v>67</v>
      </c>
      <c r="B1906" s="9" t="s">
        <v>451</v>
      </c>
      <c r="C1906" s="9" t="s">
        <v>34</v>
      </c>
      <c r="D1906" s="9" t="s">
        <v>30</v>
      </c>
      <c r="E1906" s="9" t="s">
        <v>31</v>
      </c>
      <c r="F1906" s="9" t="s">
        <v>32</v>
      </c>
      <c r="G1906" s="9" t="s">
        <v>451</v>
      </c>
      <c r="H1906" s="9" t="s">
        <v>452</v>
      </c>
      <c r="I1906" s="10">
        <v>40617</v>
      </c>
      <c r="J1906" s="11">
        <v>-1891.07</v>
      </c>
    </row>
    <row r="1907" spans="1:10" x14ac:dyDescent="0.2">
      <c r="A1907" s="9" t="s">
        <v>67</v>
      </c>
      <c r="B1907" s="9" t="s">
        <v>453</v>
      </c>
      <c r="C1907" s="9" t="s">
        <v>34</v>
      </c>
      <c r="D1907" s="9" t="s">
        <v>30</v>
      </c>
      <c r="E1907" s="9" t="s">
        <v>31</v>
      </c>
      <c r="F1907" s="9" t="s">
        <v>32</v>
      </c>
      <c r="G1907" s="9" t="s">
        <v>453</v>
      </c>
      <c r="H1907" s="9" t="s">
        <v>454</v>
      </c>
      <c r="I1907" s="10">
        <v>33239</v>
      </c>
      <c r="J1907" s="11">
        <v>3682.21</v>
      </c>
    </row>
    <row r="1908" spans="1:10" x14ac:dyDescent="0.2">
      <c r="A1908" s="9" t="s">
        <v>67</v>
      </c>
      <c r="B1908" s="9" t="s">
        <v>453</v>
      </c>
      <c r="C1908" s="9" t="s">
        <v>34</v>
      </c>
      <c r="D1908" s="9" t="s">
        <v>30</v>
      </c>
      <c r="E1908" s="9" t="s">
        <v>31</v>
      </c>
      <c r="F1908" s="9" t="s">
        <v>32</v>
      </c>
      <c r="G1908" s="9" t="s">
        <v>453</v>
      </c>
      <c r="H1908" s="9" t="s">
        <v>454</v>
      </c>
      <c r="I1908" s="10">
        <v>33604</v>
      </c>
      <c r="J1908" s="11">
        <v>26149.56</v>
      </c>
    </row>
    <row r="1909" spans="1:10" x14ac:dyDescent="0.2">
      <c r="A1909" s="9" t="s">
        <v>67</v>
      </c>
      <c r="B1909" s="9" t="s">
        <v>453</v>
      </c>
      <c r="C1909" s="9" t="s">
        <v>34</v>
      </c>
      <c r="D1909" s="9" t="s">
        <v>30</v>
      </c>
      <c r="E1909" s="9" t="s">
        <v>31</v>
      </c>
      <c r="F1909" s="9" t="s">
        <v>32</v>
      </c>
      <c r="G1909" s="9" t="s">
        <v>453</v>
      </c>
      <c r="H1909" s="9" t="s">
        <v>454</v>
      </c>
      <c r="I1909" s="10">
        <v>37987</v>
      </c>
      <c r="J1909" s="11">
        <v>3086.29</v>
      </c>
    </row>
    <row r="1910" spans="1:10" x14ac:dyDescent="0.2">
      <c r="A1910" s="9" t="s">
        <v>67</v>
      </c>
      <c r="B1910" s="9" t="s">
        <v>453</v>
      </c>
      <c r="C1910" s="9" t="s">
        <v>34</v>
      </c>
      <c r="D1910" s="9" t="s">
        <v>30</v>
      </c>
      <c r="E1910" s="9" t="s">
        <v>31</v>
      </c>
      <c r="F1910" s="9" t="s">
        <v>32</v>
      </c>
      <c r="G1910" s="9" t="s">
        <v>453</v>
      </c>
      <c r="H1910" s="9" t="s">
        <v>454</v>
      </c>
      <c r="I1910" s="10">
        <v>41585</v>
      </c>
      <c r="J1910" s="12">
        <v>0</v>
      </c>
    </row>
    <row r="1911" spans="1:10" x14ac:dyDescent="0.2">
      <c r="A1911" s="9" t="s">
        <v>67</v>
      </c>
      <c r="B1911" s="9" t="s">
        <v>453</v>
      </c>
      <c r="C1911" s="9" t="s">
        <v>34</v>
      </c>
      <c r="D1911" s="9" t="s">
        <v>30</v>
      </c>
      <c r="E1911" s="9" t="s">
        <v>31</v>
      </c>
      <c r="F1911" s="9" t="s">
        <v>32</v>
      </c>
      <c r="G1911" s="9" t="s">
        <v>453</v>
      </c>
      <c r="H1911" s="9" t="s">
        <v>454</v>
      </c>
      <c r="I1911" s="10">
        <v>42115</v>
      </c>
      <c r="J1911" s="11">
        <v>187133.95</v>
      </c>
    </row>
    <row r="1912" spans="1:10" x14ac:dyDescent="0.2">
      <c r="A1912" s="9" t="s">
        <v>67</v>
      </c>
      <c r="B1912" s="9" t="s">
        <v>453</v>
      </c>
      <c r="C1912" s="9" t="s">
        <v>34</v>
      </c>
      <c r="D1912" s="9" t="s">
        <v>30</v>
      </c>
      <c r="E1912" s="9" t="s">
        <v>31</v>
      </c>
      <c r="F1912" s="9" t="s">
        <v>32</v>
      </c>
      <c r="G1912" s="9" t="s">
        <v>453</v>
      </c>
      <c r="H1912" s="9" t="s">
        <v>454</v>
      </c>
      <c r="I1912" s="10">
        <v>42731</v>
      </c>
      <c r="J1912" s="11">
        <v>46782.98</v>
      </c>
    </row>
    <row r="1913" spans="1:10" x14ac:dyDescent="0.2">
      <c r="A1913" s="9" t="s">
        <v>67</v>
      </c>
      <c r="B1913" s="9" t="s">
        <v>455</v>
      </c>
      <c r="C1913" s="9" t="s">
        <v>34</v>
      </c>
      <c r="D1913" s="9" t="s">
        <v>30</v>
      </c>
      <c r="E1913" s="9" t="s">
        <v>31</v>
      </c>
      <c r="F1913" s="9" t="s">
        <v>32</v>
      </c>
      <c r="G1913" s="9" t="s">
        <v>455</v>
      </c>
      <c r="H1913" s="9" t="s">
        <v>456</v>
      </c>
      <c r="I1913" s="10">
        <v>36892</v>
      </c>
      <c r="J1913" s="11">
        <v>7762.82</v>
      </c>
    </row>
    <row r="1914" spans="1:10" x14ac:dyDescent="0.2">
      <c r="A1914" s="9" t="s">
        <v>67</v>
      </c>
      <c r="B1914" s="9" t="s">
        <v>457</v>
      </c>
      <c r="C1914" s="9" t="s">
        <v>34</v>
      </c>
      <c r="D1914" s="9" t="s">
        <v>30</v>
      </c>
      <c r="E1914" s="9" t="s">
        <v>31</v>
      </c>
      <c r="F1914" s="9" t="s">
        <v>32</v>
      </c>
      <c r="G1914" s="9" t="s">
        <v>457</v>
      </c>
      <c r="H1914" s="9" t="s">
        <v>458</v>
      </c>
      <c r="I1914" s="10">
        <v>31778</v>
      </c>
      <c r="J1914" s="11">
        <v>2907.23</v>
      </c>
    </row>
    <row r="1915" spans="1:10" x14ac:dyDescent="0.2">
      <c r="A1915" s="9" t="s">
        <v>67</v>
      </c>
      <c r="B1915" s="9" t="s">
        <v>459</v>
      </c>
      <c r="C1915" s="9" t="s">
        <v>17</v>
      </c>
      <c r="D1915" s="9" t="s">
        <v>30</v>
      </c>
      <c r="E1915" s="9" t="s">
        <v>31</v>
      </c>
      <c r="F1915" s="9" t="s">
        <v>32</v>
      </c>
      <c r="G1915" s="9" t="s">
        <v>459</v>
      </c>
      <c r="H1915" s="9" t="s">
        <v>460</v>
      </c>
      <c r="I1915" s="10">
        <v>38981</v>
      </c>
      <c r="J1915" s="11">
        <v>2259.0100000000002</v>
      </c>
    </row>
    <row r="1916" spans="1:10" x14ac:dyDescent="0.2">
      <c r="A1916" s="9" t="s">
        <v>67</v>
      </c>
      <c r="B1916" s="9" t="s">
        <v>461</v>
      </c>
      <c r="C1916" s="9" t="s">
        <v>17</v>
      </c>
      <c r="D1916" s="9" t="s">
        <v>30</v>
      </c>
      <c r="E1916" s="9" t="s">
        <v>31</v>
      </c>
      <c r="F1916" s="9" t="s">
        <v>32</v>
      </c>
      <c r="G1916" s="9" t="s">
        <v>461</v>
      </c>
      <c r="H1916" s="9" t="s">
        <v>462</v>
      </c>
      <c r="I1916" s="10">
        <v>33239</v>
      </c>
      <c r="J1916" s="11">
        <v>19694.5</v>
      </c>
    </row>
    <row r="1917" spans="1:10" x14ac:dyDescent="0.2">
      <c r="A1917" s="9" t="s">
        <v>67</v>
      </c>
      <c r="B1917" s="9" t="s">
        <v>461</v>
      </c>
      <c r="C1917" s="9" t="s">
        <v>17</v>
      </c>
      <c r="D1917" s="9" t="s">
        <v>30</v>
      </c>
      <c r="E1917" s="9" t="s">
        <v>31</v>
      </c>
      <c r="F1917" s="9" t="s">
        <v>32</v>
      </c>
      <c r="G1917" s="9" t="s">
        <v>461</v>
      </c>
      <c r="H1917" s="9" t="s">
        <v>462</v>
      </c>
      <c r="I1917" s="10">
        <v>37987</v>
      </c>
      <c r="J1917" s="12">
        <v>0</v>
      </c>
    </row>
    <row r="1918" spans="1:10" x14ac:dyDescent="0.2">
      <c r="A1918" s="9" t="s">
        <v>67</v>
      </c>
      <c r="B1918" s="9" t="s">
        <v>461</v>
      </c>
      <c r="C1918" s="9" t="s">
        <v>17</v>
      </c>
      <c r="D1918" s="9" t="s">
        <v>30</v>
      </c>
      <c r="E1918" s="9" t="s">
        <v>31</v>
      </c>
      <c r="F1918" s="9" t="s">
        <v>32</v>
      </c>
      <c r="G1918" s="9" t="s">
        <v>461</v>
      </c>
      <c r="H1918" s="9" t="s">
        <v>462</v>
      </c>
      <c r="I1918" s="10">
        <v>38981</v>
      </c>
      <c r="J1918" s="11">
        <v>2259.0100000000002</v>
      </c>
    </row>
    <row r="1919" spans="1:10" x14ac:dyDescent="0.2">
      <c r="A1919" s="9" t="s">
        <v>67</v>
      </c>
      <c r="B1919" s="9" t="s">
        <v>461</v>
      </c>
      <c r="C1919" s="9" t="s">
        <v>17</v>
      </c>
      <c r="D1919" s="9" t="s">
        <v>30</v>
      </c>
      <c r="E1919" s="9" t="s">
        <v>31</v>
      </c>
      <c r="F1919" s="9" t="s">
        <v>32</v>
      </c>
      <c r="G1919" s="9" t="s">
        <v>461</v>
      </c>
      <c r="H1919" s="9" t="s">
        <v>462</v>
      </c>
      <c r="I1919" s="10">
        <v>40886</v>
      </c>
      <c r="J1919" s="11">
        <v>10043.01</v>
      </c>
    </row>
    <row r="1920" spans="1:10" x14ac:dyDescent="0.2">
      <c r="A1920" s="9" t="s">
        <v>67</v>
      </c>
      <c r="B1920" s="9" t="s">
        <v>463</v>
      </c>
      <c r="C1920" s="9" t="s">
        <v>17</v>
      </c>
      <c r="D1920" s="9" t="s">
        <v>30</v>
      </c>
      <c r="E1920" s="9" t="s">
        <v>31</v>
      </c>
      <c r="F1920" s="9" t="s">
        <v>32</v>
      </c>
      <c r="G1920" s="9" t="s">
        <v>463</v>
      </c>
      <c r="H1920" s="9" t="s">
        <v>464</v>
      </c>
      <c r="I1920" s="10">
        <v>38981</v>
      </c>
      <c r="J1920" s="12">
        <v>0</v>
      </c>
    </row>
    <row r="1921" spans="1:10" x14ac:dyDescent="0.2">
      <c r="A1921" s="9" t="s">
        <v>67</v>
      </c>
      <c r="B1921" s="9" t="s">
        <v>465</v>
      </c>
      <c r="C1921" s="9" t="s">
        <v>34</v>
      </c>
      <c r="D1921" s="9" t="s">
        <v>30</v>
      </c>
      <c r="E1921" s="9" t="s">
        <v>31</v>
      </c>
      <c r="F1921" s="9" t="s">
        <v>32</v>
      </c>
      <c r="G1921" s="9" t="s">
        <v>465</v>
      </c>
      <c r="H1921" s="9" t="s">
        <v>466</v>
      </c>
      <c r="I1921" s="10">
        <v>34335</v>
      </c>
      <c r="J1921" s="11">
        <v>3950.73</v>
      </c>
    </row>
    <row r="1922" spans="1:10" x14ac:dyDescent="0.2">
      <c r="A1922" s="9" t="s">
        <v>67</v>
      </c>
      <c r="B1922" s="9" t="s">
        <v>465</v>
      </c>
      <c r="C1922" s="9" t="s">
        <v>34</v>
      </c>
      <c r="D1922" s="9" t="s">
        <v>30</v>
      </c>
      <c r="E1922" s="9" t="s">
        <v>31</v>
      </c>
      <c r="F1922" s="9" t="s">
        <v>32</v>
      </c>
      <c r="G1922" s="9" t="s">
        <v>465</v>
      </c>
      <c r="H1922" s="9" t="s">
        <v>466</v>
      </c>
      <c r="I1922" s="10">
        <v>41068</v>
      </c>
      <c r="J1922" s="11">
        <v>3296.61</v>
      </c>
    </row>
    <row r="1923" spans="1:10" x14ac:dyDescent="0.2">
      <c r="A1923" s="9" t="s">
        <v>67</v>
      </c>
      <c r="B1923" s="9" t="s">
        <v>465</v>
      </c>
      <c r="C1923" s="9" t="s">
        <v>34</v>
      </c>
      <c r="D1923" s="9" t="s">
        <v>30</v>
      </c>
      <c r="E1923" s="9" t="s">
        <v>31</v>
      </c>
      <c r="F1923" s="9" t="s">
        <v>32</v>
      </c>
      <c r="G1923" s="9" t="s">
        <v>465</v>
      </c>
      <c r="H1923" s="9" t="s">
        <v>466</v>
      </c>
      <c r="I1923" s="10">
        <v>41136</v>
      </c>
      <c r="J1923" s="11">
        <v>106368.68</v>
      </c>
    </row>
    <row r="1924" spans="1:10" x14ac:dyDescent="0.2">
      <c r="A1924" s="9" t="s">
        <v>67</v>
      </c>
      <c r="B1924" s="9" t="s">
        <v>465</v>
      </c>
      <c r="C1924" s="9" t="s">
        <v>34</v>
      </c>
      <c r="D1924" s="9" t="s">
        <v>30</v>
      </c>
      <c r="E1924" s="9" t="s">
        <v>31</v>
      </c>
      <c r="F1924" s="9" t="s">
        <v>32</v>
      </c>
      <c r="G1924" s="9" t="s">
        <v>465</v>
      </c>
      <c r="H1924" s="9" t="s">
        <v>466</v>
      </c>
      <c r="I1924" s="10">
        <v>41760</v>
      </c>
      <c r="J1924" s="11">
        <v>13119.3</v>
      </c>
    </row>
    <row r="1925" spans="1:10" x14ac:dyDescent="0.2">
      <c r="A1925" s="9" t="s">
        <v>67</v>
      </c>
      <c r="B1925" s="9" t="s">
        <v>465</v>
      </c>
      <c r="C1925" s="9" t="s">
        <v>34</v>
      </c>
      <c r="D1925" s="9" t="s">
        <v>30</v>
      </c>
      <c r="E1925" s="9" t="s">
        <v>31</v>
      </c>
      <c r="F1925" s="9" t="s">
        <v>32</v>
      </c>
      <c r="G1925" s="9" t="s">
        <v>465</v>
      </c>
      <c r="H1925" s="9" t="s">
        <v>466</v>
      </c>
      <c r="I1925" s="10">
        <v>42725</v>
      </c>
      <c r="J1925" s="11">
        <v>8882.75</v>
      </c>
    </row>
    <row r="1926" spans="1:10" x14ac:dyDescent="0.2">
      <c r="A1926" s="9" t="s">
        <v>67</v>
      </c>
      <c r="B1926" s="9" t="s">
        <v>467</v>
      </c>
      <c r="C1926" s="9" t="s">
        <v>34</v>
      </c>
      <c r="D1926" s="9" t="s">
        <v>30</v>
      </c>
      <c r="E1926" s="9" t="s">
        <v>31</v>
      </c>
      <c r="F1926" s="9" t="s">
        <v>32</v>
      </c>
      <c r="G1926" s="9" t="s">
        <v>467</v>
      </c>
      <c r="H1926" s="9" t="s">
        <v>468</v>
      </c>
      <c r="I1926" s="10">
        <v>35796</v>
      </c>
      <c r="J1926" s="11">
        <v>1616.18</v>
      </c>
    </row>
    <row r="1927" spans="1:10" x14ac:dyDescent="0.2">
      <c r="A1927" s="9" t="s">
        <v>67</v>
      </c>
      <c r="B1927" s="9" t="s">
        <v>469</v>
      </c>
      <c r="C1927" s="9" t="s">
        <v>34</v>
      </c>
      <c r="D1927" s="9" t="s">
        <v>30</v>
      </c>
      <c r="E1927" s="9" t="s">
        <v>31</v>
      </c>
      <c r="F1927" s="9" t="s">
        <v>32</v>
      </c>
      <c r="G1927" s="9" t="s">
        <v>469</v>
      </c>
      <c r="H1927" s="9" t="s">
        <v>470</v>
      </c>
      <c r="I1927" s="10">
        <v>35796</v>
      </c>
      <c r="J1927" s="11">
        <v>1437.11</v>
      </c>
    </row>
    <row r="1928" spans="1:10" x14ac:dyDescent="0.2">
      <c r="A1928" s="9" t="s">
        <v>67</v>
      </c>
      <c r="B1928" s="9" t="s">
        <v>469</v>
      </c>
      <c r="C1928" s="9" t="s">
        <v>34</v>
      </c>
      <c r="D1928" s="9" t="s">
        <v>30</v>
      </c>
      <c r="E1928" s="9" t="s">
        <v>31</v>
      </c>
      <c r="F1928" s="9" t="s">
        <v>32</v>
      </c>
      <c r="G1928" s="9" t="s">
        <v>469</v>
      </c>
      <c r="H1928" s="9" t="s">
        <v>470</v>
      </c>
      <c r="I1928" s="10">
        <v>41760</v>
      </c>
      <c r="J1928" s="11">
        <v>13119.31</v>
      </c>
    </row>
    <row r="1929" spans="1:10" x14ac:dyDescent="0.2">
      <c r="A1929" s="9" t="s">
        <v>67</v>
      </c>
      <c r="B1929" s="9" t="s">
        <v>471</v>
      </c>
      <c r="C1929" s="9" t="s">
        <v>17</v>
      </c>
      <c r="D1929" s="9" t="s">
        <v>30</v>
      </c>
      <c r="E1929" s="9" t="s">
        <v>31</v>
      </c>
      <c r="F1929" s="9" t="s">
        <v>32</v>
      </c>
      <c r="G1929" s="9" t="s">
        <v>471</v>
      </c>
      <c r="H1929" s="9" t="s">
        <v>472</v>
      </c>
      <c r="I1929" s="10">
        <v>38981</v>
      </c>
      <c r="J1929" s="12">
        <v>0</v>
      </c>
    </row>
    <row r="1930" spans="1:10" x14ac:dyDescent="0.2">
      <c r="A1930" s="9" t="s">
        <v>67</v>
      </c>
      <c r="B1930" s="9" t="s">
        <v>473</v>
      </c>
      <c r="C1930" s="9" t="s">
        <v>17</v>
      </c>
      <c r="D1930" s="9" t="s">
        <v>30</v>
      </c>
      <c r="E1930" s="9" t="s">
        <v>31</v>
      </c>
      <c r="F1930" s="9" t="s">
        <v>32</v>
      </c>
      <c r="G1930" s="9" t="s">
        <v>473</v>
      </c>
      <c r="H1930" s="9" t="s">
        <v>474</v>
      </c>
      <c r="I1930" s="10">
        <v>36526</v>
      </c>
      <c r="J1930" s="11">
        <v>301.02</v>
      </c>
    </row>
    <row r="1931" spans="1:10" x14ac:dyDescent="0.2">
      <c r="A1931" s="9" t="s">
        <v>67</v>
      </c>
      <c r="B1931" s="9" t="s">
        <v>473</v>
      </c>
      <c r="C1931" s="9" t="s">
        <v>17</v>
      </c>
      <c r="D1931" s="9" t="s">
        <v>30</v>
      </c>
      <c r="E1931" s="9" t="s">
        <v>31</v>
      </c>
      <c r="F1931" s="9" t="s">
        <v>32</v>
      </c>
      <c r="G1931" s="9" t="s">
        <v>473</v>
      </c>
      <c r="H1931" s="9" t="s">
        <v>474</v>
      </c>
      <c r="I1931" s="10">
        <v>37987</v>
      </c>
      <c r="J1931" s="11">
        <v>1738.53</v>
      </c>
    </row>
    <row r="1932" spans="1:10" x14ac:dyDescent="0.2">
      <c r="A1932" s="9" t="s">
        <v>67</v>
      </c>
      <c r="B1932" s="9" t="s">
        <v>473</v>
      </c>
      <c r="C1932" s="9" t="s">
        <v>17</v>
      </c>
      <c r="D1932" s="9" t="s">
        <v>30</v>
      </c>
      <c r="E1932" s="9" t="s">
        <v>31</v>
      </c>
      <c r="F1932" s="9" t="s">
        <v>32</v>
      </c>
      <c r="G1932" s="9" t="s">
        <v>473</v>
      </c>
      <c r="H1932" s="9" t="s">
        <v>474</v>
      </c>
      <c r="I1932" s="10">
        <v>38981</v>
      </c>
      <c r="J1932" s="11">
        <v>2259.0100000000002</v>
      </c>
    </row>
    <row r="1933" spans="1:10" x14ac:dyDescent="0.2">
      <c r="A1933" s="9" t="s">
        <v>67</v>
      </c>
      <c r="B1933" s="9" t="s">
        <v>475</v>
      </c>
      <c r="C1933" s="9" t="s">
        <v>34</v>
      </c>
      <c r="D1933" s="9" t="s">
        <v>30</v>
      </c>
      <c r="E1933" s="9" t="s">
        <v>31</v>
      </c>
      <c r="F1933" s="9" t="s">
        <v>32</v>
      </c>
      <c r="G1933" s="9" t="s">
        <v>475</v>
      </c>
      <c r="H1933" s="9" t="s">
        <v>476</v>
      </c>
      <c r="I1933" s="10">
        <v>33239</v>
      </c>
      <c r="J1933" s="11">
        <v>13592.52</v>
      </c>
    </row>
    <row r="1934" spans="1:10" x14ac:dyDescent="0.2">
      <c r="A1934" s="9" t="s">
        <v>67</v>
      </c>
      <c r="B1934" s="9" t="s">
        <v>477</v>
      </c>
      <c r="C1934" s="9" t="s">
        <v>17</v>
      </c>
      <c r="D1934" s="9" t="s">
        <v>30</v>
      </c>
      <c r="E1934" s="9" t="s">
        <v>31</v>
      </c>
      <c r="F1934" s="9" t="s">
        <v>32</v>
      </c>
      <c r="G1934" s="9" t="s">
        <v>477</v>
      </c>
      <c r="H1934" s="9" t="s">
        <v>478</v>
      </c>
      <c r="I1934" s="10">
        <v>41352</v>
      </c>
      <c r="J1934" s="11">
        <v>4277.8100000000004</v>
      </c>
    </row>
    <row r="1935" spans="1:10" x14ac:dyDescent="0.2">
      <c r="A1935" s="9" t="s">
        <v>67</v>
      </c>
      <c r="B1935" s="9" t="s">
        <v>11</v>
      </c>
      <c r="C1935" s="9" t="s">
        <v>34</v>
      </c>
      <c r="D1935" s="9" t="s">
        <v>37</v>
      </c>
      <c r="E1935" s="9" t="s">
        <v>38</v>
      </c>
      <c r="F1935" s="9" t="s">
        <v>39</v>
      </c>
      <c r="G1935" s="9" t="s">
        <v>11</v>
      </c>
      <c r="H1935" s="9" t="s">
        <v>40</v>
      </c>
      <c r="I1935" s="10">
        <v>38353</v>
      </c>
      <c r="J1935" s="12">
        <v>0</v>
      </c>
    </row>
    <row r="1936" spans="1:10" x14ac:dyDescent="0.2">
      <c r="A1936" s="9" t="s">
        <v>67</v>
      </c>
      <c r="B1936" s="9" t="s">
        <v>11</v>
      </c>
      <c r="C1936" s="9" t="s">
        <v>34</v>
      </c>
      <c r="D1936" s="9" t="s">
        <v>37</v>
      </c>
      <c r="E1936" s="9" t="s">
        <v>38</v>
      </c>
      <c r="F1936" s="9" t="s">
        <v>39</v>
      </c>
      <c r="G1936" s="9" t="s">
        <v>11</v>
      </c>
      <c r="H1936" s="9" t="s">
        <v>40</v>
      </c>
      <c r="I1936" s="10">
        <v>41671</v>
      </c>
      <c r="J1936" s="11">
        <v>55532.81</v>
      </c>
    </row>
    <row r="1937" spans="1:10" x14ac:dyDescent="0.2">
      <c r="A1937" s="9" t="s">
        <v>67</v>
      </c>
      <c r="B1937" s="9" t="s">
        <v>479</v>
      </c>
      <c r="C1937" s="9" t="s">
        <v>17</v>
      </c>
      <c r="D1937" s="9" t="s">
        <v>37</v>
      </c>
      <c r="E1937" s="9" t="s">
        <v>38</v>
      </c>
      <c r="F1937" s="9" t="s">
        <v>39</v>
      </c>
      <c r="G1937" s="9" t="s">
        <v>479</v>
      </c>
      <c r="H1937" s="9" t="s">
        <v>480</v>
      </c>
      <c r="I1937" s="10">
        <v>38981</v>
      </c>
      <c r="J1937" s="12">
        <v>0</v>
      </c>
    </row>
    <row r="1938" spans="1:10" x14ac:dyDescent="0.2">
      <c r="A1938" s="9" t="s">
        <v>67</v>
      </c>
      <c r="B1938" s="9" t="s">
        <v>479</v>
      </c>
      <c r="C1938" s="9" t="s">
        <v>17</v>
      </c>
      <c r="D1938" s="9" t="s">
        <v>37</v>
      </c>
      <c r="E1938" s="9" t="s">
        <v>38</v>
      </c>
      <c r="F1938" s="9" t="s">
        <v>39</v>
      </c>
      <c r="G1938" s="9" t="s">
        <v>479</v>
      </c>
      <c r="H1938" s="9" t="s">
        <v>480</v>
      </c>
      <c r="I1938" s="10">
        <v>40886</v>
      </c>
      <c r="J1938" s="11">
        <v>15309.99</v>
      </c>
    </row>
    <row r="1939" spans="1:10" x14ac:dyDescent="0.2">
      <c r="A1939" s="9" t="s">
        <v>67</v>
      </c>
      <c r="B1939" s="9" t="s">
        <v>481</v>
      </c>
      <c r="C1939" s="9" t="s">
        <v>17</v>
      </c>
      <c r="D1939" s="9" t="s">
        <v>37</v>
      </c>
      <c r="E1939" s="9" t="s">
        <v>38</v>
      </c>
      <c r="F1939" s="9" t="s">
        <v>39</v>
      </c>
      <c r="G1939" s="9" t="s">
        <v>481</v>
      </c>
      <c r="H1939" s="9" t="s">
        <v>482</v>
      </c>
      <c r="I1939" s="10">
        <v>37987</v>
      </c>
      <c r="J1939" s="12">
        <v>0</v>
      </c>
    </row>
    <row r="1940" spans="1:10" x14ac:dyDescent="0.2">
      <c r="A1940" s="9" t="s">
        <v>67</v>
      </c>
      <c r="B1940" s="9" t="s">
        <v>481</v>
      </c>
      <c r="C1940" s="9" t="s">
        <v>17</v>
      </c>
      <c r="D1940" s="9" t="s">
        <v>37</v>
      </c>
      <c r="E1940" s="9" t="s">
        <v>38</v>
      </c>
      <c r="F1940" s="9" t="s">
        <v>39</v>
      </c>
      <c r="G1940" s="9" t="s">
        <v>481</v>
      </c>
      <c r="H1940" s="9" t="s">
        <v>482</v>
      </c>
      <c r="I1940" s="10">
        <v>38353</v>
      </c>
      <c r="J1940" s="12">
        <v>0</v>
      </c>
    </row>
    <row r="1941" spans="1:10" x14ac:dyDescent="0.2">
      <c r="A1941" s="9" t="s">
        <v>67</v>
      </c>
      <c r="B1941" s="9" t="s">
        <v>481</v>
      </c>
      <c r="C1941" s="9" t="s">
        <v>17</v>
      </c>
      <c r="D1941" s="9" t="s">
        <v>37</v>
      </c>
      <c r="E1941" s="9" t="s">
        <v>38</v>
      </c>
      <c r="F1941" s="9" t="s">
        <v>39</v>
      </c>
      <c r="G1941" s="9" t="s">
        <v>481</v>
      </c>
      <c r="H1941" s="9" t="s">
        <v>482</v>
      </c>
      <c r="I1941" s="10">
        <v>38687</v>
      </c>
      <c r="J1941" s="12">
        <v>0</v>
      </c>
    </row>
    <row r="1942" spans="1:10" x14ac:dyDescent="0.2">
      <c r="A1942" s="9" t="s">
        <v>67</v>
      </c>
      <c r="B1942" s="9" t="s">
        <v>481</v>
      </c>
      <c r="C1942" s="9" t="s">
        <v>17</v>
      </c>
      <c r="D1942" s="9" t="s">
        <v>37</v>
      </c>
      <c r="E1942" s="9" t="s">
        <v>38</v>
      </c>
      <c r="F1942" s="9" t="s">
        <v>39</v>
      </c>
      <c r="G1942" s="9" t="s">
        <v>481</v>
      </c>
      <c r="H1942" s="9" t="s">
        <v>482</v>
      </c>
      <c r="I1942" s="10">
        <v>38981</v>
      </c>
      <c r="J1942" s="11">
        <v>2599.64</v>
      </c>
    </row>
    <row r="1943" spans="1:10" x14ac:dyDescent="0.2">
      <c r="A1943" s="9" t="s">
        <v>67</v>
      </c>
      <c r="B1943" s="9" t="s">
        <v>481</v>
      </c>
      <c r="C1943" s="9" t="s">
        <v>17</v>
      </c>
      <c r="D1943" s="9" t="s">
        <v>37</v>
      </c>
      <c r="E1943" s="9" t="s">
        <v>38</v>
      </c>
      <c r="F1943" s="9" t="s">
        <v>39</v>
      </c>
      <c r="G1943" s="9" t="s">
        <v>481</v>
      </c>
      <c r="H1943" s="9" t="s">
        <v>482</v>
      </c>
      <c r="I1943" s="10">
        <v>40624</v>
      </c>
      <c r="J1943" s="11">
        <v>11598.12</v>
      </c>
    </row>
    <row r="1944" spans="1:10" x14ac:dyDescent="0.2">
      <c r="A1944" s="9" t="s">
        <v>67</v>
      </c>
      <c r="B1944" s="9" t="s">
        <v>483</v>
      </c>
      <c r="C1944" s="9" t="s">
        <v>17</v>
      </c>
      <c r="D1944" s="9" t="s">
        <v>37</v>
      </c>
      <c r="E1944" s="9" t="s">
        <v>38</v>
      </c>
      <c r="F1944" s="9" t="s">
        <v>39</v>
      </c>
      <c r="G1944" s="9" t="s">
        <v>483</v>
      </c>
      <c r="H1944" s="9" t="s">
        <v>484</v>
      </c>
      <c r="I1944" s="10">
        <v>36526</v>
      </c>
      <c r="J1944" s="12">
        <v>0</v>
      </c>
    </row>
    <row r="1945" spans="1:10" x14ac:dyDescent="0.2">
      <c r="A1945" s="9" t="s">
        <v>67</v>
      </c>
      <c r="B1945" s="9" t="s">
        <v>483</v>
      </c>
      <c r="C1945" s="9" t="s">
        <v>17</v>
      </c>
      <c r="D1945" s="9" t="s">
        <v>37</v>
      </c>
      <c r="E1945" s="9" t="s">
        <v>38</v>
      </c>
      <c r="F1945" s="9" t="s">
        <v>39</v>
      </c>
      <c r="G1945" s="9" t="s">
        <v>483</v>
      </c>
      <c r="H1945" s="9" t="s">
        <v>484</v>
      </c>
      <c r="I1945" s="10">
        <v>38981</v>
      </c>
      <c r="J1945" s="12">
        <v>0</v>
      </c>
    </row>
    <row r="1946" spans="1:10" x14ac:dyDescent="0.2">
      <c r="A1946" s="9" t="s">
        <v>67</v>
      </c>
      <c r="B1946" s="9" t="s">
        <v>485</v>
      </c>
      <c r="C1946" s="9" t="s">
        <v>17</v>
      </c>
      <c r="D1946" s="9" t="s">
        <v>37</v>
      </c>
      <c r="E1946" s="9" t="s">
        <v>38</v>
      </c>
      <c r="F1946" s="9" t="s">
        <v>39</v>
      </c>
      <c r="G1946" s="9" t="s">
        <v>485</v>
      </c>
      <c r="H1946" s="9" t="s">
        <v>486</v>
      </c>
      <c r="I1946" s="10">
        <v>40246</v>
      </c>
      <c r="J1946" s="12">
        <v>0</v>
      </c>
    </row>
    <row r="1947" spans="1:10" x14ac:dyDescent="0.2">
      <c r="A1947" s="9" t="s">
        <v>67</v>
      </c>
      <c r="B1947" s="9" t="s">
        <v>487</v>
      </c>
      <c r="C1947" s="9" t="s">
        <v>17</v>
      </c>
      <c r="D1947" s="9" t="s">
        <v>37</v>
      </c>
      <c r="E1947" s="9" t="s">
        <v>38</v>
      </c>
      <c r="F1947" s="9" t="s">
        <v>39</v>
      </c>
      <c r="G1947" s="9" t="s">
        <v>487</v>
      </c>
      <c r="H1947" s="9" t="s">
        <v>488</v>
      </c>
      <c r="I1947" s="10">
        <v>32509</v>
      </c>
      <c r="J1947" s="11">
        <v>10642.1</v>
      </c>
    </row>
    <row r="1948" spans="1:10" x14ac:dyDescent="0.2">
      <c r="A1948" s="9" t="s">
        <v>67</v>
      </c>
      <c r="B1948" s="9" t="s">
        <v>487</v>
      </c>
      <c r="C1948" s="9" t="s">
        <v>17</v>
      </c>
      <c r="D1948" s="9" t="s">
        <v>37</v>
      </c>
      <c r="E1948" s="9" t="s">
        <v>38</v>
      </c>
      <c r="F1948" s="9" t="s">
        <v>39</v>
      </c>
      <c r="G1948" s="9" t="s">
        <v>487</v>
      </c>
      <c r="H1948" s="9" t="s">
        <v>488</v>
      </c>
      <c r="I1948" s="10">
        <v>36526</v>
      </c>
      <c r="J1948" s="11">
        <v>301.02</v>
      </c>
    </row>
    <row r="1949" spans="1:10" x14ac:dyDescent="0.2">
      <c r="A1949" s="9" t="s">
        <v>67</v>
      </c>
      <c r="B1949" s="9" t="s">
        <v>487</v>
      </c>
      <c r="C1949" s="9" t="s">
        <v>17</v>
      </c>
      <c r="D1949" s="9" t="s">
        <v>37</v>
      </c>
      <c r="E1949" s="9" t="s">
        <v>38</v>
      </c>
      <c r="F1949" s="9" t="s">
        <v>39</v>
      </c>
      <c r="G1949" s="9" t="s">
        <v>487</v>
      </c>
      <c r="H1949" s="9" t="s">
        <v>488</v>
      </c>
      <c r="I1949" s="10">
        <v>38981</v>
      </c>
      <c r="J1949" s="11">
        <v>2599.64</v>
      </c>
    </row>
    <row r="1950" spans="1:10" x14ac:dyDescent="0.2">
      <c r="A1950" s="9" t="s">
        <v>67</v>
      </c>
      <c r="B1950" s="9" t="s">
        <v>489</v>
      </c>
      <c r="C1950" s="9" t="s">
        <v>17</v>
      </c>
      <c r="D1950" s="9" t="s">
        <v>37</v>
      </c>
      <c r="E1950" s="9" t="s">
        <v>38</v>
      </c>
      <c r="F1950" s="9" t="s">
        <v>39</v>
      </c>
      <c r="G1950" s="9" t="s">
        <v>489</v>
      </c>
      <c r="H1950" s="9" t="s">
        <v>490</v>
      </c>
      <c r="I1950" s="10">
        <v>40995</v>
      </c>
      <c r="J1950" s="11">
        <v>2221.4499999999998</v>
      </c>
    </row>
    <row r="1951" spans="1:10" x14ac:dyDescent="0.2">
      <c r="A1951" s="9" t="s">
        <v>67</v>
      </c>
      <c r="B1951" s="9" t="s">
        <v>491</v>
      </c>
      <c r="C1951" s="9" t="s">
        <v>17</v>
      </c>
      <c r="D1951" s="9" t="s">
        <v>37</v>
      </c>
      <c r="E1951" s="9" t="s">
        <v>38</v>
      </c>
      <c r="F1951" s="9" t="s">
        <v>39</v>
      </c>
      <c r="G1951" s="9" t="s">
        <v>491</v>
      </c>
      <c r="H1951" s="9" t="s">
        <v>492</v>
      </c>
      <c r="I1951" s="10">
        <v>35796</v>
      </c>
      <c r="J1951" s="12">
        <v>0</v>
      </c>
    </row>
    <row r="1952" spans="1:10" x14ac:dyDescent="0.2">
      <c r="A1952" s="9" t="s">
        <v>67</v>
      </c>
      <c r="B1952" s="9" t="s">
        <v>491</v>
      </c>
      <c r="C1952" s="9" t="s">
        <v>17</v>
      </c>
      <c r="D1952" s="9" t="s">
        <v>37</v>
      </c>
      <c r="E1952" s="9" t="s">
        <v>38</v>
      </c>
      <c r="F1952" s="9" t="s">
        <v>39</v>
      </c>
      <c r="G1952" s="9" t="s">
        <v>491</v>
      </c>
      <c r="H1952" s="9" t="s">
        <v>492</v>
      </c>
      <c r="I1952" s="10">
        <v>36526</v>
      </c>
      <c r="J1952" s="12">
        <v>0</v>
      </c>
    </row>
    <row r="1953" spans="1:10" x14ac:dyDescent="0.2">
      <c r="A1953" s="9" t="s">
        <v>67</v>
      </c>
      <c r="B1953" s="9" t="s">
        <v>491</v>
      </c>
      <c r="C1953" s="9" t="s">
        <v>17</v>
      </c>
      <c r="D1953" s="9" t="s">
        <v>37</v>
      </c>
      <c r="E1953" s="9" t="s">
        <v>38</v>
      </c>
      <c r="F1953" s="9" t="s">
        <v>39</v>
      </c>
      <c r="G1953" s="9" t="s">
        <v>491</v>
      </c>
      <c r="H1953" s="9" t="s">
        <v>492</v>
      </c>
      <c r="I1953" s="10">
        <v>38981</v>
      </c>
      <c r="J1953" s="11">
        <v>29.12</v>
      </c>
    </row>
    <row r="1954" spans="1:10" x14ac:dyDescent="0.2">
      <c r="A1954" s="9" t="s">
        <v>67</v>
      </c>
      <c r="B1954" s="9" t="s">
        <v>491</v>
      </c>
      <c r="C1954" s="9" t="s">
        <v>17</v>
      </c>
      <c r="D1954" s="9" t="s">
        <v>37</v>
      </c>
      <c r="E1954" s="9" t="s">
        <v>38</v>
      </c>
      <c r="F1954" s="9" t="s">
        <v>39</v>
      </c>
      <c r="G1954" s="9" t="s">
        <v>491</v>
      </c>
      <c r="H1954" s="9" t="s">
        <v>492</v>
      </c>
      <c r="I1954" s="10">
        <v>40886</v>
      </c>
      <c r="J1954" s="11">
        <v>16694.740000000002</v>
      </c>
    </row>
    <row r="1955" spans="1:10" x14ac:dyDescent="0.2">
      <c r="A1955" s="9" t="s">
        <v>67</v>
      </c>
      <c r="B1955" s="9" t="s">
        <v>493</v>
      </c>
      <c r="C1955" s="9" t="s">
        <v>17</v>
      </c>
      <c r="D1955" s="9" t="s">
        <v>37</v>
      </c>
      <c r="E1955" s="9" t="s">
        <v>38</v>
      </c>
      <c r="F1955" s="9" t="s">
        <v>39</v>
      </c>
      <c r="G1955" s="9" t="s">
        <v>493</v>
      </c>
      <c r="H1955" s="9" t="s">
        <v>494</v>
      </c>
      <c r="I1955" s="10">
        <v>38981</v>
      </c>
      <c r="J1955" s="11">
        <v>29.12</v>
      </c>
    </row>
    <row r="1956" spans="1:10" x14ac:dyDescent="0.2">
      <c r="A1956" s="9" t="s">
        <v>67</v>
      </c>
      <c r="B1956" s="9" t="s">
        <v>493</v>
      </c>
      <c r="C1956" s="9" t="s">
        <v>17</v>
      </c>
      <c r="D1956" s="9" t="s">
        <v>37</v>
      </c>
      <c r="E1956" s="9" t="s">
        <v>38</v>
      </c>
      <c r="F1956" s="9" t="s">
        <v>39</v>
      </c>
      <c r="G1956" s="9" t="s">
        <v>493</v>
      </c>
      <c r="H1956" s="9" t="s">
        <v>494</v>
      </c>
      <c r="I1956" s="10">
        <v>40886</v>
      </c>
      <c r="J1956" s="11">
        <v>25898.639999999999</v>
      </c>
    </row>
    <row r="1957" spans="1:10" x14ac:dyDescent="0.2">
      <c r="A1957" s="9" t="s">
        <v>67</v>
      </c>
      <c r="B1957" s="9" t="s">
        <v>495</v>
      </c>
      <c r="C1957" s="9" t="s">
        <v>17</v>
      </c>
      <c r="D1957" s="9" t="s">
        <v>37</v>
      </c>
      <c r="E1957" s="9" t="s">
        <v>38</v>
      </c>
      <c r="F1957" s="9" t="s">
        <v>39</v>
      </c>
      <c r="G1957" s="9" t="s">
        <v>495</v>
      </c>
      <c r="H1957" s="9" t="s">
        <v>496</v>
      </c>
      <c r="I1957" s="10">
        <v>40575</v>
      </c>
      <c r="J1957" s="11">
        <v>3687.19</v>
      </c>
    </row>
    <row r="1958" spans="1:10" x14ac:dyDescent="0.2">
      <c r="A1958" s="9" t="s">
        <v>67</v>
      </c>
      <c r="B1958" s="9" t="s">
        <v>497</v>
      </c>
      <c r="C1958" s="9" t="s">
        <v>17</v>
      </c>
      <c r="D1958" s="9" t="s">
        <v>37</v>
      </c>
      <c r="E1958" s="9" t="s">
        <v>38</v>
      </c>
      <c r="F1958" s="9" t="s">
        <v>39</v>
      </c>
      <c r="G1958" s="9" t="s">
        <v>497</v>
      </c>
      <c r="H1958" s="9" t="s">
        <v>498</v>
      </c>
      <c r="I1958" s="10">
        <v>32874</v>
      </c>
      <c r="J1958" s="11">
        <v>14786.53</v>
      </c>
    </row>
    <row r="1959" spans="1:10" x14ac:dyDescent="0.2">
      <c r="A1959" s="9" t="s">
        <v>67</v>
      </c>
      <c r="B1959" s="9" t="s">
        <v>497</v>
      </c>
      <c r="C1959" s="9" t="s">
        <v>17</v>
      </c>
      <c r="D1959" s="9" t="s">
        <v>37</v>
      </c>
      <c r="E1959" s="9" t="s">
        <v>38</v>
      </c>
      <c r="F1959" s="9" t="s">
        <v>39</v>
      </c>
      <c r="G1959" s="9" t="s">
        <v>497</v>
      </c>
      <c r="H1959" s="9" t="s">
        <v>498</v>
      </c>
      <c r="I1959" s="10">
        <v>36526</v>
      </c>
      <c r="J1959" s="11">
        <v>486.99</v>
      </c>
    </row>
    <row r="1960" spans="1:10" x14ac:dyDescent="0.2">
      <c r="A1960" s="9" t="s">
        <v>67</v>
      </c>
      <c r="B1960" s="9" t="s">
        <v>497</v>
      </c>
      <c r="C1960" s="9" t="s">
        <v>17</v>
      </c>
      <c r="D1960" s="9" t="s">
        <v>37</v>
      </c>
      <c r="E1960" s="9" t="s">
        <v>38</v>
      </c>
      <c r="F1960" s="9" t="s">
        <v>39</v>
      </c>
      <c r="G1960" s="9" t="s">
        <v>497</v>
      </c>
      <c r="H1960" s="9" t="s">
        <v>498</v>
      </c>
      <c r="I1960" s="10">
        <v>38981</v>
      </c>
      <c r="J1960" s="11">
        <v>2599.64</v>
      </c>
    </row>
    <row r="1961" spans="1:10" x14ac:dyDescent="0.2">
      <c r="A1961" s="9" t="s">
        <v>67</v>
      </c>
      <c r="B1961" s="9" t="s">
        <v>499</v>
      </c>
      <c r="C1961" s="9" t="s">
        <v>17</v>
      </c>
      <c r="D1961" s="9" t="s">
        <v>37</v>
      </c>
      <c r="E1961" s="9" t="s">
        <v>38</v>
      </c>
      <c r="F1961" s="9" t="s">
        <v>39</v>
      </c>
      <c r="G1961" s="9" t="s">
        <v>499</v>
      </c>
      <c r="H1961" s="9" t="s">
        <v>500</v>
      </c>
      <c r="I1961" s="10">
        <v>38981</v>
      </c>
      <c r="J1961" s="12">
        <v>0</v>
      </c>
    </row>
    <row r="1962" spans="1:10" x14ac:dyDescent="0.2">
      <c r="A1962" s="9" t="s">
        <v>67</v>
      </c>
      <c r="B1962" s="9" t="s">
        <v>499</v>
      </c>
      <c r="C1962" s="9" t="s">
        <v>17</v>
      </c>
      <c r="D1962" s="9" t="s">
        <v>37</v>
      </c>
      <c r="E1962" s="9" t="s">
        <v>38</v>
      </c>
      <c r="F1962" s="9" t="s">
        <v>39</v>
      </c>
      <c r="G1962" s="9" t="s">
        <v>499</v>
      </c>
      <c r="H1962" s="9" t="s">
        <v>500</v>
      </c>
      <c r="I1962" s="10">
        <v>40886</v>
      </c>
      <c r="J1962" s="11">
        <v>17188.62</v>
      </c>
    </row>
    <row r="1963" spans="1:10" x14ac:dyDescent="0.2">
      <c r="A1963" s="9" t="s">
        <v>67</v>
      </c>
      <c r="B1963" s="9" t="s">
        <v>499</v>
      </c>
      <c r="C1963" s="9" t="s">
        <v>17</v>
      </c>
      <c r="D1963" s="9" t="s">
        <v>37</v>
      </c>
      <c r="E1963" s="9" t="s">
        <v>38</v>
      </c>
      <c r="F1963" s="9" t="s">
        <v>39</v>
      </c>
      <c r="G1963" s="9" t="s">
        <v>499</v>
      </c>
      <c r="H1963" s="9" t="s">
        <v>500</v>
      </c>
      <c r="I1963" s="10">
        <v>40995</v>
      </c>
      <c r="J1963" s="11">
        <v>2221.4499999999998</v>
      </c>
    </row>
    <row r="1964" spans="1:10" x14ac:dyDescent="0.2">
      <c r="A1964" s="9" t="s">
        <v>67</v>
      </c>
      <c r="B1964" s="9" t="s">
        <v>501</v>
      </c>
      <c r="C1964" s="9" t="s">
        <v>17</v>
      </c>
      <c r="D1964" s="9" t="s">
        <v>37</v>
      </c>
      <c r="E1964" s="9" t="s">
        <v>38</v>
      </c>
      <c r="F1964" s="9" t="s">
        <v>39</v>
      </c>
      <c r="G1964" s="9" t="s">
        <v>501</v>
      </c>
      <c r="H1964" s="9" t="s">
        <v>502</v>
      </c>
      <c r="I1964" s="10">
        <v>40995</v>
      </c>
      <c r="J1964" s="11">
        <v>2221.4899999999998</v>
      </c>
    </row>
    <row r="1965" spans="1:10" x14ac:dyDescent="0.2">
      <c r="A1965" s="9" t="s">
        <v>67</v>
      </c>
      <c r="B1965" s="9" t="s">
        <v>503</v>
      </c>
      <c r="C1965" s="9" t="s">
        <v>17</v>
      </c>
      <c r="D1965" s="9" t="s">
        <v>37</v>
      </c>
      <c r="E1965" s="9" t="s">
        <v>38</v>
      </c>
      <c r="F1965" s="9" t="s">
        <v>39</v>
      </c>
      <c r="G1965" s="9" t="s">
        <v>503</v>
      </c>
      <c r="H1965" s="9" t="s">
        <v>504</v>
      </c>
      <c r="I1965" s="10">
        <v>38981</v>
      </c>
      <c r="J1965" s="12">
        <v>0</v>
      </c>
    </row>
    <row r="1966" spans="1:10" x14ac:dyDescent="0.2">
      <c r="A1966" s="9" t="s">
        <v>67</v>
      </c>
      <c r="B1966" s="9" t="s">
        <v>503</v>
      </c>
      <c r="C1966" s="9" t="s">
        <v>17</v>
      </c>
      <c r="D1966" s="9" t="s">
        <v>37</v>
      </c>
      <c r="E1966" s="9" t="s">
        <v>38</v>
      </c>
      <c r="F1966" s="9" t="s">
        <v>39</v>
      </c>
      <c r="G1966" s="9" t="s">
        <v>503</v>
      </c>
      <c r="H1966" s="9" t="s">
        <v>504</v>
      </c>
      <c r="I1966" s="10">
        <v>39814</v>
      </c>
      <c r="J1966" s="12">
        <v>0</v>
      </c>
    </row>
    <row r="1967" spans="1:10" x14ac:dyDescent="0.2">
      <c r="A1967" s="9" t="s">
        <v>67</v>
      </c>
      <c r="B1967" s="9" t="s">
        <v>503</v>
      </c>
      <c r="C1967" s="9" t="s">
        <v>17</v>
      </c>
      <c r="D1967" s="9" t="s">
        <v>37</v>
      </c>
      <c r="E1967" s="9" t="s">
        <v>38</v>
      </c>
      <c r="F1967" s="9" t="s">
        <v>39</v>
      </c>
      <c r="G1967" s="9" t="s">
        <v>503</v>
      </c>
      <c r="H1967" s="9" t="s">
        <v>504</v>
      </c>
      <c r="I1967" s="10">
        <v>40237</v>
      </c>
      <c r="J1967" s="12">
        <v>0</v>
      </c>
    </row>
    <row r="1968" spans="1:10" x14ac:dyDescent="0.2">
      <c r="A1968" s="9" t="s">
        <v>67</v>
      </c>
      <c r="B1968" s="9" t="s">
        <v>503</v>
      </c>
      <c r="C1968" s="9" t="s">
        <v>17</v>
      </c>
      <c r="D1968" s="9" t="s">
        <v>37</v>
      </c>
      <c r="E1968" s="9" t="s">
        <v>38</v>
      </c>
      <c r="F1968" s="9" t="s">
        <v>39</v>
      </c>
      <c r="G1968" s="9" t="s">
        <v>503</v>
      </c>
      <c r="H1968" s="9" t="s">
        <v>504</v>
      </c>
      <c r="I1968" s="10">
        <v>41334</v>
      </c>
      <c r="J1968" s="11">
        <v>2483.38</v>
      </c>
    </row>
    <row r="1969" spans="1:10" x14ac:dyDescent="0.2">
      <c r="A1969" s="9" t="s">
        <v>67</v>
      </c>
      <c r="B1969" s="9" t="s">
        <v>505</v>
      </c>
      <c r="C1969" s="9" t="s">
        <v>17</v>
      </c>
      <c r="D1969" s="9" t="s">
        <v>37</v>
      </c>
      <c r="E1969" s="9" t="s">
        <v>38</v>
      </c>
      <c r="F1969" s="9" t="s">
        <v>39</v>
      </c>
      <c r="G1969" s="9" t="s">
        <v>505</v>
      </c>
      <c r="H1969" s="9" t="s">
        <v>506</v>
      </c>
      <c r="I1969" s="10">
        <v>31048</v>
      </c>
      <c r="J1969" s="12">
        <v>0</v>
      </c>
    </row>
    <row r="1970" spans="1:10" x14ac:dyDescent="0.2">
      <c r="A1970" s="9" t="s">
        <v>67</v>
      </c>
      <c r="B1970" s="9" t="s">
        <v>505</v>
      </c>
      <c r="C1970" s="9" t="s">
        <v>17</v>
      </c>
      <c r="D1970" s="9" t="s">
        <v>37</v>
      </c>
      <c r="E1970" s="9" t="s">
        <v>38</v>
      </c>
      <c r="F1970" s="9" t="s">
        <v>39</v>
      </c>
      <c r="G1970" s="9" t="s">
        <v>505</v>
      </c>
      <c r="H1970" s="9" t="s">
        <v>506</v>
      </c>
      <c r="I1970" s="10">
        <v>32509</v>
      </c>
      <c r="J1970" s="12">
        <v>0</v>
      </c>
    </row>
    <row r="1971" spans="1:10" x14ac:dyDescent="0.2">
      <c r="A1971" s="9" t="s">
        <v>67</v>
      </c>
      <c r="B1971" s="9" t="s">
        <v>505</v>
      </c>
      <c r="C1971" s="9" t="s">
        <v>17</v>
      </c>
      <c r="D1971" s="9" t="s">
        <v>37</v>
      </c>
      <c r="E1971" s="9" t="s">
        <v>38</v>
      </c>
      <c r="F1971" s="9" t="s">
        <v>39</v>
      </c>
      <c r="G1971" s="9" t="s">
        <v>505</v>
      </c>
      <c r="H1971" s="9" t="s">
        <v>506</v>
      </c>
      <c r="I1971" s="10">
        <v>33239</v>
      </c>
      <c r="J1971" s="12">
        <v>0</v>
      </c>
    </row>
    <row r="1972" spans="1:10" x14ac:dyDescent="0.2">
      <c r="A1972" s="9" t="s">
        <v>67</v>
      </c>
      <c r="B1972" s="9" t="s">
        <v>505</v>
      </c>
      <c r="C1972" s="9" t="s">
        <v>17</v>
      </c>
      <c r="D1972" s="9" t="s">
        <v>37</v>
      </c>
      <c r="E1972" s="9" t="s">
        <v>38</v>
      </c>
      <c r="F1972" s="9" t="s">
        <v>39</v>
      </c>
      <c r="G1972" s="9" t="s">
        <v>505</v>
      </c>
      <c r="H1972" s="9" t="s">
        <v>506</v>
      </c>
      <c r="I1972" s="10">
        <v>38981</v>
      </c>
      <c r="J1972" s="11">
        <v>2599.64</v>
      </c>
    </row>
    <row r="1973" spans="1:10" x14ac:dyDescent="0.2">
      <c r="A1973" s="9" t="s">
        <v>67</v>
      </c>
      <c r="B1973" s="9" t="s">
        <v>505</v>
      </c>
      <c r="C1973" s="9" t="s">
        <v>17</v>
      </c>
      <c r="D1973" s="9" t="s">
        <v>37</v>
      </c>
      <c r="E1973" s="9" t="s">
        <v>38</v>
      </c>
      <c r="F1973" s="9" t="s">
        <v>39</v>
      </c>
      <c r="G1973" s="9" t="s">
        <v>505</v>
      </c>
      <c r="H1973" s="9" t="s">
        <v>506</v>
      </c>
      <c r="I1973" s="10">
        <v>40886</v>
      </c>
      <c r="J1973" s="11">
        <v>12396.52</v>
      </c>
    </row>
    <row r="1974" spans="1:10" x14ac:dyDescent="0.2">
      <c r="A1974" s="9" t="s">
        <v>67</v>
      </c>
      <c r="B1974" s="9" t="s">
        <v>505</v>
      </c>
      <c r="C1974" s="9" t="s">
        <v>17</v>
      </c>
      <c r="D1974" s="9" t="s">
        <v>37</v>
      </c>
      <c r="E1974" s="9" t="s">
        <v>38</v>
      </c>
      <c r="F1974" s="9" t="s">
        <v>39</v>
      </c>
      <c r="G1974" s="9" t="s">
        <v>505</v>
      </c>
      <c r="H1974" s="9" t="s">
        <v>506</v>
      </c>
      <c r="I1974" s="10">
        <v>40995</v>
      </c>
      <c r="J1974" s="11">
        <v>2221.4499999999998</v>
      </c>
    </row>
    <row r="1975" spans="1:10" x14ac:dyDescent="0.2">
      <c r="A1975" s="9" t="s">
        <v>67</v>
      </c>
      <c r="B1975" s="9" t="s">
        <v>507</v>
      </c>
      <c r="C1975" s="9" t="s">
        <v>17</v>
      </c>
      <c r="D1975" s="9" t="s">
        <v>37</v>
      </c>
      <c r="E1975" s="9" t="s">
        <v>38</v>
      </c>
      <c r="F1975" s="9" t="s">
        <v>39</v>
      </c>
      <c r="G1975" s="9" t="s">
        <v>507</v>
      </c>
      <c r="H1975" s="9" t="s">
        <v>508</v>
      </c>
      <c r="I1975" s="10">
        <v>40995</v>
      </c>
      <c r="J1975" s="11">
        <v>2221.4499999999998</v>
      </c>
    </row>
    <row r="1976" spans="1:10" x14ac:dyDescent="0.2">
      <c r="A1976" s="9" t="s">
        <v>67</v>
      </c>
      <c r="B1976" s="9" t="s">
        <v>509</v>
      </c>
      <c r="C1976" s="9" t="s">
        <v>17</v>
      </c>
      <c r="D1976" s="9" t="s">
        <v>37</v>
      </c>
      <c r="E1976" s="9" t="s">
        <v>38</v>
      </c>
      <c r="F1976" s="9" t="s">
        <v>39</v>
      </c>
      <c r="G1976" s="9" t="s">
        <v>509</v>
      </c>
      <c r="H1976" s="9" t="s">
        <v>510</v>
      </c>
      <c r="I1976" s="10">
        <v>38981</v>
      </c>
      <c r="J1976" s="11">
        <v>2599.64</v>
      </c>
    </row>
    <row r="1977" spans="1:10" x14ac:dyDescent="0.2">
      <c r="A1977" s="9" t="s">
        <v>67</v>
      </c>
      <c r="B1977" s="9" t="s">
        <v>509</v>
      </c>
      <c r="C1977" s="9" t="s">
        <v>17</v>
      </c>
      <c r="D1977" s="9" t="s">
        <v>37</v>
      </c>
      <c r="E1977" s="9" t="s">
        <v>38</v>
      </c>
      <c r="F1977" s="9" t="s">
        <v>39</v>
      </c>
      <c r="G1977" s="9" t="s">
        <v>509</v>
      </c>
      <c r="H1977" s="9" t="s">
        <v>510</v>
      </c>
      <c r="I1977" s="10">
        <v>41183</v>
      </c>
      <c r="J1977" s="11">
        <v>1370.92</v>
      </c>
    </row>
    <row r="1978" spans="1:10" x14ac:dyDescent="0.2">
      <c r="A1978" s="9" t="s">
        <v>67</v>
      </c>
      <c r="B1978" s="9" t="s">
        <v>511</v>
      </c>
      <c r="C1978" s="9" t="s">
        <v>17</v>
      </c>
      <c r="D1978" s="9" t="s">
        <v>37</v>
      </c>
      <c r="E1978" s="9" t="s">
        <v>38</v>
      </c>
      <c r="F1978" s="9" t="s">
        <v>39</v>
      </c>
      <c r="G1978" s="9" t="s">
        <v>511</v>
      </c>
      <c r="H1978" s="9" t="s">
        <v>512</v>
      </c>
      <c r="I1978" s="10">
        <v>37257</v>
      </c>
      <c r="J1978" s="11">
        <v>1379.18</v>
      </c>
    </row>
    <row r="1979" spans="1:10" x14ac:dyDescent="0.2">
      <c r="A1979" s="9" t="s">
        <v>67</v>
      </c>
      <c r="B1979" s="9" t="s">
        <v>513</v>
      </c>
      <c r="C1979" s="9" t="s">
        <v>17</v>
      </c>
      <c r="D1979" s="9" t="s">
        <v>37</v>
      </c>
      <c r="E1979" s="9" t="s">
        <v>38</v>
      </c>
      <c r="F1979" s="9" t="s">
        <v>39</v>
      </c>
      <c r="G1979" s="9" t="s">
        <v>513</v>
      </c>
      <c r="H1979" s="9" t="s">
        <v>512</v>
      </c>
      <c r="I1979" s="10">
        <v>38981</v>
      </c>
      <c r="J1979" s="11">
        <v>2599.64</v>
      </c>
    </row>
    <row r="1980" spans="1:10" x14ac:dyDescent="0.2">
      <c r="A1980" s="9" t="s">
        <v>67</v>
      </c>
      <c r="B1980" s="9" t="s">
        <v>514</v>
      </c>
      <c r="C1980" s="9" t="s">
        <v>17</v>
      </c>
      <c r="D1980" s="9" t="s">
        <v>37</v>
      </c>
      <c r="E1980" s="9" t="s">
        <v>38</v>
      </c>
      <c r="F1980" s="9" t="s">
        <v>39</v>
      </c>
      <c r="G1980" s="9" t="s">
        <v>514</v>
      </c>
      <c r="H1980" s="9" t="s">
        <v>515</v>
      </c>
      <c r="I1980" s="10">
        <v>32874</v>
      </c>
      <c r="J1980" s="11">
        <v>8211.2199999999993</v>
      </c>
    </row>
    <row r="1981" spans="1:10" x14ac:dyDescent="0.2">
      <c r="A1981" s="9" t="s">
        <v>67</v>
      </c>
      <c r="B1981" s="9" t="s">
        <v>514</v>
      </c>
      <c r="C1981" s="9" t="s">
        <v>17</v>
      </c>
      <c r="D1981" s="9" t="s">
        <v>37</v>
      </c>
      <c r="E1981" s="9" t="s">
        <v>38</v>
      </c>
      <c r="F1981" s="9" t="s">
        <v>39</v>
      </c>
      <c r="G1981" s="9" t="s">
        <v>514</v>
      </c>
      <c r="H1981" s="9" t="s">
        <v>515</v>
      </c>
      <c r="I1981" s="10">
        <v>34335</v>
      </c>
      <c r="J1981" s="11">
        <v>9223.14</v>
      </c>
    </row>
    <row r="1982" spans="1:10" x14ac:dyDescent="0.2">
      <c r="A1982" s="9" t="s">
        <v>67</v>
      </c>
      <c r="B1982" s="9" t="s">
        <v>516</v>
      </c>
      <c r="C1982" s="9" t="s">
        <v>17</v>
      </c>
      <c r="D1982" s="9" t="s">
        <v>37</v>
      </c>
      <c r="E1982" s="9" t="s">
        <v>38</v>
      </c>
      <c r="F1982" s="9" t="s">
        <v>39</v>
      </c>
      <c r="G1982" s="9" t="s">
        <v>516</v>
      </c>
      <c r="H1982" s="9" t="s">
        <v>517</v>
      </c>
      <c r="I1982" s="10">
        <v>37257</v>
      </c>
      <c r="J1982" s="12">
        <v>0</v>
      </c>
    </row>
    <row r="1983" spans="1:10" x14ac:dyDescent="0.2">
      <c r="A1983" s="9" t="s">
        <v>67</v>
      </c>
      <c r="B1983" s="9" t="s">
        <v>516</v>
      </c>
      <c r="C1983" s="9" t="s">
        <v>17</v>
      </c>
      <c r="D1983" s="9" t="s">
        <v>37</v>
      </c>
      <c r="E1983" s="9" t="s">
        <v>38</v>
      </c>
      <c r="F1983" s="9" t="s">
        <v>39</v>
      </c>
      <c r="G1983" s="9" t="s">
        <v>516</v>
      </c>
      <c r="H1983" s="9" t="s">
        <v>517</v>
      </c>
      <c r="I1983" s="10">
        <v>38981</v>
      </c>
      <c r="J1983" s="11">
        <v>2599.64</v>
      </c>
    </row>
    <row r="1984" spans="1:10" x14ac:dyDescent="0.2">
      <c r="A1984" s="9" t="s">
        <v>67</v>
      </c>
      <c r="B1984" s="9" t="s">
        <v>518</v>
      </c>
      <c r="C1984" s="9" t="s">
        <v>17</v>
      </c>
      <c r="D1984" s="9" t="s">
        <v>37</v>
      </c>
      <c r="E1984" s="9" t="s">
        <v>38</v>
      </c>
      <c r="F1984" s="9" t="s">
        <v>39</v>
      </c>
      <c r="G1984" s="9" t="s">
        <v>518</v>
      </c>
      <c r="H1984" s="9" t="s">
        <v>519</v>
      </c>
      <c r="I1984" s="10">
        <v>40237</v>
      </c>
      <c r="J1984" s="12">
        <v>825</v>
      </c>
    </row>
    <row r="1985" spans="1:10" x14ac:dyDescent="0.2">
      <c r="A1985" s="9" t="s">
        <v>67</v>
      </c>
      <c r="B1985" s="9" t="s">
        <v>518</v>
      </c>
      <c r="C1985" s="9" t="s">
        <v>17</v>
      </c>
      <c r="D1985" s="9" t="s">
        <v>37</v>
      </c>
      <c r="E1985" s="9" t="s">
        <v>38</v>
      </c>
      <c r="F1985" s="9" t="s">
        <v>39</v>
      </c>
      <c r="G1985" s="9" t="s">
        <v>518</v>
      </c>
      <c r="H1985" s="9" t="s">
        <v>519</v>
      </c>
      <c r="I1985" s="10">
        <v>40422</v>
      </c>
      <c r="J1985" s="11">
        <v>12447.43</v>
      </c>
    </row>
    <row r="1986" spans="1:10" x14ac:dyDescent="0.2">
      <c r="A1986" s="9" t="s">
        <v>67</v>
      </c>
      <c r="B1986" s="9" t="s">
        <v>520</v>
      </c>
      <c r="C1986" s="9" t="s">
        <v>17</v>
      </c>
      <c r="D1986" s="9" t="s">
        <v>37</v>
      </c>
      <c r="E1986" s="9" t="s">
        <v>38</v>
      </c>
      <c r="F1986" s="9" t="s">
        <v>39</v>
      </c>
      <c r="G1986" s="9" t="s">
        <v>520</v>
      </c>
      <c r="H1986" s="9" t="s">
        <v>521</v>
      </c>
      <c r="I1986" s="10">
        <v>24838</v>
      </c>
      <c r="J1986" s="11">
        <v>308.41000000000003</v>
      </c>
    </row>
    <row r="1987" spans="1:10" x14ac:dyDescent="0.2">
      <c r="A1987" s="9" t="s">
        <v>67</v>
      </c>
      <c r="B1987" s="9" t="s">
        <v>522</v>
      </c>
      <c r="C1987" s="9" t="s">
        <v>17</v>
      </c>
      <c r="D1987" s="9" t="s">
        <v>37</v>
      </c>
      <c r="E1987" s="9" t="s">
        <v>38</v>
      </c>
      <c r="F1987" s="9" t="s">
        <v>39</v>
      </c>
      <c r="G1987" s="9" t="s">
        <v>522</v>
      </c>
      <c r="H1987" s="9" t="s">
        <v>523</v>
      </c>
      <c r="I1987" s="10">
        <v>35796</v>
      </c>
      <c r="J1987" s="12">
        <v>0</v>
      </c>
    </row>
    <row r="1988" spans="1:10" x14ac:dyDescent="0.2">
      <c r="A1988" s="9" t="s">
        <v>67</v>
      </c>
      <c r="B1988" s="9" t="s">
        <v>522</v>
      </c>
      <c r="C1988" s="9" t="s">
        <v>17</v>
      </c>
      <c r="D1988" s="9" t="s">
        <v>37</v>
      </c>
      <c r="E1988" s="9" t="s">
        <v>38</v>
      </c>
      <c r="F1988" s="9" t="s">
        <v>39</v>
      </c>
      <c r="G1988" s="9" t="s">
        <v>522</v>
      </c>
      <c r="H1988" s="9" t="s">
        <v>523</v>
      </c>
      <c r="I1988" s="10">
        <v>38981</v>
      </c>
      <c r="J1988" s="11">
        <v>2599.64</v>
      </c>
    </row>
    <row r="1989" spans="1:10" x14ac:dyDescent="0.2">
      <c r="A1989" s="9" t="s">
        <v>67</v>
      </c>
      <c r="B1989" s="9" t="s">
        <v>524</v>
      </c>
      <c r="C1989" s="9" t="s">
        <v>17</v>
      </c>
      <c r="D1989" s="9" t="s">
        <v>37</v>
      </c>
      <c r="E1989" s="9" t="s">
        <v>38</v>
      </c>
      <c r="F1989" s="9" t="s">
        <v>39</v>
      </c>
      <c r="G1989" s="9" t="s">
        <v>524</v>
      </c>
      <c r="H1989" s="9" t="s">
        <v>525</v>
      </c>
      <c r="I1989" s="10">
        <v>25934</v>
      </c>
      <c r="J1989" s="12">
        <v>0</v>
      </c>
    </row>
    <row r="1990" spans="1:10" x14ac:dyDescent="0.2">
      <c r="A1990" s="9" t="s">
        <v>67</v>
      </c>
      <c r="B1990" s="9" t="s">
        <v>524</v>
      </c>
      <c r="C1990" s="9" t="s">
        <v>17</v>
      </c>
      <c r="D1990" s="9" t="s">
        <v>37</v>
      </c>
      <c r="E1990" s="9" t="s">
        <v>38</v>
      </c>
      <c r="F1990" s="9" t="s">
        <v>39</v>
      </c>
      <c r="G1990" s="9" t="s">
        <v>524</v>
      </c>
      <c r="H1990" s="9" t="s">
        <v>525</v>
      </c>
      <c r="I1990" s="10">
        <v>32874</v>
      </c>
      <c r="J1990" s="12">
        <v>0</v>
      </c>
    </row>
    <row r="1991" spans="1:10" x14ac:dyDescent="0.2">
      <c r="A1991" s="9" t="s">
        <v>67</v>
      </c>
      <c r="B1991" s="9" t="s">
        <v>524</v>
      </c>
      <c r="C1991" s="9" t="s">
        <v>17</v>
      </c>
      <c r="D1991" s="9" t="s">
        <v>37</v>
      </c>
      <c r="E1991" s="9" t="s">
        <v>38</v>
      </c>
      <c r="F1991" s="9" t="s">
        <v>39</v>
      </c>
      <c r="G1991" s="9" t="s">
        <v>524</v>
      </c>
      <c r="H1991" s="9" t="s">
        <v>525</v>
      </c>
      <c r="I1991" s="10">
        <v>36161</v>
      </c>
      <c r="J1991" s="12">
        <v>0</v>
      </c>
    </row>
    <row r="1992" spans="1:10" x14ac:dyDescent="0.2">
      <c r="A1992" s="9" t="s">
        <v>67</v>
      </c>
      <c r="B1992" s="9" t="s">
        <v>524</v>
      </c>
      <c r="C1992" s="9" t="s">
        <v>17</v>
      </c>
      <c r="D1992" s="9" t="s">
        <v>37</v>
      </c>
      <c r="E1992" s="9" t="s">
        <v>38</v>
      </c>
      <c r="F1992" s="9" t="s">
        <v>39</v>
      </c>
      <c r="G1992" s="9" t="s">
        <v>524</v>
      </c>
      <c r="H1992" s="9" t="s">
        <v>525</v>
      </c>
      <c r="I1992" s="10">
        <v>38981</v>
      </c>
      <c r="J1992" s="12">
        <v>0</v>
      </c>
    </row>
    <row r="1993" spans="1:10" x14ac:dyDescent="0.2">
      <c r="A1993" s="9" t="s">
        <v>67</v>
      </c>
      <c r="B1993" s="9" t="s">
        <v>526</v>
      </c>
      <c r="C1993" s="9" t="s">
        <v>17</v>
      </c>
      <c r="D1993" s="9" t="s">
        <v>37</v>
      </c>
      <c r="E1993" s="9" t="s">
        <v>38</v>
      </c>
      <c r="F1993" s="9" t="s">
        <v>39</v>
      </c>
      <c r="G1993" s="9" t="s">
        <v>526</v>
      </c>
      <c r="H1993" s="9" t="s">
        <v>527</v>
      </c>
      <c r="I1993" s="10">
        <v>38981</v>
      </c>
      <c r="J1993" s="11">
        <v>2599.64</v>
      </c>
    </row>
    <row r="1994" spans="1:10" x14ac:dyDescent="0.2">
      <c r="A1994" s="9" t="s">
        <v>67</v>
      </c>
      <c r="B1994" s="9" t="s">
        <v>528</v>
      </c>
      <c r="C1994" s="9" t="s">
        <v>17</v>
      </c>
      <c r="D1994" s="9" t="s">
        <v>37</v>
      </c>
      <c r="E1994" s="9" t="s">
        <v>38</v>
      </c>
      <c r="F1994" s="9" t="s">
        <v>39</v>
      </c>
      <c r="G1994" s="9" t="s">
        <v>528</v>
      </c>
      <c r="H1994" s="9" t="s">
        <v>529</v>
      </c>
      <c r="I1994" s="10">
        <v>33239</v>
      </c>
      <c r="J1994" s="12">
        <v>0</v>
      </c>
    </row>
    <row r="1995" spans="1:10" x14ac:dyDescent="0.2">
      <c r="A1995" s="9" t="s">
        <v>67</v>
      </c>
      <c r="B1995" s="9" t="s">
        <v>528</v>
      </c>
      <c r="C1995" s="9" t="s">
        <v>17</v>
      </c>
      <c r="D1995" s="9" t="s">
        <v>37</v>
      </c>
      <c r="E1995" s="9" t="s">
        <v>38</v>
      </c>
      <c r="F1995" s="9" t="s">
        <v>39</v>
      </c>
      <c r="G1995" s="9" t="s">
        <v>528</v>
      </c>
      <c r="H1995" s="9" t="s">
        <v>529</v>
      </c>
      <c r="I1995" s="10">
        <v>36526</v>
      </c>
      <c r="J1995" s="12">
        <v>0</v>
      </c>
    </row>
    <row r="1996" spans="1:10" x14ac:dyDescent="0.2">
      <c r="A1996" s="9" t="s">
        <v>67</v>
      </c>
      <c r="B1996" s="9" t="s">
        <v>528</v>
      </c>
      <c r="C1996" s="9" t="s">
        <v>17</v>
      </c>
      <c r="D1996" s="9" t="s">
        <v>37</v>
      </c>
      <c r="E1996" s="9" t="s">
        <v>38</v>
      </c>
      <c r="F1996" s="9" t="s">
        <v>39</v>
      </c>
      <c r="G1996" s="9" t="s">
        <v>528</v>
      </c>
      <c r="H1996" s="9" t="s">
        <v>529</v>
      </c>
      <c r="I1996" s="10">
        <v>38981</v>
      </c>
      <c r="J1996" s="12">
        <v>0</v>
      </c>
    </row>
    <row r="1997" spans="1:10" x14ac:dyDescent="0.2">
      <c r="A1997" s="9" t="s">
        <v>67</v>
      </c>
      <c r="B1997" s="9" t="s">
        <v>530</v>
      </c>
      <c r="C1997" s="9" t="s">
        <v>17</v>
      </c>
      <c r="D1997" s="9" t="s">
        <v>37</v>
      </c>
      <c r="E1997" s="9" t="s">
        <v>38</v>
      </c>
      <c r="F1997" s="9" t="s">
        <v>39</v>
      </c>
      <c r="G1997" s="9" t="s">
        <v>530</v>
      </c>
      <c r="H1997" s="9" t="s">
        <v>531</v>
      </c>
      <c r="I1997" s="10">
        <v>41699</v>
      </c>
      <c r="J1997" s="11">
        <v>73139.460000000006</v>
      </c>
    </row>
    <row r="1998" spans="1:10" x14ac:dyDescent="0.2">
      <c r="A1998" s="9" t="s">
        <v>67</v>
      </c>
      <c r="B1998" s="9" t="s">
        <v>532</v>
      </c>
      <c r="C1998" s="9" t="s">
        <v>17</v>
      </c>
      <c r="D1998" s="9" t="s">
        <v>37</v>
      </c>
      <c r="E1998" s="9" t="s">
        <v>38</v>
      </c>
      <c r="F1998" s="9" t="s">
        <v>39</v>
      </c>
      <c r="G1998" s="9" t="s">
        <v>532</v>
      </c>
      <c r="H1998" s="9" t="s">
        <v>533</v>
      </c>
      <c r="I1998" s="10">
        <v>30682</v>
      </c>
      <c r="J1998" s="12">
        <v>0</v>
      </c>
    </row>
    <row r="1999" spans="1:10" x14ac:dyDescent="0.2">
      <c r="A1999" s="9" t="s">
        <v>67</v>
      </c>
      <c r="B1999" s="9" t="s">
        <v>532</v>
      </c>
      <c r="C1999" s="9" t="s">
        <v>17</v>
      </c>
      <c r="D1999" s="9" t="s">
        <v>37</v>
      </c>
      <c r="E1999" s="9" t="s">
        <v>38</v>
      </c>
      <c r="F1999" s="9" t="s">
        <v>39</v>
      </c>
      <c r="G1999" s="9" t="s">
        <v>532</v>
      </c>
      <c r="H1999" s="9" t="s">
        <v>533</v>
      </c>
      <c r="I1999" s="10">
        <v>32143</v>
      </c>
      <c r="J1999" s="12">
        <v>0</v>
      </c>
    </row>
    <row r="2000" spans="1:10" x14ac:dyDescent="0.2">
      <c r="A2000" s="9" t="s">
        <v>67</v>
      </c>
      <c r="B2000" s="9" t="s">
        <v>532</v>
      </c>
      <c r="C2000" s="9" t="s">
        <v>17</v>
      </c>
      <c r="D2000" s="9" t="s">
        <v>37</v>
      </c>
      <c r="E2000" s="9" t="s">
        <v>38</v>
      </c>
      <c r="F2000" s="9" t="s">
        <v>39</v>
      </c>
      <c r="G2000" s="9" t="s">
        <v>532</v>
      </c>
      <c r="H2000" s="9" t="s">
        <v>533</v>
      </c>
      <c r="I2000" s="10">
        <v>38981</v>
      </c>
      <c r="J2000" s="11">
        <v>29.12</v>
      </c>
    </row>
    <row r="2001" spans="1:10" x14ac:dyDescent="0.2">
      <c r="A2001" s="9" t="s">
        <v>67</v>
      </c>
      <c r="B2001" s="9" t="s">
        <v>532</v>
      </c>
      <c r="C2001" s="9" t="s">
        <v>17</v>
      </c>
      <c r="D2001" s="9" t="s">
        <v>37</v>
      </c>
      <c r="E2001" s="9" t="s">
        <v>38</v>
      </c>
      <c r="F2001" s="9" t="s">
        <v>39</v>
      </c>
      <c r="G2001" s="9" t="s">
        <v>532</v>
      </c>
      <c r="H2001" s="9" t="s">
        <v>533</v>
      </c>
      <c r="I2001" s="10">
        <v>40886</v>
      </c>
      <c r="J2001" s="11">
        <v>28916.51</v>
      </c>
    </row>
    <row r="2002" spans="1:10" x14ac:dyDescent="0.2">
      <c r="A2002" s="9" t="s">
        <v>67</v>
      </c>
      <c r="B2002" s="9" t="s">
        <v>534</v>
      </c>
      <c r="C2002" s="9" t="s">
        <v>17</v>
      </c>
      <c r="D2002" s="9" t="s">
        <v>37</v>
      </c>
      <c r="E2002" s="9" t="s">
        <v>38</v>
      </c>
      <c r="F2002" s="9" t="s">
        <v>39</v>
      </c>
      <c r="G2002" s="9" t="s">
        <v>534</v>
      </c>
      <c r="H2002" s="9" t="s">
        <v>535</v>
      </c>
      <c r="I2002" s="10">
        <v>36161</v>
      </c>
      <c r="J2002" s="11">
        <v>5238.38</v>
      </c>
    </row>
    <row r="2003" spans="1:10" x14ac:dyDescent="0.2">
      <c r="A2003" s="9" t="s">
        <v>67</v>
      </c>
      <c r="B2003" s="9" t="s">
        <v>536</v>
      </c>
      <c r="C2003" s="9" t="s">
        <v>17</v>
      </c>
      <c r="D2003" s="9" t="s">
        <v>37</v>
      </c>
      <c r="E2003" s="9" t="s">
        <v>38</v>
      </c>
      <c r="F2003" s="9" t="s">
        <v>39</v>
      </c>
      <c r="G2003" s="9" t="s">
        <v>536</v>
      </c>
      <c r="H2003" s="9" t="s">
        <v>537</v>
      </c>
      <c r="I2003" s="10">
        <v>38981</v>
      </c>
      <c r="J2003" s="11">
        <v>2599.64</v>
      </c>
    </row>
    <row r="2004" spans="1:10" x14ac:dyDescent="0.2">
      <c r="A2004" s="9" t="s">
        <v>67</v>
      </c>
      <c r="B2004" s="9" t="s">
        <v>538</v>
      </c>
      <c r="C2004" s="9" t="s">
        <v>17</v>
      </c>
      <c r="D2004" s="9" t="s">
        <v>37</v>
      </c>
      <c r="E2004" s="9" t="s">
        <v>38</v>
      </c>
      <c r="F2004" s="9" t="s">
        <v>39</v>
      </c>
      <c r="G2004" s="9" t="s">
        <v>538</v>
      </c>
      <c r="H2004" s="9" t="s">
        <v>539</v>
      </c>
      <c r="I2004" s="10">
        <v>38981</v>
      </c>
      <c r="J2004" s="11">
        <v>2599.64</v>
      </c>
    </row>
    <row r="2005" spans="1:10" x14ac:dyDescent="0.2">
      <c r="A2005" s="9" t="s">
        <v>67</v>
      </c>
      <c r="B2005" s="9" t="s">
        <v>540</v>
      </c>
      <c r="C2005" s="9" t="s">
        <v>17</v>
      </c>
      <c r="D2005" s="9" t="s">
        <v>37</v>
      </c>
      <c r="E2005" s="9" t="s">
        <v>38</v>
      </c>
      <c r="F2005" s="9" t="s">
        <v>39</v>
      </c>
      <c r="G2005" s="9" t="s">
        <v>540</v>
      </c>
      <c r="H2005" s="9" t="s">
        <v>541</v>
      </c>
      <c r="I2005" s="10">
        <v>38981</v>
      </c>
      <c r="J2005" s="11">
        <v>2599.64</v>
      </c>
    </row>
    <row r="2006" spans="1:10" x14ac:dyDescent="0.2">
      <c r="A2006" s="9" t="s">
        <v>67</v>
      </c>
      <c r="B2006" s="9" t="s">
        <v>542</v>
      </c>
      <c r="C2006" s="9" t="s">
        <v>17</v>
      </c>
      <c r="D2006" s="9" t="s">
        <v>37</v>
      </c>
      <c r="E2006" s="9" t="s">
        <v>38</v>
      </c>
      <c r="F2006" s="9" t="s">
        <v>39</v>
      </c>
      <c r="G2006" s="9" t="s">
        <v>542</v>
      </c>
      <c r="H2006" s="9" t="s">
        <v>543</v>
      </c>
      <c r="I2006" s="10">
        <v>38981</v>
      </c>
      <c r="J2006" s="11">
        <v>2599.64</v>
      </c>
    </row>
    <row r="2007" spans="1:10" x14ac:dyDescent="0.2">
      <c r="A2007" s="9" t="s">
        <v>67</v>
      </c>
      <c r="B2007" s="9" t="s">
        <v>544</v>
      </c>
      <c r="C2007" s="9" t="s">
        <v>17</v>
      </c>
      <c r="D2007" s="9" t="s">
        <v>37</v>
      </c>
      <c r="E2007" s="9" t="s">
        <v>38</v>
      </c>
      <c r="F2007" s="9" t="s">
        <v>39</v>
      </c>
      <c r="G2007" s="9" t="s">
        <v>544</v>
      </c>
      <c r="H2007" s="9" t="s">
        <v>545</v>
      </c>
      <c r="I2007" s="10">
        <v>34700</v>
      </c>
      <c r="J2007" s="12">
        <v>0</v>
      </c>
    </row>
    <row r="2008" spans="1:10" x14ac:dyDescent="0.2">
      <c r="A2008" s="9" t="s">
        <v>67</v>
      </c>
      <c r="B2008" s="9" t="s">
        <v>544</v>
      </c>
      <c r="C2008" s="9" t="s">
        <v>17</v>
      </c>
      <c r="D2008" s="9" t="s">
        <v>37</v>
      </c>
      <c r="E2008" s="9" t="s">
        <v>38</v>
      </c>
      <c r="F2008" s="9" t="s">
        <v>39</v>
      </c>
      <c r="G2008" s="9" t="s">
        <v>544</v>
      </c>
      <c r="H2008" s="9" t="s">
        <v>545</v>
      </c>
      <c r="I2008" s="10">
        <v>38981</v>
      </c>
      <c r="J2008" s="11">
        <v>2599.64</v>
      </c>
    </row>
    <row r="2009" spans="1:10" x14ac:dyDescent="0.2">
      <c r="A2009" s="9" t="s">
        <v>67</v>
      </c>
      <c r="B2009" s="9" t="s">
        <v>544</v>
      </c>
      <c r="C2009" s="9" t="s">
        <v>17</v>
      </c>
      <c r="D2009" s="9" t="s">
        <v>37</v>
      </c>
      <c r="E2009" s="9" t="s">
        <v>38</v>
      </c>
      <c r="F2009" s="9" t="s">
        <v>39</v>
      </c>
      <c r="G2009" s="9" t="s">
        <v>544</v>
      </c>
      <c r="H2009" s="9" t="s">
        <v>545</v>
      </c>
      <c r="I2009" s="10">
        <v>39448</v>
      </c>
      <c r="J2009" s="11">
        <v>2719.06</v>
      </c>
    </row>
    <row r="2010" spans="1:10" x14ac:dyDescent="0.2">
      <c r="A2010" s="9" t="s">
        <v>67</v>
      </c>
      <c r="B2010" s="9" t="s">
        <v>544</v>
      </c>
      <c r="C2010" s="9" t="s">
        <v>17</v>
      </c>
      <c r="D2010" s="9" t="s">
        <v>37</v>
      </c>
      <c r="E2010" s="9" t="s">
        <v>38</v>
      </c>
      <c r="F2010" s="9" t="s">
        <v>39</v>
      </c>
      <c r="G2010" s="9" t="s">
        <v>544</v>
      </c>
      <c r="H2010" s="9" t="s">
        <v>545</v>
      </c>
      <c r="I2010" s="10">
        <v>41699</v>
      </c>
      <c r="J2010" s="11">
        <v>20916.98</v>
      </c>
    </row>
    <row r="2011" spans="1:10" x14ac:dyDescent="0.2">
      <c r="A2011" s="9" t="s">
        <v>67</v>
      </c>
      <c r="B2011" s="9" t="s">
        <v>546</v>
      </c>
      <c r="C2011" s="9" t="s">
        <v>17</v>
      </c>
      <c r="D2011" s="9" t="s">
        <v>37</v>
      </c>
      <c r="E2011" s="9" t="s">
        <v>38</v>
      </c>
      <c r="F2011" s="9" t="s">
        <v>39</v>
      </c>
      <c r="G2011" s="9" t="s">
        <v>546</v>
      </c>
      <c r="H2011" s="9" t="s">
        <v>547</v>
      </c>
      <c r="I2011" s="10">
        <v>40386</v>
      </c>
      <c r="J2011" s="12">
        <v>0</v>
      </c>
    </row>
    <row r="2012" spans="1:10" x14ac:dyDescent="0.2">
      <c r="A2012" s="9" t="s">
        <v>67</v>
      </c>
      <c r="B2012" s="9" t="s">
        <v>548</v>
      </c>
      <c r="C2012" s="9" t="s">
        <v>17</v>
      </c>
      <c r="D2012" s="9" t="s">
        <v>37</v>
      </c>
      <c r="E2012" s="9" t="s">
        <v>38</v>
      </c>
      <c r="F2012" s="9" t="s">
        <v>39</v>
      </c>
      <c r="G2012" s="9" t="s">
        <v>548</v>
      </c>
      <c r="H2012" s="9" t="s">
        <v>549</v>
      </c>
      <c r="I2012" s="10">
        <v>41699</v>
      </c>
      <c r="J2012" s="11">
        <v>4130.53</v>
      </c>
    </row>
    <row r="2013" spans="1:10" x14ac:dyDescent="0.2">
      <c r="A2013" s="9" t="s">
        <v>67</v>
      </c>
      <c r="B2013" s="9" t="s">
        <v>550</v>
      </c>
      <c r="C2013" s="9" t="s">
        <v>17</v>
      </c>
      <c r="D2013" s="9" t="s">
        <v>37</v>
      </c>
      <c r="E2013" s="9" t="s">
        <v>38</v>
      </c>
      <c r="F2013" s="9" t="s">
        <v>39</v>
      </c>
      <c r="G2013" s="9" t="s">
        <v>550</v>
      </c>
      <c r="H2013" s="9" t="s">
        <v>551</v>
      </c>
      <c r="I2013" s="10">
        <v>40237</v>
      </c>
      <c r="J2013" s="11">
        <v>163.99</v>
      </c>
    </row>
    <row r="2014" spans="1:10" x14ac:dyDescent="0.2">
      <c r="A2014" s="9" t="s">
        <v>67</v>
      </c>
      <c r="B2014" s="9" t="s">
        <v>552</v>
      </c>
      <c r="C2014" s="9" t="s">
        <v>34</v>
      </c>
      <c r="D2014" s="9" t="s">
        <v>37</v>
      </c>
      <c r="E2014" s="9" t="s">
        <v>38</v>
      </c>
      <c r="F2014" s="9" t="s">
        <v>39</v>
      </c>
      <c r="G2014" s="9" t="s">
        <v>552</v>
      </c>
      <c r="H2014" s="9" t="s">
        <v>553</v>
      </c>
      <c r="I2014" s="10">
        <v>31048</v>
      </c>
      <c r="J2014" s="12">
        <v>0</v>
      </c>
    </row>
    <row r="2015" spans="1:10" x14ac:dyDescent="0.2">
      <c r="A2015" s="9" t="s">
        <v>67</v>
      </c>
      <c r="B2015" s="9" t="s">
        <v>552</v>
      </c>
      <c r="C2015" s="9" t="s">
        <v>34</v>
      </c>
      <c r="D2015" s="9" t="s">
        <v>37</v>
      </c>
      <c r="E2015" s="9" t="s">
        <v>38</v>
      </c>
      <c r="F2015" s="9" t="s">
        <v>39</v>
      </c>
      <c r="G2015" s="9" t="s">
        <v>552</v>
      </c>
      <c r="H2015" s="9" t="s">
        <v>553</v>
      </c>
      <c r="I2015" s="10">
        <v>31778</v>
      </c>
      <c r="J2015" s="12">
        <v>0</v>
      </c>
    </row>
    <row r="2016" spans="1:10" x14ac:dyDescent="0.2">
      <c r="A2016" s="9" t="s">
        <v>67</v>
      </c>
      <c r="B2016" s="9" t="s">
        <v>552</v>
      </c>
      <c r="C2016" s="9" t="s">
        <v>34</v>
      </c>
      <c r="D2016" s="9" t="s">
        <v>37</v>
      </c>
      <c r="E2016" s="9" t="s">
        <v>38</v>
      </c>
      <c r="F2016" s="9" t="s">
        <v>39</v>
      </c>
      <c r="G2016" s="9" t="s">
        <v>552</v>
      </c>
      <c r="H2016" s="9" t="s">
        <v>553</v>
      </c>
      <c r="I2016" s="10">
        <v>40812</v>
      </c>
      <c r="J2016" s="11">
        <v>114512.95</v>
      </c>
    </row>
    <row r="2017" spans="1:10" x14ac:dyDescent="0.2">
      <c r="A2017" s="9" t="s">
        <v>67</v>
      </c>
      <c r="B2017" s="9" t="s">
        <v>552</v>
      </c>
      <c r="C2017" s="9" t="s">
        <v>34</v>
      </c>
      <c r="D2017" s="9" t="s">
        <v>37</v>
      </c>
      <c r="E2017" s="9" t="s">
        <v>38</v>
      </c>
      <c r="F2017" s="9" t="s">
        <v>39</v>
      </c>
      <c r="G2017" s="9" t="s">
        <v>552</v>
      </c>
      <c r="H2017" s="9" t="s">
        <v>553</v>
      </c>
      <c r="I2017" s="10">
        <v>41872</v>
      </c>
      <c r="J2017" s="11">
        <v>3915.31</v>
      </c>
    </row>
    <row r="2018" spans="1:10" x14ac:dyDescent="0.2">
      <c r="A2018" s="9" t="s">
        <v>67</v>
      </c>
      <c r="B2018" s="9" t="s">
        <v>554</v>
      </c>
      <c r="C2018" s="9" t="s">
        <v>34</v>
      </c>
      <c r="D2018" s="9" t="s">
        <v>37</v>
      </c>
      <c r="E2018" s="9" t="s">
        <v>38</v>
      </c>
      <c r="F2018" s="9" t="s">
        <v>39</v>
      </c>
      <c r="G2018" s="9" t="s">
        <v>554</v>
      </c>
      <c r="H2018" s="9" t="s">
        <v>555</v>
      </c>
      <c r="I2018" s="10">
        <v>39599</v>
      </c>
      <c r="J2018" s="11">
        <v>80315.42</v>
      </c>
    </row>
    <row r="2019" spans="1:10" x14ac:dyDescent="0.2">
      <c r="A2019" s="9" t="s">
        <v>67</v>
      </c>
      <c r="B2019" s="9" t="s">
        <v>554</v>
      </c>
      <c r="C2019" s="9" t="s">
        <v>34</v>
      </c>
      <c r="D2019" s="9" t="s">
        <v>37</v>
      </c>
      <c r="E2019" s="9" t="s">
        <v>38</v>
      </c>
      <c r="F2019" s="9" t="s">
        <v>39</v>
      </c>
      <c r="G2019" s="9" t="s">
        <v>554</v>
      </c>
      <c r="H2019" s="9" t="s">
        <v>555</v>
      </c>
      <c r="I2019" s="10">
        <v>39782</v>
      </c>
      <c r="J2019" s="11">
        <v>1481.18</v>
      </c>
    </row>
    <row r="2020" spans="1:10" x14ac:dyDescent="0.2">
      <c r="A2020" s="9" t="s">
        <v>67</v>
      </c>
      <c r="B2020" s="9" t="s">
        <v>554</v>
      </c>
      <c r="C2020" s="9" t="s">
        <v>34</v>
      </c>
      <c r="D2020" s="9" t="s">
        <v>37</v>
      </c>
      <c r="E2020" s="9" t="s">
        <v>38</v>
      </c>
      <c r="F2020" s="9" t="s">
        <v>39</v>
      </c>
      <c r="G2020" s="9" t="s">
        <v>554</v>
      </c>
      <c r="H2020" s="9" t="s">
        <v>555</v>
      </c>
      <c r="I2020" s="10">
        <v>41518</v>
      </c>
      <c r="J2020" s="11">
        <v>113758.68</v>
      </c>
    </row>
    <row r="2021" spans="1:10" x14ac:dyDescent="0.2">
      <c r="A2021" s="9" t="s">
        <v>67</v>
      </c>
      <c r="B2021" s="9" t="s">
        <v>554</v>
      </c>
      <c r="C2021" s="9" t="s">
        <v>34</v>
      </c>
      <c r="D2021" s="9" t="s">
        <v>37</v>
      </c>
      <c r="E2021" s="9" t="s">
        <v>38</v>
      </c>
      <c r="F2021" s="9" t="s">
        <v>39</v>
      </c>
      <c r="G2021" s="9" t="s">
        <v>554</v>
      </c>
      <c r="H2021" s="9" t="s">
        <v>555</v>
      </c>
      <c r="I2021" s="10">
        <v>41585</v>
      </c>
      <c r="J2021" s="11">
        <v>0.01</v>
      </c>
    </row>
    <row r="2022" spans="1:10" x14ac:dyDescent="0.2">
      <c r="A2022" s="9" t="s">
        <v>67</v>
      </c>
      <c r="B2022" s="9" t="s">
        <v>556</v>
      </c>
      <c r="C2022" s="9" t="s">
        <v>34</v>
      </c>
      <c r="D2022" s="9" t="s">
        <v>37</v>
      </c>
      <c r="E2022" s="9" t="s">
        <v>38</v>
      </c>
      <c r="F2022" s="9" t="s">
        <v>39</v>
      </c>
      <c r="G2022" s="9" t="s">
        <v>556</v>
      </c>
      <c r="H2022" s="9" t="s">
        <v>557</v>
      </c>
      <c r="I2022" s="10">
        <v>37987</v>
      </c>
      <c r="J2022" s="12">
        <v>0</v>
      </c>
    </row>
    <row r="2023" spans="1:10" x14ac:dyDescent="0.2">
      <c r="A2023" s="9" t="s">
        <v>67</v>
      </c>
      <c r="B2023" s="9" t="s">
        <v>558</v>
      </c>
      <c r="C2023" s="9" t="s">
        <v>17</v>
      </c>
      <c r="D2023" s="9" t="s">
        <v>37</v>
      </c>
      <c r="E2023" s="9" t="s">
        <v>38</v>
      </c>
      <c r="F2023" s="9" t="s">
        <v>39</v>
      </c>
      <c r="G2023" s="9" t="s">
        <v>558</v>
      </c>
      <c r="H2023" s="9" t="s">
        <v>559</v>
      </c>
      <c r="I2023" s="10">
        <v>33604</v>
      </c>
      <c r="J2023" s="11">
        <v>22781.22</v>
      </c>
    </row>
    <row r="2024" spans="1:10" x14ac:dyDescent="0.2">
      <c r="A2024" s="9" t="s">
        <v>67</v>
      </c>
      <c r="B2024" s="9" t="s">
        <v>560</v>
      </c>
      <c r="C2024" s="9" t="s">
        <v>17</v>
      </c>
      <c r="D2024" s="9" t="s">
        <v>37</v>
      </c>
      <c r="E2024" s="9" t="s">
        <v>38</v>
      </c>
      <c r="F2024" s="9" t="s">
        <v>39</v>
      </c>
      <c r="G2024" s="9" t="s">
        <v>560</v>
      </c>
      <c r="H2024" s="9" t="s">
        <v>561</v>
      </c>
      <c r="I2024" s="10">
        <v>29952</v>
      </c>
      <c r="J2024" s="11">
        <v>241.67</v>
      </c>
    </row>
    <row r="2025" spans="1:10" x14ac:dyDescent="0.2">
      <c r="A2025" s="9" t="s">
        <v>67</v>
      </c>
      <c r="B2025" s="9" t="s">
        <v>560</v>
      </c>
      <c r="C2025" s="9" t="s">
        <v>17</v>
      </c>
      <c r="D2025" s="9" t="s">
        <v>37</v>
      </c>
      <c r="E2025" s="9" t="s">
        <v>38</v>
      </c>
      <c r="F2025" s="9" t="s">
        <v>39</v>
      </c>
      <c r="G2025" s="9" t="s">
        <v>560</v>
      </c>
      <c r="H2025" s="9" t="s">
        <v>561</v>
      </c>
      <c r="I2025" s="10">
        <v>32509</v>
      </c>
      <c r="J2025" s="11">
        <v>1104.75</v>
      </c>
    </row>
    <row r="2026" spans="1:10" x14ac:dyDescent="0.2">
      <c r="A2026" s="9" t="s">
        <v>67</v>
      </c>
      <c r="B2026" s="9" t="s">
        <v>562</v>
      </c>
      <c r="C2026" s="9" t="s">
        <v>34</v>
      </c>
      <c r="D2026" s="9" t="s">
        <v>37</v>
      </c>
      <c r="E2026" s="9" t="s">
        <v>38</v>
      </c>
      <c r="F2026" s="9" t="s">
        <v>39</v>
      </c>
      <c r="G2026" s="9" t="s">
        <v>562</v>
      </c>
      <c r="H2026" s="9" t="s">
        <v>563</v>
      </c>
      <c r="I2026" s="10">
        <v>37622</v>
      </c>
      <c r="J2026" s="12">
        <v>0</v>
      </c>
    </row>
    <row r="2027" spans="1:10" x14ac:dyDescent="0.2">
      <c r="A2027" s="9" t="s">
        <v>67</v>
      </c>
      <c r="B2027" s="9" t="s">
        <v>562</v>
      </c>
      <c r="C2027" s="9" t="s">
        <v>34</v>
      </c>
      <c r="D2027" s="9" t="s">
        <v>37</v>
      </c>
      <c r="E2027" s="9" t="s">
        <v>38</v>
      </c>
      <c r="F2027" s="9" t="s">
        <v>39</v>
      </c>
      <c r="G2027" s="9" t="s">
        <v>562</v>
      </c>
      <c r="H2027" s="9" t="s">
        <v>563</v>
      </c>
      <c r="I2027" s="10">
        <v>41618</v>
      </c>
      <c r="J2027" s="11">
        <v>3095.5</v>
      </c>
    </row>
    <row r="2028" spans="1:10" x14ac:dyDescent="0.2">
      <c r="A2028" s="9" t="s">
        <v>67</v>
      </c>
      <c r="B2028" s="9" t="s">
        <v>562</v>
      </c>
      <c r="C2028" s="9" t="s">
        <v>34</v>
      </c>
      <c r="D2028" s="9" t="s">
        <v>37</v>
      </c>
      <c r="E2028" s="9" t="s">
        <v>38</v>
      </c>
      <c r="F2028" s="9" t="s">
        <v>39</v>
      </c>
      <c r="G2028" s="9" t="s">
        <v>562</v>
      </c>
      <c r="H2028" s="9" t="s">
        <v>563</v>
      </c>
      <c r="I2028" s="10">
        <v>41760</v>
      </c>
      <c r="J2028" s="11">
        <v>21002.21</v>
      </c>
    </row>
    <row r="2029" spans="1:10" x14ac:dyDescent="0.2">
      <c r="A2029" s="9" t="s">
        <v>67</v>
      </c>
      <c r="B2029" s="9" t="s">
        <v>562</v>
      </c>
      <c r="C2029" s="9" t="s">
        <v>34</v>
      </c>
      <c r="D2029" s="9" t="s">
        <v>37</v>
      </c>
      <c r="E2029" s="9" t="s">
        <v>38</v>
      </c>
      <c r="F2029" s="9" t="s">
        <v>39</v>
      </c>
      <c r="G2029" s="9" t="s">
        <v>562</v>
      </c>
      <c r="H2029" s="9" t="s">
        <v>563</v>
      </c>
      <c r="I2029" s="10">
        <v>41892</v>
      </c>
      <c r="J2029" s="11">
        <v>139960.42000000001</v>
      </c>
    </row>
    <row r="2030" spans="1:10" x14ac:dyDescent="0.2">
      <c r="A2030" s="9" t="s">
        <v>67</v>
      </c>
      <c r="B2030" s="9" t="s">
        <v>564</v>
      </c>
      <c r="C2030" s="9" t="s">
        <v>34</v>
      </c>
      <c r="D2030" s="9" t="s">
        <v>37</v>
      </c>
      <c r="E2030" s="9" t="s">
        <v>38</v>
      </c>
      <c r="F2030" s="9" t="s">
        <v>39</v>
      </c>
      <c r="G2030" s="9" t="s">
        <v>564</v>
      </c>
      <c r="H2030" s="9" t="s">
        <v>565</v>
      </c>
      <c r="I2030" s="10">
        <v>31413</v>
      </c>
      <c r="J2030" s="11">
        <v>1061.71</v>
      </c>
    </row>
    <row r="2031" spans="1:10" x14ac:dyDescent="0.2">
      <c r="A2031" s="9" t="s">
        <v>67</v>
      </c>
      <c r="B2031" s="9" t="s">
        <v>564</v>
      </c>
      <c r="C2031" s="9" t="s">
        <v>34</v>
      </c>
      <c r="D2031" s="9" t="s">
        <v>37</v>
      </c>
      <c r="E2031" s="9" t="s">
        <v>38</v>
      </c>
      <c r="F2031" s="9" t="s">
        <v>39</v>
      </c>
      <c r="G2031" s="9" t="s">
        <v>564</v>
      </c>
      <c r="H2031" s="9" t="s">
        <v>565</v>
      </c>
      <c r="I2031" s="10">
        <v>31778</v>
      </c>
      <c r="J2031" s="11">
        <v>9914.9599999999991</v>
      </c>
    </row>
    <row r="2032" spans="1:10" x14ac:dyDescent="0.2">
      <c r="A2032" s="9" t="s">
        <v>67</v>
      </c>
      <c r="B2032" s="9" t="s">
        <v>564</v>
      </c>
      <c r="C2032" s="9" t="s">
        <v>34</v>
      </c>
      <c r="D2032" s="9" t="s">
        <v>37</v>
      </c>
      <c r="E2032" s="9" t="s">
        <v>38</v>
      </c>
      <c r="F2032" s="9" t="s">
        <v>39</v>
      </c>
      <c r="G2032" s="9" t="s">
        <v>564</v>
      </c>
      <c r="H2032" s="9" t="s">
        <v>565</v>
      </c>
      <c r="I2032" s="10">
        <v>42396</v>
      </c>
      <c r="J2032" s="11">
        <v>80780.41</v>
      </c>
    </row>
    <row r="2033" spans="1:10" x14ac:dyDescent="0.2">
      <c r="A2033" s="9" t="s">
        <v>67</v>
      </c>
      <c r="B2033" s="9" t="s">
        <v>566</v>
      </c>
      <c r="C2033" s="9" t="s">
        <v>34</v>
      </c>
      <c r="D2033" s="9" t="s">
        <v>37</v>
      </c>
      <c r="E2033" s="9" t="s">
        <v>38</v>
      </c>
      <c r="F2033" s="9" t="s">
        <v>39</v>
      </c>
      <c r="G2033" s="9" t="s">
        <v>566</v>
      </c>
      <c r="H2033" s="9" t="s">
        <v>567</v>
      </c>
      <c r="I2033" s="10">
        <v>30682</v>
      </c>
      <c r="J2033" s="11">
        <v>23635.14</v>
      </c>
    </row>
    <row r="2034" spans="1:10" x14ac:dyDescent="0.2">
      <c r="A2034" s="9" t="s">
        <v>67</v>
      </c>
      <c r="B2034" s="9" t="s">
        <v>566</v>
      </c>
      <c r="C2034" s="9" t="s">
        <v>34</v>
      </c>
      <c r="D2034" s="9" t="s">
        <v>37</v>
      </c>
      <c r="E2034" s="9" t="s">
        <v>38</v>
      </c>
      <c r="F2034" s="9" t="s">
        <v>39</v>
      </c>
      <c r="G2034" s="9" t="s">
        <v>566</v>
      </c>
      <c r="H2034" s="9" t="s">
        <v>567</v>
      </c>
      <c r="I2034" s="10">
        <v>31778</v>
      </c>
      <c r="J2034" s="11">
        <v>550.01</v>
      </c>
    </row>
    <row r="2035" spans="1:10" x14ac:dyDescent="0.2">
      <c r="A2035" s="9" t="s">
        <v>67</v>
      </c>
      <c r="B2035" s="9" t="s">
        <v>566</v>
      </c>
      <c r="C2035" s="9" t="s">
        <v>34</v>
      </c>
      <c r="D2035" s="9" t="s">
        <v>37</v>
      </c>
      <c r="E2035" s="9" t="s">
        <v>38</v>
      </c>
      <c r="F2035" s="9" t="s">
        <v>39</v>
      </c>
      <c r="G2035" s="9" t="s">
        <v>566</v>
      </c>
      <c r="H2035" s="9" t="s">
        <v>567</v>
      </c>
      <c r="I2035" s="10">
        <v>35431</v>
      </c>
      <c r="J2035" s="11">
        <v>633.97</v>
      </c>
    </row>
    <row r="2036" spans="1:10" x14ac:dyDescent="0.2">
      <c r="A2036" s="9" t="s">
        <v>67</v>
      </c>
      <c r="B2036" s="9" t="s">
        <v>566</v>
      </c>
      <c r="C2036" s="9" t="s">
        <v>34</v>
      </c>
      <c r="D2036" s="9" t="s">
        <v>37</v>
      </c>
      <c r="E2036" s="9" t="s">
        <v>38</v>
      </c>
      <c r="F2036" s="9" t="s">
        <v>39</v>
      </c>
      <c r="G2036" s="9" t="s">
        <v>566</v>
      </c>
      <c r="H2036" s="9" t="s">
        <v>567</v>
      </c>
      <c r="I2036" s="10">
        <v>40482</v>
      </c>
      <c r="J2036" s="11">
        <v>50448.44</v>
      </c>
    </row>
    <row r="2037" spans="1:10" x14ac:dyDescent="0.2">
      <c r="A2037" s="9" t="s">
        <v>67</v>
      </c>
      <c r="B2037" s="9" t="s">
        <v>566</v>
      </c>
      <c r="C2037" s="9" t="s">
        <v>34</v>
      </c>
      <c r="D2037" s="9" t="s">
        <v>37</v>
      </c>
      <c r="E2037" s="9" t="s">
        <v>38</v>
      </c>
      <c r="F2037" s="9" t="s">
        <v>39</v>
      </c>
      <c r="G2037" s="9" t="s">
        <v>566</v>
      </c>
      <c r="H2037" s="9" t="s">
        <v>567</v>
      </c>
      <c r="I2037" s="10">
        <v>41348</v>
      </c>
      <c r="J2037" s="11">
        <v>28637.9</v>
      </c>
    </row>
    <row r="2038" spans="1:10" x14ac:dyDescent="0.2">
      <c r="A2038" s="9" t="s">
        <v>67</v>
      </c>
      <c r="B2038" s="9" t="s">
        <v>568</v>
      </c>
      <c r="C2038" s="9" t="s">
        <v>17</v>
      </c>
      <c r="D2038" s="9" t="s">
        <v>37</v>
      </c>
      <c r="E2038" s="9" t="s">
        <v>38</v>
      </c>
      <c r="F2038" s="9" t="s">
        <v>39</v>
      </c>
      <c r="G2038" s="9" t="s">
        <v>568</v>
      </c>
      <c r="H2038" s="9" t="s">
        <v>569</v>
      </c>
      <c r="I2038" s="10">
        <v>38981</v>
      </c>
      <c r="J2038" s="11">
        <v>2599.64</v>
      </c>
    </row>
    <row r="2039" spans="1:10" x14ac:dyDescent="0.2">
      <c r="A2039" s="9" t="s">
        <v>67</v>
      </c>
      <c r="B2039" s="9" t="s">
        <v>570</v>
      </c>
      <c r="C2039" s="9" t="s">
        <v>12</v>
      </c>
      <c r="D2039" s="9" t="s">
        <v>37</v>
      </c>
      <c r="E2039" s="9" t="s">
        <v>38</v>
      </c>
      <c r="F2039" s="9" t="s">
        <v>39</v>
      </c>
      <c r="G2039" s="9" t="s">
        <v>570</v>
      </c>
      <c r="H2039" s="9" t="s">
        <v>571</v>
      </c>
      <c r="I2039" s="10">
        <v>41060</v>
      </c>
      <c r="J2039" s="11">
        <v>17635.259999999998</v>
      </c>
    </row>
    <row r="2040" spans="1:10" x14ac:dyDescent="0.2">
      <c r="A2040" s="9" t="s">
        <v>67</v>
      </c>
      <c r="B2040" s="9" t="s">
        <v>570</v>
      </c>
      <c r="C2040" s="9" t="s">
        <v>12</v>
      </c>
      <c r="D2040" s="9" t="s">
        <v>37</v>
      </c>
      <c r="E2040" s="9" t="s">
        <v>38</v>
      </c>
      <c r="F2040" s="9" t="s">
        <v>39</v>
      </c>
      <c r="G2040" s="9" t="s">
        <v>570</v>
      </c>
      <c r="H2040" s="9" t="s">
        <v>571</v>
      </c>
      <c r="I2040" s="10">
        <v>41306</v>
      </c>
      <c r="J2040" s="11">
        <v>297.02</v>
      </c>
    </row>
    <row r="2041" spans="1:10" x14ac:dyDescent="0.2">
      <c r="A2041" s="9" t="s">
        <v>67</v>
      </c>
      <c r="B2041" s="9" t="s">
        <v>570</v>
      </c>
      <c r="C2041" s="9" t="s">
        <v>12</v>
      </c>
      <c r="D2041" s="9" t="s">
        <v>37</v>
      </c>
      <c r="E2041" s="9" t="s">
        <v>38</v>
      </c>
      <c r="F2041" s="9" t="s">
        <v>39</v>
      </c>
      <c r="G2041" s="9" t="s">
        <v>570</v>
      </c>
      <c r="H2041" s="9" t="s">
        <v>571</v>
      </c>
      <c r="I2041" s="10">
        <v>41671</v>
      </c>
      <c r="J2041" s="11">
        <v>46.39</v>
      </c>
    </row>
    <row r="2042" spans="1:10" x14ac:dyDescent="0.2">
      <c r="A2042" s="9" t="s">
        <v>67</v>
      </c>
      <c r="B2042" s="9" t="s">
        <v>570</v>
      </c>
      <c r="C2042" s="9" t="s">
        <v>12</v>
      </c>
      <c r="D2042" s="9" t="s">
        <v>37</v>
      </c>
      <c r="E2042" s="9" t="s">
        <v>38</v>
      </c>
      <c r="F2042" s="9" t="s">
        <v>39</v>
      </c>
      <c r="G2042" s="9" t="s">
        <v>570</v>
      </c>
      <c r="H2042" s="9" t="s">
        <v>571</v>
      </c>
      <c r="I2042" s="10">
        <v>42036</v>
      </c>
      <c r="J2042" s="11">
        <v>-343.41</v>
      </c>
    </row>
    <row r="2043" spans="1:10" x14ac:dyDescent="0.2">
      <c r="A2043" s="9" t="s">
        <v>67</v>
      </c>
      <c r="B2043" s="9" t="s">
        <v>570</v>
      </c>
      <c r="C2043" s="9" t="s">
        <v>34</v>
      </c>
      <c r="D2043" s="9" t="s">
        <v>45</v>
      </c>
      <c r="E2043" s="9" t="s">
        <v>38</v>
      </c>
      <c r="F2043" s="9" t="s">
        <v>39</v>
      </c>
      <c r="G2043" s="9" t="s">
        <v>570</v>
      </c>
      <c r="H2043" s="9" t="s">
        <v>571</v>
      </c>
      <c r="I2043" s="10">
        <v>35065</v>
      </c>
      <c r="J2043" s="11">
        <v>657.79</v>
      </c>
    </row>
    <row r="2044" spans="1:10" x14ac:dyDescent="0.2">
      <c r="A2044" s="9" t="s">
        <v>67</v>
      </c>
      <c r="B2044" s="9" t="s">
        <v>570</v>
      </c>
      <c r="C2044" s="9" t="s">
        <v>34</v>
      </c>
      <c r="D2044" s="9" t="s">
        <v>45</v>
      </c>
      <c r="E2044" s="9" t="s">
        <v>38</v>
      </c>
      <c r="F2044" s="9" t="s">
        <v>39</v>
      </c>
      <c r="G2044" s="9" t="s">
        <v>570</v>
      </c>
      <c r="H2044" s="9" t="s">
        <v>571</v>
      </c>
      <c r="I2044" s="10">
        <v>39507</v>
      </c>
      <c r="J2044" s="11">
        <v>611956.56000000006</v>
      </c>
    </row>
    <row r="2045" spans="1:10" x14ac:dyDescent="0.2">
      <c r="A2045" s="9" t="s">
        <v>67</v>
      </c>
      <c r="B2045" s="9" t="s">
        <v>570</v>
      </c>
      <c r="C2045" s="9" t="s">
        <v>34</v>
      </c>
      <c r="D2045" s="9" t="s">
        <v>45</v>
      </c>
      <c r="E2045" s="9" t="s">
        <v>38</v>
      </c>
      <c r="F2045" s="9" t="s">
        <v>39</v>
      </c>
      <c r="G2045" s="9" t="s">
        <v>570</v>
      </c>
      <c r="H2045" s="9" t="s">
        <v>571</v>
      </c>
      <c r="I2045" s="10">
        <v>39629</v>
      </c>
      <c r="J2045" s="11">
        <v>1166047.23</v>
      </c>
    </row>
    <row r="2046" spans="1:10" x14ac:dyDescent="0.2">
      <c r="A2046" s="9" t="s">
        <v>67</v>
      </c>
      <c r="B2046" s="9" t="s">
        <v>570</v>
      </c>
      <c r="C2046" s="9" t="s">
        <v>34</v>
      </c>
      <c r="D2046" s="9" t="s">
        <v>45</v>
      </c>
      <c r="E2046" s="9" t="s">
        <v>38</v>
      </c>
      <c r="F2046" s="9" t="s">
        <v>39</v>
      </c>
      <c r="G2046" s="9" t="s">
        <v>570</v>
      </c>
      <c r="H2046" s="9" t="s">
        <v>571</v>
      </c>
      <c r="I2046" s="10">
        <v>39691</v>
      </c>
      <c r="J2046" s="11">
        <v>79331.710000000006</v>
      </c>
    </row>
    <row r="2047" spans="1:10" x14ac:dyDescent="0.2">
      <c r="A2047" s="9" t="s">
        <v>67</v>
      </c>
      <c r="B2047" s="9" t="s">
        <v>570</v>
      </c>
      <c r="C2047" s="9" t="s">
        <v>34</v>
      </c>
      <c r="D2047" s="9" t="s">
        <v>45</v>
      </c>
      <c r="E2047" s="9" t="s">
        <v>38</v>
      </c>
      <c r="F2047" s="9" t="s">
        <v>39</v>
      </c>
      <c r="G2047" s="9" t="s">
        <v>570</v>
      </c>
      <c r="H2047" s="9" t="s">
        <v>571</v>
      </c>
      <c r="I2047" s="10">
        <v>39721</v>
      </c>
      <c r="J2047" s="11">
        <v>83171.520000000004</v>
      </c>
    </row>
    <row r="2048" spans="1:10" x14ac:dyDescent="0.2">
      <c r="A2048" s="9" t="s">
        <v>67</v>
      </c>
      <c r="B2048" s="9" t="s">
        <v>570</v>
      </c>
      <c r="C2048" s="9" t="s">
        <v>34</v>
      </c>
      <c r="D2048" s="9" t="s">
        <v>45</v>
      </c>
      <c r="E2048" s="9" t="s">
        <v>38</v>
      </c>
      <c r="F2048" s="9" t="s">
        <v>39</v>
      </c>
      <c r="G2048" s="9" t="s">
        <v>570</v>
      </c>
      <c r="H2048" s="9" t="s">
        <v>571</v>
      </c>
      <c r="I2048" s="10">
        <v>40178</v>
      </c>
      <c r="J2048" s="11">
        <v>102616.3</v>
      </c>
    </row>
    <row r="2049" spans="1:10" x14ac:dyDescent="0.2">
      <c r="A2049" s="9" t="s">
        <v>67</v>
      </c>
      <c r="B2049" s="9" t="s">
        <v>570</v>
      </c>
      <c r="C2049" s="9" t="s">
        <v>34</v>
      </c>
      <c r="D2049" s="9" t="s">
        <v>45</v>
      </c>
      <c r="E2049" s="9" t="s">
        <v>38</v>
      </c>
      <c r="F2049" s="9" t="s">
        <v>39</v>
      </c>
      <c r="G2049" s="9" t="s">
        <v>570</v>
      </c>
      <c r="H2049" s="9" t="s">
        <v>571</v>
      </c>
      <c r="I2049" s="10">
        <v>40268</v>
      </c>
      <c r="J2049" s="11">
        <v>31815.97</v>
      </c>
    </row>
    <row r="2050" spans="1:10" x14ac:dyDescent="0.2">
      <c r="A2050" s="9" t="s">
        <v>67</v>
      </c>
      <c r="B2050" s="9" t="s">
        <v>570</v>
      </c>
      <c r="C2050" s="9" t="s">
        <v>34</v>
      </c>
      <c r="D2050" s="9" t="s">
        <v>45</v>
      </c>
      <c r="E2050" s="9" t="s">
        <v>38</v>
      </c>
      <c r="F2050" s="9" t="s">
        <v>39</v>
      </c>
      <c r="G2050" s="9" t="s">
        <v>570</v>
      </c>
      <c r="H2050" s="9" t="s">
        <v>571</v>
      </c>
      <c r="I2050" s="10">
        <v>40329</v>
      </c>
      <c r="J2050" s="11">
        <v>13242.49</v>
      </c>
    </row>
    <row r="2051" spans="1:10" x14ac:dyDescent="0.2">
      <c r="A2051" s="9" t="s">
        <v>67</v>
      </c>
      <c r="B2051" s="9" t="s">
        <v>570</v>
      </c>
      <c r="C2051" s="9" t="s">
        <v>34</v>
      </c>
      <c r="D2051" s="9" t="s">
        <v>45</v>
      </c>
      <c r="E2051" s="9" t="s">
        <v>38</v>
      </c>
      <c r="F2051" s="9" t="s">
        <v>39</v>
      </c>
      <c r="G2051" s="9" t="s">
        <v>570</v>
      </c>
      <c r="H2051" s="9" t="s">
        <v>571</v>
      </c>
      <c r="I2051" s="10">
        <v>40451</v>
      </c>
      <c r="J2051" s="11">
        <v>-4512.3900000000003</v>
      </c>
    </row>
    <row r="2052" spans="1:10" x14ac:dyDescent="0.2">
      <c r="A2052" s="9" t="s">
        <v>67</v>
      </c>
      <c r="B2052" s="9" t="s">
        <v>570</v>
      </c>
      <c r="C2052" s="9" t="s">
        <v>34</v>
      </c>
      <c r="D2052" s="9" t="s">
        <v>45</v>
      </c>
      <c r="E2052" s="9" t="s">
        <v>38</v>
      </c>
      <c r="F2052" s="9" t="s">
        <v>39</v>
      </c>
      <c r="G2052" s="9" t="s">
        <v>570</v>
      </c>
      <c r="H2052" s="9" t="s">
        <v>571</v>
      </c>
      <c r="I2052" s="10">
        <v>40512</v>
      </c>
      <c r="J2052" s="11">
        <v>677.17</v>
      </c>
    </row>
    <row r="2053" spans="1:10" x14ac:dyDescent="0.2">
      <c r="A2053" s="9" t="s">
        <v>67</v>
      </c>
      <c r="B2053" s="9" t="s">
        <v>570</v>
      </c>
      <c r="C2053" s="9" t="s">
        <v>34</v>
      </c>
      <c r="D2053" s="9" t="s">
        <v>45</v>
      </c>
      <c r="E2053" s="9" t="s">
        <v>38</v>
      </c>
      <c r="F2053" s="9" t="s">
        <v>39</v>
      </c>
      <c r="G2053" s="9" t="s">
        <v>570</v>
      </c>
      <c r="H2053" s="9" t="s">
        <v>571</v>
      </c>
      <c r="I2053" s="10">
        <v>40633</v>
      </c>
      <c r="J2053" s="11">
        <v>5448.92</v>
      </c>
    </row>
    <row r="2054" spans="1:10" x14ac:dyDescent="0.2">
      <c r="A2054" s="9" t="s">
        <v>67</v>
      </c>
      <c r="B2054" s="9" t="s">
        <v>570</v>
      </c>
      <c r="C2054" s="9" t="s">
        <v>34</v>
      </c>
      <c r="D2054" s="9" t="s">
        <v>37</v>
      </c>
      <c r="E2054" s="9" t="s">
        <v>38</v>
      </c>
      <c r="F2054" s="9" t="s">
        <v>39</v>
      </c>
      <c r="G2054" s="9" t="s">
        <v>570</v>
      </c>
      <c r="H2054" s="9" t="s">
        <v>571</v>
      </c>
      <c r="I2054" s="10">
        <v>41518</v>
      </c>
      <c r="J2054" s="11">
        <v>113758.68</v>
      </c>
    </row>
    <row r="2055" spans="1:10" x14ac:dyDescent="0.2">
      <c r="A2055" s="9" t="s">
        <v>67</v>
      </c>
      <c r="B2055" s="9" t="s">
        <v>572</v>
      </c>
      <c r="C2055" s="9" t="s">
        <v>17</v>
      </c>
      <c r="D2055" s="9" t="s">
        <v>37</v>
      </c>
      <c r="E2055" s="9" t="s">
        <v>38</v>
      </c>
      <c r="F2055" s="9" t="s">
        <v>39</v>
      </c>
      <c r="G2055" s="9" t="s">
        <v>572</v>
      </c>
      <c r="H2055" s="9" t="s">
        <v>573</v>
      </c>
      <c r="I2055" s="10">
        <v>37257</v>
      </c>
      <c r="J2055" s="12">
        <v>0</v>
      </c>
    </row>
    <row r="2056" spans="1:10" x14ac:dyDescent="0.2">
      <c r="A2056" s="9" t="s">
        <v>67</v>
      </c>
      <c r="B2056" s="9" t="s">
        <v>572</v>
      </c>
      <c r="C2056" s="9" t="s">
        <v>17</v>
      </c>
      <c r="D2056" s="9" t="s">
        <v>37</v>
      </c>
      <c r="E2056" s="9" t="s">
        <v>38</v>
      </c>
      <c r="F2056" s="9" t="s">
        <v>39</v>
      </c>
      <c r="G2056" s="9" t="s">
        <v>572</v>
      </c>
      <c r="H2056" s="9" t="s">
        <v>573</v>
      </c>
      <c r="I2056" s="10">
        <v>38981</v>
      </c>
      <c r="J2056" s="12">
        <v>0</v>
      </c>
    </row>
    <row r="2057" spans="1:10" x14ac:dyDescent="0.2">
      <c r="A2057" s="9" t="s">
        <v>67</v>
      </c>
      <c r="B2057" s="9" t="s">
        <v>574</v>
      </c>
      <c r="C2057" s="9" t="s">
        <v>12</v>
      </c>
      <c r="D2057" s="9" t="s">
        <v>13</v>
      </c>
      <c r="E2057" s="9" t="s">
        <v>38</v>
      </c>
      <c r="F2057" s="9" t="s">
        <v>39</v>
      </c>
      <c r="G2057" s="9" t="s">
        <v>574</v>
      </c>
      <c r="H2057" s="9" t="s">
        <v>575</v>
      </c>
      <c r="I2057" s="10">
        <v>41274</v>
      </c>
      <c r="J2057" s="11">
        <v>1744825.57</v>
      </c>
    </row>
    <row r="2058" spans="1:10" x14ac:dyDescent="0.2">
      <c r="A2058" s="9" t="s">
        <v>67</v>
      </c>
      <c r="B2058" s="9" t="s">
        <v>576</v>
      </c>
      <c r="C2058" s="9" t="s">
        <v>34</v>
      </c>
      <c r="D2058" s="9" t="s">
        <v>37</v>
      </c>
      <c r="E2058" s="9" t="s">
        <v>38</v>
      </c>
      <c r="F2058" s="9" t="s">
        <v>39</v>
      </c>
      <c r="G2058" s="9" t="s">
        <v>576</v>
      </c>
      <c r="H2058" s="9" t="s">
        <v>577</v>
      </c>
      <c r="I2058" s="10">
        <v>34700</v>
      </c>
      <c r="J2058" s="11">
        <v>37298.36</v>
      </c>
    </row>
    <row r="2059" spans="1:10" x14ac:dyDescent="0.2">
      <c r="A2059" s="9" t="s">
        <v>67</v>
      </c>
      <c r="B2059" s="9" t="s">
        <v>576</v>
      </c>
      <c r="C2059" s="9" t="s">
        <v>34</v>
      </c>
      <c r="D2059" s="9" t="s">
        <v>37</v>
      </c>
      <c r="E2059" s="9" t="s">
        <v>38</v>
      </c>
      <c r="F2059" s="9" t="s">
        <v>39</v>
      </c>
      <c r="G2059" s="9" t="s">
        <v>576</v>
      </c>
      <c r="H2059" s="9" t="s">
        <v>577</v>
      </c>
      <c r="I2059" s="10">
        <v>40821</v>
      </c>
      <c r="J2059" s="11">
        <v>39517.129999999997</v>
      </c>
    </row>
    <row r="2060" spans="1:10" x14ac:dyDescent="0.2">
      <c r="A2060" s="9" t="s">
        <v>67</v>
      </c>
      <c r="B2060" s="9" t="s">
        <v>576</v>
      </c>
      <c r="C2060" s="9" t="s">
        <v>34</v>
      </c>
      <c r="D2060" s="9" t="s">
        <v>37</v>
      </c>
      <c r="E2060" s="9" t="s">
        <v>38</v>
      </c>
      <c r="F2060" s="9" t="s">
        <v>39</v>
      </c>
      <c r="G2060" s="9" t="s">
        <v>576</v>
      </c>
      <c r="H2060" s="9" t="s">
        <v>577</v>
      </c>
      <c r="I2060" s="10">
        <v>42487</v>
      </c>
      <c r="J2060" s="11">
        <v>1967.42</v>
      </c>
    </row>
    <row r="2061" spans="1:10" x14ac:dyDescent="0.2">
      <c r="A2061" s="9" t="s">
        <v>67</v>
      </c>
      <c r="B2061" s="9" t="s">
        <v>576</v>
      </c>
      <c r="C2061" s="9" t="s">
        <v>34</v>
      </c>
      <c r="D2061" s="9" t="s">
        <v>30</v>
      </c>
      <c r="E2061" s="9" t="s">
        <v>38</v>
      </c>
      <c r="F2061" s="9" t="s">
        <v>39</v>
      </c>
      <c r="G2061" s="9" t="s">
        <v>576</v>
      </c>
      <c r="H2061" s="9" t="s">
        <v>578</v>
      </c>
      <c r="I2061" s="10">
        <v>40821</v>
      </c>
      <c r="J2061" s="12">
        <v>0</v>
      </c>
    </row>
    <row r="2062" spans="1:10" x14ac:dyDescent="0.2">
      <c r="A2062" s="9" t="s">
        <v>67</v>
      </c>
      <c r="B2062" s="9" t="s">
        <v>579</v>
      </c>
      <c r="C2062" s="9" t="s">
        <v>34</v>
      </c>
      <c r="D2062" s="9" t="s">
        <v>37</v>
      </c>
      <c r="E2062" s="9" t="s">
        <v>38</v>
      </c>
      <c r="F2062" s="9" t="s">
        <v>39</v>
      </c>
      <c r="G2062" s="9" t="s">
        <v>579</v>
      </c>
      <c r="H2062" s="9" t="s">
        <v>580</v>
      </c>
      <c r="I2062" s="10">
        <v>30317</v>
      </c>
      <c r="J2062" s="11">
        <v>34536.01</v>
      </c>
    </row>
    <row r="2063" spans="1:10" x14ac:dyDescent="0.2">
      <c r="A2063" s="9" t="s">
        <v>67</v>
      </c>
      <c r="B2063" s="9" t="s">
        <v>579</v>
      </c>
      <c r="C2063" s="9" t="s">
        <v>34</v>
      </c>
      <c r="D2063" s="9" t="s">
        <v>37</v>
      </c>
      <c r="E2063" s="9" t="s">
        <v>38</v>
      </c>
      <c r="F2063" s="9" t="s">
        <v>39</v>
      </c>
      <c r="G2063" s="9" t="s">
        <v>579</v>
      </c>
      <c r="H2063" s="9" t="s">
        <v>580</v>
      </c>
      <c r="I2063" s="10">
        <v>33239</v>
      </c>
      <c r="J2063" s="11">
        <v>51528.39</v>
      </c>
    </row>
    <row r="2064" spans="1:10" x14ac:dyDescent="0.2">
      <c r="A2064" s="9" t="s">
        <v>67</v>
      </c>
      <c r="B2064" s="9" t="s">
        <v>579</v>
      </c>
      <c r="C2064" s="9" t="s">
        <v>34</v>
      </c>
      <c r="D2064" s="9" t="s">
        <v>37</v>
      </c>
      <c r="E2064" s="9" t="s">
        <v>38</v>
      </c>
      <c r="F2064" s="9" t="s">
        <v>39</v>
      </c>
      <c r="G2064" s="9" t="s">
        <v>579</v>
      </c>
      <c r="H2064" s="9" t="s">
        <v>580</v>
      </c>
      <c r="I2064" s="10">
        <v>33604</v>
      </c>
      <c r="J2064" s="11">
        <v>5082.09</v>
      </c>
    </row>
    <row r="2065" spans="1:10" x14ac:dyDescent="0.2">
      <c r="A2065" s="9" t="s">
        <v>67</v>
      </c>
      <c r="B2065" s="9" t="s">
        <v>579</v>
      </c>
      <c r="C2065" s="9" t="s">
        <v>34</v>
      </c>
      <c r="D2065" s="9" t="s">
        <v>37</v>
      </c>
      <c r="E2065" s="9" t="s">
        <v>38</v>
      </c>
      <c r="F2065" s="9" t="s">
        <v>39</v>
      </c>
      <c r="G2065" s="9" t="s">
        <v>579</v>
      </c>
      <c r="H2065" s="9" t="s">
        <v>580</v>
      </c>
      <c r="I2065" s="10">
        <v>34335</v>
      </c>
      <c r="J2065" s="11">
        <v>5092.93</v>
      </c>
    </row>
    <row r="2066" spans="1:10" x14ac:dyDescent="0.2">
      <c r="A2066" s="9" t="s">
        <v>67</v>
      </c>
      <c r="B2066" s="9" t="s">
        <v>579</v>
      </c>
      <c r="C2066" s="9" t="s">
        <v>34</v>
      </c>
      <c r="D2066" s="9" t="s">
        <v>37</v>
      </c>
      <c r="E2066" s="9" t="s">
        <v>38</v>
      </c>
      <c r="F2066" s="9" t="s">
        <v>39</v>
      </c>
      <c r="G2066" s="9" t="s">
        <v>579</v>
      </c>
      <c r="H2066" s="9" t="s">
        <v>580</v>
      </c>
      <c r="I2066" s="10">
        <v>34700</v>
      </c>
      <c r="J2066" s="11">
        <v>7248.36</v>
      </c>
    </row>
    <row r="2067" spans="1:10" x14ac:dyDescent="0.2">
      <c r="A2067" s="9" t="s">
        <v>67</v>
      </c>
      <c r="B2067" s="9" t="s">
        <v>579</v>
      </c>
      <c r="C2067" s="9" t="s">
        <v>34</v>
      </c>
      <c r="D2067" s="9" t="s">
        <v>37</v>
      </c>
      <c r="E2067" s="9" t="s">
        <v>38</v>
      </c>
      <c r="F2067" s="9" t="s">
        <v>39</v>
      </c>
      <c r="G2067" s="9" t="s">
        <v>579</v>
      </c>
      <c r="H2067" s="9" t="s">
        <v>580</v>
      </c>
      <c r="I2067" s="10">
        <v>38687</v>
      </c>
      <c r="J2067" s="12">
        <v>0</v>
      </c>
    </row>
    <row r="2068" spans="1:10" x14ac:dyDescent="0.2">
      <c r="A2068" s="9" t="s">
        <v>67</v>
      </c>
      <c r="B2068" s="9" t="s">
        <v>579</v>
      </c>
      <c r="C2068" s="9" t="s">
        <v>34</v>
      </c>
      <c r="D2068" s="9" t="s">
        <v>37</v>
      </c>
      <c r="E2068" s="9" t="s">
        <v>38</v>
      </c>
      <c r="F2068" s="9" t="s">
        <v>39</v>
      </c>
      <c r="G2068" s="9" t="s">
        <v>579</v>
      </c>
      <c r="H2068" s="9" t="s">
        <v>580</v>
      </c>
      <c r="I2068" s="10">
        <v>41887</v>
      </c>
      <c r="J2068" s="11">
        <v>14208.01</v>
      </c>
    </row>
    <row r="2069" spans="1:10" x14ac:dyDescent="0.2">
      <c r="A2069" s="9" t="s">
        <v>67</v>
      </c>
      <c r="B2069" s="9" t="s">
        <v>581</v>
      </c>
      <c r="C2069" s="9" t="s">
        <v>17</v>
      </c>
      <c r="D2069" s="9" t="s">
        <v>37</v>
      </c>
      <c r="E2069" s="9" t="s">
        <v>38</v>
      </c>
      <c r="F2069" s="9" t="s">
        <v>39</v>
      </c>
      <c r="G2069" s="9" t="s">
        <v>581</v>
      </c>
      <c r="H2069" s="9" t="s">
        <v>582</v>
      </c>
      <c r="I2069" s="10">
        <v>22282</v>
      </c>
      <c r="J2069" s="11">
        <v>331.74</v>
      </c>
    </row>
    <row r="2070" spans="1:10" x14ac:dyDescent="0.2">
      <c r="A2070" s="9" t="s">
        <v>67</v>
      </c>
      <c r="B2070" s="9" t="s">
        <v>583</v>
      </c>
      <c r="C2070" s="9" t="s">
        <v>17</v>
      </c>
      <c r="D2070" s="9" t="s">
        <v>37</v>
      </c>
      <c r="E2070" s="9" t="s">
        <v>38</v>
      </c>
      <c r="F2070" s="9" t="s">
        <v>39</v>
      </c>
      <c r="G2070" s="9" t="s">
        <v>583</v>
      </c>
      <c r="H2070" s="9" t="s">
        <v>584</v>
      </c>
      <c r="I2070" s="10">
        <v>25934</v>
      </c>
      <c r="J2070" s="11">
        <v>4507.2700000000004</v>
      </c>
    </row>
    <row r="2071" spans="1:10" x14ac:dyDescent="0.2">
      <c r="A2071" s="9" t="s">
        <v>67</v>
      </c>
      <c r="B2071" s="9" t="s">
        <v>585</v>
      </c>
      <c r="C2071" s="9" t="s">
        <v>17</v>
      </c>
      <c r="D2071" s="9" t="s">
        <v>37</v>
      </c>
      <c r="E2071" s="9" t="s">
        <v>38</v>
      </c>
      <c r="F2071" s="9" t="s">
        <v>39</v>
      </c>
      <c r="G2071" s="9" t="s">
        <v>585</v>
      </c>
      <c r="H2071" s="9" t="s">
        <v>586</v>
      </c>
      <c r="I2071" s="10">
        <v>26299</v>
      </c>
      <c r="J2071" s="11">
        <v>5187.13</v>
      </c>
    </row>
    <row r="2072" spans="1:10" x14ac:dyDescent="0.2">
      <c r="A2072" s="9" t="s">
        <v>67</v>
      </c>
      <c r="B2072" s="9" t="s">
        <v>587</v>
      </c>
      <c r="C2072" s="9" t="s">
        <v>17</v>
      </c>
      <c r="D2072" s="9" t="s">
        <v>37</v>
      </c>
      <c r="E2072" s="9" t="s">
        <v>38</v>
      </c>
      <c r="F2072" s="9" t="s">
        <v>39</v>
      </c>
      <c r="G2072" s="9" t="s">
        <v>587</v>
      </c>
      <c r="H2072" s="9" t="s">
        <v>588</v>
      </c>
      <c r="I2072" s="10">
        <v>26299</v>
      </c>
      <c r="J2072" s="11">
        <v>2719.88</v>
      </c>
    </row>
    <row r="2073" spans="1:10" x14ac:dyDescent="0.2">
      <c r="A2073" s="9" t="s">
        <v>67</v>
      </c>
      <c r="B2073" s="9" t="s">
        <v>589</v>
      </c>
      <c r="C2073" s="9" t="s">
        <v>34</v>
      </c>
      <c r="D2073" s="9" t="s">
        <v>37</v>
      </c>
      <c r="E2073" s="9" t="s">
        <v>38</v>
      </c>
      <c r="F2073" s="9" t="s">
        <v>39</v>
      </c>
      <c r="G2073" s="9" t="s">
        <v>589</v>
      </c>
      <c r="H2073" s="9" t="s">
        <v>590</v>
      </c>
      <c r="I2073" s="10">
        <v>34335</v>
      </c>
      <c r="J2073" s="11">
        <v>4788.7700000000004</v>
      </c>
    </row>
    <row r="2074" spans="1:10" x14ac:dyDescent="0.2">
      <c r="A2074" s="9" t="s">
        <v>67</v>
      </c>
      <c r="B2074" s="9" t="s">
        <v>589</v>
      </c>
      <c r="C2074" s="9" t="s">
        <v>34</v>
      </c>
      <c r="D2074" s="9" t="s">
        <v>37</v>
      </c>
      <c r="E2074" s="9" t="s">
        <v>38</v>
      </c>
      <c r="F2074" s="9" t="s">
        <v>39</v>
      </c>
      <c r="G2074" s="9" t="s">
        <v>589</v>
      </c>
      <c r="H2074" s="9" t="s">
        <v>590</v>
      </c>
      <c r="I2074" s="10">
        <v>36892</v>
      </c>
      <c r="J2074" s="11">
        <v>1183.49</v>
      </c>
    </row>
    <row r="2075" spans="1:10" x14ac:dyDescent="0.2">
      <c r="A2075" s="9" t="s">
        <v>67</v>
      </c>
      <c r="B2075" s="9" t="s">
        <v>591</v>
      </c>
      <c r="C2075" s="9" t="s">
        <v>34</v>
      </c>
      <c r="D2075" s="9" t="s">
        <v>37</v>
      </c>
      <c r="E2075" s="9" t="s">
        <v>38</v>
      </c>
      <c r="F2075" s="9" t="s">
        <v>39</v>
      </c>
      <c r="G2075" s="9" t="s">
        <v>591</v>
      </c>
      <c r="H2075" s="9" t="s">
        <v>592</v>
      </c>
      <c r="I2075" s="10">
        <v>40086</v>
      </c>
      <c r="J2075" s="11">
        <v>44375.02</v>
      </c>
    </row>
    <row r="2076" spans="1:10" x14ac:dyDescent="0.2">
      <c r="A2076" s="9" t="s">
        <v>67</v>
      </c>
      <c r="B2076" s="9" t="s">
        <v>591</v>
      </c>
      <c r="C2076" s="9" t="s">
        <v>34</v>
      </c>
      <c r="D2076" s="9" t="s">
        <v>37</v>
      </c>
      <c r="E2076" s="9" t="s">
        <v>38</v>
      </c>
      <c r="F2076" s="9" t="s">
        <v>39</v>
      </c>
      <c r="G2076" s="9" t="s">
        <v>591</v>
      </c>
      <c r="H2076" s="9" t="s">
        <v>592</v>
      </c>
      <c r="I2076" s="10">
        <v>40903</v>
      </c>
      <c r="J2076" s="11">
        <v>34439.07</v>
      </c>
    </row>
    <row r="2077" spans="1:10" x14ac:dyDescent="0.2">
      <c r="A2077" s="9" t="s">
        <v>67</v>
      </c>
      <c r="B2077" s="9" t="s">
        <v>591</v>
      </c>
      <c r="C2077" s="9" t="s">
        <v>34</v>
      </c>
      <c r="D2077" s="9" t="s">
        <v>37</v>
      </c>
      <c r="E2077" s="9" t="s">
        <v>38</v>
      </c>
      <c r="F2077" s="9" t="s">
        <v>39</v>
      </c>
      <c r="G2077" s="9" t="s">
        <v>591</v>
      </c>
      <c r="H2077" s="9" t="s">
        <v>592</v>
      </c>
      <c r="I2077" s="10">
        <v>42725</v>
      </c>
      <c r="J2077" s="11">
        <v>4733.38</v>
      </c>
    </row>
    <row r="2078" spans="1:10" x14ac:dyDescent="0.2">
      <c r="A2078" s="9" t="s">
        <v>67</v>
      </c>
      <c r="B2078" s="9" t="s">
        <v>593</v>
      </c>
      <c r="C2078" s="9" t="s">
        <v>34</v>
      </c>
      <c r="D2078" s="9" t="s">
        <v>37</v>
      </c>
      <c r="E2078" s="9" t="s">
        <v>38</v>
      </c>
      <c r="F2078" s="9" t="s">
        <v>39</v>
      </c>
      <c r="G2078" s="9" t="s">
        <v>593</v>
      </c>
      <c r="H2078" s="9" t="s">
        <v>594</v>
      </c>
      <c r="I2078" s="10">
        <v>30682</v>
      </c>
      <c r="J2078" s="11">
        <v>28884.6</v>
      </c>
    </row>
    <row r="2079" spans="1:10" x14ac:dyDescent="0.2">
      <c r="A2079" s="9" t="s">
        <v>67</v>
      </c>
      <c r="B2079" s="9" t="s">
        <v>593</v>
      </c>
      <c r="C2079" s="9" t="s">
        <v>34</v>
      </c>
      <c r="D2079" s="9" t="s">
        <v>37</v>
      </c>
      <c r="E2079" s="9" t="s">
        <v>38</v>
      </c>
      <c r="F2079" s="9" t="s">
        <v>39</v>
      </c>
      <c r="G2079" s="9" t="s">
        <v>593</v>
      </c>
      <c r="H2079" s="9" t="s">
        <v>594</v>
      </c>
      <c r="I2079" s="10">
        <v>32143</v>
      </c>
      <c r="J2079" s="12">
        <v>0</v>
      </c>
    </row>
    <row r="2080" spans="1:10" x14ac:dyDescent="0.2">
      <c r="A2080" s="9" t="s">
        <v>67</v>
      </c>
      <c r="B2080" s="9" t="s">
        <v>593</v>
      </c>
      <c r="C2080" s="9" t="s">
        <v>34</v>
      </c>
      <c r="D2080" s="9" t="s">
        <v>37</v>
      </c>
      <c r="E2080" s="9" t="s">
        <v>38</v>
      </c>
      <c r="F2080" s="9" t="s">
        <v>39</v>
      </c>
      <c r="G2080" s="9" t="s">
        <v>593</v>
      </c>
      <c r="H2080" s="9" t="s">
        <v>594</v>
      </c>
      <c r="I2080" s="10">
        <v>35796</v>
      </c>
      <c r="J2080" s="11">
        <v>2064.16</v>
      </c>
    </row>
    <row r="2081" spans="1:10" x14ac:dyDescent="0.2">
      <c r="A2081" s="9" t="s">
        <v>67</v>
      </c>
      <c r="B2081" s="9" t="s">
        <v>593</v>
      </c>
      <c r="C2081" s="9" t="s">
        <v>34</v>
      </c>
      <c r="D2081" s="9" t="s">
        <v>37</v>
      </c>
      <c r="E2081" s="9" t="s">
        <v>38</v>
      </c>
      <c r="F2081" s="9" t="s">
        <v>39</v>
      </c>
      <c r="G2081" s="9" t="s">
        <v>593</v>
      </c>
      <c r="H2081" s="9" t="s">
        <v>594</v>
      </c>
      <c r="I2081" s="10">
        <v>36161</v>
      </c>
      <c r="J2081" s="11">
        <v>154.58000000000001</v>
      </c>
    </row>
    <row r="2082" spans="1:10" x14ac:dyDescent="0.2">
      <c r="A2082" s="9" t="s">
        <v>67</v>
      </c>
      <c r="B2082" s="9" t="s">
        <v>593</v>
      </c>
      <c r="C2082" s="9" t="s">
        <v>34</v>
      </c>
      <c r="D2082" s="9" t="s">
        <v>37</v>
      </c>
      <c r="E2082" s="9" t="s">
        <v>38</v>
      </c>
      <c r="F2082" s="9" t="s">
        <v>39</v>
      </c>
      <c r="G2082" s="9" t="s">
        <v>593</v>
      </c>
      <c r="H2082" s="9" t="s">
        <v>594</v>
      </c>
      <c r="I2082" s="10">
        <v>41518</v>
      </c>
      <c r="J2082" s="11">
        <v>113761.01</v>
      </c>
    </row>
    <row r="2083" spans="1:10" x14ac:dyDescent="0.2">
      <c r="A2083" s="9" t="s">
        <v>67</v>
      </c>
      <c r="B2083" s="9" t="s">
        <v>593</v>
      </c>
      <c r="C2083" s="9" t="s">
        <v>34</v>
      </c>
      <c r="D2083" s="9" t="s">
        <v>37</v>
      </c>
      <c r="E2083" s="9" t="s">
        <v>38</v>
      </c>
      <c r="F2083" s="9" t="s">
        <v>39</v>
      </c>
      <c r="G2083" s="9" t="s">
        <v>593</v>
      </c>
      <c r="H2083" s="9" t="s">
        <v>594</v>
      </c>
      <c r="I2083" s="10">
        <v>41585</v>
      </c>
      <c r="J2083" s="11">
        <v>0.01</v>
      </c>
    </row>
    <row r="2084" spans="1:10" x14ac:dyDescent="0.2">
      <c r="A2084" s="9" t="s">
        <v>67</v>
      </c>
      <c r="B2084" s="9" t="s">
        <v>595</v>
      </c>
      <c r="C2084" s="9" t="s">
        <v>34</v>
      </c>
      <c r="D2084" s="9" t="s">
        <v>37</v>
      </c>
      <c r="E2084" s="9" t="s">
        <v>38</v>
      </c>
      <c r="F2084" s="9" t="s">
        <v>39</v>
      </c>
      <c r="G2084" s="9" t="s">
        <v>595</v>
      </c>
      <c r="H2084" s="9" t="s">
        <v>596</v>
      </c>
      <c r="I2084" s="10">
        <v>40802</v>
      </c>
      <c r="J2084" s="11">
        <v>94609.5</v>
      </c>
    </row>
    <row r="2085" spans="1:10" x14ac:dyDescent="0.2">
      <c r="A2085" s="9" t="s">
        <v>67</v>
      </c>
      <c r="B2085" s="9" t="s">
        <v>595</v>
      </c>
      <c r="C2085" s="9" t="s">
        <v>34</v>
      </c>
      <c r="D2085" s="9" t="s">
        <v>37</v>
      </c>
      <c r="E2085" s="9" t="s">
        <v>38</v>
      </c>
      <c r="F2085" s="9" t="s">
        <v>39</v>
      </c>
      <c r="G2085" s="9" t="s">
        <v>595</v>
      </c>
      <c r="H2085" s="9" t="s">
        <v>596</v>
      </c>
      <c r="I2085" s="10">
        <v>42725</v>
      </c>
      <c r="J2085" s="11">
        <v>4733.3599999999997</v>
      </c>
    </row>
    <row r="2086" spans="1:10" x14ac:dyDescent="0.2">
      <c r="A2086" s="9" t="s">
        <v>67</v>
      </c>
      <c r="B2086" s="9" t="s">
        <v>597</v>
      </c>
      <c r="C2086" s="9" t="s">
        <v>34</v>
      </c>
      <c r="D2086" s="9" t="s">
        <v>37</v>
      </c>
      <c r="E2086" s="9" t="s">
        <v>38</v>
      </c>
      <c r="F2086" s="9" t="s">
        <v>39</v>
      </c>
      <c r="G2086" s="9" t="s">
        <v>597</v>
      </c>
      <c r="H2086" s="9" t="s">
        <v>598</v>
      </c>
      <c r="I2086" s="10">
        <v>37987</v>
      </c>
      <c r="J2086" s="12">
        <v>0</v>
      </c>
    </row>
    <row r="2087" spans="1:10" x14ac:dyDescent="0.2">
      <c r="A2087" s="9" t="s">
        <v>67</v>
      </c>
      <c r="B2087" s="9" t="s">
        <v>599</v>
      </c>
      <c r="C2087" s="9" t="s">
        <v>12</v>
      </c>
      <c r="D2087" s="9" t="s">
        <v>37</v>
      </c>
      <c r="E2087" s="9" t="s">
        <v>38</v>
      </c>
      <c r="F2087" s="9" t="s">
        <v>39</v>
      </c>
      <c r="G2087" s="9" t="s">
        <v>599</v>
      </c>
      <c r="H2087" s="9" t="s">
        <v>600</v>
      </c>
      <c r="I2087" s="10">
        <v>42309</v>
      </c>
      <c r="J2087" s="11">
        <v>5136.26</v>
      </c>
    </row>
    <row r="2088" spans="1:10" x14ac:dyDescent="0.2">
      <c r="A2088" s="9" t="s">
        <v>67</v>
      </c>
      <c r="B2088" s="9" t="s">
        <v>599</v>
      </c>
      <c r="C2088" s="9" t="s">
        <v>12</v>
      </c>
      <c r="D2088" s="9" t="s">
        <v>37</v>
      </c>
      <c r="E2088" s="9" t="s">
        <v>38</v>
      </c>
      <c r="F2088" s="9" t="s">
        <v>39</v>
      </c>
      <c r="G2088" s="9" t="s">
        <v>599</v>
      </c>
      <c r="H2088" s="9" t="s">
        <v>600</v>
      </c>
      <c r="I2088" s="10">
        <v>42461</v>
      </c>
      <c r="J2088" s="11">
        <v>237.96</v>
      </c>
    </row>
    <row r="2089" spans="1:10" x14ac:dyDescent="0.2">
      <c r="A2089" s="9" t="s">
        <v>67</v>
      </c>
      <c r="B2089" s="9" t="s">
        <v>601</v>
      </c>
      <c r="C2089" s="9" t="s">
        <v>17</v>
      </c>
      <c r="D2089" s="9" t="s">
        <v>37</v>
      </c>
      <c r="E2089" s="9" t="s">
        <v>38</v>
      </c>
      <c r="F2089" s="9" t="s">
        <v>39</v>
      </c>
      <c r="G2089" s="9" t="s">
        <v>601</v>
      </c>
      <c r="H2089" s="9" t="s">
        <v>602</v>
      </c>
      <c r="I2089" s="10">
        <v>38981</v>
      </c>
      <c r="J2089" s="11">
        <v>2599.64</v>
      </c>
    </row>
    <row r="2090" spans="1:10" x14ac:dyDescent="0.2">
      <c r="A2090" s="9" t="s">
        <v>67</v>
      </c>
      <c r="B2090" s="9" t="s">
        <v>603</v>
      </c>
      <c r="C2090" s="9" t="s">
        <v>17</v>
      </c>
      <c r="D2090" s="9" t="s">
        <v>37</v>
      </c>
      <c r="E2090" s="9" t="s">
        <v>38</v>
      </c>
      <c r="F2090" s="9" t="s">
        <v>39</v>
      </c>
      <c r="G2090" s="9" t="s">
        <v>603</v>
      </c>
      <c r="H2090" s="9" t="s">
        <v>604</v>
      </c>
      <c r="I2090" s="10">
        <v>36526</v>
      </c>
      <c r="J2090" s="12">
        <v>0</v>
      </c>
    </row>
    <row r="2091" spans="1:10" x14ac:dyDescent="0.2">
      <c r="A2091" s="9" t="s">
        <v>67</v>
      </c>
      <c r="B2091" s="9" t="s">
        <v>603</v>
      </c>
      <c r="C2091" s="9" t="s">
        <v>17</v>
      </c>
      <c r="D2091" s="9" t="s">
        <v>37</v>
      </c>
      <c r="E2091" s="9" t="s">
        <v>38</v>
      </c>
      <c r="F2091" s="9" t="s">
        <v>39</v>
      </c>
      <c r="G2091" s="9" t="s">
        <v>603</v>
      </c>
      <c r="H2091" s="9" t="s">
        <v>604</v>
      </c>
      <c r="I2091" s="10">
        <v>37622</v>
      </c>
      <c r="J2091" s="11">
        <v>22879.83</v>
      </c>
    </row>
    <row r="2092" spans="1:10" x14ac:dyDescent="0.2">
      <c r="A2092" s="9" t="s">
        <v>67</v>
      </c>
      <c r="B2092" s="9" t="s">
        <v>605</v>
      </c>
      <c r="C2092" s="9" t="s">
        <v>17</v>
      </c>
      <c r="D2092" s="9" t="s">
        <v>37</v>
      </c>
      <c r="E2092" s="9" t="s">
        <v>38</v>
      </c>
      <c r="F2092" s="9" t="s">
        <v>39</v>
      </c>
      <c r="G2092" s="9" t="s">
        <v>605</v>
      </c>
      <c r="H2092" s="9" t="s">
        <v>606</v>
      </c>
      <c r="I2092" s="10">
        <v>24473</v>
      </c>
      <c r="J2092" s="11">
        <v>555.04</v>
      </c>
    </row>
    <row r="2093" spans="1:10" x14ac:dyDescent="0.2">
      <c r="A2093" s="9" t="s">
        <v>67</v>
      </c>
      <c r="B2093" s="9" t="s">
        <v>605</v>
      </c>
      <c r="C2093" s="9" t="s">
        <v>17</v>
      </c>
      <c r="D2093" s="9" t="s">
        <v>37</v>
      </c>
      <c r="E2093" s="9" t="s">
        <v>38</v>
      </c>
      <c r="F2093" s="9" t="s">
        <v>39</v>
      </c>
      <c r="G2093" s="9" t="s">
        <v>605</v>
      </c>
      <c r="H2093" s="9" t="s">
        <v>606</v>
      </c>
      <c r="I2093" s="10">
        <v>24838</v>
      </c>
      <c r="J2093" s="11">
        <v>242.75</v>
      </c>
    </row>
    <row r="2094" spans="1:10" x14ac:dyDescent="0.2">
      <c r="A2094" s="9" t="s">
        <v>67</v>
      </c>
      <c r="B2094" s="9" t="s">
        <v>605</v>
      </c>
      <c r="C2094" s="9" t="s">
        <v>17</v>
      </c>
      <c r="D2094" s="9" t="s">
        <v>37</v>
      </c>
      <c r="E2094" s="9" t="s">
        <v>38</v>
      </c>
      <c r="F2094" s="9" t="s">
        <v>39</v>
      </c>
      <c r="G2094" s="9" t="s">
        <v>605</v>
      </c>
      <c r="H2094" s="9" t="s">
        <v>606</v>
      </c>
      <c r="I2094" s="10">
        <v>25204</v>
      </c>
      <c r="J2094" s="11">
        <v>5067.55</v>
      </c>
    </row>
    <row r="2095" spans="1:10" x14ac:dyDescent="0.2">
      <c r="A2095" s="9" t="s">
        <v>67</v>
      </c>
      <c r="B2095" s="9" t="s">
        <v>605</v>
      </c>
      <c r="C2095" s="9" t="s">
        <v>17</v>
      </c>
      <c r="D2095" s="9" t="s">
        <v>37</v>
      </c>
      <c r="E2095" s="9" t="s">
        <v>38</v>
      </c>
      <c r="F2095" s="9" t="s">
        <v>39</v>
      </c>
      <c r="G2095" s="9" t="s">
        <v>605</v>
      </c>
      <c r="H2095" s="9" t="s">
        <v>606</v>
      </c>
      <c r="I2095" s="10">
        <v>28491</v>
      </c>
      <c r="J2095" s="11">
        <v>3763.84</v>
      </c>
    </row>
    <row r="2096" spans="1:10" x14ac:dyDescent="0.2">
      <c r="A2096" s="9" t="s">
        <v>67</v>
      </c>
      <c r="B2096" s="9" t="s">
        <v>605</v>
      </c>
      <c r="C2096" s="9" t="s">
        <v>17</v>
      </c>
      <c r="D2096" s="9" t="s">
        <v>37</v>
      </c>
      <c r="E2096" s="9" t="s">
        <v>38</v>
      </c>
      <c r="F2096" s="9" t="s">
        <v>39</v>
      </c>
      <c r="G2096" s="9" t="s">
        <v>605</v>
      </c>
      <c r="H2096" s="9" t="s">
        <v>606</v>
      </c>
      <c r="I2096" s="10">
        <v>29221</v>
      </c>
      <c r="J2096" s="11">
        <v>3653.47</v>
      </c>
    </row>
    <row r="2097" spans="1:10" x14ac:dyDescent="0.2">
      <c r="A2097" s="9" t="s">
        <v>67</v>
      </c>
      <c r="B2097" s="9" t="s">
        <v>605</v>
      </c>
      <c r="C2097" s="9" t="s">
        <v>17</v>
      </c>
      <c r="D2097" s="9" t="s">
        <v>37</v>
      </c>
      <c r="E2097" s="9" t="s">
        <v>38</v>
      </c>
      <c r="F2097" s="9" t="s">
        <v>39</v>
      </c>
      <c r="G2097" s="9" t="s">
        <v>605</v>
      </c>
      <c r="H2097" s="9" t="s">
        <v>606</v>
      </c>
      <c r="I2097" s="10">
        <v>37257</v>
      </c>
      <c r="J2097" s="12">
        <v>0</v>
      </c>
    </row>
    <row r="2098" spans="1:10" x14ac:dyDescent="0.2">
      <c r="A2098" s="9" t="s">
        <v>67</v>
      </c>
      <c r="B2098" s="9" t="s">
        <v>607</v>
      </c>
      <c r="C2098" s="9" t="s">
        <v>12</v>
      </c>
      <c r="D2098" s="9" t="s">
        <v>13</v>
      </c>
      <c r="E2098" s="9" t="s">
        <v>38</v>
      </c>
      <c r="F2098" s="9" t="s">
        <v>39</v>
      </c>
      <c r="G2098" s="9" t="s">
        <v>607</v>
      </c>
      <c r="H2098" s="9" t="s">
        <v>608</v>
      </c>
      <c r="I2098" s="10">
        <v>41274</v>
      </c>
      <c r="J2098" s="11">
        <v>39265.760000000002</v>
      </c>
    </row>
    <row r="2099" spans="1:10" x14ac:dyDescent="0.2">
      <c r="A2099" s="9" t="s">
        <v>67</v>
      </c>
      <c r="B2099" s="9" t="s">
        <v>609</v>
      </c>
      <c r="C2099" s="9" t="s">
        <v>34</v>
      </c>
      <c r="D2099" s="9" t="s">
        <v>37</v>
      </c>
      <c r="E2099" s="9" t="s">
        <v>38</v>
      </c>
      <c r="F2099" s="9" t="s">
        <v>39</v>
      </c>
      <c r="G2099" s="9" t="s">
        <v>609</v>
      </c>
      <c r="H2099" s="9" t="s">
        <v>610</v>
      </c>
      <c r="I2099" s="10">
        <v>32509</v>
      </c>
      <c r="J2099" s="11">
        <v>3701.08</v>
      </c>
    </row>
    <row r="2100" spans="1:10" x14ac:dyDescent="0.2">
      <c r="A2100" s="9" t="s">
        <v>67</v>
      </c>
      <c r="B2100" s="9" t="s">
        <v>609</v>
      </c>
      <c r="C2100" s="9" t="s">
        <v>34</v>
      </c>
      <c r="D2100" s="9" t="s">
        <v>37</v>
      </c>
      <c r="E2100" s="9" t="s">
        <v>38</v>
      </c>
      <c r="F2100" s="9" t="s">
        <v>39</v>
      </c>
      <c r="G2100" s="9" t="s">
        <v>609</v>
      </c>
      <c r="H2100" s="9" t="s">
        <v>610</v>
      </c>
      <c r="I2100" s="10">
        <v>38807</v>
      </c>
      <c r="J2100" s="11">
        <v>34025.61</v>
      </c>
    </row>
    <row r="2101" spans="1:10" x14ac:dyDescent="0.2">
      <c r="A2101" s="9" t="s">
        <v>67</v>
      </c>
      <c r="B2101" s="9" t="s">
        <v>609</v>
      </c>
      <c r="C2101" s="9" t="s">
        <v>34</v>
      </c>
      <c r="D2101" s="9" t="s">
        <v>37</v>
      </c>
      <c r="E2101" s="9" t="s">
        <v>38</v>
      </c>
      <c r="F2101" s="9" t="s">
        <v>39</v>
      </c>
      <c r="G2101" s="9" t="s">
        <v>609</v>
      </c>
      <c r="H2101" s="9" t="s">
        <v>610</v>
      </c>
      <c r="I2101" s="10">
        <v>40086</v>
      </c>
      <c r="J2101" s="11">
        <v>7227.81</v>
      </c>
    </row>
    <row r="2102" spans="1:10" x14ac:dyDescent="0.2">
      <c r="A2102" s="9" t="s">
        <v>67</v>
      </c>
      <c r="B2102" s="9" t="s">
        <v>611</v>
      </c>
      <c r="C2102" s="9" t="s">
        <v>34</v>
      </c>
      <c r="D2102" s="9" t="s">
        <v>37</v>
      </c>
      <c r="E2102" s="9" t="s">
        <v>38</v>
      </c>
      <c r="F2102" s="9" t="s">
        <v>39</v>
      </c>
      <c r="G2102" s="9" t="s">
        <v>611</v>
      </c>
      <c r="H2102" s="9" t="s">
        <v>612</v>
      </c>
      <c r="I2102" s="10">
        <v>32874</v>
      </c>
      <c r="J2102" s="11">
        <v>19272.169999999998</v>
      </c>
    </row>
    <row r="2103" spans="1:10" x14ac:dyDescent="0.2">
      <c r="A2103" s="9" t="s">
        <v>67</v>
      </c>
      <c r="B2103" s="9" t="s">
        <v>611</v>
      </c>
      <c r="C2103" s="9" t="s">
        <v>34</v>
      </c>
      <c r="D2103" s="9" t="s">
        <v>37</v>
      </c>
      <c r="E2103" s="9" t="s">
        <v>38</v>
      </c>
      <c r="F2103" s="9" t="s">
        <v>39</v>
      </c>
      <c r="G2103" s="9" t="s">
        <v>611</v>
      </c>
      <c r="H2103" s="9" t="s">
        <v>612</v>
      </c>
      <c r="I2103" s="10">
        <v>37257</v>
      </c>
      <c r="J2103" s="11">
        <v>4630.3599999999997</v>
      </c>
    </row>
    <row r="2104" spans="1:10" x14ac:dyDescent="0.2">
      <c r="A2104" s="9" t="s">
        <v>67</v>
      </c>
      <c r="B2104" s="9" t="s">
        <v>611</v>
      </c>
      <c r="C2104" s="9" t="s">
        <v>34</v>
      </c>
      <c r="D2104" s="9" t="s">
        <v>37</v>
      </c>
      <c r="E2104" s="9" t="s">
        <v>38</v>
      </c>
      <c r="F2104" s="9" t="s">
        <v>39</v>
      </c>
      <c r="G2104" s="9" t="s">
        <v>611</v>
      </c>
      <c r="H2104" s="9" t="s">
        <v>612</v>
      </c>
      <c r="I2104" s="10">
        <v>41760</v>
      </c>
      <c r="J2104" s="11">
        <v>21317.47</v>
      </c>
    </row>
    <row r="2105" spans="1:10" x14ac:dyDescent="0.2">
      <c r="A2105" s="9" t="s">
        <v>67</v>
      </c>
      <c r="B2105" s="9" t="s">
        <v>611</v>
      </c>
      <c r="C2105" s="9" t="s">
        <v>34</v>
      </c>
      <c r="D2105" s="9" t="s">
        <v>37</v>
      </c>
      <c r="E2105" s="9" t="s">
        <v>38</v>
      </c>
      <c r="F2105" s="9" t="s">
        <v>39</v>
      </c>
      <c r="G2105" s="9" t="s">
        <v>611</v>
      </c>
      <c r="H2105" s="9" t="s">
        <v>612</v>
      </c>
      <c r="I2105" s="10">
        <v>41791</v>
      </c>
      <c r="J2105" s="11">
        <v>153896.54</v>
      </c>
    </row>
    <row r="2106" spans="1:10" x14ac:dyDescent="0.2">
      <c r="A2106" s="9" t="s">
        <v>67</v>
      </c>
      <c r="B2106" s="9" t="s">
        <v>613</v>
      </c>
      <c r="C2106" s="9" t="s">
        <v>34</v>
      </c>
      <c r="D2106" s="9" t="s">
        <v>37</v>
      </c>
      <c r="E2106" s="9" t="s">
        <v>38</v>
      </c>
      <c r="F2106" s="9" t="s">
        <v>39</v>
      </c>
      <c r="G2106" s="9" t="s">
        <v>613</v>
      </c>
      <c r="H2106" s="9" t="s">
        <v>614</v>
      </c>
      <c r="I2106" s="10">
        <v>35431</v>
      </c>
      <c r="J2106" s="11">
        <v>17233.11</v>
      </c>
    </row>
    <row r="2107" spans="1:10" x14ac:dyDescent="0.2">
      <c r="A2107" s="9" t="s">
        <v>67</v>
      </c>
      <c r="B2107" s="9" t="s">
        <v>613</v>
      </c>
      <c r="C2107" s="9" t="s">
        <v>34</v>
      </c>
      <c r="D2107" s="9" t="s">
        <v>37</v>
      </c>
      <c r="E2107" s="9" t="s">
        <v>38</v>
      </c>
      <c r="F2107" s="9" t="s">
        <v>39</v>
      </c>
      <c r="G2107" s="9" t="s">
        <v>613</v>
      </c>
      <c r="H2107" s="9" t="s">
        <v>614</v>
      </c>
      <c r="I2107" s="10">
        <v>41585</v>
      </c>
      <c r="J2107" s="11">
        <v>-0.05</v>
      </c>
    </row>
    <row r="2108" spans="1:10" x14ac:dyDescent="0.2">
      <c r="A2108" s="9" t="s">
        <v>67</v>
      </c>
      <c r="B2108" s="9" t="s">
        <v>613</v>
      </c>
      <c r="C2108" s="9" t="s">
        <v>34</v>
      </c>
      <c r="D2108" s="9" t="s">
        <v>37</v>
      </c>
      <c r="E2108" s="9" t="s">
        <v>38</v>
      </c>
      <c r="F2108" s="9" t="s">
        <v>39</v>
      </c>
      <c r="G2108" s="9" t="s">
        <v>613</v>
      </c>
      <c r="H2108" s="9" t="s">
        <v>614</v>
      </c>
      <c r="I2108" s="10">
        <v>41760</v>
      </c>
      <c r="J2108" s="11">
        <v>129443.24</v>
      </c>
    </row>
    <row r="2109" spans="1:10" x14ac:dyDescent="0.2">
      <c r="A2109" s="9" t="s">
        <v>67</v>
      </c>
      <c r="B2109" s="9" t="s">
        <v>615</v>
      </c>
      <c r="C2109" s="9" t="s">
        <v>17</v>
      </c>
      <c r="D2109" s="9" t="s">
        <v>37</v>
      </c>
      <c r="E2109" s="9" t="s">
        <v>38</v>
      </c>
      <c r="F2109" s="9" t="s">
        <v>39</v>
      </c>
      <c r="G2109" s="9" t="s">
        <v>615</v>
      </c>
      <c r="H2109" s="9" t="s">
        <v>616</v>
      </c>
      <c r="I2109" s="10">
        <v>35065</v>
      </c>
      <c r="J2109" s="12">
        <v>1</v>
      </c>
    </row>
    <row r="2110" spans="1:10" x14ac:dyDescent="0.2">
      <c r="A2110" s="9" t="s">
        <v>67</v>
      </c>
      <c r="B2110" s="9" t="s">
        <v>617</v>
      </c>
      <c r="C2110" s="9" t="s">
        <v>17</v>
      </c>
      <c r="D2110" s="9" t="s">
        <v>37</v>
      </c>
      <c r="E2110" s="9" t="s">
        <v>38</v>
      </c>
      <c r="F2110" s="9" t="s">
        <v>39</v>
      </c>
      <c r="G2110" s="9" t="s">
        <v>617</v>
      </c>
      <c r="H2110" s="9" t="s">
        <v>618</v>
      </c>
      <c r="I2110" s="10">
        <v>36161</v>
      </c>
      <c r="J2110" s="12">
        <v>0</v>
      </c>
    </row>
    <row r="2111" spans="1:10" x14ac:dyDescent="0.2">
      <c r="A2111" s="9" t="s">
        <v>67</v>
      </c>
      <c r="B2111" s="9" t="s">
        <v>617</v>
      </c>
      <c r="C2111" s="9" t="s">
        <v>17</v>
      </c>
      <c r="D2111" s="9" t="s">
        <v>37</v>
      </c>
      <c r="E2111" s="9" t="s">
        <v>38</v>
      </c>
      <c r="F2111" s="9" t="s">
        <v>39</v>
      </c>
      <c r="G2111" s="9" t="s">
        <v>617</v>
      </c>
      <c r="H2111" s="9" t="s">
        <v>618</v>
      </c>
      <c r="I2111" s="10">
        <v>38981</v>
      </c>
      <c r="J2111" s="11">
        <v>2599.64</v>
      </c>
    </row>
    <row r="2112" spans="1:10" x14ac:dyDescent="0.2">
      <c r="A2112" s="9" t="s">
        <v>67</v>
      </c>
      <c r="B2112" s="9" t="s">
        <v>619</v>
      </c>
      <c r="C2112" s="9" t="s">
        <v>34</v>
      </c>
      <c r="D2112" s="9" t="s">
        <v>37</v>
      </c>
      <c r="E2112" s="9" t="s">
        <v>38</v>
      </c>
      <c r="F2112" s="9" t="s">
        <v>39</v>
      </c>
      <c r="G2112" s="9" t="s">
        <v>619</v>
      </c>
      <c r="H2112" s="9" t="s">
        <v>620</v>
      </c>
      <c r="I2112" s="10">
        <v>40105</v>
      </c>
      <c r="J2112" s="11">
        <v>156159.26</v>
      </c>
    </row>
    <row r="2113" spans="1:10" x14ac:dyDescent="0.2">
      <c r="A2113" s="9" t="s">
        <v>67</v>
      </c>
      <c r="B2113" s="9" t="s">
        <v>621</v>
      </c>
      <c r="C2113" s="9" t="s">
        <v>17</v>
      </c>
      <c r="D2113" s="9" t="s">
        <v>37</v>
      </c>
      <c r="E2113" s="9" t="s">
        <v>38</v>
      </c>
      <c r="F2113" s="9" t="s">
        <v>39</v>
      </c>
      <c r="G2113" s="9" t="s">
        <v>621</v>
      </c>
      <c r="H2113" s="9" t="s">
        <v>622</v>
      </c>
      <c r="I2113" s="10">
        <v>38981</v>
      </c>
      <c r="J2113" s="12">
        <v>0</v>
      </c>
    </row>
    <row r="2114" spans="1:10" x14ac:dyDescent="0.2">
      <c r="A2114" s="9" t="s">
        <v>67</v>
      </c>
      <c r="B2114" s="9" t="s">
        <v>623</v>
      </c>
      <c r="C2114" s="9" t="s">
        <v>17</v>
      </c>
      <c r="D2114" s="9" t="s">
        <v>37</v>
      </c>
      <c r="E2114" s="9" t="s">
        <v>38</v>
      </c>
      <c r="F2114" s="9" t="s">
        <v>39</v>
      </c>
      <c r="G2114" s="9" t="s">
        <v>623</v>
      </c>
      <c r="H2114" s="9" t="s">
        <v>624</v>
      </c>
      <c r="I2114" s="10">
        <v>37257</v>
      </c>
      <c r="J2114" s="11">
        <v>1408.51</v>
      </c>
    </row>
    <row r="2115" spans="1:10" x14ac:dyDescent="0.2">
      <c r="A2115" s="9" t="s">
        <v>67</v>
      </c>
      <c r="B2115" s="9" t="s">
        <v>623</v>
      </c>
      <c r="C2115" s="9" t="s">
        <v>17</v>
      </c>
      <c r="D2115" s="9" t="s">
        <v>37</v>
      </c>
      <c r="E2115" s="9" t="s">
        <v>38</v>
      </c>
      <c r="F2115" s="9" t="s">
        <v>39</v>
      </c>
      <c r="G2115" s="9" t="s">
        <v>623</v>
      </c>
      <c r="H2115" s="9" t="s">
        <v>624</v>
      </c>
      <c r="I2115" s="10">
        <v>40147</v>
      </c>
      <c r="J2115" s="12">
        <v>0</v>
      </c>
    </row>
    <row r="2116" spans="1:10" x14ac:dyDescent="0.2">
      <c r="A2116" s="9" t="s">
        <v>67</v>
      </c>
      <c r="B2116" s="9" t="s">
        <v>623</v>
      </c>
      <c r="C2116" s="9" t="s">
        <v>17</v>
      </c>
      <c r="D2116" s="9" t="s">
        <v>37</v>
      </c>
      <c r="E2116" s="9" t="s">
        <v>38</v>
      </c>
      <c r="F2116" s="9" t="s">
        <v>39</v>
      </c>
      <c r="G2116" s="9" t="s">
        <v>623</v>
      </c>
      <c r="H2116" s="9" t="s">
        <v>624</v>
      </c>
      <c r="I2116" s="10">
        <v>40237</v>
      </c>
      <c r="J2116" s="11">
        <v>595.99</v>
      </c>
    </row>
    <row r="2117" spans="1:10" x14ac:dyDescent="0.2">
      <c r="A2117" s="9" t="s">
        <v>67</v>
      </c>
      <c r="B2117" s="9" t="s">
        <v>625</v>
      </c>
      <c r="C2117" s="9" t="s">
        <v>17</v>
      </c>
      <c r="D2117" s="9" t="s">
        <v>37</v>
      </c>
      <c r="E2117" s="9" t="s">
        <v>38</v>
      </c>
      <c r="F2117" s="9" t="s">
        <v>39</v>
      </c>
      <c r="G2117" s="9" t="s">
        <v>625</v>
      </c>
      <c r="H2117" s="9" t="s">
        <v>626</v>
      </c>
      <c r="I2117" s="10">
        <v>36161</v>
      </c>
      <c r="J2117" s="11">
        <v>773.05</v>
      </c>
    </row>
    <row r="2118" spans="1:10" x14ac:dyDescent="0.2">
      <c r="A2118" s="9" t="s">
        <v>67</v>
      </c>
      <c r="B2118" s="9" t="s">
        <v>625</v>
      </c>
      <c r="C2118" s="9" t="s">
        <v>17</v>
      </c>
      <c r="D2118" s="9" t="s">
        <v>37</v>
      </c>
      <c r="E2118" s="9" t="s">
        <v>38</v>
      </c>
      <c r="F2118" s="9" t="s">
        <v>39</v>
      </c>
      <c r="G2118" s="9" t="s">
        <v>625</v>
      </c>
      <c r="H2118" s="9" t="s">
        <v>626</v>
      </c>
      <c r="I2118" s="10">
        <v>38981</v>
      </c>
      <c r="J2118" s="11">
        <v>2599.64</v>
      </c>
    </row>
    <row r="2119" spans="1:10" x14ac:dyDescent="0.2">
      <c r="A2119" s="9" t="s">
        <v>67</v>
      </c>
      <c r="B2119" s="9" t="s">
        <v>625</v>
      </c>
      <c r="C2119" s="9" t="s">
        <v>17</v>
      </c>
      <c r="D2119" s="9" t="s">
        <v>37</v>
      </c>
      <c r="E2119" s="9" t="s">
        <v>38</v>
      </c>
      <c r="F2119" s="9" t="s">
        <v>39</v>
      </c>
      <c r="G2119" s="9" t="s">
        <v>625</v>
      </c>
      <c r="H2119" s="9" t="s">
        <v>626</v>
      </c>
      <c r="I2119" s="10">
        <v>41334</v>
      </c>
      <c r="J2119" s="11">
        <v>3846.45</v>
      </c>
    </row>
    <row r="2120" spans="1:10" x14ac:dyDescent="0.2">
      <c r="A2120" s="9" t="s">
        <v>67</v>
      </c>
      <c r="B2120" s="9" t="s">
        <v>627</v>
      </c>
      <c r="C2120" s="9" t="s">
        <v>34</v>
      </c>
      <c r="D2120" s="9" t="s">
        <v>37</v>
      </c>
      <c r="E2120" s="9" t="s">
        <v>38</v>
      </c>
      <c r="F2120" s="9" t="s">
        <v>39</v>
      </c>
      <c r="G2120" s="9" t="s">
        <v>627</v>
      </c>
      <c r="H2120" s="9" t="s">
        <v>628</v>
      </c>
      <c r="I2120" s="10">
        <v>32143</v>
      </c>
      <c r="J2120" s="11">
        <v>77.77</v>
      </c>
    </row>
    <row r="2121" spans="1:10" x14ac:dyDescent="0.2">
      <c r="A2121" s="9" t="s">
        <v>67</v>
      </c>
      <c r="B2121" s="9" t="s">
        <v>629</v>
      </c>
      <c r="C2121" s="9" t="s">
        <v>34</v>
      </c>
      <c r="D2121" s="9" t="s">
        <v>37</v>
      </c>
      <c r="E2121" s="9" t="s">
        <v>38</v>
      </c>
      <c r="F2121" s="9" t="s">
        <v>39</v>
      </c>
      <c r="G2121" s="9" t="s">
        <v>629</v>
      </c>
      <c r="H2121" s="9" t="s">
        <v>630</v>
      </c>
      <c r="I2121" s="10">
        <v>33604</v>
      </c>
      <c r="J2121" s="12">
        <v>0</v>
      </c>
    </row>
    <row r="2122" spans="1:10" x14ac:dyDescent="0.2">
      <c r="A2122" s="9" t="s">
        <v>67</v>
      </c>
      <c r="B2122" s="9" t="s">
        <v>631</v>
      </c>
      <c r="C2122" s="9" t="s">
        <v>34</v>
      </c>
      <c r="D2122" s="9" t="s">
        <v>37</v>
      </c>
      <c r="E2122" s="9" t="s">
        <v>38</v>
      </c>
      <c r="F2122" s="9" t="s">
        <v>39</v>
      </c>
      <c r="G2122" s="9" t="s">
        <v>631</v>
      </c>
      <c r="H2122" s="9" t="s">
        <v>632</v>
      </c>
      <c r="I2122" s="10">
        <v>30317</v>
      </c>
      <c r="J2122" s="11">
        <v>1331.75</v>
      </c>
    </row>
    <row r="2123" spans="1:10" x14ac:dyDescent="0.2">
      <c r="A2123" s="9" t="s">
        <v>67</v>
      </c>
      <c r="B2123" s="9" t="s">
        <v>631</v>
      </c>
      <c r="C2123" s="9" t="s">
        <v>34</v>
      </c>
      <c r="D2123" s="9" t="s">
        <v>37</v>
      </c>
      <c r="E2123" s="9" t="s">
        <v>38</v>
      </c>
      <c r="F2123" s="9" t="s">
        <v>39</v>
      </c>
      <c r="G2123" s="9" t="s">
        <v>631</v>
      </c>
      <c r="H2123" s="9" t="s">
        <v>632</v>
      </c>
      <c r="I2123" s="10">
        <v>37622</v>
      </c>
      <c r="J2123" s="11">
        <v>23200.47</v>
      </c>
    </row>
    <row r="2124" spans="1:10" x14ac:dyDescent="0.2">
      <c r="A2124" s="9" t="s">
        <v>67</v>
      </c>
      <c r="B2124" s="9" t="s">
        <v>633</v>
      </c>
      <c r="C2124" s="9" t="s">
        <v>12</v>
      </c>
      <c r="D2124" s="9" t="s">
        <v>37</v>
      </c>
      <c r="E2124" s="9" t="s">
        <v>38</v>
      </c>
      <c r="F2124" s="9" t="s">
        <v>39</v>
      </c>
      <c r="G2124" s="9" t="s">
        <v>633</v>
      </c>
      <c r="H2124" s="9" t="s">
        <v>634</v>
      </c>
      <c r="I2124" s="10">
        <v>42499</v>
      </c>
      <c r="J2124" s="11">
        <v>41478.81</v>
      </c>
    </row>
    <row r="2125" spans="1:10" x14ac:dyDescent="0.2">
      <c r="A2125" s="9" t="s">
        <v>67</v>
      </c>
      <c r="B2125" s="9" t="s">
        <v>635</v>
      </c>
      <c r="C2125" s="9" t="s">
        <v>34</v>
      </c>
      <c r="D2125" s="9" t="s">
        <v>37</v>
      </c>
      <c r="E2125" s="9" t="s">
        <v>38</v>
      </c>
      <c r="F2125" s="9" t="s">
        <v>39</v>
      </c>
      <c r="G2125" s="9" t="s">
        <v>635</v>
      </c>
      <c r="H2125" s="9" t="s">
        <v>636</v>
      </c>
      <c r="I2125" s="10">
        <v>32874</v>
      </c>
      <c r="J2125" s="12">
        <v>0</v>
      </c>
    </row>
    <row r="2126" spans="1:10" x14ac:dyDescent="0.2">
      <c r="A2126" s="9" t="s">
        <v>67</v>
      </c>
      <c r="B2126" s="9" t="s">
        <v>635</v>
      </c>
      <c r="C2126" s="9" t="s">
        <v>34</v>
      </c>
      <c r="D2126" s="9" t="s">
        <v>37</v>
      </c>
      <c r="E2126" s="9" t="s">
        <v>38</v>
      </c>
      <c r="F2126" s="9" t="s">
        <v>39</v>
      </c>
      <c r="G2126" s="9" t="s">
        <v>635</v>
      </c>
      <c r="H2126" s="9" t="s">
        <v>636</v>
      </c>
      <c r="I2126" s="10">
        <v>40903</v>
      </c>
      <c r="J2126" s="11">
        <v>68297.990000000005</v>
      </c>
    </row>
    <row r="2127" spans="1:10" x14ac:dyDescent="0.2">
      <c r="A2127" s="9" t="s">
        <v>67</v>
      </c>
      <c r="B2127" s="9" t="s">
        <v>635</v>
      </c>
      <c r="C2127" s="9" t="s">
        <v>34</v>
      </c>
      <c r="D2127" s="9" t="s">
        <v>37</v>
      </c>
      <c r="E2127" s="9" t="s">
        <v>38</v>
      </c>
      <c r="F2127" s="9" t="s">
        <v>39</v>
      </c>
      <c r="G2127" s="9" t="s">
        <v>635</v>
      </c>
      <c r="H2127" s="9" t="s">
        <v>636</v>
      </c>
      <c r="I2127" s="10">
        <v>42380</v>
      </c>
      <c r="J2127" s="11">
        <v>27885.9</v>
      </c>
    </row>
    <row r="2128" spans="1:10" x14ac:dyDescent="0.2">
      <c r="A2128" s="9" t="s">
        <v>67</v>
      </c>
      <c r="B2128" s="9" t="s">
        <v>635</v>
      </c>
      <c r="C2128" s="9" t="s">
        <v>34</v>
      </c>
      <c r="D2128" s="9" t="s">
        <v>37</v>
      </c>
      <c r="E2128" s="9" t="s">
        <v>38</v>
      </c>
      <c r="F2128" s="9" t="s">
        <v>39</v>
      </c>
      <c r="G2128" s="9" t="s">
        <v>635</v>
      </c>
      <c r="H2128" s="9" t="s">
        <v>636</v>
      </c>
      <c r="I2128" s="10">
        <v>42725</v>
      </c>
      <c r="J2128" s="11">
        <v>4733.3599999999997</v>
      </c>
    </row>
    <row r="2129" spans="1:10" x14ac:dyDescent="0.2">
      <c r="A2129" s="9" t="s">
        <v>67</v>
      </c>
      <c r="B2129" s="9" t="s">
        <v>637</v>
      </c>
      <c r="C2129" s="9" t="s">
        <v>17</v>
      </c>
      <c r="D2129" s="9" t="s">
        <v>37</v>
      </c>
      <c r="E2129" s="9" t="s">
        <v>38</v>
      </c>
      <c r="F2129" s="9" t="s">
        <v>39</v>
      </c>
      <c r="G2129" s="9" t="s">
        <v>637</v>
      </c>
      <c r="H2129" s="9" t="s">
        <v>638</v>
      </c>
      <c r="I2129" s="10">
        <v>37987</v>
      </c>
      <c r="J2129" s="11">
        <v>566.44000000000005</v>
      </c>
    </row>
    <row r="2130" spans="1:10" x14ac:dyDescent="0.2">
      <c r="A2130" s="9" t="s">
        <v>67</v>
      </c>
      <c r="B2130" s="9" t="s">
        <v>637</v>
      </c>
      <c r="C2130" s="9" t="s">
        <v>17</v>
      </c>
      <c r="D2130" s="9" t="s">
        <v>37</v>
      </c>
      <c r="E2130" s="9" t="s">
        <v>38</v>
      </c>
      <c r="F2130" s="9" t="s">
        <v>39</v>
      </c>
      <c r="G2130" s="9" t="s">
        <v>637</v>
      </c>
      <c r="H2130" s="9" t="s">
        <v>638</v>
      </c>
      <c r="I2130" s="10">
        <v>38981</v>
      </c>
      <c r="J2130" s="11">
        <v>2599.64</v>
      </c>
    </row>
    <row r="2131" spans="1:10" x14ac:dyDescent="0.2">
      <c r="A2131" s="9" t="s">
        <v>67</v>
      </c>
      <c r="B2131" s="9" t="s">
        <v>639</v>
      </c>
      <c r="C2131" s="9" t="s">
        <v>17</v>
      </c>
      <c r="D2131" s="9" t="s">
        <v>37</v>
      </c>
      <c r="E2131" s="9" t="s">
        <v>38</v>
      </c>
      <c r="F2131" s="9" t="s">
        <v>39</v>
      </c>
      <c r="G2131" s="9" t="s">
        <v>639</v>
      </c>
      <c r="H2131" s="9" t="s">
        <v>640</v>
      </c>
      <c r="I2131" s="10">
        <v>35065</v>
      </c>
      <c r="J2131" s="11">
        <v>1057.2</v>
      </c>
    </row>
    <row r="2132" spans="1:10" x14ac:dyDescent="0.2">
      <c r="A2132" s="9" t="s">
        <v>67</v>
      </c>
      <c r="B2132" s="9" t="s">
        <v>639</v>
      </c>
      <c r="C2132" s="9" t="s">
        <v>17</v>
      </c>
      <c r="D2132" s="9" t="s">
        <v>37</v>
      </c>
      <c r="E2132" s="9" t="s">
        <v>38</v>
      </c>
      <c r="F2132" s="9" t="s">
        <v>39</v>
      </c>
      <c r="G2132" s="9" t="s">
        <v>639</v>
      </c>
      <c r="H2132" s="9" t="s">
        <v>640</v>
      </c>
      <c r="I2132" s="10">
        <v>38981</v>
      </c>
      <c r="J2132" s="11">
        <v>2599.64</v>
      </c>
    </row>
    <row r="2133" spans="1:10" x14ac:dyDescent="0.2">
      <c r="A2133" s="9" t="s">
        <v>67</v>
      </c>
      <c r="B2133" s="9" t="s">
        <v>641</v>
      </c>
      <c r="C2133" s="9" t="s">
        <v>17</v>
      </c>
      <c r="D2133" s="9" t="s">
        <v>37</v>
      </c>
      <c r="E2133" s="9" t="s">
        <v>38</v>
      </c>
      <c r="F2133" s="9" t="s">
        <v>39</v>
      </c>
      <c r="G2133" s="9" t="s">
        <v>641</v>
      </c>
      <c r="H2133" s="9" t="s">
        <v>642</v>
      </c>
      <c r="I2133" s="10">
        <v>38981</v>
      </c>
      <c r="J2133" s="11">
        <v>2599.11</v>
      </c>
    </row>
    <row r="2134" spans="1:10" x14ac:dyDescent="0.2">
      <c r="A2134" s="9" t="s">
        <v>67</v>
      </c>
      <c r="B2134" s="9" t="s">
        <v>643</v>
      </c>
      <c r="C2134" s="9" t="s">
        <v>34</v>
      </c>
      <c r="D2134" s="9" t="s">
        <v>37</v>
      </c>
      <c r="E2134" s="9" t="s">
        <v>38</v>
      </c>
      <c r="F2134" s="9" t="s">
        <v>39</v>
      </c>
      <c r="G2134" s="9" t="s">
        <v>643</v>
      </c>
      <c r="H2134" s="9" t="s">
        <v>644</v>
      </c>
      <c r="I2134" s="10">
        <v>41997</v>
      </c>
      <c r="J2134" s="11">
        <v>102542.27</v>
      </c>
    </row>
    <row r="2135" spans="1:10" x14ac:dyDescent="0.2">
      <c r="A2135" s="9" t="s">
        <v>67</v>
      </c>
      <c r="B2135" s="9" t="s">
        <v>645</v>
      </c>
      <c r="C2135" s="9" t="s">
        <v>12</v>
      </c>
      <c r="D2135" s="9" t="s">
        <v>13</v>
      </c>
      <c r="E2135" s="9" t="s">
        <v>38</v>
      </c>
      <c r="F2135" s="9" t="s">
        <v>39</v>
      </c>
      <c r="G2135" s="9" t="s">
        <v>645</v>
      </c>
      <c r="H2135" s="9" t="s">
        <v>646</v>
      </c>
      <c r="I2135" s="10">
        <v>41274</v>
      </c>
      <c r="J2135" s="11">
        <v>772642.49</v>
      </c>
    </row>
    <row r="2136" spans="1:10" x14ac:dyDescent="0.2">
      <c r="A2136" s="9" t="s">
        <v>67</v>
      </c>
      <c r="B2136" s="9" t="s">
        <v>647</v>
      </c>
      <c r="C2136" s="9" t="s">
        <v>34</v>
      </c>
      <c r="D2136" s="9" t="s">
        <v>37</v>
      </c>
      <c r="E2136" s="9" t="s">
        <v>38</v>
      </c>
      <c r="F2136" s="9" t="s">
        <v>39</v>
      </c>
      <c r="G2136" s="9" t="s">
        <v>647</v>
      </c>
      <c r="H2136" s="9" t="s">
        <v>648</v>
      </c>
      <c r="I2136" s="10">
        <v>25934</v>
      </c>
      <c r="J2136" s="11">
        <v>243.34</v>
      </c>
    </row>
    <row r="2137" spans="1:10" x14ac:dyDescent="0.2">
      <c r="A2137" s="9" t="s">
        <v>67</v>
      </c>
      <c r="B2137" s="9" t="s">
        <v>647</v>
      </c>
      <c r="C2137" s="9" t="s">
        <v>34</v>
      </c>
      <c r="D2137" s="9" t="s">
        <v>37</v>
      </c>
      <c r="E2137" s="9" t="s">
        <v>38</v>
      </c>
      <c r="F2137" s="9" t="s">
        <v>39</v>
      </c>
      <c r="G2137" s="9" t="s">
        <v>647</v>
      </c>
      <c r="H2137" s="9" t="s">
        <v>648</v>
      </c>
      <c r="I2137" s="10">
        <v>33239</v>
      </c>
      <c r="J2137" s="11">
        <v>25558.74</v>
      </c>
    </row>
    <row r="2138" spans="1:10" x14ac:dyDescent="0.2">
      <c r="A2138" s="9" t="s">
        <v>67</v>
      </c>
      <c r="B2138" s="9" t="s">
        <v>647</v>
      </c>
      <c r="C2138" s="9" t="s">
        <v>34</v>
      </c>
      <c r="D2138" s="9" t="s">
        <v>37</v>
      </c>
      <c r="E2138" s="9" t="s">
        <v>38</v>
      </c>
      <c r="F2138" s="9" t="s">
        <v>39</v>
      </c>
      <c r="G2138" s="9" t="s">
        <v>647</v>
      </c>
      <c r="H2138" s="9" t="s">
        <v>648</v>
      </c>
      <c r="I2138" s="10">
        <v>36161</v>
      </c>
      <c r="J2138" s="12">
        <v>0</v>
      </c>
    </row>
    <row r="2139" spans="1:10" x14ac:dyDescent="0.2">
      <c r="A2139" s="9" t="s">
        <v>67</v>
      </c>
      <c r="B2139" s="9" t="s">
        <v>647</v>
      </c>
      <c r="C2139" s="9" t="s">
        <v>34</v>
      </c>
      <c r="D2139" s="9" t="s">
        <v>37</v>
      </c>
      <c r="E2139" s="9" t="s">
        <v>38</v>
      </c>
      <c r="F2139" s="9" t="s">
        <v>39</v>
      </c>
      <c r="G2139" s="9" t="s">
        <v>647</v>
      </c>
      <c r="H2139" s="9" t="s">
        <v>648</v>
      </c>
      <c r="I2139" s="10">
        <v>41760</v>
      </c>
      <c r="J2139" s="11">
        <v>21002.19</v>
      </c>
    </row>
    <row r="2140" spans="1:10" x14ac:dyDescent="0.2">
      <c r="A2140" s="9" t="s">
        <v>67</v>
      </c>
      <c r="B2140" s="9" t="s">
        <v>647</v>
      </c>
      <c r="C2140" s="9" t="s">
        <v>34</v>
      </c>
      <c r="D2140" s="9" t="s">
        <v>37</v>
      </c>
      <c r="E2140" s="9" t="s">
        <v>38</v>
      </c>
      <c r="F2140" s="9" t="s">
        <v>39</v>
      </c>
      <c r="G2140" s="9" t="s">
        <v>647</v>
      </c>
      <c r="H2140" s="9" t="s">
        <v>648</v>
      </c>
      <c r="I2140" s="10">
        <v>41859</v>
      </c>
      <c r="J2140" s="11">
        <v>143822.70000000001</v>
      </c>
    </row>
    <row r="2141" spans="1:10" x14ac:dyDescent="0.2">
      <c r="A2141" s="9" t="s">
        <v>67</v>
      </c>
      <c r="B2141" s="9" t="s">
        <v>647</v>
      </c>
      <c r="C2141" s="9" t="s">
        <v>34</v>
      </c>
      <c r="D2141" s="9" t="s">
        <v>45</v>
      </c>
      <c r="E2141" s="9" t="s">
        <v>38</v>
      </c>
      <c r="F2141" s="9" t="s">
        <v>39</v>
      </c>
      <c r="G2141" s="9" t="s">
        <v>647</v>
      </c>
      <c r="H2141" s="9" t="s">
        <v>649</v>
      </c>
      <c r="I2141" s="10">
        <v>41585</v>
      </c>
      <c r="J2141" s="11">
        <v>0.01</v>
      </c>
    </row>
    <row r="2142" spans="1:10" x14ac:dyDescent="0.2">
      <c r="A2142" s="9" t="s">
        <v>67</v>
      </c>
      <c r="B2142" s="9" t="s">
        <v>650</v>
      </c>
      <c r="C2142" s="9" t="s">
        <v>17</v>
      </c>
      <c r="D2142" s="9" t="s">
        <v>37</v>
      </c>
      <c r="E2142" s="9" t="s">
        <v>38</v>
      </c>
      <c r="F2142" s="9" t="s">
        <v>39</v>
      </c>
      <c r="G2142" s="9" t="s">
        <v>650</v>
      </c>
      <c r="H2142" s="9" t="s">
        <v>651</v>
      </c>
      <c r="I2142" s="10">
        <v>38981</v>
      </c>
      <c r="J2142" s="11">
        <v>2599.64</v>
      </c>
    </row>
    <row r="2143" spans="1:10" x14ac:dyDescent="0.2">
      <c r="A2143" s="9" t="s">
        <v>67</v>
      </c>
      <c r="B2143" s="9" t="s">
        <v>652</v>
      </c>
      <c r="C2143" s="9" t="s">
        <v>17</v>
      </c>
      <c r="D2143" s="9" t="s">
        <v>37</v>
      </c>
      <c r="E2143" s="9" t="s">
        <v>38</v>
      </c>
      <c r="F2143" s="9" t="s">
        <v>39</v>
      </c>
      <c r="G2143" s="9" t="s">
        <v>652</v>
      </c>
      <c r="H2143" s="9" t="s">
        <v>653</v>
      </c>
      <c r="I2143" s="10">
        <v>40147</v>
      </c>
      <c r="J2143" s="12">
        <v>0</v>
      </c>
    </row>
    <row r="2144" spans="1:10" x14ac:dyDescent="0.2">
      <c r="A2144" s="9" t="s">
        <v>67</v>
      </c>
      <c r="B2144" s="9" t="s">
        <v>654</v>
      </c>
      <c r="C2144" s="9" t="s">
        <v>34</v>
      </c>
      <c r="D2144" s="9" t="s">
        <v>37</v>
      </c>
      <c r="E2144" s="9" t="s">
        <v>38</v>
      </c>
      <c r="F2144" s="9" t="s">
        <v>39</v>
      </c>
      <c r="G2144" s="9" t="s">
        <v>654</v>
      </c>
      <c r="H2144" s="9" t="s">
        <v>655</v>
      </c>
      <c r="I2144" s="10">
        <v>36161</v>
      </c>
      <c r="J2144" s="11">
        <v>2348.13</v>
      </c>
    </row>
    <row r="2145" spans="1:10" x14ac:dyDescent="0.2">
      <c r="A2145" s="9" t="s">
        <v>67</v>
      </c>
      <c r="B2145" s="9" t="s">
        <v>654</v>
      </c>
      <c r="C2145" s="9" t="s">
        <v>34</v>
      </c>
      <c r="D2145" s="9" t="s">
        <v>37</v>
      </c>
      <c r="E2145" s="9" t="s">
        <v>38</v>
      </c>
      <c r="F2145" s="9" t="s">
        <v>39</v>
      </c>
      <c r="G2145" s="9" t="s">
        <v>654</v>
      </c>
      <c r="H2145" s="9" t="s">
        <v>655</v>
      </c>
      <c r="I2145" s="10">
        <v>37622</v>
      </c>
      <c r="J2145" s="11">
        <v>14400.19</v>
      </c>
    </row>
    <row r="2146" spans="1:10" x14ac:dyDescent="0.2">
      <c r="A2146" s="9" t="s">
        <v>67</v>
      </c>
      <c r="B2146" s="9" t="s">
        <v>656</v>
      </c>
      <c r="C2146" s="9" t="s">
        <v>34</v>
      </c>
      <c r="D2146" s="9" t="s">
        <v>37</v>
      </c>
      <c r="E2146" s="9" t="s">
        <v>38</v>
      </c>
      <c r="F2146" s="9" t="s">
        <v>39</v>
      </c>
      <c r="G2146" s="9" t="s">
        <v>656</v>
      </c>
      <c r="H2146" s="9" t="s">
        <v>657</v>
      </c>
      <c r="I2146" s="10">
        <v>33970</v>
      </c>
      <c r="J2146" s="11">
        <v>41369.35</v>
      </c>
    </row>
    <row r="2147" spans="1:10" x14ac:dyDescent="0.2">
      <c r="A2147" s="9" t="s">
        <v>67</v>
      </c>
      <c r="B2147" s="9" t="s">
        <v>656</v>
      </c>
      <c r="C2147" s="9" t="s">
        <v>34</v>
      </c>
      <c r="D2147" s="9" t="s">
        <v>37</v>
      </c>
      <c r="E2147" s="9" t="s">
        <v>38</v>
      </c>
      <c r="F2147" s="9" t="s">
        <v>39</v>
      </c>
      <c r="G2147" s="9" t="s">
        <v>656</v>
      </c>
      <c r="H2147" s="9" t="s">
        <v>657</v>
      </c>
      <c r="I2147" s="10">
        <v>34700</v>
      </c>
      <c r="J2147" s="11">
        <v>9317.4599999999991</v>
      </c>
    </row>
    <row r="2148" spans="1:10" x14ac:dyDescent="0.2">
      <c r="A2148" s="9" t="s">
        <v>67</v>
      </c>
      <c r="B2148" s="9" t="s">
        <v>656</v>
      </c>
      <c r="C2148" s="9" t="s">
        <v>34</v>
      </c>
      <c r="D2148" s="9" t="s">
        <v>37</v>
      </c>
      <c r="E2148" s="9" t="s">
        <v>38</v>
      </c>
      <c r="F2148" s="9" t="s">
        <v>39</v>
      </c>
      <c r="G2148" s="9" t="s">
        <v>656</v>
      </c>
      <c r="H2148" s="9" t="s">
        <v>657</v>
      </c>
      <c r="I2148" s="10">
        <v>37987</v>
      </c>
      <c r="J2148" s="11">
        <v>7939.98</v>
      </c>
    </row>
    <row r="2149" spans="1:10" x14ac:dyDescent="0.2">
      <c r="A2149" s="9" t="s">
        <v>67</v>
      </c>
      <c r="B2149" s="9" t="s">
        <v>656</v>
      </c>
      <c r="C2149" s="9" t="s">
        <v>34</v>
      </c>
      <c r="D2149" s="9" t="s">
        <v>37</v>
      </c>
      <c r="E2149" s="9" t="s">
        <v>38</v>
      </c>
      <c r="F2149" s="9" t="s">
        <v>39</v>
      </c>
      <c r="G2149" s="9" t="s">
        <v>656</v>
      </c>
      <c r="H2149" s="9" t="s">
        <v>657</v>
      </c>
      <c r="I2149" s="10">
        <v>42064</v>
      </c>
      <c r="J2149" s="11">
        <v>101780.13</v>
      </c>
    </row>
    <row r="2150" spans="1:10" x14ac:dyDescent="0.2">
      <c r="A2150" s="9" t="s">
        <v>67</v>
      </c>
      <c r="B2150" s="9" t="s">
        <v>656</v>
      </c>
      <c r="C2150" s="9" t="s">
        <v>34</v>
      </c>
      <c r="D2150" s="9" t="s">
        <v>37</v>
      </c>
      <c r="E2150" s="9" t="s">
        <v>38</v>
      </c>
      <c r="F2150" s="9" t="s">
        <v>39</v>
      </c>
      <c r="G2150" s="9" t="s">
        <v>656</v>
      </c>
      <c r="H2150" s="9" t="s">
        <v>657</v>
      </c>
      <c r="I2150" s="10">
        <v>42467</v>
      </c>
      <c r="J2150" s="11">
        <v>89815.69</v>
      </c>
    </row>
    <row r="2151" spans="1:10" x14ac:dyDescent="0.2">
      <c r="A2151" s="9" t="s">
        <v>67</v>
      </c>
      <c r="B2151" s="9" t="s">
        <v>658</v>
      </c>
      <c r="C2151" s="9" t="s">
        <v>34</v>
      </c>
      <c r="D2151" s="9" t="s">
        <v>37</v>
      </c>
      <c r="E2151" s="9" t="s">
        <v>38</v>
      </c>
      <c r="F2151" s="9" t="s">
        <v>39</v>
      </c>
      <c r="G2151" s="9" t="s">
        <v>658</v>
      </c>
      <c r="H2151" s="9" t="s">
        <v>659</v>
      </c>
      <c r="I2151" s="10">
        <v>31778</v>
      </c>
      <c r="J2151" s="11">
        <v>1878.14</v>
      </c>
    </row>
    <row r="2152" spans="1:10" x14ac:dyDescent="0.2">
      <c r="A2152" s="9" t="s">
        <v>67</v>
      </c>
      <c r="B2152" s="9" t="s">
        <v>660</v>
      </c>
      <c r="C2152" s="9" t="s">
        <v>34</v>
      </c>
      <c r="D2152" s="9" t="s">
        <v>37</v>
      </c>
      <c r="E2152" s="9" t="s">
        <v>38</v>
      </c>
      <c r="F2152" s="9" t="s">
        <v>39</v>
      </c>
      <c r="G2152" s="9" t="s">
        <v>660</v>
      </c>
      <c r="H2152" s="9" t="s">
        <v>661</v>
      </c>
      <c r="I2152" s="10">
        <v>37987</v>
      </c>
      <c r="J2152" s="11">
        <v>13280.12</v>
      </c>
    </row>
    <row r="2153" spans="1:10" x14ac:dyDescent="0.2">
      <c r="A2153" s="9" t="s">
        <v>67</v>
      </c>
      <c r="B2153" s="9" t="s">
        <v>660</v>
      </c>
      <c r="C2153" s="9" t="s">
        <v>34</v>
      </c>
      <c r="D2153" s="9" t="s">
        <v>37</v>
      </c>
      <c r="E2153" s="9" t="s">
        <v>38</v>
      </c>
      <c r="F2153" s="9" t="s">
        <v>39</v>
      </c>
      <c r="G2153" s="9" t="s">
        <v>660</v>
      </c>
      <c r="H2153" s="9" t="s">
        <v>661</v>
      </c>
      <c r="I2153" s="10">
        <v>42339</v>
      </c>
      <c r="J2153" s="11">
        <v>2416.29</v>
      </c>
    </row>
    <row r="2154" spans="1:10" x14ac:dyDescent="0.2">
      <c r="A2154" s="9" t="s">
        <v>67</v>
      </c>
      <c r="B2154" s="9" t="s">
        <v>662</v>
      </c>
      <c r="C2154" s="9" t="s">
        <v>12</v>
      </c>
      <c r="D2154" s="9" t="s">
        <v>13</v>
      </c>
      <c r="E2154" s="9" t="s">
        <v>38</v>
      </c>
      <c r="F2154" s="9" t="s">
        <v>39</v>
      </c>
      <c r="G2154" s="9" t="s">
        <v>662</v>
      </c>
      <c r="H2154" s="9" t="s">
        <v>663</v>
      </c>
      <c r="I2154" s="10">
        <v>41274</v>
      </c>
      <c r="J2154" s="11">
        <v>39265.82</v>
      </c>
    </row>
    <row r="2155" spans="1:10" x14ac:dyDescent="0.2">
      <c r="A2155" s="9" t="s">
        <v>67</v>
      </c>
      <c r="B2155" s="9" t="s">
        <v>664</v>
      </c>
      <c r="C2155" s="9" t="s">
        <v>34</v>
      </c>
      <c r="D2155" s="9" t="s">
        <v>37</v>
      </c>
      <c r="E2155" s="9" t="s">
        <v>38</v>
      </c>
      <c r="F2155" s="9" t="s">
        <v>39</v>
      </c>
      <c r="G2155" s="9" t="s">
        <v>664</v>
      </c>
      <c r="H2155" s="9" t="s">
        <v>665</v>
      </c>
      <c r="I2155" s="10">
        <v>36526</v>
      </c>
      <c r="J2155" s="11">
        <v>3276.62</v>
      </c>
    </row>
    <row r="2156" spans="1:10" x14ac:dyDescent="0.2">
      <c r="A2156" s="9" t="s">
        <v>67</v>
      </c>
      <c r="B2156" s="9" t="s">
        <v>664</v>
      </c>
      <c r="C2156" s="9" t="s">
        <v>34</v>
      </c>
      <c r="D2156" s="9" t="s">
        <v>37</v>
      </c>
      <c r="E2156" s="9" t="s">
        <v>38</v>
      </c>
      <c r="F2156" s="9" t="s">
        <v>39</v>
      </c>
      <c r="G2156" s="9" t="s">
        <v>664</v>
      </c>
      <c r="H2156" s="9" t="s">
        <v>665</v>
      </c>
      <c r="I2156" s="10">
        <v>36892</v>
      </c>
      <c r="J2156" s="11">
        <v>3215.09</v>
      </c>
    </row>
    <row r="2157" spans="1:10" x14ac:dyDescent="0.2">
      <c r="A2157" s="9" t="s">
        <v>67</v>
      </c>
      <c r="B2157" s="9" t="s">
        <v>664</v>
      </c>
      <c r="C2157" s="9" t="s">
        <v>34</v>
      </c>
      <c r="D2157" s="9" t="s">
        <v>37</v>
      </c>
      <c r="E2157" s="9" t="s">
        <v>38</v>
      </c>
      <c r="F2157" s="9" t="s">
        <v>39</v>
      </c>
      <c r="G2157" s="9" t="s">
        <v>664</v>
      </c>
      <c r="H2157" s="9" t="s">
        <v>665</v>
      </c>
      <c r="I2157" s="10">
        <v>37257</v>
      </c>
      <c r="J2157" s="11">
        <v>23915.279999999999</v>
      </c>
    </row>
    <row r="2158" spans="1:10" x14ac:dyDescent="0.2">
      <c r="A2158" s="9" t="s">
        <v>67</v>
      </c>
      <c r="B2158" s="9" t="s">
        <v>664</v>
      </c>
      <c r="C2158" s="9" t="s">
        <v>34</v>
      </c>
      <c r="D2158" s="9" t="s">
        <v>37</v>
      </c>
      <c r="E2158" s="9" t="s">
        <v>38</v>
      </c>
      <c r="F2158" s="9" t="s">
        <v>39</v>
      </c>
      <c r="G2158" s="9" t="s">
        <v>664</v>
      </c>
      <c r="H2158" s="9" t="s">
        <v>665</v>
      </c>
      <c r="I2158" s="10">
        <v>39198</v>
      </c>
      <c r="J2158" s="11">
        <v>37702.629999999997</v>
      </c>
    </row>
    <row r="2159" spans="1:10" x14ac:dyDescent="0.2">
      <c r="A2159" s="9" t="s">
        <v>67</v>
      </c>
      <c r="B2159" s="9" t="s">
        <v>664</v>
      </c>
      <c r="C2159" s="9" t="s">
        <v>34</v>
      </c>
      <c r="D2159" s="9" t="s">
        <v>37</v>
      </c>
      <c r="E2159" s="9" t="s">
        <v>38</v>
      </c>
      <c r="F2159" s="9" t="s">
        <v>39</v>
      </c>
      <c r="G2159" s="9" t="s">
        <v>664</v>
      </c>
      <c r="H2159" s="9" t="s">
        <v>665</v>
      </c>
      <c r="I2159" s="10">
        <v>40161</v>
      </c>
      <c r="J2159" s="11">
        <v>6212.42</v>
      </c>
    </row>
    <row r="2160" spans="1:10" x14ac:dyDescent="0.2">
      <c r="A2160" s="9" t="s">
        <v>67</v>
      </c>
      <c r="B2160" s="9" t="s">
        <v>666</v>
      </c>
      <c r="C2160" s="9" t="s">
        <v>34</v>
      </c>
      <c r="D2160" s="9" t="s">
        <v>37</v>
      </c>
      <c r="E2160" s="9" t="s">
        <v>38</v>
      </c>
      <c r="F2160" s="9" t="s">
        <v>39</v>
      </c>
      <c r="G2160" s="9" t="s">
        <v>666</v>
      </c>
      <c r="H2160" s="9" t="s">
        <v>667</v>
      </c>
      <c r="I2160" s="10">
        <v>28491</v>
      </c>
      <c r="J2160" s="11">
        <v>3601.87</v>
      </c>
    </row>
    <row r="2161" spans="1:10" x14ac:dyDescent="0.2">
      <c r="A2161" s="9" t="s">
        <v>67</v>
      </c>
      <c r="B2161" s="9" t="s">
        <v>666</v>
      </c>
      <c r="C2161" s="9" t="s">
        <v>34</v>
      </c>
      <c r="D2161" s="9" t="s">
        <v>37</v>
      </c>
      <c r="E2161" s="9" t="s">
        <v>38</v>
      </c>
      <c r="F2161" s="9" t="s">
        <v>39</v>
      </c>
      <c r="G2161" s="9" t="s">
        <v>666</v>
      </c>
      <c r="H2161" s="9" t="s">
        <v>667</v>
      </c>
      <c r="I2161" s="10">
        <v>30317</v>
      </c>
      <c r="J2161" s="11">
        <v>5231.08</v>
      </c>
    </row>
    <row r="2162" spans="1:10" x14ac:dyDescent="0.2">
      <c r="A2162" s="9" t="s">
        <v>67</v>
      </c>
      <c r="B2162" s="9" t="s">
        <v>666</v>
      </c>
      <c r="C2162" s="9" t="s">
        <v>34</v>
      </c>
      <c r="D2162" s="9" t="s">
        <v>37</v>
      </c>
      <c r="E2162" s="9" t="s">
        <v>38</v>
      </c>
      <c r="F2162" s="9" t="s">
        <v>39</v>
      </c>
      <c r="G2162" s="9" t="s">
        <v>666</v>
      </c>
      <c r="H2162" s="9" t="s">
        <v>667</v>
      </c>
      <c r="I2162" s="10">
        <v>30682</v>
      </c>
      <c r="J2162" s="11">
        <v>1900.53</v>
      </c>
    </row>
    <row r="2163" spans="1:10" x14ac:dyDescent="0.2">
      <c r="A2163" s="9" t="s">
        <v>67</v>
      </c>
      <c r="B2163" s="9" t="s">
        <v>666</v>
      </c>
      <c r="C2163" s="9" t="s">
        <v>34</v>
      </c>
      <c r="D2163" s="9" t="s">
        <v>37</v>
      </c>
      <c r="E2163" s="9" t="s">
        <v>38</v>
      </c>
      <c r="F2163" s="9" t="s">
        <v>39</v>
      </c>
      <c r="G2163" s="9" t="s">
        <v>666</v>
      </c>
      <c r="H2163" s="9" t="s">
        <v>667</v>
      </c>
      <c r="I2163" s="10">
        <v>31048</v>
      </c>
      <c r="J2163" s="11">
        <v>1061.71</v>
      </c>
    </row>
    <row r="2164" spans="1:10" x14ac:dyDescent="0.2">
      <c r="A2164" s="9" t="s">
        <v>67</v>
      </c>
      <c r="B2164" s="9" t="s">
        <v>668</v>
      </c>
      <c r="C2164" s="9" t="s">
        <v>17</v>
      </c>
      <c r="D2164" s="9" t="s">
        <v>37</v>
      </c>
      <c r="E2164" s="9" t="s">
        <v>38</v>
      </c>
      <c r="F2164" s="9" t="s">
        <v>39</v>
      </c>
      <c r="G2164" s="9" t="s">
        <v>668</v>
      </c>
      <c r="H2164" s="9" t="s">
        <v>669</v>
      </c>
      <c r="I2164" s="10">
        <v>32874</v>
      </c>
      <c r="J2164" s="11">
        <v>19155.240000000002</v>
      </c>
    </row>
    <row r="2165" spans="1:10" x14ac:dyDescent="0.2">
      <c r="A2165" s="9" t="s">
        <v>67</v>
      </c>
      <c r="B2165" s="9" t="s">
        <v>668</v>
      </c>
      <c r="C2165" s="9" t="s">
        <v>17</v>
      </c>
      <c r="D2165" s="9" t="s">
        <v>37</v>
      </c>
      <c r="E2165" s="9" t="s">
        <v>38</v>
      </c>
      <c r="F2165" s="9" t="s">
        <v>39</v>
      </c>
      <c r="G2165" s="9" t="s">
        <v>668</v>
      </c>
      <c r="H2165" s="9" t="s">
        <v>669</v>
      </c>
      <c r="I2165" s="10">
        <v>35431</v>
      </c>
      <c r="J2165" s="11">
        <v>2982.9</v>
      </c>
    </row>
    <row r="2166" spans="1:10" x14ac:dyDescent="0.2">
      <c r="A2166" s="9" t="s">
        <v>67</v>
      </c>
      <c r="B2166" s="9" t="s">
        <v>670</v>
      </c>
      <c r="C2166" s="9" t="s">
        <v>34</v>
      </c>
      <c r="D2166" s="9" t="s">
        <v>37</v>
      </c>
      <c r="E2166" s="9" t="s">
        <v>38</v>
      </c>
      <c r="F2166" s="9" t="s">
        <v>39</v>
      </c>
      <c r="G2166" s="9" t="s">
        <v>670</v>
      </c>
      <c r="H2166" s="9" t="s">
        <v>671</v>
      </c>
      <c r="I2166" s="10">
        <v>40482</v>
      </c>
      <c r="J2166" s="11">
        <v>33632.28</v>
      </c>
    </row>
    <row r="2167" spans="1:10" x14ac:dyDescent="0.2">
      <c r="A2167" s="9" t="s">
        <v>67</v>
      </c>
      <c r="B2167" s="9" t="s">
        <v>670</v>
      </c>
      <c r="C2167" s="9" t="s">
        <v>34</v>
      </c>
      <c r="D2167" s="9" t="s">
        <v>37</v>
      </c>
      <c r="E2167" s="9" t="s">
        <v>38</v>
      </c>
      <c r="F2167" s="9" t="s">
        <v>39</v>
      </c>
      <c r="G2167" s="9" t="s">
        <v>670</v>
      </c>
      <c r="H2167" s="9" t="s">
        <v>671</v>
      </c>
      <c r="I2167" s="10">
        <v>42004</v>
      </c>
      <c r="J2167" s="12">
        <v>0</v>
      </c>
    </row>
    <row r="2168" spans="1:10" x14ac:dyDescent="0.2">
      <c r="A2168" s="9" t="s">
        <v>67</v>
      </c>
      <c r="B2168" s="9" t="s">
        <v>672</v>
      </c>
      <c r="C2168" s="9" t="s">
        <v>17</v>
      </c>
      <c r="D2168" s="9" t="s">
        <v>37</v>
      </c>
      <c r="E2168" s="9" t="s">
        <v>38</v>
      </c>
      <c r="F2168" s="9" t="s">
        <v>39</v>
      </c>
      <c r="G2168" s="9" t="s">
        <v>672</v>
      </c>
      <c r="H2168" s="9" t="s">
        <v>673</v>
      </c>
      <c r="I2168" s="10">
        <v>23743</v>
      </c>
      <c r="J2168" s="11">
        <v>513.4</v>
      </c>
    </row>
    <row r="2169" spans="1:10" x14ac:dyDescent="0.2">
      <c r="A2169" s="9" t="s">
        <v>67</v>
      </c>
      <c r="B2169" s="9" t="s">
        <v>674</v>
      </c>
      <c r="C2169" s="9" t="s">
        <v>12</v>
      </c>
      <c r="D2169" s="9" t="s">
        <v>13</v>
      </c>
      <c r="E2169" s="9" t="s">
        <v>38</v>
      </c>
      <c r="F2169" s="9" t="s">
        <v>39</v>
      </c>
      <c r="G2169" s="9" t="s">
        <v>674</v>
      </c>
      <c r="H2169" s="9" t="s">
        <v>675</v>
      </c>
      <c r="I2169" s="10">
        <v>41274</v>
      </c>
      <c r="J2169" s="11">
        <v>710677.44</v>
      </c>
    </row>
    <row r="2170" spans="1:10" x14ac:dyDescent="0.2">
      <c r="A2170" s="9" t="s">
        <v>67</v>
      </c>
      <c r="B2170" s="9" t="s">
        <v>674</v>
      </c>
      <c r="C2170" s="9" t="s">
        <v>12</v>
      </c>
      <c r="D2170" s="9" t="s">
        <v>13</v>
      </c>
      <c r="E2170" s="9" t="s">
        <v>38</v>
      </c>
      <c r="F2170" s="9" t="s">
        <v>39</v>
      </c>
      <c r="G2170" s="9" t="s">
        <v>674</v>
      </c>
      <c r="H2170" s="9" t="s">
        <v>675</v>
      </c>
      <c r="I2170" s="10">
        <v>41527</v>
      </c>
      <c r="J2170" s="12">
        <v>72602</v>
      </c>
    </row>
    <row r="2171" spans="1:10" x14ac:dyDescent="0.2">
      <c r="A2171" s="9" t="s">
        <v>67</v>
      </c>
      <c r="B2171" s="9" t="s">
        <v>676</v>
      </c>
      <c r="C2171" s="9" t="s">
        <v>34</v>
      </c>
      <c r="D2171" s="9" t="s">
        <v>37</v>
      </c>
      <c r="E2171" s="9" t="s">
        <v>38</v>
      </c>
      <c r="F2171" s="9" t="s">
        <v>39</v>
      </c>
      <c r="G2171" s="9" t="s">
        <v>676</v>
      </c>
      <c r="H2171" s="9" t="s">
        <v>677</v>
      </c>
      <c r="I2171" s="10">
        <v>31778</v>
      </c>
      <c r="J2171" s="11">
        <v>1004.18</v>
      </c>
    </row>
    <row r="2172" spans="1:10" x14ac:dyDescent="0.2">
      <c r="A2172" s="9" t="s">
        <v>67</v>
      </c>
      <c r="B2172" s="9" t="s">
        <v>676</v>
      </c>
      <c r="C2172" s="9" t="s">
        <v>34</v>
      </c>
      <c r="D2172" s="9" t="s">
        <v>37</v>
      </c>
      <c r="E2172" s="9" t="s">
        <v>38</v>
      </c>
      <c r="F2172" s="9" t="s">
        <v>39</v>
      </c>
      <c r="G2172" s="9" t="s">
        <v>676</v>
      </c>
      <c r="H2172" s="9" t="s">
        <v>677</v>
      </c>
      <c r="I2172" s="10">
        <v>36892</v>
      </c>
      <c r="J2172" s="12">
        <v>1</v>
      </c>
    </row>
    <row r="2173" spans="1:10" x14ac:dyDescent="0.2">
      <c r="A2173" s="9" t="s">
        <v>67</v>
      </c>
      <c r="B2173" s="9" t="s">
        <v>676</v>
      </c>
      <c r="C2173" s="9" t="s">
        <v>34</v>
      </c>
      <c r="D2173" s="9" t="s">
        <v>37</v>
      </c>
      <c r="E2173" s="9" t="s">
        <v>38</v>
      </c>
      <c r="F2173" s="9" t="s">
        <v>39</v>
      </c>
      <c r="G2173" s="9" t="s">
        <v>676</v>
      </c>
      <c r="H2173" s="9" t="s">
        <v>677</v>
      </c>
      <c r="I2173" s="10">
        <v>40043</v>
      </c>
      <c r="J2173" s="11">
        <v>67303.88</v>
      </c>
    </row>
    <row r="2174" spans="1:10" x14ac:dyDescent="0.2">
      <c r="A2174" s="9" t="s">
        <v>67</v>
      </c>
      <c r="B2174" s="9" t="s">
        <v>678</v>
      </c>
      <c r="C2174" s="9" t="s">
        <v>34</v>
      </c>
      <c r="D2174" s="9" t="s">
        <v>37</v>
      </c>
      <c r="E2174" s="9" t="s">
        <v>38</v>
      </c>
      <c r="F2174" s="9" t="s">
        <v>39</v>
      </c>
      <c r="G2174" s="9" t="s">
        <v>678</v>
      </c>
      <c r="H2174" s="9" t="s">
        <v>679</v>
      </c>
      <c r="I2174" s="10">
        <v>31048</v>
      </c>
      <c r="J2174" s="11">
        <v>75059.14</v>
      </c>
    </row>
    <row r="2175" spans="1:10" x14ac:dyDescent="0.2">
      <c r="A2175" s="9" t="s">
        <v>67</v>
      </c>
      <c r="B2175" s="9" t="s">
        <v>678</v>
      </c>
      <c r="C2175" s="9" t="s">
        <v>34</v>
      </c>
      <c r="D2175" s="9" t="s">
        <v>37</v>
      </c>
      <c r="E2175" s="9" t="s">
        <v>38</v>
      </c>
      <c r="F2175" s="9" t="s">
        <v>39</v>
      </c>
      <c r="G2175" s="9" t="s">
        <v>678</v>
      </c>
      <c r="H2175" s="9" t="s">
        <v>679</v>
      </c>
      <c r="I2175" s="10">
        <v>34335</v>
      </c>
      <c r="J2175" s="11">
        <v>2868.41</v>
      </c>
    </row>
    <row r="2176" spans="1:10" x14ac:dyDescent="0.2">
      <c r="A2176" s="9" t="s">
        <v>67</v>
      </c>
      <c r="B2176" s="9" t="s">
        <v>678</v>
      </c>
      <c r="C2176" s="9" t="s">
        <v>34</v>
      </c>
      <c r="D2176" s="9" t="s">
        <v>37</v>
      </c>
      <c r="E2176" s="9" t="s">
        <v>38</v>
      </c>
      <c r="F2176" s="9" t="s">
        <v>39</v>
      </c>
      <c r="G2176" s="9" t="s">
        <v>678</v>
      </c>
      <c r="H2176" s="9" t="s">
        <v>679</v>
      </c>
      <c r="I2176" s="10">
        <v>39813</v>
      </c>
      <c r="J2176" s="11">
        <v>3019.3</v>
      </c>
    </row>
    <row r="2177" spans="1:10" x14ac:dyDescent="0.2">
      <c r="A2177" s="9" t="s">
        <v>67</v>
      </c>
      <c r="B2177" s="9" t="s">
        <v>680</v>
      </c>
      <c r="C2177" s="9" t="s">
        <v>34</v>
      </c>
      <c r="D2177" s="9" t="s">
        <v>37</v>
      </c>
      <c r="E2177" s="9" t="s">
        <v>38</v>
      </c>
      <c r="F2177" s="9" t="s">
        <v>39</v>
      </c>
      <c r="G2177" s="9" t="s">
        <v>680</v>
      </c>
      <c r="H2177" s="9" t="s">
        <v>681</v>
      </c>
      <c r="I2177" s="10">
        <v>29952</v>
      </c>
      <c r="J2177" s="11">
        <v>745.89</v>
      </c>
    </row>
    <row r="2178" spans="1:10" x14ac:dyDescent="0.2">
      <c r="A2178" s="9" t="s">
        <v>67</v>
      </c>
      <c r="B2178" s="9" t="s">
        <v>682</v>
      </c>
      <c r="C2178" s="9" t="s">
        <v>34</v>
      </c>
      <c r="D2178" s="9" t="s">
        <v>37</v>
      </c>
      <c r="E2178" s="9" t="s">
        <v>38</v>
      </c>
      <c r="F2178" s="9" t="s">
        <v>39</v>
      </c>
      <c r="G2178" s="9" t="s">
        <v>682</v>
      </c>
      <c r="H2178" s="9" t="s">
        <v>683</v>
      </c>
      <c r="I2178" s="10">
        <v>36892</v>
      </c>
      <c r="J2178" s="11">
        <v>2958.87</v>
      </c>
    </row>
    <row r="2179" spans="1:10" x14ac:dyDescent="0.2">
      <c r="A2179" s="9" t="s">
        <v>67</v>
      </c>
      <c r="B2179" s="9" t="s">
        <v>682</v>
      </c>
      <c r="C2179" s="9" t="s">
        <v>34</v>
      </c>
      <c r="D2179" s="9" t="s">
        <v>37</v>
      </c>
      <c r="E2179" s="9" t="s">
        <v>38</v>
      </c>
      <c r="F2179" s="9" t="s">
        <v>39</v>
      </c>
      <c r="G2179" s="9" t="s">
        <v>682</v>
      </c>
      <c r="H2179" s="9" t="s">
        <v>683</v>
      </c>
      <c r="I2179" s="10">
        <v>37987</v>
      </c>
      <c r="J2179" s="11">
        <v>30695.29</v>
      </c>
    </row>
    <row r="2180" spans="1:10" x14ac:dyDescent="0.2">
      <c r="A2180" s="9" t="s">
        <v>67</v>
      </c>
      <c r="B2180" s="9" t="s">
        <v>682</v>
      </c>
      <c r="C2180" s="9" t="s">
        <v>34</v>
      </c>
      <c r="D2180" s="9" t="s">
        <v>37</v>
      </c>
      <c r="E2180" s="9" t="s">
        <v>38</v>
      </c>
      <c r="F2180" s="9" t="s">
        <v>39</v>
      </c>
      <c r="G2180" s="9" t="s">
        <v>682</v>
      </c>
      <c r="H2180" s="9" t="s">
        <v>683</v>
      </c>
      <c r="I2180" s="10">
        <v>41585</v>
      </c>
      <c r="J2180" s="11">
        <v>0.01</v>
      </c>
    </row>
    <row r="2181" spans="1:10" x14ac:dyDescent="0.2">
      <c r="A2181" s="9" t="s">
        <v>67</v>
      </c>
      <c r="B2181" s="9" t="s">
        <v>682</v>
      </c>
      <c r="C2181" s="9" t="s">
        <v>34</v>
      </c>
      <c r="D2181" s="9" t="s">
        <v>37</v>
      </c>
      <c r="E2181" s="9" t="s">
        <v>38</v>
      </c>
      <c r="F2181" s="9" t="s">
        <v>39</v>
      </c>
      <c r="G2181" s="9" t="s">
        <v>682</v>
      </c>
      <c r="H2181" s="9" t="s">
        <v>683</v>
      </c>
      <c r="I2181" s="10">
        <v>41760</v>
      </c>
      <c r="J2181" s="11">
        <v>160167.54</v>
      </c>
    </row>
    <row r="2182" spans="1:10" x14ac:dyDescent="0.2">
      <c r="A2182" s="9" t="s">
        <v>67</v>
      </c>
      <c r="B2182" s="9" t="s">
        <v>684</v>
      </c>
      <c r="C2182" s="9" t="s">
        <v>34</v>
      </c>
      <c r="D2182" s="9" t="s">
        <v>37</v>
      </c>
      <c r="E2182" s="9" t="s">
        <v>38</v>
      </c>
      <c r="F2182" s="9" t="s">
        <v>39</v>
      </c>
      <c r="G2182" s="9" t="s">
        <v>684</v>
      </c>
      <c r="H2182" s="9" t="s">
        <v>685</v>
      </c>
      <c r="I2182" s="10">
        <v>33970</v>
      </c>
      <c r="J2182" s="11">
        <v>857.25</v>
      </c>
    </row>
    <row r="2183" spans="1:10" x14ac:dyDescent="0.2">
      <c r="A2183" s="9" t="s">
        <v>67</v>
      </c>
      <c r="B2183" s="9" t="s">
        <v>684</v>
      </c>
      <c r="C2183" s="9" t="s">
        <v>34</v>
      </c>
      <c r="D2183" s="9" t="s">
        <v>37</v>
      </c>
      <c r="E2183" s="9" t="s">
        <v>38</v>
      </c>
      <c r="F2183" s="9" t="s">
        <v>39</v>
      </c>
      <c r="G2183" s="9" t="s">
        <v>684</v>
      </c>
      <c r="H2183" s="9" t="s">
        <v>685</v>
      </c>
      <c r="I2183" s="10">
        <v>36526</v>
      </c>
      <c r="J2183" s="11">
        <v>160762.47</v>
      </c>
    </row>
    <row r="2184" spans="1:10" x14ac:dyDescent="0.2">
      <c r="A2184" s="9" t="s">
        <v>67</v>
      </c>
      <c r="B2184" s="9" t="s">
        <v>684</v>
      </c>
      <c r="C2184" s="9" t="s">
        <v>34</v>
      </c>
      <c r="D2184" s="9" t="s">
        <v>37</v>
      </c>
      <c r="E2184" s="9" t="s">
        <v>38</v>
      </c>
      <c r="F2184" s="9" t="s">
        <v>39</v>
      </c>
      <c r="G2184" s="9" t="s">
        <v>684</v>
      </c>
      <c r="H2184" s="9" t="s">
        <v>685</v>
      </c>
      <c r="I2184" s="10">
        <v>37622</v>
      </c>
      <c r="J2184" s="11">
        <v>10460.19</v>
      </c>
    </row>
    <row r="2185" spans="1:10" x14ac:dyDescent="0.2">
      <c r="A2185" s="9" t="s">
        <v>67</v>
      </c>
      <c r="B2185" s="9" t="s">
        <v>684</v>
      </c>
      <c r="C2185" s="9" t="s">
        <v>34</v>
      </c>
      <c r="D2185" s="9" t="s">
        <v>37</v>
      </c>
      <c r="E2185" s="9" t="s">
        <v>38</v>
      </c>
      <c r="F2185" s="9" t="s">
        <v>39</v>
      </c>
      <c r="G2185" s="9" t="s">
        <v>684</v>
      </c>
      <c r="H2185" s="9" t="s">
        <v>685</v>
      </c>
      <c r="I2185" s="10">
        <v>40817</v>
      </c>
      <c r="J2185" s="11">
        <v>70111.62</v>
      </c>
    </row>
    <row r="2186" spans="1:10" x14ac:dyDescent="0.2">
      <c r="A2186" s="9" t="s">
        <v>67</v>
      </c>
      <c r="B2186" s="9" t="s">
        <v>684</v>
      </c>
      <c r="C2186" s="9" t="s">
        <v>34</v>
      </c>
      <c r="D2186" s="9" t="s">
        <v>37</v>
      </c>
      <c r="E2186" s="9" t="s">
        <v>38</v>
      </c>
      <c r="F2186" s="9" t="s">
        <v>39</v>
      </c>
      <c r="G2186" s="9" t="s">
        <v>684</v>
      </c>
      <c r="H2186" s="9" t="s">
        <v>685</v>
      </c>
      <c r="I2186" s="10">
        <v>40903</v>
      </c>
      <c r="J2186" s="11">
        <v>44361.17</v>
      </c>
    </row>
    <row r="2187" spans="1:10" x14ac:dyDescent="0.2">
      <c r="A2187" s="9" t="s">
        <v>67</v>
      </c>
      <c r="B2187" s="9" t="s">
        <v>684</v>
      </c>
      <c r="C2187" s="9" t="s">
        <v>34</v>
      </c>
      <c r="D2187" s="9" t="s">
        <v>37</v>
      </c>
      <c r="E2187" s="9" t="s">
        <v>38</v>
      </c>
      <c r="F2187" s="9" t="s">
        <v>39</v>
      </c>
      <c r="G2187" s="9" t="s">
        <v>684</v>
      </c>
      <c r="H2187" s="9" t="s">
        <v>685</v>
      </c>
      <c r="I2187" s="10">
        <v>41760</v>
      </c>
      <c r="J2187" s="11">
        <v>21002.19</v>
      </c>
    </row>
    <row r="2188" spans="1:10" x14ac:dyDescent="0.2">
      <c r="A2188" s="9" t="s">
        <v>67</v>
      </c>
      <c r="B2188" s="9" t="s">
        <v>686</v>
      </c>
      <c r="C2188" s="9" t="s">
        <v>34</v>
      </c>
      <c r="D2188" s="9" t="s">
        <v>37</v>
      </c>
      <c r="E2188" s="9" t="s">
        <v>38</v>
      </c>
      <c r="F2188" s="9" t="s">
        <v>39</v>
      </c>
      <c r="G2188" s="9" t="s">
        <v>686</v>
      </c>
      <c r="H2188" s="9" t="s">
        <v>687</v>
      </c>
      <c r="I2188" s="10">
        <v>33604</v>
      </c>
      <c r="J2188" s="11">
        <v>821.41</v>
      </c>
    </row>
    <row r="2189" spans="1:10" x14ac:dyDescent="0.2">
      <c r="A2189" s="9" t="s">
        <v>67</v>
      </c>
      <c r="B2189" s="9" t="s">
        <v>686</v>
      </c>
      <c r="C2189" s="9" t="s">
        <v>34</v>
      </c>
      <c r="D2189" s="9" t="s">
        <v>37</v>
      </c>
      <c r="E2189" s="9" t="s">
        <v>38</v>
      </c>
      <c r="F2189" s="9" t="s">
        <v>39</v>
      </c>
      <c r="G2189" s="9" t="s">
        <v>686</v>
      </c>
      <c r="H2189" s="9" t="s">
        <v>687</v>
      </c>
      <c r="I2189" s="10">
        <v>35431</v>
      </c>
      <c r="J2189" s="11">
        <v>23533.69</v>
      </c>
    </row>
    <row r="2190" spans="1:10" x14ac:dyDescent="0.2">
      <c r="A2190" s="9" t="s">
        <v>67</v>
      </c>
      <c r="B2190" s="9" t="s">
        <v>686</v>
      </c>
      <c r="C2190" s="9" t="s">
        <v>34</v>
      </c>
      <c r="D2190" s="9" t="s">
        <v>37</v>
      </c>
      <c r="E2190" s="9" t="s">
        <v>38</v>
      </c>
      <c r="F2190" s="9" t="s">
        <v>39</v>
      </c>
      <c r="G2190" s="9" t="s">
        <v>686</v>
      </c>
      <c r="H2190" s="9" t="s">
        <v>687</v>
      </c>
      <c r="I2190" s="10">
        <v>41585</v>
      </c>
      <c r="J2190" s="11">
        <v>0.01</v>
      </c>
    </row>
    <row r="2191" spans="1:10" x14ac:dyDescent="0.2">
      <c r="A2191" s="9" t="s">
        <v>67</v>
      </c>
      <c r="B2191" s="9" t="s">
        <v>686</v>
      </c>
      <c r="C2191" s="9" t="s">
        <v>34</v>
      </c>
      <c r="D2191" s="9" t="s">
        <v>37</v>
      </c>
      <c r="E2191" s="9" t="s">
        <v>38</v>
      </c>
      <c r="F2191" s="9" t="s">
        <v>39</v>
      </c>
      <c r="G2191" s="9" t="s">
        <v>686</v>
      </c>
      <c r="H2191" s="9" t="s">
        <v>687</v>
      </c>
      <c r="I2191" s="10">
        <v>41760</v>
      </c>
      <c r="J2191" s="11">
        <v>152397.88</v>
      </c>
    </row>
    <row r="2192" spans="1:10" x14ac:dyDescent="0.2">
      <c r="A2192" s="9" t="s">
        <v>67</v>
      </c>
      <c r="B2192" s="9" t="s">
        <v>688</v>
      </c>
      <c r="C2192" s="9" t="s">
        <v>34</v>
      </c>
      <c r="D2192" s="9" t="s">
        <v>37</v>
      </c>
      <c r="E2192" s="9" t="s">
        <v>38</v>
      </c>
      <c r="F2192" s="9" t="s">
        <v>39</v>
      </c>
      <c r="G2192" s="9" t="s">
        <v>688</v>
      </c>
      <c r="H2192" s="9" t="s">
        <v>689</v>
      </c>
      <c r="I2192" s="10">
        <v>42360</v>
      </c>
      <c r="J2192" s="11">
        <v>22291.07</v>
      </c>
    </row>
    <row r="2193" spans="1:10" x14ac:dyDescent="0.2">
      <c r="A2193" s="9" t="s">
        <v>67</v>
      </c>
      <c r="B2193" s="9" t="s">
        <v>690</v>
      </c>
      <c r="C2193" s="9" t="s">
        <v>34</v>
      </c>
      <c r="D2193" s="9" t="s">
        <v>37</v>
      </c>
      <c r="E2193" s="9" t="s">
        <v>38</v>
      </c>
      <c r="F2193" s="9" t="s">
        <v>39</v>
      </c>
      <c r="G2193" s="9" t="s">
        <v>690</v>
      </c>
      <c r="H2193" s="9" t="s">
        <v>691</v>
      </c>
      <c r="I2193" s="10">
        <v>39206</v>
      </c>
      <c r="J2193" s="11">
        <v>63579.040000000001</v>
      </c>
    </row>
    <row r="2194" spans="1:10" x14ac:dyDescent="0.2">
      <c r="A2194" s="9" t="s">
        <v>67</v>
      </c>
      <c r="B2194" s="9" t="s">
        <v>690</v>
      </c>
      <c r="C2194" s="9" t="s">
        <v>34</v>
      </c>
      <c r="D2194" s="9" t="s">
        <v>37</v>
      </c>
      <c r="E2194" s="9" t="s">
        <v>38</v>
      </c>
      <c r="F2194" s="9" t="s">
        <v>39</v>
      </c>
      <c r="G2194" s="9" t="s">
        <v>690</v>
      </c>
      <c r="H2194" s="9" t="s">
        <v>691</v>
      </c>
      <c r="I2194" s="10">
        <v>42064</v>
      </c>
      <c r="J2194" s="11">
        <v>131094.25</v>
      </c>
    </row>
    <row r="2195" spans="1:10" x14ac:dyDescent="0.2">
      <c r="A2195" s="9" t="s">
        <v>67</v>
      </c>
      <c r="B2195" s="9" t="s">
        <v>692</v>
      </c>
      <c r="C2195" s="9" t="s">
        <v>12</v>
      </c>
      <c r="D2195" s="9" t="s">
        <v>37</v>
      </c>
      <c r="E2195" s="9" t="s">
        <v>38</v>
      </c>
      <c r="F2195" s="9" t="s">
        <v>39</v>
      </c>
      <c r="G2195" s="9" t="s">
        <v>692</v>
      </c>
      <c r="H2195" s="9" t="s">
        <v>693</v>
      </c>
      <c r="I2195" s="10">
        <v>17168</v>
      </c>
      <c r="J2195" s="11">
        <v>1816.65</v>
      </c>
    </row>
    <row r="2196" spans="1:10" x14ac:dyDescent="0.2">
      <c r="A2196" s="9" t="s">
        <v>67</v>
      </c>
      <c r="B2196" s="9" t="s">
        <v>692</v>
      </c>
      <c r="C2196" s="9" t="s">
        <v>12</v>
      </c>
      <c r="D2196" s="9" t="s">
        <v>37</v>
      </c>
      <c r="E2196" s="9" t="s">
        <v>38</v>
      </c>
      <c r="F2196" s="9" t="s">
        <v>39</v>
      </c>
      <c r="G2196" s="9" t="s">
        <v>692</v>
      </c>
      <c r="H2196" s="9" t="s">
        <v>693</v>
      </c>
      <c r="I2196" s="10">
        <v>17899</v>
      </c>
      <c r="J2196" s="11">
        <v>80.7</v>
      </c>
    </row>
    <row r="2197" spans="1:10" x14ac:dyDescent="0.2">
      <c r="A2197" s="9" t="s">
        <v>67</v>
      </c>
      <c r="B2197" s="9" t="s">
        <v>692</v>
      </c>
      <c r="C2197" s="9" t="s">
        <v>12</v>
      </c>
      <c r="D2197" s="9" t="s">
        <v>37</v>
      </c>
      <c r="E2197" s="9" t="s">
        <v>38</v>
      </c>
      <c r="F2197" s="9" t="s">
        <v>39</v>
      </c>
      <c r="G2197" s="9" t="s">
        <v>692</v>
      </c>
      <c r="H2197" s="9" t="s">
        <v>693</v>
      </c>
      <c r="I2197" s="10">
        <v>18994</v>
      </c>
      <c r="J2197" s="11">
        <v>283.66000000000003</v>
      </c>
    </row>
    <row r="2198" spans="1:10" x14ac:dyDescent="0.2">
      <c r="A2198" s="9" t="s">
        <v>67</v>
      </c>
      <c r="B2198" s="9" t="s">
        <v>692</v>
      </c>
      <c r="C2198" s="9" t="s">
        <v>12</v>
      </c>
      <c r="D2198" s="9" t="s">
        <v>37</v>
      </c>
      <c r="E2198" s="9" t="s">
        <v>38</v>
      </c>
      <c r="F2198" s="9" t="s">
        <v>39</v>
      </c>
      <c r="G2198" s="9" t="s">
        <v>692</v>
      </c>
      <c r="H2198" s="9" t="s">
        <v>693</v>
      </c>
      <c r="I2198" s="10">
        <v>19725</v>
      </c>
      <c r="J2198" s="11">
        <v>68.55</v>
      </c>
    </row>
    <row r="2199" spans="1:10" x14ac:dyDescent="0.2">
      <c r="A2199" s="9" t="s">
        <v>67</v>
      </c>
      <c r="B2199" s="9" t="s">
        <v>692</v>
      </c>
      <c r="C2199" s="9" t="s">
        <v>12</v>
      </c>
      <c r="D2199" s="9" t="s">
        <v>37</v>
      </c>
      <c r="E2199" s="9" t="s">
        <v>38</v>
      </c>
      <c r="F2199" s="9" t="s">
        <v>39</v>
      </c>
      <c r="G2199" s="9" t="s">
        <v>692</v>
      </c>
      <c r="H2199" s="9" t="s">
        <v>693</v>
      </c>
      <c r="I2199" s="10">
        <v>20090</v>
      </c>
      <c r="J2199" s="11">
        <v>423.4</v>
      </c>
    </row>
    <row r="2200" spans="1:10" x14ac:dyDescent="0.2">
      <c r="A2200" s="9" t="s">
        <v>67</v>
      </c>
      <c r="B2200" s="9" t="s">
        <v>692</v>
      </c>
      <c r="C2200" s="9" t="s">
        <v>12</v>
      </c>
      <c r="D2200" s="9" t="s">
        <v>37</v>
      </c>
      <c r="E2200" s="9" t="s">
        <v>38</v>
      </c>
      <c r="F2200" s="9" t="s">
        <v>39</v>
      </c>
      <c r="G2200" s="9" t="s">
        <v>692</v>
      </c>
      <c r="H2200" s="9" t="s">
        <v>693</v>
      </c>
      <c r="I2200" s="10">
        <v>20821</v>
      </c>
      <c r="J2200" s="11">
        <v>345.96</v>
      </c>
    </row>
    <row r="2201" spans="1:10" x14ac:dyDescent="0.2">
      <c r="A2201" s="9" t="s">
        <v>67</v>
      </c>
      <c r="B2201" s="9" t="s">
        <v>692</v>
      </c>
      <c r="C2201" s="9" t="s">
        <v>12</v>
      </c>
      <c r="D2201" s="9" t="s">
        <v>37</v>
      </c>
      <c r="E2201" s="9" t="s">
        <v>38</v>
      </c>
      <c r="F2201" s="9" t="s">
        <v>39</v>
      </c>
      <c r="G2201" s="9" t="s">
        <v>692</v>
      </c>
      <c r="H2201" s="9" t="s">
        <v>693</v>
      </c>
      <c r="I2201" s="10">
        <v>21551</v>
      </c>
      <c r="J2201" s="11">
        <v>135.84</v>
      </c>
    </row>
    <row r="2202" spans="1:10" x14ac:dyDescent="0.2">
      <c r="A2202" s="9" t="s">
        <v>67</v>
      </c>
      <c r="B2202" s="9" t="s">
        <v>692</v>
      </c>
      <c r="C2202" s="9" t="s">
        <v>12</v>
      </c>
      <c r="D2202" s="9" t="s">
        <v>37</v>
      </c>
      <c r="E2202" s="9" t="s">
        <v>38</v>
      </c>
      <c r="F2202" s="9" t="s">
        <v>39</v>
      </c>
      <c r="G2202" s="9" t="s">
        <v>692</v>
      </c>
      <c r="H2202" s="9" t="s">
        <v>693</v>
      </c>
      <c r="I2202" s="10">
        <v>24108</v>
      </c>
      <c r="J2202" s="11">
        <v>2025.12</v>
      </c>
    </row>
    <row r="2203" spans="1:10" x14ac:dyDescent="0.2">
      <c r="A2203" s="9" t="s">
        <v>67</v>
      </c>
      <c r="B2203" s="9" t="s">
        <v>692</v>
      </c>
      <c r="C2203" s="9" t="s">
        <v>12</v>
      </c>
      <c r="D2203" s="9" t="s">
        <v>37</v>
      </c>
      <c r="E2203" s="9" t="s">
        <v>38</v>
      </c>
      <c r="F2203" s="9" t="s">
        <v>39</v>
      </c>
      <c r="G2203" s="9" t="s">
        <v>692</v>
      </c>
      <c r="H2203" s="9" t="s">
        <v>693</v>
      </c>
      <c r="I2203" s="10">
        <v>24473</v>
      </c>
      <c r="J2203" s="11">
        <v>341.3</v>
      </c>
    </row>
    <row r="2204" spans="1:10" x14ac:dyDescent="0.2">
      <c r="A2204" s="9" t="s">
        <v>67</v>
      </c>
      <c r="B2204" s="9" t="s">
        <v>692</v>
      </c>
      <c r="C2204" s="9" t="s">
        <v>12</v>
      </c>
      <c r="D2204" s="9" t="s">
        <v>37</v>
      </c>
      <c r="E2204" s="9" t="s">
        <v>38</v>
      </c>
      <c r="F2204" s="9" t="s">
        <v>39</v>
      </c>
      <c r="G2204" s="9" t="s">
        <v>692</v>
      </c>
      <c r="H2204" s="9" t="s">
        <v>693</v>
      </c>
      <c r="I2204" s="10">
        <v>25569</v>
      </c>
      <c r="J2204" s="11">
        <v>413.3</v>
      </c>
    </row>
    <row r="2205" spans="1:10" x14ac:dyDescent="0.2">
      <c r="A2205" s="9" t="s">
        <v>67</v>
      </c>
      <c r="B2205" s="9" t="s">
        <v>692</v>
      </c>
      <c r="C2205" s="9" t="s">
        <v>12</v>
      </c>
      <c r="D2205" s="9" t="s">
        <v>37</v>
      </c>
      <c r="E2205" s="9" t="s">
        <v>38</v>
      </c>
      <c r="F2205" s="9" t="s">
        <v>39</v>
      </c>
      <c r="G2205" s="9" t="s">
        <v>692</v>
      </c>
      <c r="H2205" s="9" t="s">
        <v>693</v>
      </c>
      <c r="I2205" s="10">
        <v>25934</v>
      </c>
      <c r="J2205" s="11">
        <v>153.51</v>
      </c>
    </row>
    <row r="2206" spans="1:10" x14ac:dyDescent="0.2">
      <c r="A2206" s="9" t="s">
        <v>67</v>
      </c>
      <c r="B2206" s="9" t="s">
        <v>692</v>
      </c>
      <c r="C2206" s="9" t="s">
        <v>12</v>
      </c>
      <c r="D2206" s="9" t="s">
        <v>37</v>
      </c>
      <c r="E2206" s="9" t="s">
        <v>38</v>
      </c>
      <c r="F2206" s="9" t="s">
        <v>39</v>
      </c>
      <c r="G2206" s="9" t="s">
        <v>692</v>
      </c>
      <c r="H2206" s="9" t="s">
        <v>693</v>
      </c>
      <c r="I2206" s="10">
        <v>27030</v>
      </c>
      <c r="J2206" s="11">
        <v>114.54</v>
      </c>
    </row>
    <row r="2207" spans="1:10" x14ac:dyDescent="0.2">
      <c r="A2207" s="9" t="s">
        <v>67</v>
      </c>
      <c r="B2207" s="9" t="s">
        <v>692</v>
      </c>
      <c r="C2207" s="9" t="s">
        <v>12</v>
      </c>
      <c r="D2207" s="9" t="s">
        <v>37</v>
      </c>
      <c r="E2207" s="9" t="s">
        <v>38</v>
      </c>
      <c r="F2207" s="9" t="s">
        <v>39</v>
      </c>
      <c r="G2207" s="9" t="s">
        <v>692</v>
      </c>
      <c r="H2207" s="9" t="s">
        <v>693</v>
      </c>
      <c r="I2207" s="10">
        <v>27760</v>
      </c>
      <c r="J2207" s="11">
        <v>1611.16</v>
      </c>
    </row>
    <row r="2208" spans="1:10" x14ac:dyDescent="0.2">
      <c r="A2208" s="9" t="s">
        <v>67</v>
      </c>
      <c r="B2208" s="9" t="s">
        <v>692</v>
      </c>
      <c r="C2208" s="9" t="s">
        <v>12</v>
      </c>
      <c r="D2208" s="9" t="s">
        <v>37</v>
      </c>
      <c r="E2208" s="9" t="s">
        <v>38</v>
      </c>
      <c r="F2208" s="9" t="s">
        <v>39</v>
      </c>
      <c r="G2208" s="9" t="s">
        <v>692</v>
      </c>
      <c r="H2208" s="9" t="s">
        <v>693</v>
      </c>
      <c r="I2208" s="10">
        <v>28126</v>
      </c>
      <c r="J2208" s="11">
        <v>388.8</v>
      </c>
    </row>
    <row r="2209" spans="1:10" x14ac:dyDescent="0.2">
      <c r="A2209" s="9" t="s">
        <v>67</v>
      </c>
      <c r="B2209" s="9" t="s">
        <v>692</v>
      </c>
      <c r="C2209" s="9" t="s">
        <v>12</v>
      </c>
      <c r="D2209" s="9" t="s">
        <v>37</v>
      </c>
      <c r="E2209" s="9" t="s">
        <v>38</v>
      </c>
      <c r="F2209" s="9" t="s">
        <v>39</v>
      </c>
      <c r="G2209" s="9" t="s">
        <v>692</v>
      </c>
      <c r="H2209" s="9" t="s">
        <v>693</v>
      </c>
      <c r="I2209" s="10">
        <v>29587</v>
      </c>
      <c r="J2209" s="11">
        <v>3445.28</v>
      </c>
    </row>
    <row r="2210" spans="1:10" x14ac:dyDescent="0.2">
      <c r="A2210" s="9" t="s">
        <v>67</v>
      </c>
      <c r="B2210" s="9" t="s">
        <v>692</v>
      </c>
      <c r="C2210" s="9" t="s">
        <v>12</v>
      </c>
      <c r="D2210" s="9" t="s">
        <v>37</v>
      </c>
      <c r="E2210" s="9" t="s">
        <v>38</v>
      </c>
      <c r="F2210" s="9" t="s">
        <v>39</v>
      </c>
      <c r="G2210" s="9" t="s">
        <v>692</v>
      </c>
      <c r="H2210" s="9" t="s">
        <v>693</v>
      </c>
      <c r="I2210" s="10">
        <v>29952</v>
      </c>
      <c r="J2210" s="11">
        <v>1696.74</v>
      </c>
    </row>
    <row r="2211" spans="1:10" x14ac:dyDescent="0.2">
      <c r="A2211" s="9" t="s">
        <v>67</v>
      </c>
      <c r="B2211" s="9" t="s">
        <v>692</v>
      </c>
      <c r="C2211" s="9" t="s">
        <v>12</v>
      </c>
      <c r="D2211" s="9" t="s">
        <v>37</v>
      </c>
      <c r="E2211" s="9" t="s">
        <v>38</v>
      </c>
      <c r="F2211" s="9" t="s">
        <v>39</v>
      </c>
      <c r="G2211" s="9" t="s">
        <v>692</v>
      </c>
      <c r="H2211" s="9" t="s">
        <v>693</v>
      </c>
      <c r="I2211" s="10">
        <v>30317</v>
      </c>
      <c r="J2211" s="11">
        <v>3000.58</v>
      </c>
    </row>
    <row r="2212" spans="1:10" x14ac:dyDescent="0.2">
      <c r="A2212" s="9" t="s">
        <v>67</v>
      </c>
      <c r="B2212" s="9" t="s">
        <v>692</v>
      </c>
      <c r="C2212" s="9" t="s">
        <v>12</v>
      </c>
      <c r="D2212" s="9" t="s">
        <v>37</v>
      </c>
      <c r="E2212" s="9" t="s">
        <v>38</v>
      </c>
      <c r="F2212" s="9" t="s">
        <v>39</v>
      </c>
      <c r="G2212" s="9" t="s">
        <v>692</v>
      </c>
      <c r="H2212" s="9" t="s">
        <v>693</v>
      </c>
      <c r="I2212" s="10">
        <v>31048</v>
      </c>
      <c r="J2212" s="11">
        <v>1282.31</v>
      </c>
    </row>
    <row r="2213" spans="1:10" x14ac:dyDescent="0.2">
      <c r="A2213" s="9" t="s">
        <v>67</v>
      </c>
      <c r="B2213" s="9" t="s">
        <v>692</v>
      </c>
      <c r="C2213" s="9" t="s">
        <v>12</v>
      </c>
      <c r="D2213" s="9" t="s">
        <v>37</v>
      </c>
      <c r="E2213" s="9" t="s">
        <v>38</v>
      </c>
      <c r="F2213" s="9" t="s">
        <v>39</v>
      </c>
      <c r="G2213" s="9" t="s">
        <v>692</v>
      </c>
      <c r="H2213" s="9" t="s">
        <v>693</v>
      </c>
      <c r="I2213" s="10">
        <v>33239</v>
      </c>
      <c r="J2213" s="11">
        <v>31089.03</v>
      </c>
    </row>
    <row r="2214" spans="1:10" x14ac:dyDescent="0.2">
      <c r="A2214" s="9" t="s">
        <v>67</v>
      </c>
      <c r="B2214" s="9" t="s">
        <v>692</v>
      </c>
      <c r="C2214" s="9" t="s">
        <v>12</v>
      </c>
      <c r="D2214" s="9" t="s">
        <v>37</v>
      </c>
      <c r="E2214" s="9" t="s">
        <v>38</v>
      </c>
      <c r="F2214" s="9" t="s">
        <v>39</v>
      </c>
      <c r="G2214" s="9" t="s">
        <v>692</v>
      </c>
      <c r="H2214" s="9" t="s">
        <v>693</v>
      </c>
      <c r="I2214" s="10">
        <v>33970</v>
      </c>
      <c r="J2214" s="11">
        <v>1792.79</v>
      </c>
    </row>
    <row r="2215" spans="1:10" x14ac:dyDescent="0.2">
      <c r="A2215" s="9" t="s">
        <v>67</v>
      </c>
      <c r="B2215" s="9" t="s">
        <v>692</v>
      </c>
      <c r="C2215" s="9" t="s">
        <v>12</v>
      </c>
      <c r="D2215" s="9" t="s">
        <v>37</v>
      </c>
      <c r="E2215" s="9" t="s">
        <v>38</v>
      </c>
      <c r="F2215" s="9" t="s">
        <v>39</v>
      </c>
      <c r="G2215" s="9" t="s">
        <v>692</v>
      </c>
      <c r="H2215" s="9" t="s">
        <v>693</v>
      </c>
      <c r="I2215" s="10">
        <v>37622</v>
      </c>
      <c r="J2215" s="12">
        <v>0</v>
      </c>
    </row>
    <row r="2216" spans="1:10" x14ac:dyDescent="0.2">
      <c r="A2216" s="9" t="s">
        <v>67</v>
      </c>
      <c r="B2216" s="9" t="s">
        <v>692</v>
      </c>
      <c r="C2216" s="9" t="s">
        <v>12</v>
      </c>
      <c r="D2216" s="9" t="s">
        <v>37</v>
      </c>
      <c r="E2216" s="9" t="s">
        <v>38</v>
      </c>
      <c r="F2216" s="9" t="s">
        <v>39</v>
      </c>
      <c r="G2216" s="9" t="s">
        <v>692</v>
      </c>
      <c r="H2216" s="9" t="s">
        <v>693</v>
      </c>
      <c r="I2216" s="10">
        <v>38769</v>
      </c>
      <c r="J2216" s="11">
        <v>24198.720000000001</v>
      </c>
    </row>
    <row r="2217" spans="1:10" x14ac:dyDescent="0.2">
      <c r="A2217" s="9" t="s">
        <v>67</v>
      </c>
      <c r="B2217" s="9" t="s">
        <v>692</v>
      </c>
      <c r="C2217" s="9" t="s">
        <v>12</v>
      </c>
      <c r="D2217" s="9" t="s">
        <v>37</v>
      </c>
      <c r="E2217" s="9" t="s">
        <v>38</v>
      </c>
      <c r="F2217" s="9" t="s">
        <v>39</v>
      </c>
      <c r="G2217" s="9" t="s">
        <v>692</v>
      </c>
      <c r="H2217" s="9" t="s">
        <v>693</v>
      </c>
      <c r="I2217" s="10">
        <v>39098</v>
      </c>
      <c r="J2217" s="11">
        <v>1850.55</v>
      </c>
    </row>
    <row r="2218" spans="1:10" x14ac:dyDescent="0.2">
      <c r="A2218" s="9" t="s">
        <v>67</v>
      </c>
      <c r="B2218" s="9" t="s">
        <v>694</v>
      </c>
      <c r="C2218" s="9" t="s">
        <v>17</v>
      </c>
      <c r="D2218" s="9" t="s">
        <v>37</v>
      </c>
      <c r="E2218" s="9" t="s">
        <v>38</v>
      </c>
      <c r="F2218" s="9" t="s">
        <v>39</v>
      </c>
      <c r="G2218" s="9" t="s">
        <v>694</v>
      </c>
      <c r="H2218" s="9" t="s">
        <v>695</v>
      </c>
      <c r="I2218" s="10">
        <v>32874</v>
      </c>
      <c r="J2218" s="11">
        <v>11793.33</v>
      </c>
    </row>
    <row r="2219" spans="1:10" x14ac:dyDescent="0.2">
      <c r="A2219" s="9" t="s">
        <v>67</v>
      </c>
      <c r="B2219" s="9" t="s">
        <v>696</v>
      </c>
      <c r="C2219" s="9" t="s">
        <v>34</v>
      </c>
      <c r="D2219" s="9" t="s">
        <v>37</v>
      </c>
      <c r="E2219" s="9" t="s">
        <v>38</v>
      </c>
      <c r="F2219" s="9" t="s">
        <v>39</v>
      </c>
      <c r="G2219" s="9" t="s">
        <v>696</v>
      </c>
      <c r="H2219" s="9" t="s">
        <v>697</v>
      </c>
      <c r="I2219" s="10">
        <v>42096</v>
      </c>
      <c r="J2219" s="11">
        <v>62901.39</v>
      </c>
    </row>
    <row r="2220" spans="1:10" x14ac:dyDescent="0.2">
      <c r="A2220" s="9" t="s">
        <v>67</v>
      </c>
      <c r="B2220" s="9" t="s">
        <v>698</v>
      </c>
      <c r="C2220" s="9" t="s">
        <v>12</v>
      </c>
      <c r="D2220" s="9" t="s">
        <v>13</v>
      </c>
      <c r="E2220" s="9" t="s">
        <v>38</v>
      </c>
      <c r="F2220" s="9" t="s">
        <v>39</v>
      </c>
      <c r="G2220" s="9" t="s">
        <v>698</v>
      </c>
      <c r="H2220" s="9" t="s">
        <v>699</v>
      </c>
      <c r="I2220" s="10">
        <v>41274</v>
      </c>
      <c r="J2220" s="11">
        <v>963174.73</v>
      </c>
    </row>
    <row r="2221" spans="1:10" x14ac:dyDescent="0.2">
      <c r="A2221" s="9" t="s">
        <v>67</v>
      </c>
      <c r="B2221" s="9" t="s">
        <v>700</v>
      </c>
      <c r="C2221" s="9" t="s">
        <v>34</v>
      </c>
      <c r="D2221" s="9" t="s">
        <v>37</v>
      </c>
      <c r="E2221" s="9" t="s">
        <v>38</v>
      </c>
      <c r="F2221" s="9" t="s">
        <v>39</v>
      </c>
      <c r="G2221" s="9" t="s">
        <v>700</v>
      </c>
      <c r="H2221" s="9" t="s">
        <v>701</v>
      </c>
      <c r="I2221" s="10">
        <v>31413</v>
      </c>
      <c r="J2221" s="12">
        <v>0</v>
      </c>
    </row>
    <row r="2222" spans="1:10" x14ac:dyDescent="0.2">
      <c r="A2222" s="9" t="s">
        <v>67</v>
      </c>
      <c r="B2222" s="9" t="s">
        <v>700</v>
      </c>
      <c r="C2222" s="9" t="s">
        <v>34</v>
      </c>
      <c r="D2222" s="9" t="s">
        <v>45</v>
      </c>
      <c r="E2222" s="9" t="s">
        <v>38</v>
      </c>
      <c r="F2222" s="9" t="s">
        <v>39</v>
      </c>
      <c r="G2222" s="9" t="s">
        <v>700</v>
      </c>
      <c r="H2222" s="9" t="s">
        <v>702</v>
      </c>
      <c r="I2222" s="10">
        <v>41393</v>
      </c>
      <c r="J2222" s="11">
        <v>2187.7399999999998</v>
      </c>
    </row>
    <row r="2223" spans="1:10" x14ac:dyDescent="0.2">
      <c r="A2223" s="9" t="s">
        <v>67</v>
      </c>
      <c r="B2223" s="9" t="s">
        <v>703</v>
      </c>
      <c r="C2223" s="9" t="s">
        <v>34</v>
      </c>
      <c r="D2223" s="9" t="s">
        <v>37</v>
      </c>
      <c r="E2223" s="9" t="s">
        <v>38</v>
      </c>
      <c r="F2223" s="9" t="s">
        <v>39</v>
      </c>
      <c r="G2223" s="9" t="s">
        <v>703</v>
      </c>
      <c r="H2223" s="9" t="s">
        <v>704</v>
      </c>
      <c r="I2223" s="10">
        <v>33604</v>
      </c>
      <c r="J2223" s="11">
        <v>2232.63</v>
      </c>
    </row>
    <row r="2224" spans="1:10" x14ac:dyDescent="0.2">
      <c r="A2224" s="9" t="s">
        <v>67</v>
      </c>
      <c r="B2224" s="9" t="s">
        <v>705</v>
      </c>
      <c r="C2224" s="9" t="s">
        <v>17</v>
      </c>
      <c r="D2224" s="9" t="s">
        <v>37</v>
      </c>
      <c r="E2224" s="9" t="s">
        <v>38</v>
      </c>
      <c r="F2224" s="9" t="s">
        <v>39</v>
      </c>
      <c r="G2224" s="9" t="s">
        <v>705</v>
      </c>
      <c r="H2224" s="9" t="s">
        <v>706</v>
      </c>
      <c r="I2224" s="10">
        <v>24108</v>
      </c>
      <c r="J2224" s="11">
        <v>666.11</v>
      </c>
    </row>
    <row r="2225" spans="1:10" x14ac:dyDescent="0.2">
      <c r="A2225" s="9" t="s">
        <v>67</v>
      </c>
      <c r="B2225" s="9" t="s">
        <v>707</v>
      </c>
      <c r="C2225" s="9" t="s">
        <v>34</v>
      </c>
      <c r="D2225" s="9" t="s">
        <v>37</v>
      </c>
      <c r="E2225" s="9" t="s">
        <v>38</v>
      </c>
      <c r="F2225" s="9" t="s">
        <v>39</v>
      </c>
      <c r="G2225" s="9" t="s">
        <v>707</v>
      </c>
      <c r="H2225" s="9" t="s">
        <v>708</v>
      </c>
      <c r="I2225" s="10">
        <v>34700</v>
      </c>
      <c r="J2225" s="11">
        <v>83316.039999999994</v>
      </c>
    </row>
    <row r="2226" spans="1:10" x14ac:dyDescent="0.2">
      <c r="A2226" s="9" t="s">
        <v>67</v>
      </c>
      <c r="B2226" s="9" t="s">
        <v>707</v>
      </c>
      <c r="C2226" s="9" t="s">
        <v>34</v>
      </c>
      <c r="D2226" s="9" t="s">
        <v>37</v>
      </c>
      <c r="E2226" s="9" t="s">
        <v>38</v>
      </c>
      <c r="F2226" s="9" t="s">
        <v>39</v>
      </c>
      <c r="G2226" s="9" t="s">
        <v>707</v>
      </c>
      <c r="H2226" s="9" t="s">
        <v>708</v>
      </c>
      <c r="I2226" s="10">
        <v>36526</v>
      </c>
      <c r="J2226" s="11">
        <v>18026.419999999998</v>
      </c>
    </row>
    <row r="2227" spans="1:10" x14ac:dyDescent="0.2">
      <c r="A2227" s="9" t="s">
        <v>67</v>
      </c>
      <c r="B2227" s="9" t="s">
        <v>707</v>
      </c>
      <c r="C2227" s="9" t="s">
        <v>34</v>
      </c>
      <c r="D2227" s="9" t="s">
        <v>37</v>
      </c>
      <c r="E2227" s="9" t="s">
        <v>38</v>
      </c>
      <c r="F2227" s="9" t="s">
        <v>39</v>
      </c>
      <c r="G2227" s="9" t="s">
        <v>707</v>
      </c>
      <c r="H2227" s="9" t="s">
        <v>708</v>
      </c>
      <c r="I2227" s="10">
        <v>37987</v>
      </c>
      <c r="J2227" s="11">
        <v>21249.91</v>
      </c>
    </row>
    <row r="2228" spans="1:10" x14ac:dyDescent="0.2">
      <c r="A2228" s="9" t="s">
        <v>67</v>
      </c>
      <c r="B2228" s="9" t="s">
        <v>707</v>
      </c>
      <c r="C2228" s="9" t="s">
        <v>34</v>
      </c>
      <c r="D2228" s="9" t="s">
        <v>37</v>
      </c>
      <c r="E2228" s="9" t="s">
        <v>38</v>
      </c>
      <c r="F2228" s="9" t="s">
        <v>39</v>
      </c>
      <c r="G2228" s="9" t="s">
        <v>707</v>
      </c>
      <c r="H2228" s="9" t="s">
        <v>708</v>
      </c>
      <c r="I2228" s="10">
        <v>39507</v>
      </c>
      <c r="J2228" s="11">
        <v>33919.07</v>
      </c>
    </row>
    <row r="2229" spans="1:10" x14ac:dyDescent="0.2">
      <c r="A2229" s="9" t="s">
        <v>67</v>
      </c>
      <c r="B2229" s="9" t="s">
        <v>707</v>
      </c>
      <c r="C2229" s="9" t="s">
        <v>34</v>
      </c>
      <c r="D2229" s="9" t="s">
        <v>37</v>
      </c>
      <c r="E2229" s="9" t="s">
        <v>38</v>
      </c>
      <c r="F2229" s="9" t="s">
        <v>39</v>
      </c>
      <c r="G2229" s="9" t="s">
        <v>707</v>
      </c>
      <c r="H2229" s="9" t="s">
        <v>708</v>
      </c>
      <c r="I2229" s="10">
        <v>39872</v>
      </c>
      <c r="J2229" s="11">
        <v>5719.13</v>
      </c>
    </row>
    <row r="2230" spans="1:10" x14ac:dyDescent="0.2">
      <c r="A2230" s="9" t="s">
        <v>67</v>
      </c>
      <c r="B2230" s="9" t="s">
        <v>707</v>
      </c>
      <c r="C2230" s="9" t="s">
        <v>34</v>
      </c>
      <c r="D2230" s="9" t="s">
        <v>37</v>
      </c>
      <c r="E2230" s="9" t="s">
        <v>38</v>
      </c>
      <c r="F2230" s="9" t="s">
        <v>39</v>
      </c>
      <c r="G2230" s="9" t="s">
        <v>707</v>
      </c>
      <c r="H2230" s="9" t="s">
        <v>708</v>
      </c>
      <c r="I2230" s="10">
        <v>42064</v>
      </c>
      <c r="J2230" s="11">
        <v>163975.29999999999</v>
      </c>
    </row>
    <row r="2231" spans="1:10" x14ac:dyDescent="0.2">
      <c r="A2231" s="9" t="s">
        <v>67</v>
      </c>
      <c r="B2231" s="9" t="s">
        <v>709</v>
      </c>
      <c r="C2231" s="9" t="s">
        <v>17</v>
      </c>
      <c r="D2231" s="9" t="s">
        <v>37</v>
      </c>
      <c r="E2231" s="9" t="s">
        <v>38</v>
      </c>
      <c r="F2231" s="9" t="s">
        <v>39</v>
      </c>
      <c r="G2231" s="9" t="s">
        <v>709</v>
      </c>
      <c r="H2231" s="9" t="s">
        <v>710</v>
      </c>
      <c r="I2231" s="10">
        <v>37257</v>
      </c>
      <c r="J2231" s="12">
        <v>0</v>
      </c>
    </row>
    <row r="2232" spans="1:10" x14ac:dyDescent="0.2">
      <c r="A2232" s="9" t="s">
        <v>67</v>
      </c>
      <c r="B2232" s="9" t="s">
        <v>709</v>
      </c>
      <c r="C2232" s="9" t="s">
        <v>17</v>
      </c>
      <c r="D2232" s="9" t="s">
        <v>37</v>
      </c>
      <c r="E2232" s="9" t="s">
        <v>38</v>
      </c>
      <c r="F2232" s="9" t="s">
        <v>39</v>
      </c>
      <c r="G2232" s="9" t="s">
        <v>709</v>
      </c>
      <c r="H2232" s="9" t="s">
        <v>710</v>
      </c>
      <c r="I2232" s="10">
        <v>38981</v>
      </c>
      <c r="J2232" s="11">
        <v>2599.64</v>
      </c>
    </row>
    <row r="2233" spans="1:10" x14ac:dyDescent="0.2">
      <c r="A2233" s="9" t="s">
        <v>67</v>
      </c>
      <c r="B2233" s="9" t="s">
        <v>711</v>
      </c>
      <c r="C2233" s="9" t="s">
        <v>17</v>
      </c>
      <c r="D2233" s="9" t="s">
        <v>37</v>
      </c>
      <c r="E2233" s="9" t="s">
        <v>38</v>
      </c>
      <c r="F2233" s="9" t="s">
        <v>39</v>
      </c>
      <c r="G2233" s="9" t="s">
        <v>711</v>
      </c>
      <c r="H2233" s="9" t="s">
        <v>712</v>
      </c>
      <c r="I2233" s="10">
        <v>37257</v>
      </c>
      <c r="J2233" s="11">
        <v>1488.24</v>
      </c>
    </row>
    <row r="2234" spans="1:10" x14ac:dyDescent="0.2">
      <c r="A2234" s="9" t="s">
        <v>67</v>
      </c>
      <c r="B2234" s="9" t="s">
        <v>711</v>
      </c>
      <c r="C2234" s="9" t="s">
        <v>17</v>
      </c>
      <c r="D2234" s="9" t="s">
        <v>37</v>
      </c>
      <c r="E2234" s="9" t="s">
        <v>38</v>
      </c>
      <c r="F2234" s="9" t="s">
        <v>39</v>
      </c>
      <c r="G2234" s="9" t="s">
        <v>711</v>
      </c>
      <c r="H2234" s="9" t="s">
        <v>712</v>
      </c>
      <c r="I2234" s="10">
        <v>38981</v>
      </c>
      <c r="J2234" s="11">
        <v>2599.64</v>
      </c>
    </row>
    <row r="2235" spans="1:10" x14ac:dyDescent="0.2">
      <c r="A2235" s="9" t="s">
        <v>67</v>
      </c>
      <c r="B2235" s="9" t="s">
        <v>713</v>
      </c>
      <c r="C2235" s="9" t="s">
        <v>34</v>
      </c>
      <c r="D2235" s="9" t="s">
        <v>37</v>
      </c>
      <c r="E2235" s="9" t="s">
        <v>38</v>
      </c>
      <c r="F2235" s="9" t="s">
        <v>39</v>
      </c>
      <c r="G2235" s="9" t="s">
        <v>713</v>
      </c>
      <c r="H2235" s="9" t="s">
        <v>714</v>
      </c>
      <c r="I2235" s="10">
        <v>29952</v>
      </c>
      <c r="J2235" s="11">
        <v>849.14</v>
      </c>
    </row>
    <row r="2236" spans="1:10" x14ac:dyDescent="0.2">
      <c r="A2236" s="9" t="s">
        <v>67</v>
      </c>
      <c r="B2236" s="9" t="s">
        <v>715</v>
      </c>
      <c r="C2236" s="9" t="s">
        <v>34</v>
      </c>
      <c r="D2236" s="9" t="s">
        <v>37</v>
      </c>
      <c r="E2236" s="9" t="s">
        <v>38</v>
      </c>
      <c r="F2236" s="9" t="s">
        <v>39</v>
      </c>
      <c r="G2236" s="9" t="s">
        <v>715</v>
      </c>
      <c r="H2236" s="9" t="s">
        <v>716</v>
      </c>
      <c r="I2236" s="10">
        <v>25934</v>
      </c>
      <c r="J2236" s="11">
        <v>202.94</v>
      </c>
    </row>
    <row r="2237" spans="1:10" x14ac:dyDescent="0.2">
      <c r="A2237" s="9" t="s">
        <v>67</v>
      </c>
      <c r="B2237" s="9" t="s">
        <v>715</v>
      </c>
      <c r="C2237" s="9" t="s">
        <v>34</v>
      </c>
      <c r="D2237" s="9" t="s">
        <v>37</v>
      </c>
      <c r="E2237" s="9" t="s">
        <v>38</v>
      </c>
      <c r="F2237" s="9" t="s">
        <v>39</v>
      </c>
      <c r="G2237" s="9" t="s">
        <v>715</v>
      </c>
      <c r="H2237" s="9" t="s">
        <v>716</v>
      </c>
      <c r="I2237" s="10">
        <v>28856</v>
      </c>
      <c r="J2237" s="11">
        <v>1040.8</v>
      </c>
    </row>
    <row r="2238" spans="1:10" x14ac:dyDescent="0.2">
      <c r="A2238" s="9" t="s">
        <v>67</v>
      </c>
      <c r="B2238" s="9" t="s">
        <v>715</v>
      </c>
      <c r="C2238" s="9" t="s">
        <v>34</v>
      </c>
      <c r="D2238" s="9" t="s">
        <v>37</v>
      </c>
      <c r="E2238" s="9" t="s">
        <v>38</v>
      </c>
      <c r="F2238" s="9" t="s">
        <v>39</v>
      </c>
      <c r="G2238" s="9" t="s">
        <v>715</v>
      </c>
      <c r="H2238" s="9" t="s">
        <v>716</v>
      </c>
      <c r="I2238" s="10">
        <v>29587</v>
      </c>
      <c r="J2238" s="11">
        <v>7488.44</v>
      </c>
    </row>
    <row r="2239" spans="1:10" x14ac:dyDescent="0.2">
      <c r="A2239" s="9" t="s">
        <v>67</v>
      </c>
      <c r="B2239" s="9" t="s">
        <v>715</v>
      </c>
      <c r="C2239" s="9" t="s">
        <v>34</v>
      </c>
      <c r="D2239" s="9" t="s">
        <v>37</v>
      </c>
      <c r="E2239" s="9" t="s">
        <v>38</v>
      </c>
      <c r="F2239" s="9" t="s">
        <v>39</v>
      </c>
      <c r="G2239" s="9" t="s">
        <v>715</v>
      </c>
      <c r="H2239" s="9" t="s">
        <v>716</v>
      </c>
      <c r="I2239" s="10">
        <v>30317</v>
      </c>
      <c r="J2239" s="11">
        <v>1873.5</v>
      </c>
    </row>
    <row r="2240" spans="1:10" x14ac:dyDescent="0.2">
      <c r="A2240" s="9" t="s">
        <v>67</v>
      </c>
      <c r="B2240" s="9" t="s">
        <v>715</v>
      </c>
      <c r="C2240" s="9" t="s">
        <v>34</v>
      </c>
      <c r="D2240" s="9" t="s">
        <v>37</v>
      </c>
      <c r="E2240" s="9" t="s">
        <v>38</v>
      </c>
      <c r="F2240" s="9" t="s">
        <v>39</v>
      </c>
      <c r="G2240" s="9" t="s">
        <v>715</v>
      </c>
      <c r="H2240" s="9" t="s">
        <v>716</v>
      </c>
      <c r="I2240" s="10">
        <v>32509</v>
      </c>
      <c r="J2240" s="11">
        <v>11617.43</v>
      </c>
    </row>
    <row r="2241" spans="1:10" x14ac:dyDescent="0.2">
      <c r="A2241" s="9" t="s">
        <v>67</v>
      </c>
      <c r="B2241" s="9" t="s">
        <v>715</v>
      </c>
      <c r="C2241" s="9" t="s">
        <v>34</v>
      </c>
      <c r="D2241" s="9" t="s">
        <v>37</v>
      </c>
      <c r="E2241" s="9" t="s">
        <v>38</v>
      </c>
      <c r="F2241" s="9" t="s">
        <v>39</v>
      </c>
      <c r="G2241" s="9" t="s">
        <v>715</v>
      </c>
      <c r="H2241" s="9" t="s">
        <v>716</v>
      </c>
      <c r="I2241" s="10">
        <v>35796</v>
      </c>
      <c r="J2241" s="11">
        <v>6226.04</v>
      </c>
    </row>
    <row r="2242" spans="1:10" x14ac:dyDescent="0.2">
      <c r="A2242" s="9" t="s">
        <v>67</v>
      </c>
      <c r="B2242" s="9" t="s">
        <v>717</v>
      </c>
      <c r="C2242" s="9" t="s">
        <v>34</v>
      </c>
      <c r="D2242" s="9" t="s">
        <v>37</v>
      </c>
      <c r="E2242" s="9" t="s">
        <v>38</v>
      </c>
      <c r="F2242" s="9" t="s">
        <v>39</v>
      </c>
      <c r="G2242" s="9" t="s">
        <v>717</v>
      </c>
      <c r="H2242" s="9" t="s">
        <v>718</v>
      </c>
      <c r="I2242" s="10">
        <v>30682</v>
      </c>
      <c r="J2242" s="12">
        <v>0</v>
      </c>
    </row>
    <row r="2243" spans="1:10" x14ac:dyDescent="0.2">
      <c r="A2243" s="9" t="s">
        <v>67</v>
      </c>
      <c r="B2243" s="9" t="s">
        <v>717</v>
      </c>
      <c r="C2243" s="9" t="s">
        <v>34</v>
      </c>
      <c r="D2243" s="9" t="s">
        <v>37</v>
      </c>
      <c r="E2243" s="9" t="s">
        <v>38</v>
      </c>
      <c r="F2243" s="9" t="s">
        <v>39</v>
      </c>
      <c r="G2243" s="9" t="s">
        <v>717</v>
      </c>
      <c r="H2243" s="9" t="s">
        <v>718</v>
      </c>
      <c r="I2243" s="10">
        <v>41172</v>
      </c>
      <c r="J2243" s="11">
        <v>152496.23000000001</v>
      </c>
    </row>
    <row r="2244" spans="1:10" x14ac:dyDescent="0.2">
      <c r="A2244" s="9" t="s">
        <v>67</v>
      </c>
      <c r="B2244" s="9" t="s">
        <v>717</v>
      </c>
      <c r="C2244" s="9" t="s">
        <v>34</v>
      </c>
      <c r="D2244" s="9" t="s">
        <v>45</v>
      </c>
      <c r="E2244" s="9" t="s">
        <v>38</v>
      </c>
      <c r="F2244" s="9" t="s">
        <v>39</v>
      </c>
      <c r="G2244" s="9" t="s">
        <v>717</v>
      </c>
      <c r="H2244" s="9" t="s">
        <v>719</v>
      </c>
      <c r="I2244" s="10">
        <v>38990</v>
      </c>
      <c r="J2244" s="11">
        <v>19949.04</v>
      </c>
    </row>
    <row r="2245" spans="1:10" x14ac:dyDescent="0.2">
      <c r="A2245" s="9" t="s">
        <v>67</v>
      </c>
      <c r="B2245" s="9" t="s">
        <v>720</v>
      </c>
      <c r="C2245" s="9" t="s">
        <v>34</v>
      </c>
      <c r="D2245" s="9" t="s">
        <v>37</v>
      </c>
      <c r="E2245" s="9" t="s">
        <v>38</v>
      </c>
      <c r="F2245" s="9" t="s">
        <v>39</v>
      </c>
      <c r="G2245" s="9" t="s">
        <v>720</v>
      </c>
      <c r="H2245" s="9" t="s">
        <v>721</v>
      </c>
      <c r="I2245" s="10">
        <v>35796</v>
      </c>
      <c r="J2245" s="11">
        <v>20230.47</v>
      </c>
    </row>
    <row r="2246" spans="1:10" x14ac:dyDescent="0.2">
      <c r="A2246" s="9" t="s">
        <v>67</v>
      </c>
      <c r="B2246" s="9" t="s">
        <v>720</v>
      </c>
      <c r="C2246" s="9" t="s">
        <v>34</v>
      </c>
      <c r="D2246" s="9" t="s">
        <v>37</v>
      </c>
      <c r="E2246" s="9" t="s">
        <v>38</v>
      </c>
      <c r="F2246" s="9" t="s">
        <v>39</v>
      </c>
      <c r="G2246" s="9" t="s">
        <v>720</v>
      </c>
      <c r="H2246" s="9" t="s">
        <v>721</v>
      </c>
      <c r="I2246" s="10">
        <v>36161</v>
      </c>
      <c r="J2246" s="11">
        <v>1778.39</v>
      </c>
    </row>
    <row r="2247" spans="1:10" x14ac:dyDescent="0.2">
      <c r="A2247" s="9" t="s">
        <v>67</v>
      </c>
      <c r="B2247" s="9" t="s">
        <v>720</v>
      </c>
      <c r="C2247" s="9" t="s">
        <v>34</v>
      </c>
      <c r="D2247" s="9" t="s">
        <v>37</v>
      </c>
      <c r="E2247" s="9" t="s">
        <v>38</v>
      </c>
      <c r="F2247" s="9" t="s">
        <v>39</v>
      </c>
      <c r="G2247" s="9" t="s">
        <v>720</v>
      </c>
      <c r="H2247" s="9" t="s">
        <v>721</v>
      </c>
      <c r="I2247" s="10">
        <v>37622</v>
      </c>
      <c r="J2247" s="12">
        <v>90</v>
      </c>
    </row>
    <row r="2248" spans="1:10" x14ac:dyDescent="0.2">
      <c r="A2248" s="9" t="s">
        <v>67</v>
      </c>
      <c r="B2248" s="9" t="s">
        <v>441</v>
      </c>
      <c r="C2248" s="9" t="s">
        <v>34</v>
      </c>
      <c r="D2248" s="9" t="s">
        <v>37</v>
      </c>
      <c r="E2248" s="9" t="s">
        <v>38</v>
      </c>
      <c r="F2248" s="9" t="s">
        <v>39</v>
      </c>
      <c r="G2248" s="9" t="s">
        <v>441</v>
      </c>
      <c r="H2248" s="9" t="s">
        <v>722</v>
      </c>
      <c r="I2248" s="10">
        <v>40694</v>
      </c>
      <c r="J2248" s="11">
        <v>1201.6400000000001</v>
      </c>
    </row>
    <row r="2249" spans="1:10" x14ac:dyDescent="0.2">
      <c r="A2249" s="9" t="s">
        <v>67</v>
      </c>
      <c r="B2249" s="9" t="s">
        <v>441</v>
      </c>
      <c r="C2249" s="9" t="s">
        <v>34</v>
      </c>
      <c r="D2249" s="9" t="s">
        <v>37</v>
      </c>
      <c r="E2249" s="9" t="s">
        <v>38</v>
      </c>
      <c r="F2249" s="9" t="s">
        <v>39</v>
      </c>
      <c r="G2249" s="9" t="s">
        <v>441</v>
      </c>
      <c r="H2249" s="9" t="s">
        <v>722</v>
      </c>
      <c r="I2249" s="10">
        <v>40724</v>
      </c>
      <c r="J2249" s="11">
        <v>-1488.66</v>
      </c>
    </row>
    <row r="2250" spans="1:10" x14ac:dyDescent="0.2">
      <c r="A2250" s="9" t="s">
        <v>67</v>
      </c>
      <c r="B2250" s="9" t="s">
        <v>441</v>
      </c>
      <c r="C2250" s="9" t="s">
        <v>34</v>
      </c>
      <c r="D2250" s="9" t="s">
        <v>37</v>
      </c>
      <c r="E2250" s="9" t="s">
        <v>38</v>
      </c>
      <c r="F2250" s="9" t="s">
        <v>39</v>
      </c>
      <c r="G2250" s="9" t="s">
        <v>441</v>
      </c>
      <c r="H2250" s="9" t="s">
        <v>722</v>
      </c>
      <c r="I2250" s="10">
        <v>40755</v>
      </c>
      <c r="J2250" s="11">
        <v>287.02</v>
      </c>
    </row>
    <row r="2251" spans="1:10" x14ac:dyDescent="0.2">
      <c r="A2251" s="9" t="s">
        <v>67</v>
      </c>
      <c r="B2251" s="9" t="s">
        <v>441</v>
      </c>
      <c r="C2251" s="9" t="s">
        <v>34</v>
      </c>
      <c r="D2251" s="9" t="s">
        <v>37</v>
      </c>
      <c r="E2251" s="9" t="s">
        <v>38</v>
      </c>
      <c r="F2251" s="9" t="s">
        <v>39</v>
      </c>
      <c r="G2251" s="9" t="s">
        <v>441</v>
      </c>
      <c r="H2251" s="9" t="s">
        <v>722</v>
      </c>
      <c r="I2251" s="10">
        <v>40939</v>
      </c>
      <c r="J2251" s="11">
        <v>-23.39</v>
      </c>
    </row>
    <row r="2252" spans="1:10" x14ac:dyDescent="0.2">
      <c r="A2252" s="9" t="s">
        <v>67</v>
      </c>
      <c r="B2252" s="9" t="s">
        <v>441</v>
      </c>
      <c r="C2252" s="9" t="s">
        <v>34</v>
      </c>
      <c r="D2252" s="9" t="s">
        <v>37</v>
      </c>
      <c r="E2252" s="9" t="s">
        <v>38</v>
      </c>
      <c r="F2252" s="9" t="s">
        <v>39</v>
      </c>
      <c r="G2252" s="9" t="s">
        <v>441</v>
      </c>
      <c r="H2252" s="9" t="s">
        <v>722</v>
      </c>
      <c r="I2252" s="10">
        <v>40999</v>
      </c>
      <c r="J2252" s="11">
        <v>23.39</v>
      </c>
    </row>
    <row r="2253" spans="1:10" x14ac:dyDescent="0.2">
      <c r="A2253" s="9" t="s">
        <v>67</v>
      </c>
      <c r="B2253" s="9" t="s">
        <v>441</v>
      </c>
      <c r="C2253" s="9" t="s">
        <v>34</v>
      </c>
      <c r="D2253" s="9" t="s">
        <v>37</v>
      </c>
      <c r="E2253" s="9" t="s">
        <v>38</v>
      </c>
      <c r="F2253" s="9" t="s">
        <v>39</v>
      </c>
      <c r="G2253" s="9" t="s">
        <v>441</v>
      </c>
      <c r="H2253" s="9" t="s">
        <v>722</v>
      </c>
      <c r="I2253" s="10">
        <v>42234</v>
      </c>
      <c r="J2253" s="11">
        <v>264789.48</v>
      </c>
    </row>
    <row r="2254" spans="1:10" x14ac:dyDescent="0.2">
      <c r="A2254" s="9" t="s">
        <v>67</v>
      </c>
      <c r="B2254" s="9" t="s">
        <v>441</v>
      </c>
      <c r="C2254" s="9" t="s">
        <v>34</v>
      </c>
      <c r="D2254" s="9" t="s">
        <v>37</v>
      </c>
      <c r="E2254" s="9" t="s">
        <v>38</v>
      </c>
      <c r="F2254" s="9" t="s">
        <v>39</v>
      </c>
      <c r="G2254" s="9" t="s">
        <v>441</v>
      </c>
      <c r="H2254" s="9" t="s">
        <v>722</v>
      </c>
      <c r="I2254" s="10">
        <v>42388</v>
      </c>
      <c r="J2254" s="11">
        <v>116897.12</v>
      </c>
    </row>
    <row r="2255" spans="1:10" x14ac:dyDescent="0.2">
      <c r="A2255" s="9" t="s">
        <v>67</v>
      </c>
      <c r="B2255" s="9" t="s">
        <v>441</v>
      </c>
      <c r="C2255" s="9" t="s">
        <v>34</v>
      </c>
      <c r="D2255" s="9" t="s">
        <v>37</v>
      </c>
      <c r="E2255" s="9" t="s">
        <v>38</v>
      </c>
      <c r="F2255" s="9" t="s">
        <v>39</v>
      </c>
      <c r="G2255" s="9" t="s">
        <v>441</v>
      </c>
      <c r="H2255" s="9" t="s">
        <v>722</v>
      </c>
      <c r="I2255" s="10">
        <v>42641</v>
      </c>
      <c r="J2255" s="11">
        <v>265463.24</v>
      </c>
    </row>
    <row r="2256" spans="1:10" x14ac:dyDescent="0.2">
      <c r="A2256" s="9" t="s">
        <v>67</v>
      </c>
      <c r="B2256" s="9" t="s">
        <v>723</v>
      </c>
      <c r="C2256" s="9" t="s">
        <v>17</v>
      </c>
      <c r="D2256" s="9" t="s">
        <v>37</v>
      </c>
      <c r="E2256" s="9" t="s">
        <v>38</v>
      </c>
      <c r="F2256" s="9" t="s">
        <v>39</v>
      </c>
      <c r="G2256" s="9" t="s">
        <v>723</v>
      </c>
      <c r="H2256" s="9" t="s">
        <v>724</v>
      </c>
      <c r="I2256" s="10">
        <v>36526</v>
      </c>
      <c r="J2256" s="12">
        <v>0</v>
      </c>
    </row>
    <row r="2257" spans="1:10" x14ac:dyDescent="0.2">
      <c r="A2257" s="9" t="s">
        <v>67</v>
      </c>
      <c r="B2257" s="9" t="s">
        <v>723</v>
      </c>
      <c r="C2257" s="9" t="s">
        <v>17</v>
      </c>
      <c r="D2257" s="9" t="s">
        <v>37</v>
      </c>
      <c r="E2257" s="9" t="s">
        <v>38</v>
      </c>
      <c r="F2257" s="9" t="s">
        <v>39</v>
      </c>
      <c r="G2257" s="9" t="s">
        <v>723</v>
      </c>
      <c r="H2257" s="9" t="s">
        <v>724</v>
      </c>
      <c r="I2257" s="10">
        <v>38981</v>
      </c>
      <c r="J2257" s="11">
        <v>2599.64</v>
      </c>
    </row>
    <row r="2258" spans="1:10" x14ac:dyDescent="0.2">
      <c r="A2258" s="9" t="s">
        <v>67</v>
      </c>
      <c r="B2258" s="9" t="s">
        <v>725</v>
      </c>
      <c r="C2258" s="9" t="s">
        <v>34</v>
      </c>
      <c r="D2258" s="9" t="s">
        <v>37</v>
      </c>
      <c r="E2258" s="9" t="s">
        <v>38</v>
      </c>
      <c r="F2258" s="9" t="s">
        <v>39</v>
      </c>
      <c r="G2258" s="9" t="s">
        <v>725</v>
      </c>
      <c r="H2258" s="9" t="s">
        <v>726</v>
      </c>
      <c r="I2258" s="10">
        <v>34335</v>
      </c>
      <c r="J2258" s="11">
        <v>238.2</v>
      </c>
    </row>
    <row r="2259" spans="1:10" x14ac:dyDescent="0.2">
      <c r="A2259" s="9" t="s">
        <v>67</v>
      </c>
      <c r="B2259" s="9" t="s">
        <v>727</v>
      </c>
      <c r="C2259" s="9" t="s">
        <v>34</v>
      </c>
      <c r="D2259" s="9" t="s">
        <v>37</v>
      </c>
      <c r="E2259" s="9" t="s">
        <v>38</v>
      </c>
      <c r="F2259" s="9" t="s">
        <v>39</v>
      </c>
      <c r="G2259" s="9" t="s">
        <v>727</v>
      </c>
      <c r="H2259" s="9" t="s">
        <v>728</v>
      </c>
      <c r="I2259" s="10">
        <v>31048</v>
      </c>
      <c r="J2259" s="11">
        <v>1672.35</v>
      </c>
    </row>
    <row r="2260" spans="1:10" x14ac:dyDescent="0.2">
      <c r="A2260" s="9" t="s">
        <v>67</v>
      </c>
      <c r="B2260" s="9" t="s">
        <v>729</v>
      </c>
      <c r="C2260" s="9" t="s">
        <v>34</v>
      </c>
      <c r="D2260" s="9" t="s">
        <v>37</v>
      </c>
      <c r="E2260" s="9" t="s">
        <v>38</v>
      </c>
      <c r="F2260" s="9" t="s">
        <v>39</v>
      </c>
      <c r="G2260" s="9" t="s">
        <v>729</v>
      </c>
      <c r="H2260" s="9" t="s">
        <v>730</v>
      </c>
      <c r="I2260" s="10">
        <v>37257</v>
      </c>
      <c r="J2260" s="11">
        <v>2808.94</v>
      </c>
    </row>
    <row r="2261" spans="1:10" x14ac:dyDescent="0.2">
      <c r="A2261" s="9" t="s">
        <v>67</v>
      </c>
      <c r="B2261" s="9" t="s">
        <v>731</v>
      </c>
      <c r="C2261" s="9" t="s">
        <v>34</v>
      </c>
      <c r="D2261" s="9" t="s">
        <v>37</v>
      </c>
      <c r="E2261" s="9" t="s">
        <v>38</v>
      </c>
      <c r="F2261" s="9" t="s">
        <v>39</v>
      </c>
      <c r="G2261" s="9" t="s">
        <v>731</v>
      </c>
      <c r="H2261" s="9" t="s">
        <v>732</v>
      </c>
      <c r="I2261" s="10">
        <v>33604</v>
      </c>
      <c r="J2261" s="11">
        <v>2782.01</v>
      </c>
    </row>
    <row r="2262" spans="1:10" x14ac:dyDescent="0.2">
      <c r="A2262" s="9" t="s">
        <v>67</v>
      </c>
      <c r="B2262" s="9" t="s">
        <v>733</v>
      </c>
      <c r="C2262" s="9" t="s">
        <v>34</v>
      </c>
      <c r="D2262" s="9" t="s">
        <v>37</v>
      </c>
      <c r="E2262" s="9" t="s">
        <v>38</v>
      </c>
      <c r="F2262" s="9" t="s">
        <v>39</v>
      </c>
      <c r="G2262" s="9" t="s">
        <v>733</v>
      </c>
      <c r="H2262" s="9" t="s">
        <v>734</v>
      </c>
      <c r="I2262" s="10">
        <v>31778</v>
      </c>
      <c r="J2262" s="12">
        <v>1</v>
      </c>
    </row>
    <row r="2263" spans="1:10" x14ac:dyDescent="0.2">
      <c r="A2263" s="9" t="s">
        <v>67</v>
      </c>
      <c r="B2263" s="9" t="s">
        <v>733</v>
      </c>
      <c r="C2263" s="9" t="s">
        <v>34</v>
      </c>
      <c r="D2263" s="9" t="s">
        <v>37</v>
      </c>
      <c r="E2263" s="9" t="s">
        <v>38</v>
      </c>
      <c r="F2263" s="9" t="s">
        <v>39</v>
      </c>
      <c r="G2263" s="9" t="s">
        <v>733</v>
      </c>
      <c r="H2263" s="9" t="s">
        <v>734</v>
      </c>
      <c r="I2263" s="10">
        <v>40903</v>
      </c>
      <c r="J2263" s="11">
        <v>3520.56</v>
      </c>
    </row>
    <row r="2264" spans="1:10" x14ac:dyDescent="0.2">
      <c r="A2264" s="9" t="s">
        <v>67</v>
      </c>
      <c r="B2264" s="9" t="s">
        <v>733</v>
      </c>
      <c r="C2264" s="9" t="s">
        <v>34</v>
      </c>
      <c r="D2264" s="9" t="s">
        <v>37</v>
      </c>
      <c r="E2264" s="9" t="s">
        <v>38</v>
      </c>
      <c r="F2264" s="9" t="s">
        <v>39</v>
      </c>
      <c r="G2264" s="9" t="s">
        <v>733</v>
      </c>
      <c r="H2264" s="9" t="s">
        <v>734</v>
      </c>
      <c r="I2264" s="10">
        <v>42094</v>
      </c>
      <c r="J2264" s="11">
        <v>21658.21</v>
      </c>
    </row>
    <row r="2265" spans="1:10" x14ac:dyDescent="0.2">
      <c r="A2265" s="9" t="s">
        <v>67</v>
      </c>
      <c r="B2265" s="9" t="s">
        <v>735</v>
      </c>
      <c r="C2265" s="9" t="s">
        <v>34</v>
      </c>
      <c r="D2265" s="9" t="s">
        <v>37</v>
      </c>
      <c r="E2265" s="9" t="s">
        <v>38</v>
      </c>
      <c r="F2265" s="9" t="s">
        <v>39</v>
      </c>
      <c r="G2265" s="9" t="s">
        <v>735</v>
      </c>
      <c r="H2265" s="9" t="s">
        <v>736</v>
      </c>
      <c r="I2265" s="10">
        <v>31778</v>
      </c>
      <c r="J2265" s="12">
        <v>0</v>
      </c>
    </row>
    <row r="2266" spans="1:10" x14ac:dyDescent="0.2">
      <c r="A2266" s="9" t="s">
        <v>67</v>
      </c>
      <c r="B2266" s="9" t="s">
        <v>735</v>
      </c>
      <c r="C2266" s="9" t="s">
        <v>34</v>
      </c>
      <c r="D2266" s="9" t="s">
        <v>37</v>
      </c>
      <c r="E2266" s="9" t="s">
        <v>38</v>
      </c>
      <c r="F2266" s="9" t="s">
        <v>39</v>
      </c>
      <c r="G2266" s="9" t="s">
        <v>735</v>
      </c>
      <c r="H2266" s="9" t="s">
        <v>736</v>
      </c>
      <c r="I2266" s="10">
        <v>40903</v>
      </c>
      <c r="J2266" s="12">
        <v>0</v>
      </c>
    </row>
    <row r="2267" spans="1:10" x14ac:dyDescent="0.2">
      <c r="A2267" s="9" t="s">
        <v>67</v>
      </c>
      <c r="B2267" s="9" t="s">
        <v>737</v>
      </c>
      <c r="C2267" s="9" t="s">
        <v>12</v>
      </c>
      <c r="D2267" s="9" t="s">
        <v>13</v>
      </c>
      <c r="E2267" s="9" t="s">
        <v>38</v>
      </c>
      <c r="F2267" s="9" t="s">
        <v>39</v>
      </c>
      <c r="G2267" s="9" t="s">
        <v>737</v>
      </c>
      <c r="H2267" s="9" t="s">
        <v>738</v>
      </c>
      <c r="I2267" s="10">
        <v>41274</v>
      </c>
      <c r="J2267" s="11">
        <v>1499794.35</v>
      </c>
    </row>
    <row r="2268" spans="1:10" x14ac:dyDescent="0.2">
      <c r="A2268" s="9" t="s">
        <v>67</v>
      </c>
      <c r="B2268" s="9" t="s">
        <v>739</v>
      </c>
      <c r="C2268" s="9" t="s">
        <v>34</v>
      </c>
      <c r="D2268" s="9" t="s">
        <v>740</v>
      </c>
      <c r="E2268" s="9" t="s">
        <v>741</v>
      </c>
      <c r="F2268" s="9" t="s">
        <v>742</v>
      </c>
      <c r="G2268" s="9" t="s">
        <v>739</v>
      </c>
      <c r="H2268" s="9" t="s">
        <v>743</v>
      </c>
      <c r="I2268" s="10">
        <v>37257</v>
      </c>
      <c r="J2268" s="12">
        <v>0</v>
      </c>
    </row>
    <row r="2269" spans="1:10" x14ac:dyDescent="0.2">
      <c r="A2269" s="9" t="s">
        <v>67</v>
      </c>
      <c r="B2269" s="9" t="s">
        <v>739</v>
      </c>
      <c r="C2269" s="9" t="s">
        <v>34</v>
      </c>
      <c r="D2269" s="9" t="s">
        <v>740</v>
      </c>
      <c r="E2269" s="9" t="s">
        <v>741</v>
      </c>
      <c r="F2269" s="9" t="s">
        <v>742</v>
      </c>
      <c r="G2269" s="9" t="s">
        <v>739</v>
      </c>
      <c r="H2269" s="9" t="s">
        <v>743</v>
      </c>
      <c r="I2269" s="10">
        <v>38646</v>
      </c>
      <c r="J2269" s="11">
        <v>2560.23</v>
      </c>
    </row>
    <row r="2270" spans="1:10" x14ac:dyDescent="0.2">
      <c r="A2270" s="9" t="s">
        <v>67</v>
      </c>
      <c r="B2270" s="9" t="s">
        <v>739</v>
      </c>
      <c r="C2270" s="9" t="s">
        <v>34</v>
      </c>
      <c r="D2270" s="9" t="s">
        <v>740</v>
      </c>
      <c r="E2270" s="9" t="s">
        <v>741</v>
      </c>
      <c r="F2270" s="9" t="s">
        <v>742</v>
      </c>
      <c r="G2270" s="9" t="s">
        <v>739</v>
      </c>
      <c r="H2270" s="9" t="s">
        <v>743</v>
      </c>
      <c r="I2270" s="10">
        <v>41675</v>
      </c>
      <c r="J2270" s="11">
        <v>24464.34</v>
      </c>
    </row>
    <row r="2271" spans="1:10" x14ac:dyDescent="0.2">
      <c r="A2271" s="9" t="s">
        <v>67</v>
      </c>
      <c r="B2271" s="9" t="s">
        <v>739</v>
      </c>
      <c r="C2271" s="9" t="s">
        <v>34</v>
      </c>
      <c r="D2271" s="9" t="s">
        <v>740</v>
      </c>
      <c r="E2271" s="9" t="s">
        <v>741</v>
      </c>
      <c r="F2271" s="9" t="s">
        <v>742</v>
      </c>
      <c r="G2271" s="9" t="s">
        <v>739</v>
      </c>
      <c r="H2271" s="9" t="s">
        <v>743</v>
      </c>
      <c r="I2271" s="10">
        <v>41791</v>
      </c>
      <c r="J2271" s="11">
        <v>58284.65</v>
      </c>
    </row>
    <row r="2272" spans="1:10" x14ac:dyDescent="0.2">
      <c r="A2272" s="9" t="s">
        <v>67</v>
      </c>
      <c r="B2272" s="9" t="s">
        <v>739</v>
      </c>
      <c r="C2272" s="9" t="s">
        <v>34</v>
      </c>
      <c r="D2272" s="9" t="s">
        <v>740</v>
      </c>
      <c r="E2272" s="9" t="s">
        <v>741</v>
      </c>
      <c r="F2272" s="9" t="s">
        <v>742</v>
      </c>
      <c r="G2272" s="9" t="s">
        <v>739</v>
      </c>
      <c r="H2272" s="9" t="s">
        <v>743</v>
      </c>
      <c r="I2272" s="10">
        <v>42003</v>
      </c>
      <c r="J2272" s="11">
        <v>108668.01</v>
      </c>
    </row>
    <row r="2273" spans="1:10" x14ac:dyDescent="0.2">
      <c r="A2273" s="9" t="s">
        <v>67</v>
      </c>
      <c r="B2273" s="9" t="s">
        <v>739</v>
      </c>
      <c r="C2273" s="9" t="s">
        <v>34</v>
      </c>
      <c r="D2273" s="9" t="s">
        <v>740</v>
      </c>
      <c r="E2273" s="9" t="s">
        <v>741</v>
      </c>
      <c r="F2273" s="9" t="s">
        <v>742</v>
      </c>
      <c r="G2273" s="9" t="s">
        <v>739</v>
      </c>
      <c r="H2273" s="9" t="s">
        <v>743</v>
      </c>
      <c r="I2273" s="10">
        <v>42034</v>
      </c>
      <c r="J2273" s="11">
        <v>77892.56</v>
      </c>
    </row>
    <row r="2274" spans="1:10" x14ac:dyDescent="0.2">
      <c r="A2274" s="9" t="s">
        <v>67</v>
      </c>
      <c r="B2274" s="9" t="s">
        <v>739</v>
      </c>
      <c r="C2274" s="9" t="s">
        <v>34</v>
      </c>
      <c r="D2274" s="9" t="s">
        <v>45</v>
      </c>
      <c r="E2274" s="9" t="s">
        <v>741</v>
      </c>
      <c r="F2274" s="9" t="s">
        <v>742</v>
      </c>
      <c r="G2274" s="9" t="s">
        <v>739</v>
      </c>
      <c r="H2274" s="9" t="s">
        <v>744</v>
      </c>
      <c r="I2274" s="10">
        <v>38646</v>
      </c>
      <c r="J2274" s="12">
        <v>0</v>
      </c>
    </row>
    <row r="2275" spans="1:10" x14ac:dyDescent="0.2">
      <c r="A2275" s="9" t="s">
        <v>67</v>
      </c>
      <c r="B2275" s="9" t="s">
        <v>739</v>
      </c>
      <c r="C2275" s="9" t="s">
        <v>34</v>
      </c>
      <c r="D2275" s="9" t="s">
        <v>45</v>
      </c>
      <c r="E2275" s="9" t="s">
        <v>741</v>
      </c>
      <c r="F2275" s="9" t="s">
        <v>742</v>
      </c>
      <c r="G2275" s="9" t="s">
        <v>739</v>
      </c>
      <c r="H2275" s="9" t="s">
        <v>744</v>
      </c>
      <c r="I2275" s="10">
        <v>41709</v>
      </c>
      <c r="J2275" s="11">
        <v>234203.63</v>
      </c>
    </row>
    <row r="2276" spans="1:10" x14ac:dyDescent="0.2">
      <c r="A2276" s="9" t="s">
        <v>67</v>
      </c>
      <c r="B2276" s="9" t="s">
        <v>739</v>
      </c>
      <c r="C2276" s="9" t="s">
        <v>34</v>
      </c>
      <c r="D2276" s="9" t="s">
        <v>45</v>
      </c>
      <c r="E2276" s="9" t="s">
        <v>741</v>
      </c>
      <c r="F2276" s="9" t="s">
        <v>742</v>
      </c>
      <c r="G2276" s="9" t="s">
        <v>739</v>
      </c>
      <c r="H2276" s="9" t="s">
        <v>744</v>
      </c>
      <c r="I2276" s="10">
        <v>41997</v>
      </c>
      <c r="J2276" s="11">
        <v>85387.21</v>
      </c>
    </row>
    <row r="2277" spans="1:10" x14ac:dyDescent="0.2">
      <c r="A2277" s="9" t="s">
        <v>67</v>
      </c>
      <c r="B2277" s="9" t="s">
        <v>745</v>
      </c>
      <c r="C2277" s="9" t="s">
        <v>34</v>
      </c>
      <c r="D2277" s="9" t="s">
        <v>740</v>
      </c>
      <c r="E2277" s="9" t="s">
        <v>741</v>
      </c>
      <c r="F2277" s="9" t="s">
        <v>742</v>
      </c>
      <c r="G2277" s="9" t="s">
        <v>745</v>
      </c>
      <c r="H2277" s="9" t="s">
        <v>746</v>
      </c>
      <c r="I2277" s="10">
        <v>42451</v>
      </c>
      <c r="J2277" s="11">
        <v>471660.26</v>
      </c>
    </row>
    <row r="2278" spans="1:10" x14ac:dyDescent="0.2">
      <c r="A2278" s="9" t="s">
        <v>67</v>
      </c>
      <c r="B2278" s="9" t="s">
        <v>747</v>
      </c>
      <c r="C2278" s="9" t="s">
        <v>34</v>
      </c>
      <c r="D2278" s="9" t="s">
        <v>740</v>
      </c>
      <c r="E2278" s="9" t="s">
        <v>741</v>
      </c>
      <c r="F2278" s="9" t="s">
        <v>742</v>
      </c>
      <c r="G2278" s="9" t="s">
        <v>747</v>
      </c>
      <c r="H2278" s="9" t="s">
        <v>748</v>
      </c>
      <c r="I2278" s="10">
        <v>42339</v>
      </c>
      <c r="J2278" s="11">
        <v>-118.91</v>
      </c>
    </row>
    <row r="2279" spans="1:10" x14ac:dyDescent="0.2">
      <c r="A2279" s="9" t="s">
        <v>67</v>
      </c>
      <c r="B2279" s="9" t="s">
        <v>747</v>
      </c>
      <c r="C2279" s="9" t="s">
        <v>34</v>
      </c>
      <c r="D2279" s="9" t="s">
        <v>740</v>
      </c>
      <c r="E2279" s="9" t="s">
        <v>741</v>
      </c>
      <c r="F2279" s="9" t="s">
        <v>742</v>
      </c>
      <c r="G2279" s="9" t="s">
        <v>747</v>
      </c>
      <c r="H2279" s="9" t="s">
        <v>748</v>
      </c>
      <c r="I2279" s="10">
        <v>42451</v>
      </c>
      <c r="J2279" s="11">
        <v>125809.09</v>
      </c>
    </row>
    <row r="2280" spans="1:10" x14ac:dyDescent="0.2">
      <c r="A2280" s="9" t="s">
        <v>67</v>
      </c>
      <c r="B2280" s="9" t="s">
        <v>749</v>
      </c>
      <c r="C2280" s="9" t="s">
        <v>17</v>
      </c>
      <c r="D2280" s="9" t="s">
        <v>41</v>
      </c>
      <c r="E2280" s="9" t="s">
        <v>42</v>
      </c>
      <c r="F2280" s="9" t="s">
        <v>43</v>
      </c>
      <c r="G2280" s="9" t="s">
        <v>749</v>
      </c>
      <c r="H2280" s="9" t="s">
        <v>750</v>
      </c>
      <c r="I2280" s="10">
        <v>38883</v>
      </c>
      <c r="J2280" s="11">
        <v>3145.62</v>
      </c>
    </row>
    <row r="2281" spans="1:10" x14ac:dyDescent="0.2">
      <c r="A2281" s="9" t="s">
        <v>67</v>
      </c>
      <c r="B2281" s="9" t="s">
        <v>749</v>
      </c>
      <c r="C2281" s="9" t="s">
        <v>17</v>
      </c>
      <c r="D2281" s="9" t="s">
        <v>41</v>
      </c>
      <c r="E2281" s="9" t="s">
        <v>42</v>
      </c>
      <c r="F2281" s="9" t="s">
        <v>43</v>
      </c>
      <c r="G2281" s="9" t="s">
        <v>749</v>
      </c>
      <c r="H2281" s="9" t="s">
        <v>750</v>
      </c>
      <c r="I2281" s="10">
        <v>40209</v>
      </c>
      <c r="J2281" s="11">
        <v>2618.31</v>
      </c>
    </row>
    <row r="2282" spans="1:10" x14ac:dyDescent="0.2">
      <c r="A2282" s="9" t="s">
        <v>67</v>
      </c>
      <c r="B2282" s="9" t="s">
        <v>749</v>
      </c>
      <c r="C2282" s="9" t="s">
        <v>17</v>
      </c>
      <c r="D2282" s="9" t="s">
        <v>41</v>
      </c>
      <c r="E2282" s="9" t="s">
        <v>42</v>
      </c>
      <c r="F2282" s="9" t="s">
        <v>43</v>
      </c>
      <c r="G2282" s="9" t="s">
        <v>749</v>
      </c>
      <c r="H2282" s="9" t="s">
        <v>750</v>
      </c>
      <c r="I2282" s="10">
        <v>40527</v>
      </c>
      <c r="J2282" s="11">
        <v>5081.55</v>
      </c>
    </row>
    <row r="2283" spans="1:10" x14ac:dyDescent="0.2">
      <c r="A2283" s="9" t="s">
        <v>67</v>
      </c>
      <c r="B2283" s="9" t="s">
        <v>749</v>
      </c>
      <c r="C2283" s="9" t="s">
        <v>17</v>
      </c>
      <c r="D2283" s="9" t="s">
        <v>41</v>
      </c>
      <c r="E2283" s="9" t="s">
        <v>42</v>
      </c>
      <c r="F2283" s="9" t="s">
        <v>43</v>
      </c>
      <c r="G2283" s="9" t="s">
        <v>749</v>
      </c>
      <c r="H2283" s="9" t="s">
        <v>750</v>
      </c>
      <c r="I2283" s="10">
        <v>41183</v>
      </c>
      <c r="J2283" s="11">
        <v>5745.05</v>
      </c>
    </row>
    <row r="2284" spans="1:10" x14ac:dyDescent="0.2">
      <c r="A2284" s="9" t="s">
        <v>67</v>
      </c>
      <c r="B2284" s="9" t="s">
        <v>751</v>
      </c>
      <c r="C2284" s="9" t="s">
        <v>17</v>
      </c>
      <c r="D2284" s="9" t="s">
        <v>41</v>
      </c>
      <c r="E2284" s="9" t="s">
        <v>42</v>
      </c>
      <c r="F2284" s="9" t="s">
        <v>43</v>
      </c>
      <c r="G2284" s="9" t="s">
        <v>751</v>
      </c>
      <c r="H2284" s="9" t="s">
        <v>752</v>
      </c>
      <c r="I2284" s="10">
        <v>38718</v>
      </c>
      <c r="J2284" s="11">
        <v>3233.42</v>
      </c>
    </row>
    <row r="2285" spans="1:10" x14ac:dyDescent="0.2">
      <c r="A2285" s="9" t="s">
        <v>67</v>
      </c>
      <c r="B2285" s="9" t="s">
        <v>753</v>
      </c>
      <c r="C2285" s="9" t="s">
        <v>17</v>
      </c>
      <c r="D2285" s="9" t="s">
        <v>41</v>
      </c>
      <c r="E2285" s="9" t="s">
        <v>42</v>
      </c>
      <c r="F2285" s="9" t="s">
        <v>43</v>
      </c>
      <c r="G2285" s="9" t="s">
        <v>753</v>
      </c>
      <c r="H2285" s="9" t="s">
        <v>754</v>
      </c>
      <c r="I2285" s="10">
        <v>38883</v>
      </c>
      <c r="J2285" s="11">
        <v>3145.62</v>
      </c>
    </row>
    <row r="2286" spans="1:10" x14ac:dyDescent="0.2">
      <c r="A2286" s="9" t="s">
        <v>67</v>
      </c>
      <c r="B2286" s="9" t="s">
        <v>755</v>
      </c>
      <c r="C2286" s="9" t="s">
        <v>17</v>
      </c>
      <c r="D2286" s="9" t="s">
        <v>41</v>
      </c>
      <c r="E2286" s="9" t="s">
        <v>42</v>
      </c>
      <c r="F2286" s="9" t="s">
        <v>43</v>
      </c>
      <c r="G2286" s="9" t="s">
        <v>755</v>
      </c>
      <c r="H2286" s="9" t="s">
        <v>756</v>
      </c>
      <c r="I2286" s="10">
        <v>38883</v>
      </c>
      <c r="J2286" s="11">
        <v>3145.62</v>
      </c>
    </row>
    <row r="2287" spans="1:10" x14ac:dyDescent="0.2">
      <c r="A2287" s="9" t="s">
        <v>67</v>
      </c>
      <c r="B2287" s="9" t="s">
        <v>757</v>
      </c>
      <c r="C2287" s="9" t="s">
        <v>17</v>
      </c>
      <c r="D2287" s="9" t="s">
        <v>41</v>
      </c>
      <c r="E2287" s="9" t="s">
        <v>42</v>
      </c>
      <c r="F2287" s="9" t="s">
        <v>43</v>
      </c>
      <c r="G2287" s="9" t="s">
        <v>757</v>
      </c>
      <c r="H2287" s="9" t="s">
        <v>758</v>
      </c>
      <c r="I2287" s="10">
        <v>38718</v>
      </c>
      <c r="J2287" s="11">
        <v>3827.68</v>
      </c>
    </row>
    <row r="2288" spans="1:10" x14ac:dyDescent="0.2">
      <c r="A2288" s="9" t="s">
        <v>67</v>
      </c>
      <c r="B2288" s="9" t="s">
        <v>759</v>
      </c>
      <c r="C2288" s="9" t="s">
        <v>17</v>
      </c>
      <c r="D2288" s="9" t="s">
        <v>41</v>
      </c>
      <c r="E2288" s="9" t="s">
        <v>42</v>
      </c>
      <c r="F2288" s="9" t="s">
        <v>43</v>
      </c>
      <c r="G2288" s="9" t="s">
        <v>759</v>
      </c>
      <c r="H2288" s="9" t="s">
        <v>760</v>
      </c>
      <c r="I2288" s="10">
        <v>38883</v>
      </c>
      <c r="J2288" s="11">
        <v>3145.62</v>
      </c>
    </row>
    <row r="2289" spans="1:10" x14ac:dyDescent="0.2">
      <c r="A2289" s="9" t="s">
        <v>67</v>
      </c>
      <c r="B2289" s="9" t="s">
        <v>761</v>
      </c>
      <c r="C2289" s="9" t="s">
        <v>17</v>
      </c>
      <c r="D2289" s="9" t="s">
        <v>41</v>
      </c>
      <c r="E2289" s="9" t="s">
        <v>42</v>
      </c>
      <c r="F2289" s="9" t="s">
        <v>43</v>
      </c>
      <c r="G2289" s="9" t="s">
        <v>761</v>
      </c>
      <c r="H2289" s="9" t="s">
        <v>762</v>
      </c>
      <c r="I2289" s="10">
        <v>38718</v>
      </c>
      <c r="J2289" s="11">
        <v>1310.17</v>
      </c>
    </row>
    <row r="2290" spans="1:10" x14ac:dyDescent="0.2">
      <c r="A2290" s="9" t="s">
        <v>67</v>
      </c>
      <c r="B2290" s="9" t="s">
        <v>761</v>
      </c>
      <c r="C2290" s="9" t="s">
        <v>17</v>
      </c>
      <c r="D2290" s="9" t="s">
        <v>41</v>
      </c>
      <c r="E2290" s="9" t="s">
        <v>42</v>
      </c>
      <c r="F2290" s="9" t="s">
        <v>43</v>
      </c>
      <c r="G2290" s="9" t="s">
        <v>761</v>
      </c>
      <c r="H2290" s="9" t="s">
        <v>762</v>
      </c>
      <c r="I2290" s="10">
        <v>38777</v>
      </c>
      <c r="J2290" s="11">
        <v>1881.97</v>
      </c>
    </row>
    <row r="2291" spans="1:10" x14ac:dyDescent="0.2">
      <c r="A2291" s="9" t="s">
        <v>67</v>
      </c>
      <c r="B2291" s="9" t="s">
        <v>761</v>
      </c>
      <c r="C2291" s="9" t="s">
        <v>17</v>
      </c>
      <c r="D2291" s="9" t="s">
        <v>41</v>
      </c>
      <c r="E2291" s="9" t="s">
        <v>42</v>
      </c>
      <c r="F2291" s="9" t="s">
        <v>43</v>
      </c>
      <c r="G2291" s="9" t="s">
        <v>761</v>
      </c>
      <c r="H2291" s="9" t="s">
        <v>762</v>
      </c>
      <c r="I2291" s="10">
        <v>38883</v>
      </c>
      <c r="J2291" s="11">
        <v>3145.62</v>
      </c>
    </row>
    <row r="2292" spans="1:10" x14ac:dyDescent="0.2">
      <c r="A2292" s="9" t="s">
        <v>67</v>
      </c>
      <c r="B2292" s="9" t="s">
        <v>761</v>
      </c>
      <c r="C2292" s="9" t="s">
        <v>17</v>
      </c>
      <c r="D2292" s="9" t="s">
        <v>41</v>
      </c>
      <c r="E2292" s="9" t="s">
        <v>42</v>
      </c>
      <c r="F2292" s="9" t="s">
        <v>43</v>
      </c>
      <c r="G2292" s="9" t="s">
        <v>761</v>
      </c>
      <c r="H2292" s="9" t="s">
        <v>762</v>
      </c>
      <c r="I2292" s="10">
        <v>41699</v>
      </c>
      <c r="J2292" s="11">
        <v>8402.98</v>
      </c>
    </row>
    <row r="2293" spans="1:10" x14ac:dyDescent="0.2">
      <c r="A2293" s="9" t="s">
        <v>67</v>
      </c>
      <c r="B2293" s="9" t="s">
        <v>763</v>
      </c>
      <c r="C2293" s="9" t="s">
        <v>17</v>
      </c>
      <c r="D2293" s="9" t="s">
        <v>41</v>
      </c>
      <c r="E2293" s="9" t="s">
        <v>42</v>
      </c>
      <c r="F2293" s="9" t="s">
        <v>43</v>
      </c>
      <c r="G2293" s="9" t="s">
        <v>763</v>
      </c>
      <c r="H2293" s="9" t="s">
        <v>764</v>
      </c>
      <c r="I2293" s="10">
        <v>39084</v>
      </c>
      <c r="J2293" s="11">
        <v>2293.81</v>
      </c>
    </row>
    <row r="2294" spans="1:10" x14ac:dyDescent="0.2">
      <c r="A2294" s="9" t="s">
        <v>67</v>
      </c>
      <c r="B2294" s="9" t="s">
        <v>763</v>
      </c>
      <c r="C2294" s="9" t="s">
        <v>17</v>
      </c>
      <c r="D2294" s="9" t="s">
        <v>41</v>
      </c>
      <c r="E2294" s="9" t="s">
        <v>42</v>
      </c>
      <c r="F2294" s="9" t="s">
        <v>43</v>
      </c>
      <c r="G2294" s="9" t="s">
        <v>763</v>
      </c>
      <c r="H2294" s="9" t="s">
        <v>764</v>
      </c>
      <c r="I2294" s="10">
        <v>41699</v>
      </c>
      <c r="J2294" s="11">
        <v>8398.07</v>
      </c>
    </row>
    <row r="2295" spans="1:10" x14ac:dyDescent="0.2">
      <c r="A2295" s="9" t="s">
        <v>67</v>
      </c>
      <c r="B2295" s="9" t="s">
        <v>765</v>
      </c>
      <c r="C2295" s="9" t="s">
        <v>17</v>
      </c>
      <c r="D2295" s="9" t="s">
        <v>41</v>
      </c>
      <c r="E2295" s="9" t="s">
        <v>42</v>
      </c>
      <c r="F2295" s="9" t="s">
        <v>43</v>
      </c>
      <c r="G2295" s="9" t="s">
        <v>765</v>
      </c>
      <c r="H2295" s="9" t="s">
        <v>766</v>
      </c>
      <c r="I2295" s="10">
        <v>38883</v>
      </c>
      <c r="J2295" s="11">
        <v>3145.62</v>
      </c>
    </row>
    <row r="2296" spans="1:10" x14ac:dyDescent="0.2">
      <c r="A2296" s="9" t="s">
        <v>67</v>
      </c>
      <c r="B2296" s="9" t="s">
        <v>767</v>
      </c>
      <c r="C2296" s="9" t="s">
        <v>17</v>
      </c>
      <c r="D2296" s="9" t="s">
        <v>41</v>
      </c>
      <c r="E2296" s="9" t="s">
        <v>42</v>
      </c>
      <c r="F2296" s="9" t="s">
        <v>43</v>
      </c>
      <c r="G2296" s="9" t="s">
        <v>767</v>
      </c>
      <c r="H2296" s="9" t="s">
        <v>768</v>
      </c>
      <c r="I2296" s="10">
        <v>38883</v>
      </c>
      <c r="J2296" s="11">
        <v>3145.62</v>
      </c>
    </row>
    <row r="2297" spans="1:10" x14ac:dyDescent="0.2">
      <c r="A2297" s="9" t="s">
        <v>67</v>
      </c>
      <c r="B2297" s="9" t="s">
        <v>769</v>
      </c>
      <c r="C2297" s="9" t="s">
        <v>17</v>
      </c>
      <c r="D2297" s="9" t="s">
        <v>41</v>
      </c>
      <c r="E2297" s="9" t="s">
        <v>42</v>
      </c>
      <c r="F2297" s="9" t="s">
        <v>43</v>
      </c>
      <c r="G2297" s="9" t="s">
        <v>769</v>
      </c>
      <c r="H2297" s="9" t="s">
        <v>770</v>
      </c>
      <c r="I2297" s="10">
        <v>38883</v>
      </c>
      <c r="J2297" s="11">
        <v>3145.62</v>
      </c>
    </row>
    <row r="2298" spans="1:10" x14ac:dyDescent="0.2">
      <c r="A2298" s="9" t="s">
        <v>67</v>
      </c>
      <c r="B2298" s="9" t="s">
        <v>771</v>
      </c>
      <c r="C2298" s="9" t="s">
        <v>17</v>
      </c>
      <c r="D2298" s="9" t="s">
        <v>41</v>
      </c>
      <c r="E2298" s="9" t="s">
        <v>42</v>
      </c>
      <c r="F2298" s="9" t="s">
        <v>43</v>
      </c>
      <c r="G2298" s="9" t="s">
        <v>771</v>
      </c>
      <c r="H2298" s="9" t="s">
        <v>772</v>
      </c>
      <c r="I2298" s="10">
        <v>38883</v>
      </c>
      <c r="J2298" s="11">
        <v>3145.62</v>
      </c>
    </row>
    <row r="2299" spans="1:10" x14ac:dyDescent="0.2">
      <c r="A2299" s="9" t="s">
        <v>67</v>
      </c>
      <c r="B2299" s="9" t="s">
        <v>773</v>
      </c>
      <c r="C2299" s="9" t="s">
        <v>17</v>
      </c>
      <c r="D2299" s="9" t="s">
        <v>41</v>
      </c>
      <c r="E2299" s="9" t="s">
        <v>42</v>
      </c>
      <c r="F2299" s="9" t="s">
        <v>43</v>
      </c>
      <c r="G2299" s="9" t="s">
        <v>773</v>
      </c>
      <c r="H2299" s="9" t="s">
        <v>774</v>
      </c>
      <c r="I2299" s="10">
        <v>41699</v>
      </c>
      <c r="J2299" s="11">
        <v>8398.07</v>
      </c>
    </row>
    <row r="2300" spans="1:10" x14ac:dyDescent="0.2">
      <c r="A2300" s="9" t="s">
        <v>67</v>
      </c>
      <c r="B2300" s="9" t="s">
        <v>775</v>
      </c>
      <c r="C2300" s="9" t="s">
        <v>17</v>
      </c>
      <c r="D2300" s="9" t="s">
        <v>41</v>
      </c>
      <c r="E2300" s="9" t="s">
        <v>42</v>
      </c>
      <c r="F2300" s="9" t="s">
        <v>43</v>
      </c>
      <c r="G2300" s="9" t="s">
        <v>775</v>
      </c>
      <c r="H2300" s="9" t="s">
        <v>776</v>
      </c>
      <c r="I2300" s="10">
        <v>41699</v>
      </c>
      <c r="J2300" s="11">
        <v>8398.07</v>
      </c>
    </row>
    <row r="2301" spans="1:10" x14ac:dyDescent="0.2">
      <c r="A2301" s="9" t="s">
        <v>67</v>
      </c>
      <c r="B2301" s="9" t="s">
        <v>777</v>
      </c>
      <c r="C2301" s="9" t="s">
        <v>17</v>
      </c>
      <c r="D2301" s="9" t="s">
        <v>41</v>
      </c>
      <c r="E2301" s="9" t="s">
        <v>42</v>
      </c>
      <c r="F2301" s="9" t="s">
        <v>43</v>
      </c>
      <c r="G2301" s="9" t="s">
        <v>777</v>
      </c>
      <c r="H2301" s="9" t="s">
        <v>778</v>
      </c>
      <c r="I2301" s="10">
        <v>38883</v>
      </c>
      <c r="J2301" s="11">
        <v>3145.62</v>
      </c>
    </row>
    <row r="2302" spans="1:10" x14ac:dyDescent="0.2">
      <c r="A2302" s="9" t="s">
        <v>67</v>
      </c>
      <c r="B2302" s="9" t="s">
        <v>779</v>
      </c>
      <c r="C2302" s="9" t="s">
        <v>17</v>
      </c>
      <c r="D2302" s="9" t="s">
        <v>41</v>
      </c>
      <c r="E2302" s="9" t="s">
        <v>42</v>
      </c>
      <c r="F2302" s="9" t="s">
        <v>43</v>
      </c>
      <c r="G2302" s="9" t="s">
        <v>779</v>
      </c>
      <c r="H2302" s="9" t="s">
        <v>780</v>
      </c>
      <c r="I2302" s="10">
        <v>41699</v>
      </c>
      <c r="J2302" s="11">
        <v>8398.07</v>
      </c>
    </row>
    <row r="2303" spans="1:10" x14ac:dyDescent="0.2">
      <c r="A2303" s="9" t="s">
        <v>67</v>
      </c>
      <c r="B2303" s="9" t="s">
        <v>781</v>
      </c>
      <c r="C2303" s="9" t="s">
        <v>17</v>
      </c>
      <c r="D2303" s="9" t="s">
        <v>41</v>
      </c>
      <c r="E2303" s="9" t="s">
        <v>42</v>
      </c>
      <c r="F2303" s="9" t="s">
        <v>43</v>
      </c>
      <c r="G2303" s="9" t="s">
        <v>781</v>
      </c>
      <c r="H2303" s="9" t="s">
        <v>782</v>
      </c>
      <c r="I2303" s="10">
        <v>38883</v>
      </c>
      <c r="J2303" s="11">
        <v>3145.62</v>
      </c>
    </row>
    <row r="2304" spans="1:10" x14ac:dyDescent="0.2">
      <c r="A2304" s="9" t="s">
        <v>67</v>
      </c>
      <c r="B2304" s="9" t="s">
        <v>783</v>
      </c>
      <c r="C2304" s="9" t="s">
        <v>17</v>
      </c>
      <c r="D2304" s="9" t="s">
        <v>41</v>
      </c>
      <c r="E2304" s="9" t="s">
        <v>42</v>
      </c>
      <c r="F2304" s="9" t="s">
        <v>43</v>
      </c>
      <c r="G2304" s="9" t="s">
        <v>783</v>
      </c>
      <c r="H2304" s="9" t="s">
        <v>784</v>
      </c>
      <c r="I2304" s="10">
        <v>41699</v>
      </c>
      <c r="J2304" s="11">
        <v>8398.07</v>
      </c>
    </row>
    <row r="2305" spans="1:10" x14ac:dyDescent="0.2">
      <c r="A2305" s="9" t="s">
        <v>67</v>
      </c>
      <c r="B2305" s="9" t="s">
        <v>785</v>
      </c>
      <c r="C2305" s="9" t="s">
        <v>17</v>
      </c>
      <c r="D2305" s="9" t="s">
        <v>41</v>
      </c>
      <c r="E2305" s="9" t="s">
        <v>42</v>
      </c>
      <c r="F2305" s="9" t="s">
        <v>43</v>
      </c>
      <c r="G2305" s="9" t="s">
        <v>785</v>
      </c>
      <c r="H2305" s="9" t="s">
        <v>786</v>
      </c>
      <c r="I2305" s="10">
        <v>35796</v>
      </c>
      <c r="J2305" s="11">
        <v>1123.74</v>
      </c>
    </row>
    <row r="2306" spans="1:10" x14ac:dyDescent="0.2">
      <c r="A2306" s="35" t="s">
        <v>67</v>
      </c>
      <c r="B2306" s="35" t="s">
        <v>787</v>
      </c>
      <c r="C2306" s="35" t="s">
        <v>17</v>
      </c>
      <c r="D2306" s="35" t="s">
        <v>41</v>
      </c>
      <c r="E2306" s="35" t="s">
        <v>42</v>
      </c>
      <c r="F2306" s="35" t="s">
        <v>43</v>
      </c>
      <c r="G2306" s="35" t="s">
        <v>787</v>
      </c>
      <c r="H2306" s="37" t="s">
        <v>788</v>
      </c>
      <c r="I2306" s="38">
        <v>39872</v>
      </c>
      <c r="J2306" s="39">
        <v>652.28</v>
      </c>
    </row>
    <row r="2307" spans="1:10" x14ac:dyDescent="0.2">
      <c r="A2307" s="36"/>
      <c r="B2307" s="36"/>
      <c r="C2307" s="36"/>
      <c r="D2307" s="36"/>
      <c r="E2307" s="36"/>
      <c r="F2307" s="36"/>
      <c r="G2307" s="36"/>
      <c r="H2307" s="36"/>
      <c r="I2307" s="36"/>
      <c r="J2307" s="36"/>
    </row>
    <row r="2308" spans="1:10" x14ac:dyDescent="0.2">
      <c r="A2308" s="35" t="s">
        <v>67</v>
      </c>
      <c r="B2308" s="35" t="s">
        <v>787</v>
      </c>
      <c r="C2308" s="35" t="s">
        <v>17</v>
      </c>
      <c r="D2308" s="35" t="s">
        <v>41</v>
      </c>
      <c r="E2308" s="35" t="s">
        <v>42</v>
      </c>
      <c r="F2308" s="35" t="s">
        <v>43</v>
      </c>
      <c r="G2308" s="35" t="s">
        <v>787</v>
      </c>
      <c r="H2308" s="37" t="s">
        <v>788</v>
      </c>
      <c r="I2308" s="38">
        <v>41699</v>
      </c>
      <c r="J2308" s="39">
        <v>8398.0300000000007</v>
      </c>
    </row>
    <row r="2309" spans="1:10" x14ac:dyDescent="0.2">
      <c r="A2309" s="36"/>
      <c r="B2309" s="36"/>
      <c r="C2309" s="36"/>
      <c r="D2309" s="36"/>
      <c r="E2309" s="36"/>
      <c r="F2309" s="36"/>
      <c r="G2309" s="36"/>
      <c r="H2309" s="36"/>
      <c r="I2309" s="36"/>
      <c r="J2309" s="36"/>
    </row>
    <row r="2310" spans="1:10" x14ac:dyDescent="0.2">
      <c r="A2310" s="9" t="s">
        <v>67</v>
      </c>
      <c r="B2310" s="9" t="s">
        <v>789</v>
      </c>
      <c r="C2310" s="9" t="s">
        <v>17</v>
      </c>
      <c r="D2310" s="9" t="s">
        <v>41</v>
      </c>
      <c r="E2310" s="9" t="s">
        <v>42</v>
      </c>
      <c r="F2310" s="9" t="s">
        <v>43</v>
      </c>
      <c r="G2310" s="9" t="s">
        <v>789</v>
      </c>
      <c r="H2310" s="9" t="s">
        <v>790</v>
      </c>
      <c r="I2310" s="10">
        <v>38883</v>
      </c>
      <c r="J2310" s="11">
        <v>3145.62</v>
      </c>
    </row>
    <row r="2311" spans="1:10" x14ac:dyDescent="0.2">
      <c r="A2311" s="9" t="s">
        <v>67</v>
      </c>
      <c r="B2311" s="9" t="s">
        <v>791</v>
      </c>
      <c r="C2311" s="9" t="s">
        <v>17</v>
      </c>
      <c r="D2311" s="9" t="s">
        <v>41</v>
      </c>
      <c r="E2311" s="9" t="s">
        <v>42</v>
      </c>
      <c r="F2311" s="9" t="s">
        <v>43</v>
      </c>
      <c r="G2311" s="9" t="s">
        <v>791</v>
      </c>
      <c r="H2311" s="9" t="s">
        <v>792</v>
      </c>
      <c r="I2311" s="10">
        <v>39568</v>
      </c>
      <c r="J2311" s="11">
        <v>1402.43</v>
      </c>
    </row>
    <row r="2312" spans="1:10" x14ac:dyDescent="0.2">
      <c r="A2312" s="9" t="s">
        <v>67</v>
      </c>
      <c r="B2312" s="9" t="s">
        <v>793</v>
      </c>
      <c r="C2312" s="9" t="s">
        <v>17</v>
      </c>
      <c r="D2312" s="9" t="s">
        <v>41</v>
      </c>
      <c r="E2312" s="9" t="s">
        <v>42</v>
      </c>
      <c r="F2312" s="9" t="s">
        <v>43</v>
      </c>
      <c r="G2312" s="9" t="s">
        <v>793</v>
      </c>
      <c r="H2312" s="9" t="s">
        <v>794</v>
      </c>
      <c r="I2312" s="10">
        <v>38883</v>
      </c>
      <c r="J2312" s="11">
        <v>3145.62</v>
      </c>
    </row>
    <row r="2313" spans="1:10" x14ac:dyDescent="0.2">
      <c r="A2313" s="9" t="s">
        <v>67</v>
      </c>
      <c r="B2313" s="9" t="s">
        <v>793</v>
      </c>
      <c r="C2313" s="9" t="s">
        <v>17</v>
      </c>
      <c r="D2313" s="9" t="s">
        <v>41</v>
      </c>
      <c r="E2313" s="9" t="s">
        <v>42</v>
      </c>
      <c r="F2313" s="9" t="s">
        <v>43</v>
      </c>
      <c r="G2313" s="9" t="s">
        <v>793</v>
      </c>
      <c r="H2313" s="9" t="s">
        <v>794</v>
      </c>
      <c r="I2313" s="10">
        <v>40263</v>
      </c>
      <c r="J2313" s="11">
        <v>340.73</v>
      </c>
    </row>
    <row r="2314" spans="1:10" x14ac:dyDescent="0.2">
      <c r="A2314" s="9" t="s">
        <v>67</v>
      </c>
      <c r="B2314" s="9" t="s">
        <v>795</v>
      </c>
      <c r="C2314" s="9" t="s">
        <v>17</v>
      </c>
      <c r="D2314" s="9" t="s">
        <v>41</v>
      </c>
      <c r="E2314" s="9" t="s">
        <v>42</v>
      </c>
      <c r="F2314" s="9" t="s">
        <v>43</v>
      </c>
      <c r="G2314" s="9" t="s">
        <v>795</v>
      </c>
      <c r="H2314" s="9" t="s">
        <v>796</v>
      </c>
      <c r="I2314" s="10">
        <v>38883</v>
      </c>
      <c r="J2314" s="11">
        <v>3145.62</v>
      </c>
    </row>
    <row r="2315" spans="1:10" x14ac:dyDescent="0.2">
      <c r="A2315" s="9" t="s">
        <v>67</v>
      </c>
      <c r="B2315" s="9" t="s">
        <v>795</v>
      </c>
      <c r="C2315" s="9" t="s">
        <v>17</v>
      </c>
      <c r="D2315" s="9" t="s">
        <v>41</v>
      </c>
      <c r="E2315" s="9" t="s">
        <v>42</v>
      </c>
      <c r="F2315" s="9" t="s">
        <v>43</v>
      </c>
      <c r="G2315" s="9" t="s">
        <v>795</v>
      </c>
      <c r="H2315" s="9" t="s">
        <v>796</v>
      </c>
      <c r="I2315" s="10">
        <v>40263</v>
      </c>
      <c r="J2315" s="11">
        <v>340.69</v>
      </c>
    </row>
    <row r="2316" spans="1:10" x14ac:dyDescent="0.2">
      <c r="A2316" s="9" t="s">
        <v>67</v>
      </c>
      <c r="B2316" s="9" t="s">
        <v>797</v>
      </c>
      <c r="C2316" s="9" t="s">
        <v>17</v>
      </c>
      <c r="D2316" s="9" t="s">
        <v>41</v>
      </c>
      <c r="E2316" s="9" t="s">
        <v>42</v>
      </c>
      <c r="F2316" s="9" t="s">
        <v>43</v>
      </c>
      <c r="G2316" s="9" t="s">
        <v>797</v>
      </c>
      <c r="H2316" s="9" t="s">
        <v>798</v>
      </c>
      <c r="I2316" s="10">
        <v>38883</v>
      </c>
      <c r="J2316" s="12">
        <v>0</v>
      </c>
    </row>
    <row r="2317" spans="1:10" x14ac:dyDescent="0.2">
      <c r="A2317" s="9" t="s">
        <v>67</v>
      </c>
      <c r="B2317" s="9" t="s">
        <v>799</v>
      </c>
      <c r="C2317" s="9" t="s">
        <v>17</v>
      </c>
      <c r="D2317" s="9" t="s">
        <v>41</v>
      </c>
      <c r="E2317" s="9" t="s">
        <v>42</v>
      </c>
      <c r="F2317" s="9" t="s">
        <v>43</v>
      </c>
      <c r="G2317" s="9" t="s">
        <v>799</v>
      </c>
      <c r="H2317" s="9" t="s">
        <v>800</v>
      </c>
      <c r="I2317" s="10">
        <v>38883</v>
      </c>
      <c r="J2317" s="11">
        <v>3145.62</v>
      </c>
    </row>
    <row r="2318" spans="1:10" x14ac:dyDescent="0.2">
      <c r="A2318" s="9" t="s">
        <v>67</v>
      </c>
      <c r="B2318" s="9" t="s">
        <v>801</v>
      </c>
      <c r="C2318" s="9" t="s">
        <v>17</v>
      </c>
      <c r="D2318" s="9" t="s">
        <v>41</v>
      </c>
      <c r="E2318" s="9" t="s">
        <v>42</v>
      </c>
      <c r="F2318" s="9" t="s">
        <v>43</v>
      </c>
      <c r="G2318" s="9" t="s">
        <v>801</v>
      </c>
      <c r="H2318" s="9" t="s">
        <v>802</v>
      </c>
      <c r="I2318" s="10">
        <v>38883</v>
      </c>
      <c r="J2318" s="11">
        <v>3145.62</v>
      </c>
    </row>
    <row r="2319" spans="1:10" x14ac:dyDescent="0.2">
      <c r="A2319" s="9" t="s">
        <v>67</v>
      </c>
      <c r="B2319" s="9" t="s">
        <v>803</v>
      </c>
      <c r="C2319" s="9" t="s">
        <v>17</v>
      </c>
      <c r="D2319" s="9" t="s">
        <v>41</v>
      </c>
      <c r="E2319" s="9" t="s">
        <v>42</v>
      </c>
      <c r="F2319" s="9" t="s">
        <v>43</v>
      </c>
      <c r="G2319" s="9" t="s">
        <v>803</v>
      </c>
      <c r="H2319" s="9" t="s">
        <v>804</v>
      </c>
      <c r="I2319" s="10">
        <v>38718</v>
      </c>
      <c r="J2319" s="11">
        <v>1155.05</v>
      </c>
    </row>
    <row r="2320" spans="1:10" x14ac:dyDescent="0.2">
      <c r="A2320" s="9" t="s">
        <v>67</v>
      </c>
      <c r="B2320" s="9" t="s">
        <v>803</v>
      </c>
      <c r="C2320" s="9" t="s">
        <v>17</v>
      </c>
      <c r="D2320" s="9" t="s">
        <v>41</v>
      </c>
      <c r="E2320" s="9" t="s">
        <v>42</v>
      </c>
      <c r="F2320" s="9" t="s">
        <v>43</v>
      </c>
      <c r="G2320" s="9" t="s">
        <v>803</v>
      </c>
      <c r="H2320" s="9" t="s">
        <v>804</v>
      </c>
      <c r="I2320" s="10">
        <v>38883</v>
      </c>
      <c r="J2320" s="11">
        <v>3145.62</v>
      </c>
    </row>
    <row r="2321" spans="1:10" x14ac:dyDescent="0.2">
      <c r="A2321" s="9" t="s">
        <v>67</v>
      </c>
      <c r="B2321" s="9" t="s">
        <v>805</v>
      </c>
      <c r="C2321" s="9" t="s">
        <v>17</v>
      </c>
      <c r="D2321" s="9" t="s">
        <v>41</v>
      </c>
      <c r="E2321" s="9" t="s">
        <v>42</v>
      </c>
      <c r="F2321" s="9" t="s">
        <v>43</v>
      </c>
      <c r="G2321" s="9" t="s">
        <v>805</v>
      </c>
      <c r="H2321" s="9" t="s">
        <v>806</v>
      </c>
      <c r="I2321" s="10">
        <v>38883</v>
      </c>
      <c r="J2321" s="11">
        <v>3145.62</v>
      </c>
    </row>
    <row r="2322" spans="1:10" x14ac:dyDescent="0.2">
      <c r="A2322" s="9" t="s">
        <v>67</v>
      </c>
      <c r="B2322" s="9" t="s">
        <v>807</v>
      </c>
      <c r="C2322" s="9" t="s">
        <v>17</v>
      </c>
      <c r="D2322" s="9" t="s">
        <v>41</v>
      </c>
      <c r="E2322" s="9" t="s">
        <v>42</v>
      </c>
      <c r="F2322" s="9" t="s">
        <v>43</v>
      </c>
      <c r="G2322" s="9" t="s">
        <v>807</v>
      </c>
      <c r="H2322" s="9" t="s">
        <v>808</v>
      </c>
      <c r="I2322" s="10">
        <v>38718</v>
      </c>
      <c r="J2322" s="11">
        <v>2228.2800000000002</v>
      </c>
    </row>
    <row r="2323" spans="1:10" x14ac:dyDescent="0.2">
      <c r="A2323" s="9" t="s">
        <v>67</v>
      </c>
      <c r="B2323" s="9" t="s">
        <v>809</v>
      </c>
      <c r="C2323" s="9" t="s">
        <v>17</v>
      </c>
      <c r="D2323" s="9" t="s">
        <v>41</v>
      </c>
      <c r="E2323" s="9" t="s">
        <v>42</v>
      </c>
      <c r="F2323" s="9" t="s">
        <v>43</v>
      </c>
      <c r="G2323" s="9" t="s">
        <v>809</v>
      </c>
      <c r="H2323" s="9" t="s">
        <v>810</v>
      </c>
      <c r="I2323" s="10">
        <v>38883</v>
      </c>
      <c r="J2323" s="11">
        <v>3145.62</v>
      </c>
    </row>
    <row r="2324" spans="1:10" x14ac:dyDescent="0.2">
      <c r="A2324" s="9" t="s">
        <v>67</v>
      </c>
      <c r="B2324" s="9" t="s">
        <v>809</v>
      </c>
      <c r="C2324" s="9" t="s">
        <v>17</v>
      </c>
      <c r="D2324" s="9" t="s">
        <v>41</v>
      </c>
      <c r="E2324" s="9" t="s">
        <v>42</v>
      </c>
      <c r="F2324" s="9" t="s">
        <v>43</v>
      </c>
      <c r="G2324" s="9" t="s">
        <v>809</v>
      </c>
      <c r="H2324" s="9" t="s">
        <v>810</v>
      </c>
      <c r="I2324" s="10">
        <v>41699</v>
      </c>
      <c r="J2324" s="11">
        <v>5190.09</v>
      </c>
    </row>
    <row r="2325" spans="1:10" x14ac:dyDescent="0.2">
      <c r="A2325" s="9" t="s">
        <v>67</v>
      </c>
      <c r="B2325" s="9" t="s">
        <v>811</v>
      </c>
      <c r="C2325" s="9" t="s">
        <v>17</v>
      </c>
      <c r="D2325" s="9" t="s">
        <v>41</v>
      </c>
      <c r="E2325" s="9" t="s">
        <v>42</v>
      </c>
      <c r="F2325" s="9" t="s">
        <v>43</v>
      </c>
      <c r="G2325" s="9" t="s">
        <v>811</v>
      </c>
      <c r="H2325" s="9" t="s">
        <v>812</v>
      </c>
      <c r="I2325" s="10">
        <v>38883</v>
      </c>
      <c r="J2325" s="11">
        <v>3145.62</v>
      </c>
    </row>
    <row r="2326" spans="1:10" x14ac:dyDescent="0.2">
      <c r="A2326" s="9" t="s">
        <v>67</v>
      </c>
      <c r="B2326" s="9" t="s">
        <v>813</v>
      </c>
      <c r="C2326" s="9" t="s">
        <v>17</v>
      </c>
      <c r="D2326" s="9" t="s">
        <v>41</v>
      </c>
      <c r="E2326" s="9" t="s">
        <v>42</v>
      </c>
      <c r="F2326" s="9" t="s">
        <v>43</v>
      </c>
      <c r="G2326" s="9" t="s">
        <v>813</v>
      </c>
      <c r="H2326" s="9" t="s">
        <v>814</v>
      </c>
      <c r="I2326" s="10">
        <v>38883</v>
      </c>
      <c r="J2326" s="11">
        <v>3145.62</v>
      </c>
    </row>
    <row r="2327" spans="1:10" x14ac:dyDescent="0.2">
      <c r="A2327" s="9" t="s">
        <v>67</v>
      </c>
      <c r="B2327" s="9" t="s">
        <v>815</v>
      </c>
      <c r="C2327" s="9" t="s">
        <v>17</v>
      </c>
      <c r="D2327" s="9" t="s">
        <v>41</v>
      </c>
      <c r="E2327" s="9" t="s">
        <v>42</v>
      </c>
      <c r="F2327" s="9" t="s">
        <v>43</v>
      </c>
      <c r="G2327" s="9" t="s">
        <v>815</v>
      </c>
      <c r="H2327" s="9" t="s">
        <v>816</v>
      </c>
      <c r="I2327" s="10">
        <v>38883</v>
      </c>
      <c r="J2327" s="11">
        <v>3145.62</v>
      </c>
    </row>
    <row r="2328" spans="1:10" x14ac:dyDescent="0.2">
      <c r="A2328" s="9" t="s">
        <v>67</v>
      </c>
      <c r="B2328" s="9" t="s">
        <v>817</v>
      </c>
      <c r="C2328" s="9" t="s">
        <v>17</v>
      </c>
      <c r="D2328" s="9" t="s">
        <v>41</v>
      </c>
      <c r="E2328" s="9" t="s">
        <v>42</v>
      </c>
      <c r="F2328" s="9" t="s">
        <v>43</v>
      </c>
      <c r="G2328" s="9" t="s">
        <v>817</v>
      </c>
      <c r="H2328" s="9" t="s">
        <v>818</v>
      </c>
      <c r="I2328" s="10">
        <v>38718</v>
      </c>
      <c r="J2328" s="11">
        <v>2874.16</v>
      </c>
    </row>
    <row r="2329" spans="1:10" x14ac:dyDescent="0.2">
      <c r="A2329" s="9" t="s">
        <v>67</v>
      </c>
      <c r="B2329" s="9" t="s">
        <v>817</v>
      </c>
      <c r="C2329" s="9" t="s">
        <v>17</v>
      </c>
      <c r="D2329" s="9" t="s">
        <v>41</v>
      </c>
      <c r="E2329" s="9" t="s">
        <v>42</v>
      </c>
      <c r="F2329" s="9" t="s">
        <v>43</v>
      </c>
      <c r="G2329" s="9" t="s">
        <v>817</v>
      </c>
      <c r="H2329" s="9" t="s">
        <v>818</v>
      </c>
      <c r="I2329" s="10">
        <v>38883</v>
      </c>
      <c r="J2329" s="11">
        <v>3145.62</v>
      </c>
    </row>
    <row r="2330" spans="1:10" x14ac:dyDescent="0.2">
      <c r="A2330" s="9" t="s">
        <v>67</v>
      </c>
      <c r="B2330" s="9" t="s">
        <v>819</v>
      </c>
      <c r="C2330" s="9" t="s">
        <v>17</v>
      </c>
      <c r="D2330" s="9" t="s">
        <v>41</v>
      </c>
      <c r="E2330" s="9" t="s">
        <v>42</v>
      </c>
      <c r="F2330" s="9" t="s">
        <v>43</v>
      </c>
      <c r="G2330" s="9" t="s">
        <v>819</v>
      </c>
      <c r="H2330" s="9" t="s">
        <v>820</v>
      </c>
      <c r="I2330" s="10">
        <v>38883</v>
      </c>
      <c r="J2330" s="11">
        <v>3145.62</v>
      </c>
    </row>
    <row r="2331" spans="1:10" x14ac:dyDescent="0.2">
      <c r="A2331" s="9" t="s">
        <v>67</v>
      </c>
      <c r="B2331" s="9" t="s">
        <v>821</v>
      </c>
      <c r="C2331" s="9" t="s">
        <v>17</v>
      </c>
      <c r="D2331" s="9" t="s">
        <v>41</v>
      </c>
      <c r="E2331" s="9" t="s">
        <v>42</v>
      </c>
      <c r="F2331" s="9" t="s">
        <v>43</v>
      </c>
      <c r="G2331" s="9" t="s">
        <v>821</v>
      </c>
      <c r="H2331" s="9" t="s">
        <v>822</v>
      </c>
      <c r="I2331" s="10">
        <v>38883</v>
      </c>
      <c r="J2331" s="11">
        <v>3145.62</v>
      </c>
    </row>
    <row r="2332" spans="1:10" x14ac:dyDescent="0.2">
      <c r="A2332" s="9" t="s">
        <v>67</v>
      </c>
      <c r="B2332" s="9" t="s">
        <v>823</v>
      </c>
      <c r="C2332" s="9" t="s">
        <v>17</v>
      </c>
      <c r="D2332" s="9" t="s">
        <v>41</v>
      </c>
      <c r="E2332" s="9" t="s">
        <v>42</v>
      </c>
      <c r="F2332" s="9" t="s">
        <v>43</v>
      </c>
      <c r="G2332" s="9" t="s">
        <v>823</v>
      </c>
      <c r="H2332" s="9" t="s">
        <v>824</v>
      </c>
      <c r="I2332" s="10">
        <v>38883</v>
      </c>
      <c r="J2332" s="11">
        <v>3145.62</v>
      </c>
    </row>
    <row r="2333" spans="1:10" x14ac:dyDescent="0.2">
      <c r="A2333" s="9" t="s">
        <v>67</v>
      </c>
      <c r="B2333" s="9" t="s">
        <v>825</v>
      </c>
      <c r="C2333" s="9" t="s">
        <v>17</v>
      </c>
      <c r="D2333" s="9" t="s">
        <v>41</v>
      </c>
      <c r="E2333" s="9" t="s">
        <v>42</v>
      </c>
      <c r="F2333" s="9" t="s">
        <v>43</v>
      </c>
      <c r="G2333" s="9" t="s">
        <v>825</v>
      </c>
      <c r="H2333" s="9" t="s">
        <v>826</v>
      </c>
      <c r="I2333" s="10">
        <v>38883</v>
      </c>
      <c r="J2333" s="11">
        <v>3145.62</v>
      </c>
    </row>
    <row r="2334" spans="1:10" x14ac:dyDescent="0.2">
      <c r="A2334" s="9" t="s">
        <v>67</v>
      </c>
      <c r="B2334" s="9" t="s">
        <v>827</v>
      </c>
      <c r="C2334" s="9" t="s">
        <v>17</v>
      </c>
      <c r="D2334" s="9" t="s">
        <v>41</v>
      </c>
      <c r="E2334" s="9" t="s">
        <v>42</v>
      </c>
      <c r="F2334" s="9" t="s">
        <v>43</v>
      </c>
      <c r="G2334" s="9" t="s">
        <v>827</v>
      </c>
      <c r="H2334" s="9" t="s">
        <v>828</v>
      </c>
      <c r="I2334" s="10">
        <v>38883</v>
      </c>
      <c r="J2334" s="11">
        <v>3145.62</v>
      </c>
    </row>
    <row r="2335" spans="1:10" x14ac:dyDescent="0.2">
      <c r="A2335" s="9" t="s">
        <v>67</v>
      </c>
      <c r="B2335" s="9" t="s">
        <v>829</v>
      </c>
      <c r="C2335" s="9" t="s">
        <v>17</v>
      </c>
      <c r="D2335" s="9" t="s">
        <v>41</v>
      </c>
      <c r="E2335" s="9" t="s">
        <v>42</v>
      </c>
      <c r="F2335" s="9" t="s">
        <v>43</v>
      </c>
      <c r="G2335" s="9" t="s">
        <v>829</v>
      </c>
      <c r="H2335" s="9" t="s">
        <v>830</v>
      </c>
      <c r="I2335" s="10">
        <v>38883</v>
      </c>
      <c r="J2335" s="11">
        <v>3145.62</v>
      </c>
    </row>
    <row r="2336" spans="1:10" x14ac:dyDescent="0.2">
      <c r="A2336" s="9" t="s">
        <v>67</v>
      </c>
      <c r="B2336" s="9" t="s">
        <v>831</v>
      </c>
      <c r="C2336" s="9" t="s">
        <v>17</v>
      </c>
      <c r="D2336" s="9" t="s">
        <v>41</v>
      </c>
      <c r="E2336" s="9" t="s">
        <v>42</v>
      </c>
      <c r="F2336" s="9" t="s">
        <v>43</v>
      </c>
      <c r="G2336" s="9" t="s">
        <v>831</v>
      </c>
      <c r="H2336" s="9" t="s">
        <v>832</v>
      </c>
      <c r="I2336" s="10">
        <v>38883</v>
      </c>
      <c r="J2336" s="11">
        <v>3145.62</v>
      </c>
    </row>
    <row r="2337" spans="1:10" x14ac:dyDescent="0.2">
      <c r="A2337" s="9" t="s">
        <v>67</v>
      </c>
      <c r="B2337" s="9" t="s">
        <v>833</v>
      </c>
      <c r="C2337" s="9" t="s">
        <v>17</v>
      </c>
      <c r="D2337" s="9" t="s">
        <v>41</v>
      </c>
      <c r="E2337" s="9" t="s">
        <v>42</v>
      </c>
      <c r="F2337" s="9" t="s">
        <v>43</v>
      </c>
      <c r="G2337" s="9" t="s">
        <v>833</v>
      </c>
      <c r="H2337" s="9" t="s">
        <v>834</v>
      </c>
      <c r="I2337" s="10">
        <v>39872</v>
      </c>
      <c r="J2337" s="11">
        <v>4451.6000000000004</v>
      </c>
    </row>
    <row r="2338" spans="1:10" x14ac:dyDescent="0.2">
      <c r="A2338" s="9" t="s">
        <v>67</v>
      </c>
      <c r="B2338" s="9" t="s">
        <v>833</v>
      </c>
      <c r="C2338" s="9" t="s">
        <v>17</v>
      </c>
      <c r="D2338" s="9" t="s">
        <v>41</v>
      </c>
      <c r="E2338" s="9" t="s">
        <v>42</v>
      </c>
      <c r="F2338" s="9" t="s">
        <v>43</v>
      </c>
      <c r="G2338" s="9" t="s">
        <v>833</v>
      </c>
      <c r="H2338" s="9" t="s">
        <v>834</v>
      </c>
      <c r="I2338" s="10">
        <v>40209</v>
      </c>
      <c r="J2338" s="11">
        <v>536.63</v>
      </c>
    </row>
    <row r="2339" spans="1:10" x14ac:dyDescent="0.2">
      <c r="A2339" s="9" t="s">
        <v>67</v>
      </c>
      <c r="B2339" s="9" t="s">
        <v>835</v>
      </c>
      <c r="C2339" s="9" t="s">
        <v>17</v>
      </c>
      <c r="D2339" s="9" t="s">
        <v>41</v>
      </c>
      <c r="E2339" s="9" t="s">
        <v>42</v>
      </c>
      <c r="F2339" s="9" t="s">
        <v>43</v>
      </c>
      <c r="G2339" s="9" t="s">
        <v>835</v>
      </c>
      <c r="H2339" s="9" t="s">
        <v>836</v>
      </c>
      <c r="I2339" s="10">
        <v>38718</v>
      </c>
      <c r="J2339" s="11">
        <v>864.15</v>
      </c>
    </row>
    <row r="2340" spans="1:10" x14ac:dyDescent="0.2">
      <c r="A2340" s="9" t="s">
        <v>67</v>
      </c>
      <c r="B2340" s="9" t="s">
        <v>835</v>
      </c>
      <c r="C2340" s="9" t="s">
        <v>17</v>
      </c>
      <c r="D2340" s="9" t="s">
        <v>41</v>
      </c>
      <c r="E2340" s="9" t="s">
        <v>42</v>
      </c>
      <c r="F2340" s="9" t="s">
        <v>43</v>
      </c>
      <c r="G2340" s="9" t="s">
        <v>835</v>
      </c>
      <c r="H2340" s="9" t="s">
        <v>836</v>
      </c>
      <c r="I2340" s="10">
        <v>38883</v>
      </c>
      <c r="J2340" s="11">
        <v>3145.62</v>
      </c>
    </row>
    <row r="2341" spans="1:10" x14ac:dyDescent="0.2">
      <c r="A2341" s="9" t="s">
        <v>67</v>
      </c>
      <c r="B2341" s="9" t="s">
        <v>837</v>
      </c>
      <c r="C2341" s="9" t="s">
        <v>17</v>
      </c>
      <c r="D2341" s="9" t="s">
        <v>41</v>
      </c>
      <c r="E2341" s="9" t="s">
        <v>42</v>
      </c>
      <c r="F2341" s="9" t="s">
        <v>43</v>
      </c>
      <c r="G2341" s="9" t="s">
        <v>837</v>
      </c>
      <c r="H2341" s="9" t="s">
        <v>838</v>
      </c>
      <c r="I2341" s="10">
        <v>38883</v>
      </c>
      <c r="J2341" s="11">
        <v>3145.62</v>
      </c>
    </row>
    <row r="2342" spans="1:10" x14ac:dyDescent="0.2">
      <c r="A2342" s="9" t="s">
        <v>67</v>
      </c>
      <c r="B2342" s="9" t="s">
        <v>839</v>
      </c>
      <c r="C2342" s="9" t="s">
        <v>17</v>
      </c>
      <c r="D2342" s="9" t="s">
        <v>41</v>
      </c>
      <c r="E2342" s="9" t="s">
        <v>42</v>
      </c>
      <c r="F2342" s="9" t="s">
        <v>43</v>
      </c>
      <c r="G2342" s="9" t="s">
        <v>839</v>
      </c>
      <c r="H2342" s="9" t="s">
        <v>840</v>
      </c>
      <c r="I2342" s="10">
        <v>41699</v>
      </c>
      <c r="J2342" s="11">
        <v>8398.07</v>
      </c>
    </row>
    <row r="2343" spans="1:10" x14ac:dyDescent="0.2">
      <c r="A2343" s="9" t="s">
        <v>67</v>
      </c>
      <c r="B2343" s="9" t="s">
        <v>841</v>
      </c>
      <c r="C2343" s="9" t="s">
        <v>17</v>
      </c>
      <c r="D2343" s="9" t="s">
        <v>41</v>
      </c>
      <c r="E2343" s="9" t="s">
        <v>42</v>
      </c>
      <c r="F2343" s="9" t="s">
        <v>43</v>
      </c>
      <c r="G2343" s="9" t="s">
        <v>841</v>
      </c>
      <c r="H2343" s="9" t="s">
        <v>842</v>
      </c>
      <c r="I2343" s="10">
        <v>41699</v>
      </c>
      <c r="J2343" s="11">
        <v>8398.07</v>
      </c>
    </row>
    <row r="2344" spans="1:10" x14ac:dyDescent="0.2">
      <c r="A2344" s="9" t="s">
        <v>67</v>
      </c>
      <c r="B2344" s="9" t="s">
        <v>843</v>
      </c>
      <c r="C2344" s="9" t="s">
        <v>17</v>
      </c>
      <c r="D2344" s="9" t="s">
        <v>41</v>
      </c>
      <c r="E2344" s="9" t="s">
        <v>42</v>
      </c>
      <c r="F2344" s="9" t="s">
        <v>43</v>
      </c>
      <c r="G2344" s="9" t="s">
        <v>843</v>
      </c>
      <c r="H2344" s="9" t="s">
        <v>844</v>
      </c>
      <c r="I2344" s="10">
        <v>37257</v>
      </c>
      <c r="J2344" s="11">
        <v>4041.5</v>
      </c>
    </row>
    <row r="2345" spans="1:10" x14ac:dyDescent="0.2">
      <c r="A2345" s="9" t="s">
        <v>67</v>
      </c>
      <c r="B2345" s="9" t="s">
        <v>843</v>
      </c>
      <c r="C2345" s="9" t="s">
        <v>17</v>
      </c>
      <c r="D2345" s="9" t="s">
        <v>41</v>
      </c>
      <c r="E2345" s="9" t="s">
        <v>42</v>
      </c>
      <c r="F2345" s="9" t="s">
        <v>43</v>
      </c>
      <c r="G2345" s="9" t="s">
        <v>843</v>
      </c>
      <c r="H2345" s="9" t="s">
        <v>844</v>
      </c>
      <c r="I2345" s="10">
        <v>41699</v>
      </c>
      <c r="J2345" s="11">
        <v>8398.07</v>
      </c>
    </row>
    <row r="2346" spans="1:10" x14ac:dyDescent="0.2">
      <c r="A2346" s="9" t="s">
        <v>67</v>
      </c>
      <c r="B2346" s="9" t="s">
        <v>845</v>
      </c>
      <c r="C2346" s="9" t="s">
        <v>17</v>
      </c>
      <c r="D2346" s="9" t="s">
        <v>41</v>
      </c>
      <c r="E2346" s="9" t="s">
        <v>42</v>
      </c>
      <c r="F2346" s="9" t="s">
        <v>43</v>
      </c>
      <c r="G2346" s="9" t="s">
        <v>845</v>
      </c>
      <c r="H2346" s="9" t="s">
        <v>846</v>
      </c>
      <c r="I2346" s="10">
        <v>38883</v>
      </c>
      <c r="J2346" s="11">
        <v>3145.62</v>
      </c>
    </row>
    <row r="2347" spans="1:10" x14ac:dyDescent="0.2">
      <c r="A2347" s="9" t="s">
        <v>67</v>
      </c>
      <c r="B2347" s="9" t="s">
        <v>847</v>
      </c>
      <c r="C2347" s="9" t="s">
        <v>17</v>
      </c>
      <c r="D2347" s="9" t="s">
        <v>41</v>
      </c>
      <c r="E2347" s="9" t="s">
        <v>42</v>
      </c>
      <c r="F2347" s="9" t="s">
        <v>43</v>
      </c>
      <c r="G2347" s="9" t="s">
        <v>847</v>
      </c>
      <c r="H2347" s="9" t="s">
        <v>848</v>
      </c>
      <c r="I2347" s="10">
        <v>38718</v>
      </c>
      <c r="J2347" s="11">
        <v>3623.95</v>
      </c>
    </row>
    <row r="2348" spans="1:10" x14ac:dyDescent="0.2">
      <c r="A2348" s="9" t="s">
        <v>67</v>
      </c>
      <c r="B2348" s="9" t="s">
        <v>849</v>
      </c>
      <c r="C2348" s="9" t="s">
        <v>17</v>
      </c>
      <c r="D2348" s="9" t="s">
        <v>41</v>
      </c>
      <c r="E2348" s="9" t="s">
        <v>42</v>
      </c>
      <c r="F2348" s="9" t="s">
        <v>43</v>
      </c>
      <c r="G2348" s="9" t="s">
        <v>849</v>
      </c>
      <c r="H2348" s="9" t="s">
        <v>850</v>
      </c>
      <c r="I2348" s="10">
        <v>41699</v>
      </c>
      <c r="J2348" s="11">
        <v>8398.07</v>
      </c>
    </row>
    <row r="2349" spans="1:10" x14ac:dyDescent="0.2">
      <c r="A2349" s="9" t="s">
        <v>67</v>
      </c>
      <c r="B2349" s="9" t="s">
        <v>851</v>
      </c>
      <c r="C2349" s="9" t="s">
        <v>17</v>
      </c>
      <c r="D2349" s="9" t="s">
        <v>41</v>
      </c>
      <c r="E2349" s="9" t="s">
        <v>42</v>
      </c>
      <c r="F2349" s="9" t="s">
        <v>43</v>
      </c>
      <c r="G2349" s="9" t="s">
        <v>851</v>
      </c>
      <c r="H2349" s="9" t="s">
        <v>852</v>
      </c>
      <c r="I2349" s="10">
        <v>39370</v>
      </c>
      <c r="J2349" s="12">
        <v>0</v>
      </c>
    </row>
    <row r="2350" spans="1:10" x14ac:dyDescent="0.2">
      <c r="A2350" s="9" t="s">
        <v>67</v>
      </c>
      <c r="B2350" s="9" t="s">
        <v>851</v>
      </c>
      <c r="C2350" s="9" t="s">
        <v>17</v>
      </c>
      <c r="D2350" s="9" t="s">
        <v>41</v>
      </c>
      <c r="E2350" s="9" t="s">
        <v>42</v>
      </c>
      <c r="F2350" s="9" t="s">
        <v>43</v>
      </c>
      <c r="G2350" s="9" t="s">
        <v>851</v>
      </c>
      <c r="H2350" s="9" t="s">
        <v>852</v>
      </c>
      <c r="I2350" s="10">
        <v>39568</v>
      </c>
      <c r="J2350" s="12">
        <v>0</v>
      </c>
    </row>
    <row r="2351" spans="1:10" x14ac:dyDescent="0.2">
      <c r="A2351" s="9" t="s">
        <v>67</v>
      </c>
      <c r="B2351" s="9" t="s">
        <v>853</v>
      </c>
      <c r="C2351" s="9" t="s">
        <v>17</v>
      </c>
      <c r="D2351" s="9" t="s">
        <v>41</v>
      </c>
      <c r="E2351" s="9" t="s">
        <v>42</v>
      </c>
      <c r="F2351" s="9" t="s">
        <v>43</v>
      </c>
      <c r="G2351" s="9" t="s">
        <v>853</v>
      </c>
      <c r="H2351" s="9" t="s">
        <v>854</v>
      </c>
      <c r="I2351" s="10">
        <v>39872</v>
      </c>
      <c r="J2351" s="11">
        <v>702.18</v>
      </c>
    </row>
    <row r="2352" spans="1:10" x14ac:dyDescent="0.2">
      <c r="A2352" s="9" t="s">
        <v>67</v>
      </c>
      <c r="B2352" s="9" t="s">
        <v>855</v>
      </c>
      <c r="C2352" s="9" t="s">
        <v>17</v>
      </c>
      <c r="D2352" s="9" t="s">
        <v>41</v>
      </c>
      <c r="E2352" s="9" t="s">
        <v>42</v>
      </c>
      <c r="F2352" s="9" t="s">
        <v>43</v>
      </c>
      <c r="G2352" s="9" t="s">
        <v>855</v>
      </c>
      <c r="H2352" s="9" t="s">
        <v>856</v>
      </c>
      <c r="I2352" s="10">
        <v>41699</v>
      </c>
      <c r="J2352" s="11">
        <v>8398.07</v>
      </c>
    </row>
    <row r="2353" spans="1:10" x14ac:dyDescent="0.2">
      <c r="A2353" s="9" t="s">
        <v>67</v>
      </c>
      <c r="B2353" s="9" t="s">
        <v>857</v>
      </c>
      <c r="C2353" s="9" t="s">
        <v>17</v>
      </c>
      <c r="D2353" s="9" t="s">
        <v>41</v>
      </c>
      <c r="E2353" s="9" t="s">
        <v>42</v>
      </c>
      <c r="F2353" s="9" t="s">
        <v>43</v>
      </c>
      <c r="G2353" s="9" t="s">
        <v>857</v>
      </c>
      <c r="H2353" s="9" t="s">
        <v>858</v>
      </c>
      <c r="I2353" s="10">
        <v>41264</v>
      </c>
      <c r="J2353" s="11">
        <v>16422.5</v>
      </c>
    </row>
    <row r="2354" spans="1:10" x14ac:dyDescent="0.2">
      <c r="A2354" s="9" t="s">
        <v>67</v>
      </c>
      <c r="B2354" s="9" t="s">
        <v>859</v>
      </c>
      <c r="C2354" s="9" t="s">
        <v>17</v>
      </c>
      <c r="D2354" s="9" t="s">
        <v>41</v>
      </c>
      <c r="E2354" s="9" t="s">
        <v>42</v>
      </c>
      <c r="F2354" s="9" t="s">
        <v>43</v>
      </c>
      <c r="G2354" s="9" t="s">
        <v>859</v>
      </c>
      <c r="H2354" s="9" t="s">
        <v>860</v>
      </c>
      <c r="I2354" s="10">
        <v>38718</v>
      </c>
      <c r="J2354" s="11">
        <v>1873.01</v>
      </c>
    </row>
    <row r="2355" spans="1:10" x14ac:dyDescent="0.2">
      <c r="A2355" s="9" t="s">
        <v>67</v>
      </c>
      <c r="B2355" s="9" t="s">
        <v>859</v>
      </c>
      <c r="C2355" s="9" t="s">
        <v>17</v>
      </c>
      <c r="D2355" s="9" t="s">
        <v>41</v>
      </c>
      <c r="E2355" s="9" t="s">
        <v>42</v>
      </c>
      <c r="F2355" s="9" t="s">
        <v>43</v>
      </c>
      <c r="G2355" s="9" t="s">
        <v>859</v>
      </c>
      <c r="H2355" s="9" t="s">
        <v>860</v>
      </c>
      <c r="I2355" s="10">
        <v>38883</v>
      </c>
      <c r="J2355" s="11">
        <v>3145.62</v>
      </c>
    </row>
    <row r="2356" spans="1:10" x14ac:dyDescent="0.2">
      <c r="A2356" s="9" t="s">
        <v>67</v>
      </c>
      <c r="B2356" s="9" t="s">
        <v>861</v>
      </c>
      <c r="C2356" s="9" t="s">
        <v>17</v>
      </c>
      <c r="D2356" s="9" t="s">
        <v>41</v>
      </c>
      <c r="E2356" s="9" t="s">
        <v>42</v>
      </c>
      <c r="F2356" s="9" t="s">
        <v>43</v>
      </c>
      <c r="G2356" s="9" t="s">
        <v>861</v>
      </c>
      <c r="H2356" s="9" t="s">
        <v>862</v>
      </c>
      <c r="I2356" s="10">
        <v>38718</v>
      </c>
      <c r="J2356" s="11">
        <v>1817.21</v>
      </c>
    </row>
    <row r="2357" spans="1:10" x14ac:dyDescent="0.2">
      <c r="A2357" s="9" t="s">
        <v>67</v>
      </c>
      <c r="B2357" s="9" t="s">
        <v>863</v>
      </c>
      <c r="C2357" s="9" t="s">
        <v>17</v>
      </c>
      <c r="D2357" s="9" t="s">
        <v>41</v>
      </c>
      <c r="E2357" s="9" t="s">
        <v>42</v>
      </c>
      <c r="F2357" s="9" t="s">
        <v>43</v>
      </c>
      <c r="G2357" s="9" t="s">
        <v>863</v>
      </c>
      <c r="H2357" s="9" t="s">
        <v>864</v>
      </c>
      <c r="I2357" s="10">
        <v>38718</v>
      </c>
      <c r="J2357" s="11">
        <v>1115.01</v>
      </c>
    </row>
    <row r="2358" spans="1:10" x14ac:dyDescent="0.2">
      <c r="A2358" s="9" t="s">
        <v>67</v>
      </c>
      <c r="B2358" s="9" t="s">
        <v>865</v>
      </c>
      <c r="C2358" s="9" t="s">
        <v>17</v>
      </c>
      <c r="D2358" s="9" t="s">
        <v>41</v>
      </c>
      <c r="E2358" s="9" t="s">
        <v>42</v>
      </c>
      <c r="F2358" s="9" t="s">
        <v>43</v>
      </c>
      <c r="G2358" s="9" t="s">
        <v>865</v>
      </c>
      <c r="H2358" s="9" t="s">
        <v>866</v>
      </c>
      <c r="I2358" s="10">
        <v>38718</v>
      </c>
      <c r="J2358" s="11">
        <v>2242.15</v>
      </c>
    </row>
    <row r="2359" spans="1:10" x14ac:dyDescent="0.2">
      <c r="A2359" s="9" t="s">
        <v>67</v>
      </c>
      <c r="B2359" s="9" t="s">
        <v>865</v>
      </c>
      <c r="C2359" s="9" t="s">
        <v>17</v>
      </c>
      <c r="D2359" s="9" t="s">
        <v>41</v>
      </c>
      <c r="E2359" s="9" t="s">
        <v>42</v>
      </c>
      <c r="F2359" s="9" t="s">
        <v>43</v>
      </c>
      <c r="G2359" s="9" t="s">
        <v>865</v>
      </c>
      <c r="H2359" s="9" t="s">
        <v>866</v>
      </c>
      <c r="I2359" s="10">
        <v>38883</v>
      </c>
      <c r="J2359" s="11">
        <v>3145.62</v>
      </c>
    </row>
    <row r="2360" spans="1:10" x14ac:dyDescent="0.2">
      <c r="A2360" s="9" t="s">
        <v>67</v>
      </c>
      <c r="B2360" s="9" t="s">
        <v>867</v>
      </c>
      <c r="C2360" s="9" t="s">
        <v>17</v>
      </c>
      <c r="D2360" s="9" t="s">
        <v>41</v>
      </c>
      <c r="E2360" s="9" t="s">
        <v>42</v>
      </c>
      <c r="F2360" s="9" t="s">
        <v>43</v>
      </c>
      <c r="G2360" s="9" t="s">
        <v>867</v>
      </c>
      <c r="H2360" s="9" t="s">
        <v>868</v>
      </c>
      <c r="I2360" s="10">
        <v>38883</v>
      </c>
      <c r="J2360" s="11">
        <v>3145.62</v>
      </c>
    </row>
    <row r="2361" spans="1:10" x14ac:dyDescent="0.2">
      <c r="A2361" s="9" t="s">
        <v>67</v>
      </c>
      <c r="B2361" s="9" t="s">
        <v>869</v>
      </c>
      <c r="C2361" s="9" t="s">
        <v>17</v>
      </c>
      <c r="D2361" s="9" t="s">
        <v>41</v>
      </c>
      <c r="E2361" s="9" t="s">
        <v>42</v>
      </c>
      <c r="F2361" s="9" t="s">
        <v>43</v>
      </c>
      <c r="G2361" s="9" t="s">
        <v>869</v>
      </c>
      <c r="H2361" s="9" t="s">
        <v>870</v>
      </c>
      <c r="I2361" s="10">
        <v>38718</v>
      </c>
      <c r="J2361" s="12">
        <v>547</v>
      </c>
    </row>
    <row r="2362" spans="1:10" x14ac:dyDescent="0.2">
      <c r="A2362" s="9" t="s">
        <v>67</v>
      </c>
      <c r="B2362" s="9" t="s">
        <v>871</v>
      </c>
      <c r="C2362" s="9" t="s">
        <v>17</v>
      </c>
      <c r="D2362" s="9" t="s">
        <v>41</v>
      </c>
      <c r="E2362" s="9" t="s">
        <v>42</v>
      </c>
      <c r="F2362" s="9" t="s">
        <v>43</v>
      </c>
      <c r="G2362" s="9" t="s">
        <v>871</v>
      </c>
      <c r="H2362" s="9" t="s">
        <v>872</v>
      </c>
      <c r="I2362" s="10">
        <v>38718</v>
      </c>
      <c r="J2362" s="11">
        <v>2874.14</v>
      </c>
    </row>
    <row r="2363" spans="1:10" x14ac:dyDescent="0.2">
      <c r="A2363" s="9" t="s">
        <v>67</v>
      </c>
      <c r="B2363" s="9" t="s">
        <v>873</v>
      </c>
      <c r="C2363" s="9" t="s">
        <v>17</v>
      </c>
      <c r="D2363" s="9" t="s">
        <v>41</v>
      </c>
      <c r="E2363" s="9" t="s">
        <v>42</v>
      </c>
      <c r="F2363" s="9" t="s">
        <v>43</v>
      </c>
      <c r="G2363" s="9" t="s">
        <v>873</v>
      </c>
      <c r="H2363" s="9" t="s">
        <v>874</v>
      </c>
      <c r="I2363" s="10">
        <v>39568</v>
      </c>
      <c r="J2363" s="11">
        <v>2241.4699999999998</v>
      </c>
    </row>
    <row r="2364" spans="1:10" x14ac:dyDescent="0.2">
      <c r="A2364" s="9" t="s">
        <v>67</v>
      </c>
      <c r="B2364" s="9" t="s">
        <v>875</v>
      </c>
      <c r="C2364" s="9" t="s">
        <v>17</v>
      </c>
      <c r="D2364" s="9" t="s">
        <v>41</v>
      </c>
      <c r="E2364" s="9" t="s">
        <v>42</v>
      </c>
      <c r="F2364" s="9" t="s">
        <v>43</v>
      </c>
      <c r="G2364" s="9" t="s">
        <v>875</v>
      </c>
      <c r="H2364" s="9" t="s">
        <v>876</v>
      </c>
      <c r="I2364" s="10">
        <v>38883</v>
      </c>
      <c r="J2364" s="12">
        <v>0</v>
      </c>
    </row>
    <row r="2365" spans="1:10" x14ac:dyDescent="0.2">
      <c r="A2365" s="9" t="s">
        <v>67</v>
      </c>
      <c r="B2365" s="9" t="s">
        <v>877</v>
      </c>
      <c r="C2365" s="9" t="s">
        <v>17</v>
      </c>
      <c r="D2365" s="9" t="s">
        <v>41</v>
      </c>
      <c r="E2365" s="9" t="s">
        <v>42</v>
      </c>
      <c r="F2365" s="9" t="s">
        <v>43</v>
      </c>
      <c r="G2365" s="9" t="s">
        <v>877</v>
      </c>
      <c r="H2365" s="9" t="s">
        <v>878</v>
      </c>
      <c r="I2365" s="10">
        <v>38718</v>
      </c>
      <c r="J2365" s="11">
        <v>469.68</v>
      </c>
    </row>
    <row r="2366" spans="1:10" x14ac:dyDescent="0.2">
      <c r="A2366" s="9" t="s">
        <v>67</v>
      </c>
      <c r="B2366" s="9" t="s">
        <v>879</v>
      </c>
      <c r="C2366" s="9" t="s">
        <v>17</v>
      </c>
      <c r="D2366" s="9" t="s">
        <v>41</v>
      </c>
      <c r="E2366" s="9" t="s">
        <v>42</v>
      </c>
      <c r="F2366" s="9" t="s">
        <v>43</v>
      </c>
      <c r="G2366" s="9" t="s">
        <v>879</v>
      </c>
      <c r="H2366" s="9" t="s">
        <v>880</v>
      </c>
      <c r="I2366" s="10">
        <v>38883</v>
      </c>
      <c r="J2366" s="12">
        <v>0</v>
      </c>
    </row>
    <row r="2367" spans="1:10" x14ac:dyDescent="0.2">
      <c r="A2367" s="9" t="s">
        <v>67</v>
      </c>
      <c r="B2367" s="9" t="s">
        <v>879</v>
      </c>
      <c r="C2367" s="9" t="s">
        <v>17</v>
      </c>
      <c r="D2367" s="9" t="s">
        <v>41</v>
      </c>
      <c r="E2367" s="9" t="s">
        <v>42</v>
      </c>
      <c r="F2367" s="9" t="s">
        <v>43</v>
      </c>
      <c r="G2367" s="9" t="s">
        <v>879</v>
      </c>
      <c r="H2367" s="9" t="s">
        <v>880</v>
      </c>
      <c r="I2367" s="10">
        <v>41699</v>
      </c>
      <c r="J2367" s="11">
        <v>51889.51</v>
      </c>
    </row>
    <row r="2368" spans="1:10" x14ac:dyDescent="0.2">
      <c r="A2368" s="9" t="s">
        <v>67</v>
      </c>
      <c r="B2368" s="9" t="s">
        <v>881</v>
      </c>
      <c r="C2368" s="9" t="s">
        <v>17</v>
      </c>
      <c r="D2368" s="9" t="s">
        <v>41</v>
      </c>
      <c r="E2368" s="9" t="s">
        <v>42</v>
      </c>
      <c r="F2368" s="9" t="s">
        <v>43</v>
      </c>
      <c r="G2368" s="9" t="s">
        <v>881</v>
      </c>
      <c r="H2368" s="9" t="s">
        <v>882</v>
      </c>
      <c r="I2368" s="10">
        <v>38718</v>
      </c>
      <c r="J2368" s="11">
        <v>1869.65</v>
      </c>
    </row>
    <row r="2369" spans="1:10" x14ac:dyDescent="0.2">
      <c r="A2369" s="9" t="s">
        <v>67</v>
      </c>
      <c r="B2369" s="9" t="s">
        <v>881</v>
      </c>
      <c r="C2369" s="9" t="s">
        <v>17</v>
      </c>
      <c r="D2369" s="9" t="s">
        <v>41</v>
      </c>
      <c r="E2369" s="9" t="s">
        <v>42</v>
      </c>
      <c r="F2369" s="9" t="s">
        <v>43</v>
      </c>
      <c r="G2369" s="9" t="s">
        <v>881</v>
      </c>
      <c r="H2369" s="9" t="s">
        <v>882</v>
      </c>
      <c r="I2369" s="10">
        <v>38883</v>
      </c>
      <c r="J2369" s="11">
        <v>3145.62</v>
      </c>
    </row>
    <row r="2370" spans="1:10" x14ac:dyDescent="0.2">
      <c r="A2370" s="9" t="s">
        <v>67</v>
      </c>
      <c r="B2370" s="9" t="s">
        <v>883</v>
      </c>
      <c r="C2370" s="9" t="s">
        <v>17</v>
      </c>
      <c r="D2370" s="9" t="s">
        <v>41</v>
      </c>
      <c r="E2370" s="9" t="s">
        <v>42</v>
      </c>
      <c r="F2370" s="9" t="s">
        <v>43</v>
      </c>
      <c r="G2370" s="9" t="s">
        <v>883</v>
      </c>
      <c r="H2370" s="9" t="s">
        <v>884</v>
      </c>
      <c r="I2370" s="10">
        <v>31048</v>
      </c>
      <c r="J2370" s="11">
        <v>1432.24</v>
      </c>
    </row>
    <row r="2371" spans="1:10" x14ac:dyDescent="0.2">
      <c r="A2371" s="9" t="s">
        <v>67</v>
      </c>
      <c r="B2371" s="9" t="s">
        <v>885</v>
      </c>
      <c r="C2371" s="9" t="s">
        <v>17</v>
      </c>
      <c r="D2371" s="9" t="s">
        <v>41</v>
      </c>
      <c r="E2371" s="9" t="s">
        <v>42</v>
      </c>
      <c r="F2371" s="9" t="s">
        <v>43</v>
      </c>
      <c r="G2371" s="9" t="s">
        <v>885</v>
      </c>
      <c r="H2371" s="9" t="s">
        <v>886</v>
      </c>
      <c r="I2371" s="10">
        <v>38883</v>
      </c>
      <c r="J2371" s="11">
        <v>3145.62</v>
      </c>
    </row>
    <row r="2372" spans="1:10" x14ac:dyDescent="0.2">
      <c r="A2372" s="9" t="s">
        <v>67</v>
      </c>
      <c r="B2372" s="9" t="s">
        <v>887</v>
      </c>
      <c r="C2372" s="9" t="s">
        <v>17</v>
      </c>
      <c r="D2372" s="9" t="s">
        <v>41</v>
      </c>
      <c r="E2372" s="9" t="s">
        <v>42</v>
      </c>
      <c r="F2372" s="9" t="s">
        <v>43</v>
      </c>
      <c r="G2372" s="9" t="s">
        <v>887</v>
      </c>
      <c r="H2372" s="9" t="s">
        <v>888</v>
      </c>
      <c r="I2372" s="10">
        <v>38718</v>
      </c>
      <c r="J2372" s="11">
        <v>1468.43</v>
      </c>
    </row>
    <row r="2373" spans="1:10" x14ac:dyDescent="0.2">
      <c r="A2373" s="9" t="s">
        <v>67</v>
      </c>
      <c r="B2373" s="9" t="s">
        <v>887</v>
      </c>
      <c r="C2373" s="9" t="s">
        <v>17</v>
      </c>
      <c r="D2373" s="9" t="s">
        <v>41</v>
      </c>
      <c r="E2373" s="9" t="s">
        <v>42</v>
      </c>
      <c r="F2373" s="9" t="s">
        <v>43</v>
      </c>
      <c r="G2373" s="9" t="s">
        <v>887</v>
      </c>
      <c r="H2373" s="9" t="s">
        <v>888</v>
      </c>
      <c r="I2373" s="10">
        <v>38883</v>
      </c>
      <c r="J2373" s="11">
        <v>3145.62</v>
      </c>
    </row>
    <row r="2374" spans="1:10" x14ac:dyDescent="0.2">
      <c r="A2374" s="9" t="s">
        <v>67</v>
      </c>
      <c r="B2374" s="9" t="s">
        <v>889</v>
      </c>
      <c r="C2374" s="9" t="s">
        <v>17</v>
      </c>
      <c r="D2374" s="9" t="s">
        <v>41</v>
      </c>
      <c r="E2374" s="9" t="s">
        <v>42</v>
      </c>
      <c r="F2374" s="9" t="s">
        <v>43</v>
      </c>
      <c r="G2374" s="9" t="s">
        <v>889</v>
      </c>
      <c r="H2374" s="9" t="s">
        <v>890</v>
      </c>
      <c r="I2374" s="10">
        <v>38883</v>
      </c>
      <c r="J2374" s="12">
        <v>0</v>
      </c>
    </row>
    <row r="2375" spans="1:10" x14ac:dyDescent="0.2">
      <c r="A2375" s="9" t="s">
        <v>67</v>
      </c>
      <c r="B2375" s="9" t="s">
        <v>891</v>
      </c>
      <c r="C2375" s="9" t="s">
        <v>17</v>
      </c>
      <c r="D2375" s="9" t="s">
        <v>41</v>
      </c>
      <c r="E2375" s="9" t="s">
        <v>42</v>
      </c>
      <c r="F2375" s="9" t="s">
        <v>43</v>
      </c>
      <c r="G2375" s="9" t="s">
        <v>891</v>
      </c>
      <c r="H2375" s="9" t="s">
        <v>892</v>
      </c>
      <c r="I2375" s="10">
        <v>39568</v>
      </c>
      <c r="J2375" s="11">
        <v>2241.4699999999998</v>
      </c>
    </row>
    <row r="2376" spans="1:10" x14ac:dyDescent="0.2">
      <c r="A2376" s="9" t="s">
        <v>67</v>
      </c>
      <c r="B2376" s="9" t="s">
        <v>893</v>
      </c>
      <c r="C2376" s="9" t="s">
        <v>17</v>
      </c>
      <c r="D2376" s="9" t="s">
        <v>41</v>
      </c>
      <c r="E2376" s="9" t="s">
        <v>42</v>
      </c>
      <c r="F2376" s="9" t="s">
        <v>43</v>
      </c>
      <c r="G2376" s="9" t="s">
        <v>893</v>
      </c>
      <c r="H2376" s="9" t="s">
        <v>894</v>
      </c>
      <c r="I2376" s="10">
        <v>39568</v>
      </c>
      <c r="J2376" s="12">
        <v>0</v>
      </c>
    </row>
    <row r="2377" spans="1:10" x14ac:dyDescent="0.2">
      <c r="A2377" s="9" t="s">
        <v>67</v>
      </c>
      <c r="B2377" s="9" t="s">
        <v>895</v>
      </c>
      <c r="C2377" s="9" t="s">
        <v>17</v>
      </c>
      <c r="D2377" s="9" t="s">
        <v>41</v>
      </c>
      <c r="E2377" s="9" t="s">
        <v>42</v>
      </c>
      <c r="F2377" s="9" t="s">
        <v>43</v>
      </c>
      <c r="G2377" s="9" t="s">
        <v>895</v>
      </c>
      <c r="H2377" s="9" t="s">
        <v>896</v>
      </c>
      <c r="I2377" s="10">
        <v>40482</v>
      </c>
      <c r="J2377" s="11">
        <v>52129.22</v>
      </c>
    </row>
    <row r="2378" spans="1:10" x14ac:dyDescent="0.2">
      <c r="A2378" s="9" t="s">
        <v>67</v>
      </c>
      <c r="B2378" s="9" t="s">
        <v>895</v>
      </c>
      <c r="C2378" s="9" t="s">
        <v>17</v>
      </c>
      <c r="D2378" s="9" t="s">
        <v>41</v>
      </c>
      <c r="E2378" s="9" t="s">
        <v>42</v>
      </c>
      <c r="F2378" s="9" t="s">
        <v>43</v>
      </c>
      <c r="G2378" s="9" t="s">
        <v>895</v>
      </c>
      <c r="H2378" s="9" t="s">
        <v>896</v>
      </c>
      <c r="I2378" s="10">
        <v>40543</v>
      </c>
      <c r="J2378" s="11">
        <v>113283.27</v>
      </c>
    </row>
    <row r="2379" spans="1:10" x14ac:dyDescent="0.2">
      <c r="A2379" s="9" t="s">
        <v>67</v>
      </c>
      <c r="B2379" s="9" t="s">
        <v>895</v>
      </c>
      <c r="C2379" s="9" t="s">
        <v>17</v>
      </c>
      <c r="D2379" s="9" t="s">
        <v>41</v>
      </c>
      <c r="E2379" s="9" t="s">
        <v>42</v>
      </c>
      <c r="F2379" s="9" t="s">
        <v>43</v>
      </c>
      <c r="G2379" s="9" t="s">
        <v>895</v>
      </c>
      <c r="H2379" s="9" t="s">
        <v>896</v>
      </c>
      <c r="I2379" s="10">
        <v>40633</v>
      </c>
      <c r="J2379" s="11">
        <v>254794.03</v>
      </c>
    </row>
    <row r="2380" spans="1:10" x14ac:dyDescent="0.2">
      <c r="A2380" s="9" t="s">
        <v>67</v>
      </c>
      <c r="B2380" s="9" t="s">
        <v>895</v>
      </c>
      <c r="C2380" s="9" t="s">
        <v>17</v>
      </c>
      <c r="D2380" s="9" t="s">
        <v>41</v>
      </c>
      <c r="E2380" s="9" t="s">
        <v>42</v>
      </c>
      <c r="F2380" s="9" t="s">
        <v>43</v>
      </c>
      <c r="G2380" s="9" t="s">
        <v>895</v>
      </c>
      <c r="H2380" s="9" t="s">
        <v>896</v>
      </c>
      <c r="I2380" s="10">
        <v>40802</v>
      </c>
      <c r="J2380" s="11">
        <v>-51679.34</v>
      </c>
    </row>
    <row r="2381" spans="1:10" x14ac:dyDescent="0.2">
      <c r="A2381" s="9" t="s">
        <v>67</v>
      </c>
      <c r="B2381" s="9" t="s">
        <v>897</v>
      </c>
      <c r="C2381" s="9" t="s">
        <v>17</v>
      </c>
      <c r="D2381" s="9" t="s">
        <v>41</v>
      </c>
      <c r="E2381" s="9" t="s">
        <v>42</v>
      </c>
      <c r="F2381" s="9" t="s">
        <v>43</v>
      </c>
      <c r="G2381" s="9" t="s">
        <v>897</v>
      </c>
      <c r="H2381" s="9" t="s">
        <v>898</v>
      </c>
      <c r="I2381" s="10">
        <v>38883</v>
      </c>
      <c r="J2381" s="11">
        <v>3145.62</v>
      </c>
    </row>
    <row r="2382" spans="1:10" x14ac:dyDescent="0.2">
      <c r="A2382" s="9" t="s">
        <v>67</v>
      </c>
      <c r="B2382" s="9" t="s">
        <v>899</v>
      </c>
      <c r="C2382" s="9" t="s">
        <v>17</v>
      </c>
      <c r="D2382" s="9" t="s">
        <v>41</v>
      </c>
      <c r="E2382" s="9" t="s">
        <v>42</v>
      </c>
      <c r="F2382" s="9" t="s">
        <v>43</v>
      </c>
      <c r="G2382" s="9" t="s">
        <v>899</v>
      </c>
      <c r="H2382" s="9" t="s">
        <v>900</v>
      </c>
      <c r="I2382" s="10">
        <v>38883</v>
      </c>
      <c r="J2382" s="11">
        <v>3145.62</v>
      </c>
    </row>
    <row r="2383" spans="1:10" x14ac:dyDescent="0.2">
      <c r="A2383" s="9" t="s">
        <v>67</v>
      </c>
      <c r="B2383" s="9" t="s">
        <v>901</v>
      </c>
      <c r="C2383" s="9" t="s">
        <v>17</v>
      </c>
      <c r="D2383" s="9" t="s">
        <v>41</v>
      </c>
      <c r="E2383" s="9" t="s">
        <v>42</v>
      </c>
      <c r="F2383" s="9" t="s">
        <v>43</v>
      </c>
      <c r="G2383" s="9" t="s">
        <v>901</v>
      </c>
      <c r="H2383" s="9" t="s">
        <v>902</v>
      </c>
      <c r="I2383" s="10">
        <v>38883</v>
      </c>
      <c r="J2383" s="11">
        <v>3145.62</v>
      </c>
    </row>
    <row r="2384" spans="1:10" x14ac:dyDescent="0.2">
      <c r="A2384" s="9" t="s">
        <v>67</v>
      </c>
      <c r="B2384" s="9" t="s">
        <v>903</v>
      </c>
      <c r="C2384" s="9" t="s">
        <v>17</v>
      </c>
      <c r="D2384" s="9" t="s">
        <v>41</v>
      </c>
      <c r="E2384" s="9" t="s">
        <v>42</v>
      </c>
      <c r="F2384" s="9" t="s">
        <v>43</v>
      </c>
      <c r="G2384" s="9" t="s">
        <v>903</v>
      </c>
      <c r="H2384" s="9" t="s">
        <v>904</v>
      </c>
      <c r="I2384" s="10">
        <v>38718</v>
      </c>
      <c r="J2384" s="11">
        <v>394.57</v>
      </c>
    </row>
    <row r="2385" spans="1:10" x14ac:dyDescent="0.2">
      <c r="A2385" s="9" t="s">
        <v>67</v>
      </c>
      <c r="B2385" s="9" t="s">
        <v>903</v>
      </c>
      <c r="C2385" s="9" t="s">
        <v>17</v>
      </c>
      <c r="D2385" s="9" t="s">
        <v>41</v>
      </c>
      <c r="E2385" s="9" t="s">
        <v>42</v>
      </c>
      <c r="F2385" s="9" t="s">
        <v>43</v>
      </c>
      <c r="G2385" s="9" t="s">
        <v>903</v>
      </c>
      <c r="H2385" s="9" t="s">
        <v>904</v>
      </c>
      <c r="I2385" s="10">
        <v>38883</v>
      </c>
      <c r="J2385" s="11">
        <v>3145.62</v>
      </c>
    </row>
    <row r="2386" spans="1:10" x14ac:dyDescent="0.2">
      <c r="A2386" s="9" t="s">
        <v>67</v>
      </c>
      <c r="B2386" s="9" t="s">
        <v>903</v>
      </c>
      <c r="C2386" s="9" t="s">
        <v>17</v>
      </c>
      <c r="D2386" s="9" t="s">
        <v>41</v>
      </c>
      <c r="E2386" s="9" t="s">
        <v>42</v>
      </c>
      <c r="F2386" s="9" t="s">
        <v>43</v>
      </c>
      <c r="G2386" s="9" t="s">
        <v>903</v>
      </c>
      <c r="H2386" s="9" t="s">
        <v>904</v>
      </c>
      <c r="I2386" s="10">
        <v>39568</v>
      </c>
      <c r="J2386" s="11">
        <v>1252.5</v>
      </c>
    </row>
    <row r="2387" spans="1:10" x14ac:dyDescent="0.2">
      <c r="A2387" s="9" t="s">
        <v>67</v>
      </c>
      <c r="B2387" s="9" t="s">
        <v>905</v>
      </c>
      <c r="C2387" s="9" t="s">
        <v>17</v>
      </c>
      <c r="D2387" s="9" t="s">
        <v>41</v>
      </c>
      <c r="E2387" s="9" t="s">
        <v>42</v>
      </c>
      <c r="F2387" s="9" t="s">
        <v>43</v>
      </c>
      <c r="G2387" s="9" t="s">
        <v>905</v>
      </c>
      <c r="H2387" s="9" t="s">
        <v>906</v>
      </c>
      <c r="I2387" s="10">
        <v>38883</v>
      </c>
      <c r="J2387" s="11">
        <v>3145.62</v>
      </c>
    </row>
    <row r="2388" spans="1:10" x14ac:dyDescent="0.2">
      <c r="A2388" s="9" t="s">
        <v>67</v>
      </c>
      <c r="B2388" s="9" t="s">
        <v>907</v>
      </c>
      <c r="C2388" s="9" t="s">
        <v>17</v>
      </c>
      <c r="D2388" s="9" t="s">
        <v>41</v>
      </c>
      <c r="E2388" s="9" t="s">
        <v>42</v>
      </c>
      <c r="F2388" s="9" t="s">
        <v>43</v>
      </c>
      <c r="G2388" s="9" t="s">
        <v>907</v>
      </c>
      <c r="H2388" s="9" t="s">
        <v>908</v>
      </c>
      <c r="I2388" s="10">
        <v>38883</v>
      </c>
      <c r="J2388" s="11">
        <v>3145.62</v>
      </c>
    </row>
    <row r="2389" spans="1:10" x14ac:dyDescent="0.2">
      <c r="A2389" s="9" t="s">
        <v>67</v>
      </c>
      <c r="B2389" s="9" t="s">
        <v>907</v>
      </c>
      <c r="C2389" s="9" t="s">
        <v>17</v>
      </c>
      <c r="D2389" s="9" t="s">
        <v>41</v>
      </c>
      <c r="E2389" s="9" t="s">
        <v>42</v>
      </c>
      <c r="F2389" s="9" t="s">
        <v>43</v>
      </c>
      <c r="G2389" s="9" t="s">
        <v>907</v>
      </c>
      <c r="H2389" s="9" t="s">
        <v>908</v>
      </c>
      <c r="I2389" s="10">
        <v>39568</v>
      </c>
      <c r="J2389" s="11">
        <v>1252.5</v>
      </c>
    </row>
    <row r="2390" spans="1:10" x14ac:dyDescent="0.2">
      <c r="A2390" s="9" t="s">
        <v>67</v>
      </c>
      <c r="B2390" s="9" t="s">
        <v>909</v>
      </c>
      <c r="C2390" s="9" t="s">
        <v>17</v>
      </c>
      <c r="D2390" s="9" t="s">
        <v>41</v>
      </c>
      <c r="E2390" s="9" t="s">
        <v>42</v>
      </c>
      <c r="F2390" s="9" t="s">
        <v>43</v>
      </c>
      <c r="G2390" s="9" t="s">
        <v>909</v>
      </c>
      <c r="H2390" s="9" t="s">
        <v>910</v>
      </c>
      <c r="I2390" s="10">
        <v>39568</v>
      </c>
      <c r="J2390" s="11">
        <v>1402.43</v>
      </c>
    </row>
    <row r="2391" spans="1:10" x14ac:dyDescent="0.2">
      <c r="A2391" s="9" t="s">
        <v>67</v>
      </c>
      <c r="B2391" s="9" t="s">
        <v>911</v>
      </c>
      <c r="C2391" s="9" t="s">
        <v>17</v>
      </c>
      <c r="D2391" s="9" t="s">
        <v>41</v>
      </c>
      <c r="E2391" s="9" t="s">
        <v>42</v>
      </c>
      <c r="F2391" s="9" t="s">
        <v>43</v>
      </c>
      <c r="G2391" s="9" t="s">
        <v>911</v>
      </c>
      <c r="H2391" s="9" t="s">
        <v>912</v>
      </c>
      <c r="I2391" s="10">
        <v>38718</v>
      </c>
      <c r="J2391" s="11">
        <v>3998.74</v>
      </c>
    </row>
    <row r="2392" spans="1:10" x14ac:dyDescent="0.2">
      <c r="A2392" s="9" t="s">
        <v>67</v>
      </c>
      <c r="B2392" s="9" t="s">
        <v>913</v>
      </c>
      <c r="C2392" s="9" t="s">
        <v>17</v>
      </c>
      <c r="D2392" s="9" t="s">
        <v>41</v>
      </c>
      <c r="E2392" s="9" t="s">
        <v>42</v>
      </c>
      <c r="F2392" s="9" t="s">
        <v>43</v>
      </c>
      <c r="G2392" s="9" t="s">
        <v>913</v>
      </c>
      <c r="H2392" s="9" t="s">
        <v>914</v>
      </c>
      <c r="I2392" s="10">
        <v>38883</v>
      </c>
      <c r="J2392" s="11">
        <v>3145.62</v>
      </c>
    </row>
    <row r="2393" spans="1:10" x14ac:dyDescent="0.2">
      <c r="A2393" s="9" t="s">
        <v>67</v>
      </c>
      <c r="B2393" s="9" t="s">
        <v>915</v>
      </c>
      <c r="C2393" s="9" t="s">
        <v>17</v>
      </c>
      <c r="D2393" s="9" t="s">
        <v>41</v>
      </c>
      <c r="E2393" s="9" t="s">
        <v>42</v>
      </c>
      <c r="F2393" s="9" t="s">
        <v>43</v>
      </c>
      <c r="G2393" s="9" t="s">
        <v>915</v>
      </c>
      <c r="H2393" s="9" t="s">
        <v>916</v>
      </c>
      <c r="I2393" s="10">
        <v>39568</v>
      </c>
      <c r="J2393" s="11">
        <v>1402.43</v>
      </c>
    </row>
    <row r="2394" spans="1:10" x14ac:dyDescent="0.2">
      <c r="A2394" s="9" t="s">
        <v>67</v>
      </c>
      <c r="B2394" s="9" t="s">
        <v>917</v>
      </c>
      <c r="C2394" s="9" t="s">
        <v>17</v>
      </c>
      <c r="D2394" s="9" t="s">
        <v>41</v>
      </c>
      <c r="E2394" s="9" t="s">
        <v>42</v>
      </c>
      <c r="F2394" s="9" t="s">
        <v>43</v>
      </c>
      <c r="G2394" s="9" t="s">
        <v>917</v>
      </c>
      <c r="H2394" s="9" t="s">
        <v>918</v>
      </c>
      <c r="I2394" s="10">
        <v>38883</v>
      </c>
      <c r="J2394" s="11">
        <v>3145.62</v>
      </c>
    </row>
    <row r="2395" spans="1:10" x14ac:dyDescent="0.2">
      <c r="A2395" s="9" t="s">
        <v>67</v>
      </c>
      <c r="B2395" s="9" t="s">
        <v>919</v>
      </c>
      <c r="C2395" s="9" t="s">
        <v>17</v>
      </c>
      <c r="D2395" s="9" t="s">
        <v>41</v>
      </c>
      <c r="E2395" s="9" t="s">
        <v>42</v>
      </c>
      <c r="F2395" s="9" t="s">
        <v>43</v>
      </c>
      <c r="G2395" s="9" t="s">
        <v>919</v>
      </c>
      <c r="H2395" s="9" t="s">
        <v>920</v>
      </c>
      <c r="I2395" s="10">
        <v>38883</v>
      </c>
      <c r="J2395" s="11">
        <v>3145.62</v>
      </c>
    </row>
    <row r="2396" spans="1:10" x14ac:dyDescent="0.2">
      <c r="A2396" s="9" t="s">
        <v>67</v>
      </c>
      <c r="B2396" s="9" t="s">
        <v>921</v>
      </c>
      <c r="C2396" s="9" t="s">
        <v>17</v>
      </c>
      <c r="D2396" s="9" t="s">
        <v>41</v>
      </c>
      <c r="E2396" s="9" t="s">
        <v>42</v>
      </c>
      <c r="F2396" s="9" t="s">
        <v>43</v>
      </c>
      <c r="G2396" s="9" t="s">
        <v>921</v>
      </c>
      <c r="H2396" s="9" t="s">
        <v>922</v>
      </c>
      <c r="I2396" s="10">
        <v>39568</v>
      </c>
      <c r="J2396" s="11">
        <v>1252.52</v>
      </c>
    </row>
    <row r="2397" spans="1:10" x14ac:dyDescent="0.2">
      <c r="A2397" s="9" t="s">
        <v>67</v>
      </c>
      <c r="B2397" s="9" t="s">
        <v>923</v>
      </c>
      <c r="C2397" s="9" t="s">
        <v>17</v>
      </c>
      <c r="D2397" s="9" t="s">
        <v>41</v>
      </c>
      <c r="E2397" s="9" t="s">
        <v>42</v>
      </c>
      <c r="F2397" s="9" t="s">
        <v>43</v>
      </c>
      <c r="G2397" s="9" t="s">
        <v>923</v>
      </c>
      <c r="H2397" s="9" t="s">
        <v>924</v>
      </c>
      <c r="I2397" s="10">
        <v>26665</v>
      </c>
      <c r="J2397" s="11">
        <v>49.86</v>
      </c>
    </row>
    <row r="2398" spans="1:10" x14ac:dyDescent="0.2">
      <c r="A2398" s="9" t="s">
        <v>67</v>
      </c>
      <c r="B2398" s="9" t="s">
        <v>925</v>
      </c>
      <c r="C2398" s="9" t="s">
        <v>17</v>
      </c>
      <c r="D2398" s="9" t="s">
        <v>41</v>
      </c>
      <c r="E2398" s="9" t="s">
        <v>42</v>
      </c>
      <c r="F2398" s="9" t="s">
        <v>43</v>
      </c>
      <c r="G2398" s="9" t="s">
        <v>925</v>
      </c>
      <c r="H2398" s="9" t="s">
        <v>926</v>
      </c>
      <c r="I2398" s="10">
        <v>36892</v>
      </c>
      <c r="J2398" s="11">
        <v>874.25</v>
      </c>
    </row>
    <row r="2399" spans="1:10" x14ac:dyDescent="0.2">
      <c r="A2399" s="9" t="s">
        <v>67</v>
      </c>
      <c r="B2399" s="9" t="s">
        <v>925</v>
      </c>
      <c r="C2399" s="9" t="s">
        <v>17</v>
      </c>
      <c r="D2399" s="9" t="s">
        <v>41</v>
      </c>
      <c r="E2399" s="9" t="s">
        <v>42</v>
      </c>
      <c r="F2399" s="9" t="s">
        <v>43</v>
      </c>
      <c r="G2399" s="9" t="s">
        <v>925</v>
      </c>
      <c r="H2399" s="9" t="s">
        <v>926</v>
      </c>
      <c r="I2399" s="10">
        <v>38883</v>
      </c>
      <c r="J2399" s="12">
        <v>0</v>
      </c>
    </row>
    <row r="2400" spans="1:10" x14ac:dyDescent="0.2">
      <c r="A2400" s="9" t="s">
        <v>67</v>
      </c>
      <c r="B2400" s="9" t="s">
        <v>925</v>
      </c>
      <c r="C2400" s="9" t="s">
        <v>17</v>
      </c>
      <c r="D2400" s="9" t="s">
        <v>41</v>
      </c>
      <c r="E2400" s="9" t="s">
        <v>42</v>
      </c>
      <c r="F2400" s="9" t="s">
        <v>43</v>
      </c>
      <c r="G2400" s="9" t="s">
        <v>925</v>
      </c>
      <c r="H2400" s="9" t="s">
        <v>926</v>
      </c>
      <c r="I2400" s="10">
        <v>41699</v>
      </c>
      <c r="J2400" s="11">
        <v>15513.91</v>
      </c>
    </row>
    <row r="2401" spans="1:10" x14ac:dyDescent="0.2">
      <c r="A2401" s="9" t="s">
        <v>67</v>
      </c>
      <c r="B2401" s="9" t="s">
        <v>927</v>
      </c>
      <c r="C2401" s="9" t="s">
        <v>17</v>
      </c>
      <c r="D2401" s="9" t="s">
        <v>41</v>
      </c>
      <c r="E2401" s="9" t="s">
        <v>42</v>
      </c>
      <c r="F2401" s="9" t="s">
        <v>43</v>
      </c>
      <c r="G2401" s="9" t="s">
        <v>927</v>
      </c>
      <c r="H2401" s="9" t="s">
        <v>928</v>
      </c>
      <c r="I2401" s="10">
        <v>38718</v>
      </c>
      <c r="J2401" s="11">
        <v>464.35</v>
      </c>
    </row>
    <row r="2402" spans="1:10" x14ac:dyDescent="0.2">
      <c r="A2402" s="9" t="s">
        <v>67</v>
      </c>
      <c r="B2402" s="9" t="s">
        <v>929</v>
      </c>
      <c r="C2402" s="9" t="s">
        <v>17</v>
      </c>
      <c r="D2402" s="9" t="s">
        <v>41</v>
      </c>
      <c r="E2402" s="9" t="s">
        <v>42</v>
      </c>
      <c r="F2402" s="9" t="s">
        <v>43</v>
      </c>
      <c r="G2402" s="9" t="s">
        <v>929</v>
      </c>
      <c r="H2402" s="9" t="s">
        <v>930</v>
      </c>
      <c r="I2402" s="10">
        <v>38883</v>
      </c>
      <c r="J2402" s="11">
        <v>3145.62</v>
      </c>
    </row>
    <row r="2403" spans="1:10" x14ac:dyDescent="0.2">
      <c r="A2403" s="9" t="s">
        <v>67</v>
      </c>
      <c r="B2403" s="9" t="s">
        <v>931</v>
      </c>
      <c r="C2403" s="9" t="s">
        <v>17</v>
      </c>
      <c r="D2403" s="9" t="s">
        <v>41</v>
      </c>
      <c r="E2403" s="9" t="s">
        <v>42</v>
      </c>
      <c r="F2403" s="9" t="s">
        <v>43</v>
      </c>
      <c r="G2403" s="9" t="s">
        <v>931</v>
      </c>
      <c r="H2403" s="9" t="s">
        <v>932</v>
      </c>
      <c r="I2403" s="10">
        <v>38883</v>
      </c>
      <c r="J2403" s="11">
        <v>3145.62</v>
      </c>
    </row>
    <row r="2404" spans="1:10" x14ac:dyDescent="0.2">
      <c r="A2404" s="9" t="s">
        <v>67</v>
      </c>
      <c r="B2404" s="9" t="s">
        <v>933</v>
      </c>
      <c r="C2404" s="9" t="s">
        <v>17</v>
      </c>
      <c r="D2404" s="9" t="s">
        <v>41</v>
      </c>
      <c r="E2404" s="9" t="s">
        <v>42</v>
      </c>
      <c r="F2404" s="9" t="s">
        <v>43</v>
      </c>
      <c r="G2404" s="9" t="s">
        <v>933</v>
      </c>
      <c r="H2404" s="9" t="s">
        <v>934</v>
      </c>
      <c r="I2404" s="10">
        <v>38883</v>
      </c>
      <c r="J2404" s="11">
        <v>3145.62</v>
      </c>
    </row>
    <row r="2405" spans="1:10" x14ac:dyDescent="0.2">
      <c r="A2405" s="9" t="s">
        <v>67</v>
      </c>
      <c r="B2405" s="9" t="s">
        <v>935</v>
      </c>
      <c r="C2405" s="9" t="s">
        <v>17</v>
      </c>
      <c r="D2405" s="9" t="s">
        <v>41</v>
      </c>
      <c r="E2405" s="9" t="s">
        <v>42</v>
      </c>
      <c r="F2405" s="9" t="s">
        <v>43</v>
      </c>
      <c r="G2405" s="9" t="s">
        <v>935</v>
      </c>
      <c r="H2405" s="9" t="s">
        <v>936</v>
      </c>
      <c r="I2405" s="10">
        <v>38883</v>
      </c>
      <c r="J2405" s="11">
        <v>3145.62</v>
      </c>
    </row>
    <row r="2406" spans="1:10" x14ac:dyDescent="0.2">
      <c r="A2406" s="9" t="s">
        <v>67</v>
      </c>
      <c r="B2406" s="9" t="s">
        <v>935</v>
      </c>
      <c r="C2406" s="9" t="s">
        <v>17</v>
      </c>
      <c r="D2406" s="9" t="s">
        <v>41</v>
      </c>
      <c r="E2406" s="9" t="s">
        <v>42</v>
      </c>
      <c r="F2406" s="9" t="s">
        <v>43</v>
      </c>
      <c r="G2406" s="9" t="s">
        <v>935</v>
      </c>
      <c r="H2406" s="9" t="s">
        <v>936</v>
      </c>
      <c r="I2406" s="10">
        <v>41699</v>
      </c>
      <c r="J2406" s="11">
        <v>10197.620000000001</v>
      </c>
    </row>
    <row r="2407" spans="1:10" x14ac:dyDescent="0.2">
      <c r="A2407" s="9" t="s">
        <v>67</v>
      </c>
      <c r="B2407" s="9" t="s">
        <v>937</v>
      </c>
      <c r="C2407" s="9" t="s">
        <v>17</v>
      </c>
      <c r="D2407" s="9" t="s">
        <v>41</v>
      </c>
      <c r="E2407" s="9" t="s">
        <v>42</v>
      </c>
      <c r="F2407" s="9" t="s">
        <v>43</v>
      </c>
      <c r="G2407" s="9" t="s">
        <v>937</v>
      </c>
      <c r="H2407" s="9" t="s">
        <v>938</v>
      </c>
      <c r="I2407" s="10">
        <v>38883</v>
      </c>
      <c r="J2407" s="11">
        <v>3145.62</v>
      </c>
    </row>
    <row r="2408" spans="1:10" x14ac:dyDescent="0.2">
      <c r="A2408" s="9" t="s">
        <v>67</v>
      </c>
      <c r="B2408" s="9" t="s">
        <v>939</v>
      </c>
      <c r="C2408" s="9" t="s">
        <v>17</v>
      </c>
      <c r="D2408" s="9" t="s">
        <v>41</v>
      </c>
      <c r="E2408" s="9" t="s">
        <v>42</v>
      </c>
      <c r="F2408" s="9" t="s">
        <v>43</v>
      </c>
      <c r="G2408" s="9" t="s">
        <v>939</v>
      </c>
      <c r="H2408" s="9" t="s">
        <v>940</v>
      </c>
      <c r="I2408" s="10">
        <v>38883</v>
      </c>
      <c r="J2408" s="11">
        <v>3145.62</v>
      </c>
    </row>
    <row r="2409" spans="1:10" x14ac:dyDescent="0.2">
      <c r="A2409" s="9" t="s">
        <v>67</v>
      </c>
      <c r="B2409" s="9" t="s">
        <v>941</v>
      </c>
      <c r="C2409" s="9" t="s">
        <v>17</v>
      </c>
      <c r="D2409" s="9" t="s">
        <v>41</v>
      </c>
      <c r="E2409" s="9" t="s">
        <v>42</v>
      </c>
      <c r="F2409" s="9" t="s">
        <v>43</v>
      </c>
      <c r="G2409" s="9" t="s">
        <v>941</v>
      </c>
      <c r="H2409" s="9" t="s">
        <v>942</v>
      </c>
      <c r="I2409" s="10">
        <v>38883</v>
      </c>
      <c r="J2409" s="11">
        <v>3145.62</v>
      </c>
    </row>
    <row r="2410" spans="1:10" x14ac:dyDescent="0.2">
      <c r="A2410" s="9" t="s">
        <v>67</v>
      </c>
      <c r="B2410" s="9" t="s">
        <v>943</v>
      </c>
      <c r="C2410" s="9" t="s">
        <v>17</v>
      </c>
      <c r="D2410" s="9" t="s">
        <v>41</v>
      </c>
      <c r="E2410" s="9" t="s">
        <v>42</v>
      </c>
      <c r="F2410" s="9" t="s">
        <v>43</v>
      </c>
      <c r="G2410" s="9" t="s">
        <v>943</v>
      </c>
      <c r="H2410" s="9" t="s">
        <v>944</v>
      </c>
      <c r="I2410" s="10">
        <v>38883</v>
      </c>
      <c r="J2410" s="11">
        <v>3145.62</v>
      </c>
    </row>
    <row r="2411" spans="1:10" x14ac:dyDescent="0.2">
      <c r="A2411" s="9" t="s">
        <v>67</v>
      </c>
      <c r="B2411" s="9" t="s">
        <v>945</v>
      </c>
      <c r="C2411" s="9" t="s">
        <v>17</v>
      </c>
      <c r="D2411" s="9" t="s">
        <v>41</v>
      </c>
      <c r="E2411" s="9" t="s">
        <v>42</v>
      </c>
      <c r="F2411" s="9" t="s">
        <v>43</v>
      </c>
      <c r="G2411" s="9" t="s">
        <v>945</v>
      </c>
      <c r="H2411" s="9" t="s">
        <v>946</v>
      </c>
      <c r="I2411" s="10">
        <v>38718</v>
      </c>
      <c r="J2411" s="11">
        <v>4999.91</v>
      </c>
    </row>
    <row r="2412" spans="1:10" x14ac:dyDescent="0.2">
      <c r="A2412" s="9" t="s">
        <v>67</v>
      </c>
      <c r="B2412" s="9" t="s">
        <v>947</v>
      </c>
      <c r="C2412" s="9" t="s">
        <v>17</v>
      </c>
      <c r="D2412" s="9" t="s">
        <v>41</v>
      </c>
      <c r="E2412" s="9" t="s">
        <v>42</v>
      </c>
      <c r="F2412" s="9" t="s">
        <v>43</v>
      </c>
      <c r="G2412" s="9" t="s">
        <v>947</v>
      </c>
      <c r="H2412" s="9" t="s">
        <v>948</v>
      </c>
      <c r="I2412" s="10">
        <v>38718</v>
      </c>
      <c r="J2412" s="11">
        <v>2155.61</v>
      </c>
    </row>
    <row r="2413" spans="1:10" x14ac:dyDescent="0.2">
      <c r="A2413" s="9" t="s">
        <v>67</v>
      </c>
      <c r="B2413" s="9" t="s">
        <v>947</v>
      </c>
      <c r="C2413" s="9" t="s">
        <v>17</v>
      </c>
      <c r="D2413" s="9" t="s">
        <v>41</v>
      </c>
      <c r="E2413" s="9" t="s">
        <v>42</v>
      </c>
      <c r="F2413" s="9" t="s">
        <v>43</v>
      </c>
      <c r="G2413" s="9" t="s">
        <v>947</v>
      </c>
      <c r="H2413" s="9" t="s">
        <v>948</v>
      </c>
      <c r="I2413" s="10">
        <v>39872</v>
      </c>
      <c r="J2413" s="11">
        <v>588.35</v>
      </c>
    </row>
    <row r="2414" spans="1:10" x14ac:dyDescent="0.2">
      <c r="A2414" s="9" t="s">
        <v>67</v>
      </c>
      <c r="B2414" s="9" t="s">
        <v>949</v>
      </c>
      <c r="C2414" s="9" t="s">
        <v>17</v>
      </c>
      <c r="D2414" s="9" t="s">
        <v>41</v>
      </c>
      <c r="E2414" s="9" t="s">
        <v>42</v>
      </c>
      <c r="F2414" s="9" t="s">
        <v>43</v>
      </c>
      <c r="G2414" s="9" t="s">
        <v>949</v>
      </c>
      <c r="H2414" s="9" t="s">
        <v>950</v>
      </c>
      <c r="I2414" s="10">
        <v>38718</v>
      </c>
      <c r="J2414" s="11">
        <v>2155.61</v>
      </c>
    </row>
    <row r="2415" spans="1:10" x14ac:dyDescent="0.2">
      <c r="A2415" s="9" t="s">
        <v>67</v>
      </c>
      <c r="B2415" s="9" t="s">
        <v>951</v>
      </c>
      <c r="C2415" s="9" t="s">
        <v>17</v>
      </c>
      <c r="D2415" s="9" t="s">
        <v>41</v>
      </c>
      <c r="E2415" s="9" t="s">
        <v>42</v>
      </c>
      <c r="F2415" s="9" t="s">
        <v>43</v>
      </c>
      <c r="G2415" s="9" t="s">
        <v>951</v>
      </c>
      <c r="H2415" s="9" t="s">
        <v>952</v>
      </c>
      <c r="I2415" s="10">
        <v>38718</v>
      </c>
      <c r="J2415" s="11">
        <v>2686.43</v>
      </c>
    </row>
    <row r="2416" spans="1:10" x14ac:dyDescent="0.2">
      <c r="A2416" s="9" t="s">
        <v>67</v>
      </c>
      <c r="B2416" s="9" t="s">
        <v>953</v>
      </c>
      <c r="C2416" s="9" t="s">
        <v>17</v>
      </c>
      <c r="D2416" s="9" t="s">
        <v>41</v>
      </c>
      <c r="E2416" s="9" t="s">
        <v>42</v>
      </c>
      <c r="F2416" s="9" t="s">
        <v>43</v>
      </c>
      <c r="G2416" s="9" t="s">
        <v>953</v>
      </c>
      <c r="H2416" s="9" t="s">
        <v>954</v>
      </c>
      <c r="I2416" s="10">
        <v>38718</v>
      </c>
      <c r="J2416" s="11">
        <v>2378.7399999999998</v>
      </c>
    </row>
    <row r="2417" spans="1:10" x14ac:dyDescent="0.2">
      <c r="A2417" s="9" t="s">
        <v>67</v>
      </c>
      <c r="B2417" s="9" t="s">
        <v>955</v>
      </c>
      <c r="C2417" s="9" t="s">
        <v>17</v>
      </c>
      <c r="D2417" s="9" t="s">
        <v>41</v>
      </c>
      <c r="E2417" s="9" t="s">
        <v>42</v>
      </c>
      <c r="F2417" s="9" t="s">
        <v>43</v>
      </c>
      <c r="G2417" s="9" t="s">
        <v>955</v>
      </c>
      <c r="H2417" s="9" t="s">
        <v>956</v>
      </c>
      <c r="I2417" s="10">
        <v>36892</v>
      </c>
      <c r="J2417" s="11">
        <v>2097.7199999999998</v>
      </c>
    </row>
    <row r="2418" spans="1:10" x14ac:dyDescent="0.2">
      <c r="A2418" s="9" t="s">
        <v>67</v>
      </c>
      <c r="B2418" s="9" t="s">
        <v>957</v>
      </c>
      <c r="C2418" s="9" t="s">
        <v>17</v>
      </c>
      <c r="D2418" s="9" t="s">
        <v>41</v>
      </c>
      <c r="E2418" s="9" t="s">
        <v>42</v>
      </c>
      <c r="F2418" s="9" t="s">
        <v>43</v>
      </c>
      <c r="G2418" s="9" t="s">
        <v>957</v>
      </c>
      <c r="H2418" s="9" t="s">
        <v>958</v>
      </c>
      <c r="I2418" s="10">
        <v>41364</v>
      </c>
      <c r="J2418" s="11">
        <v>14020.88</v>
      </c>
    </row>
    <row r="2419" spans="1:10" x14ac:dyDescent="0.2">
      <c r="A2419" s="9" t="s">
        <v>67</v>
      </c>
      <c r="B2419" s="9" t="s">
        <v>959</v>
      </c>
      <c r="C2419" s="9" t="s">
        <v>17</v>
      </c>
      <c r="D2419" s="9" t="s">
        <v>41</v>
      </c>
      <c r="E2419" s="9" t="s">
        <v>42</v>
      </c>
      <c r="F2419" s="9" t="s">
        <v>43</v>
      </c>
      <c r="G2419" s="9" t="s">
        <v>959</v>
      </c>
      <c r="H2419" s="9" t="s">
        <v>960</v>
      </c>
      <c r="I2419" s="10">
        <v>38687</v>
      </c>
      <c r="J2419" s="11">
        <v>11358.06</v>
      </c>
    </row>
    <row r="2420" spans="1:10" x14ac:dyDescent="0.2">
      <c r="A2420" s="9" t="s">
        <v>67</v>
      </c>
      <c r="B2420" s="9" t="s">
        <v>959</v>
      </c>
      <c r="C2420" s="9" t="s">
        <v>17</v>
      </c>
      <c r="D2420" s="9" t="s">
        <v>41</v>
      </c>
      <c r="E2420" s="9" t="s">
        <v>42</v>
      </c>
      <c r="F2420" s="9" t="s">
        <v>43</v>
      </c>
      <c r="G2420" s="9" t="s">
        <v>959</v>
      </c>
      <c r="H2420" s="9" t="s">
        <v>960</v>
      </c>
      <c r="I2420" s="10">
        <v>38718</v>
      </c>
      <c r="J2420" s="11">
        <v>530.63</v>
      </c>
    </row>
    <row r="2421" spans="1:10" x14ac:dyDescent="0.2">
      <c r="A2421" s="9" t="s">
        <v>67</v>
      </c>
      <c r="B2421" s="9" t="s">
        <v>959</v>
      </c>
      <c r="C2421" s="9" t="s">
        <v>17</v>
      </c>
      <c r="D2421" s="9" t="s">
        <v>41</v>
      </c>
      <c r="E2421" s="9" t="s">
        <v>42</v>
      </c>
      <c r="F2421" s="9" t="s">
        <v>43</v>
      </c>
      <c r="G2421" s="9" t="s">
        <v>959</v>
      </c>
      <c r="H2421" s="9" t="s">
        <v>960</v>
      </c>
      <c r="I2421" s="10">
        <v>38883</v>
      </c>
      <c r="J2421" s="11">
        <v>3145.62</v>
      </c>
    </row>
    <row r="2422" spans="1:10" x14ac:dyDescent="0.2">
      <c r="A2422" s="9" t="s">
        <v>67</v>
      </c>
      <c r="B2422" s="9" t="s">
        <v>959</v>
      </c>
      <c r="C2422" s="9" t="s">
        <v>17</v>
      </c>
      <c r="D2422" s="9" t="s">
        <v>41</v>
      </c>
      <c r="E2422" s="9" t="s">
        <v>42</v>
      </c>
      <c r="F2422" s="9" t="s">
        <v>43</v>
      </c>
      <c r="G2422" s="9" t="s">
        <v>959</v>
      </c>
      <c r="H2422" s="9" t="s">
        <v>960</v>
      </c>
      <c r="I2422" s="10">
        <v>40886</v>
      </c>
      <c r="J2422" s="11">
        <v>18480.09</v>
      </c>
    </row>
    <row r="2423" spans="1:10" x14ac:dyDescent="0.2">
      <c r="A2423" s="9" t="s">
        <v>67</v>
      </c>
      <c r="B2423" s="9" t="s">
        <v>961</v>
      </c>
      <c r="C2423" s="9" t="s">
        <v>17</v>
      </c>
      <c r="D2423" s="9" t="s">
        <v>41</v>
      </c>
      <c r="E2423" s="9" t="s">
        <v>42</v>
      </c>
      <c r="F2423" s="9" t="s">
        <v>43</v>
      </c>
      <c r="G2423" s="9" t="s">
        <v>961</v>
      </c>
      <c r="H2423" s="9" t="s">
        <v>962</v>
      </c>
      <c r="I2423" s="10">
        <v>38718</v>
      </c>
      <c r="J2423" s="11">
        <v>4851.88</v>
      </c>
    </row>
    <row r="2424" spans="1:10" x14ac:dyDescent="0.2">
      <c r="A2424" s="9" t="s">
        <v>67</v>
      </c>
      <c r="B2424" s="9" t="s">
        <v>961</v>
      </c>
      <c r="C2424" s="9" t="s">
        <v>17</v>
      </c>
      <c r="D2424" s="9" t="s">
        <v>41</v>
      </c>
      <c r="E2424" s="9" t="s">
        <v>42</v>
      </c>
      <c r="F2424" s="9" t="s">
        <v>43</v>
      </c>
      <c r="G2424" s="9" t="s">
        <v>961</v>
      </c>
      <c r="H2424" s="9" t="s">
        <v>962</v>
      </c>
      <c r="I2424" s="10">
        <v>41864</v>
      </c>
      <c r="J2424" s="11">
        <v>26117.94</v>
      </c>
    </row>
    <row r="2425" spans="1:10" x14ac:dyDescent="0.2">
      <c r="A2425" s="9" t="s">
        <v>67</v>
      </c>
      <c r="B2425" s="9" t="s">
        <v>963</v>
      </c>
      <c r="C2425" s="9" t="s">
        <v>17</v>
      </c>
      <c r="D2425" s="9" t="s">
        <v>41</v>
      </c>
      <c r="E2425" s="9" t="s">
        <v>42</v>
      </c>
      <c r="F2425" s="9" t="s">
        <v>43</v>
      </c>
      <c r="G2425" s="9" t="s">
        <v>963</v>
      </c>
      <c r="H2425" s="9" t="s">
        <v>964</v>
      </c>
      <c r="I2425" s="10">
        <v>38883</v>
      </c>
      <c r="J2425" s="11">
        <v>3145.62</v>
      </c>
    </row>
    <row r="2426" spans="1:10" x14ac:dyDescent="0.2">
      <c r="A2426" s="9" t="s">
        <v>67</v>
      </c>
      <c r="B2426" s="9" t="s">
        <v>965</v>
      </c>
      <c r="C2426" s="9" t="s">
        <v>17</v>
      </c>
      <c r="D2426" s="9" t="s">
        <v>41</v>
      </c>
      <c r="E2426" s="9" t="s">
        <v>42</v>
      </c>
      <c r="F2426" s="9" t="s">
        <v>43</v>
      </c>
      <c r="G2426" s="9" t="s">
        <v>965</v>
      </c>
      <c r="H2426" s="9" t="s">
        <v>966</v>
      </c>
      <c r="I2426" s="10">
        <v>38718</v>
      </c>
      <c r="J2426" s="11">
        <v>1848.64</v>
      </c>
    </row>
    <row r="2427" spans="1:10" x14ac:dyDescent="0.2">
      <c r="A2427" s="9" t="s">
        <v>67</v>
      </c>
      <c r="B2427" s="9" t="s">
        <v>967</v>
      </c>
      <c r="C2427" s="9" t="s">
        <v>17</v>
      </c>
      <c r="D2427" s="9" t="s">
        <v>41</v>
      </c>
      <c r="E2427" s="9" t="s">
        <v>42</v>
      </c>
      <c r="F2427" s="9" t="s">
        <v>43</v>
      </c>
      <c r="G2427" s="9" t="s">
        <v>967</v>
      </c>
      <c r="H2427" s="9" t="s">
        <v>968</v>
      </c>
      <c r="I2427" s="10">
        <v>40209</v>
      </c>
      <c r="J2427" s="12">
        <v>0</v>
      </c>
    </row>
    <row r="2428" spans="1:10" x14ac:dyDescent="0.2">
      <c r="A2428" s="9" t="s">
        <v>67</v>
      </c>
      <c r="B2428" s="9" t="s">
        <v>969</v>
      </c>
      <c r="C2428" s="9" t="s">
        <v>17</v>
      </c>
      <c r="D2428" s="9" t="s">
        <v>41</v>
      </c>
      <c r="E2428" s="9" t="s">
        <v>42</v>
      </c>
      <c r="F2428" s="9" t="s">
        <v>43</v>
      </c>
      <c r="G2428" s="9" t="s">
        <v>969</v>
      </c>
      <c r="H2428" s="9" t="s">
        <v>970</v>
      </c>
      <c r="I2428" s="10">
        <v>24838</v>
      </c>
      <c r="J2428" s="12">
        <v>0</v>
      </c>
    </row>
    <row r="2429" spans="1:10" x14ac:dyDescent="0.2">
      <c r="A2429" s="9" t="s">
        <v>67</v>
      </c>
      <c r="B2429" s="9" t="s">
        <v>971</v>
      </c>
      <c r="C2429" s="9" t="s">
        <v>17</v>
      </c>
      <c r="D2429" s="9" t="s">
        <v>41</v>
      </c>
      <c r="E2429" s="9" t="s">
        <v>42</v>
      </c>
      <c r="F2429" s="9" t="s">
        <v>43</v>
      </c>
      <c r="G2429" s="9" t="s">
        <v>971</v>
      </c>
      <c r="H2429" s="9" t="s">
        <v>972</v>
      </c>
      <c r="I2429" s="10">
        <v>38353</v>
      </c>
      <c r="J2429" s="11">
        <v>9637.9699999999993</v>
      </c>
    </row>
    <row r="2430" spans="1:10" x14ac:dyDescent="0.2">
      <c r="A2430" s="9" t="s">
        <v>67</v>
      </c>
      <c r="B2430" s="9" t="s">
        <v>971</v>
      </c>
      <c r="C2430" s="9" t="s">
        <v>17</v>
      </c>
      <c r="D2430" s="9" t="s">
        <v>41</v>
      </c>
      <c r="E2430" s="9" t="s">
        <v>42</v>
      </c>
      <c r="F2430" s="9" t="s">
        <v>43</v>
      </c>
      <c r="G2430" s="9" t="s">
        <v>971</v>
      </c>
      <c r="H2430" s="9" t="s">
        <v>972</v>
      </c>
      <c r="I2430" s="10">
        <v>38883</v>
      </c>
      <c r="J2430" s="11">
        <v>3145.62</v>
      </c>
    </row>
    <row r="2431" spans="1:10" x14ac:dyDescent="0.2">
      <c r="A2431" s="9" t="s">
        <v>67</v>
      </c>
      <c r="B2431" s="9" t="s">
        <v>973</v>
      </c>
      <c r="C2431" s="9" t="s">
        <v>17</v>
      </c>
      <c r="D2431" s="9" t="s">
        <v>41</v>
      </c>
      <c r="E2431" s="9" t="s">
        <v>42</v>
      </c>
      <c r="F2431" s="9" t="s">
        <v>43</v>
      </c>
      <c r="G2431" s="9" t="s">
        <v>973</v>
      </c>
      <c r="H2431" s="9" t="s">
        <v>974</v>
      </c>
      <c r="I2431" s="10">
        <v>41699</v>
      </c>
      <c r="J2431" s="11">
        <v>4662.16</v>
      </c>
    </row>
    <row r="2432" spans="1:10" x14ac:dyDescent="0.2">
      <c r="A2432" s="9" t="s">
        <v>67</v>
      </c>
      <c r="B2432" s="9" t="s">
        <v>975</v>
      </c>
      <c r="C2432" s="9" t="s">
        <v>17</v>
      </c>
      <c r="D2432" s="9" t="s">
        <v>41</v>
      </c>
      <c r="E2432" s="9" t="s">
        <v>42</v>
      </c>
      <c r="F2432" s="9" t="s">
        <v>43</v>
      </c>
      <c r="G2432" s="9" t="s">
        <v>975</v>
      </c>
      <c r="H2432" s="9" t="s">
        <v>976</v>
      </c>
      <c r="I2432" s="10">
        <v>38883</v>
      </c>
      <c r="J2432" s="11">
        <v>3145.62</v>
      </c>
    </row>
    <row r="2433" spans="1:10" x14ac:dyDescent="0.2">
      <c r="A2433" s="9" t="s">
        <v>67</v>
      </c>
      <c r="B2433" s="9" t="s">
        <v>977</v>
      </c>
      <c r="C2433" s="9" t="s">
        <v>17</v>
      </c>
      <c r="D2433" s="9" t="s">
        <v>41</v>
      </c>
      <c r="E2433" s="9" t="s">
        <v>42</v>
      </c>
      <c r="F2433" s="9" t="s">
        <v>43</v>
      </c>
      <c r="G2433" s="9" t="s">
        <v>977</v>
      </c>
      <c r="H2433" s="9" t="s">
        <v>978</v>
      </c>
      <c r="I2433" s="10">
        <v>38883</v>
      </c>
      <c r="J2433" s="11">
        <v>3145.62</v>
      </c>
    </row>
    <row r="2434" spans="1:10" x14ac:dyDescent="0.2">
      <c r="A2434" s="9" t="s">
        <v>67</v>
      </c>
      <c r="B2434" s="9" t="s">
        <v>979</v>
      </c>
      <c r="C2434" s="9" t="s">
        <v>17</v>
      </c>
      <c r="D2434" s="9" t="s">
        <v>41</v>
      </c>
      <c r="E2434" s="9" t="s">
        <v>42</v>
      </c>
      <c r="F2434" s="9" t="s">
        <v>43</v>
      </c>
      <c r="G2434" s="9" t="s">
        <v>979</v>
      </c>
      <c r="H2434" s="9" t="s">
        <v>980</v>
      </c>
      <c r="I2434" s="10">
        <v>36526</v>
      </c>
      <c r="J2434" s="12">
        <v>0</v>
      </c>
    </row>
    <row r="2435" spans="1:10" x14ac:dyDescent="0.2">
      <c r="A2435" s="9" t="s">
        <v>67</v>
      </c>
      <c r="B2435" s="9" t="s">
        <v>979</v>
      </c>
      <c r="C2435" s="9" t="s">
        <v>17</v>
      </c>
      <c r="D2435" s="9" t="s">
        <v>41</v>
      </c>
      <c r="E2435" s="9" t="s">
        <v>42</v>
      </c>
      <c r="F2435" s="9" t="s">
        <v>43</v>
      </c>
      <c r="G2435" s="9" t="s">
        <v>979</v>
      </c>
      <c r="H2435" s="9" t="s">
        <v>980</v>
      </c>
      <c r="I2435" s="10">
        <v>36892</v>
      </c>
      <c r="J2435" s="11">
        <v>740.05</v>
      </c>
    </row>
    <row r="2436" spans="1:10" x14ac:dyDescent="0.2">
      <c r="A2436" s="9" t="s">
        <v>67</v>
      </c>
      <c r="B2436" s="9" t="s">
        <v>981</v>
      </c>
      <c r="C2436" s="9" t="s">
        <v>17</v>
      </c>
      <c r="D2436" s="9" t="s">
        <v>41</v>
      </c>
      <c r="E2436" s="9" t="s">
        <v>42</v>
      </c>
      <c r="F2436" s="9" t="s">
        <v>43</v>
      </c>
      <c r="G2436" s="9" t="s">
        <v>981</v>
      </c>
      <c r="H2436" s="9" t="s">
        <v>982</v>
      </c>
      <c r="I2436" s="10">
        <v>38687</v>
      </c>
      <c r="J2436" s="12">
        <v>210</v>
      </c>
    </row>
    <row r="2437" spans="1:10" x14ac:dyDescent="0.2">
      <c r="A2437" s="9" t="s">
        <v>67</v>
      </c>
      <c r="B2437" s="9" t="s">
        <v>983</v>
      </c>
      <c r="C2437" s="9" t="s">
        <v>17</v>
      </c>
      <c r="D2437" s="9" t="s">
        <v>41</v>
      </c>
      <c r="E2437" s="9" t="s">
        <v>42</v>
      </c>
      <c r="F2437" s="9" t="s">
        <v>43</v>
      </c>
      <c r="G2437" s="9" t="s">
        <v>983</v>
      </c>
      <c r="H2437" s="9" t="s">
        <v>984</v>
      </c>
      <c r="I2437" s="10">
        <v>40438</v>
      </c>
      <c r="J2437" s="11">
        <v>18449.98</v>
      </c>
    </row>
    <row r="2438" spans="1:10" x14ac:dyDescent="0.2">
      <c r="A2438" s="9" t="s">
        <v>67</v>
      </c>
      <c r="B2438" s="9" t="s">
        <v>985</v>
      </c>
      <c r="C2438" s="9" t="s">
        <v>17</v>
      </c>
      <c r="D2438" s="9" t="s">
        <v>41</v>
      </c>
      <c r="E2438" s="9" t="s">
        <v>42</v>
      </c>
      <c r="F2438" s="9" t="s">
        <v>43</v>
      </c>
      <c r="G2438" s="9" t="s">
        <v>985</v>
      </c>
      <c r="H2438" s="9" t="s">
        <v>986</v>
      </c>
      <c r="I2438" s="10">
        <v>38883</v>
      </c>
      <c r="J2438" s="11">
        <v>3145.62</v>
      </c>
    </row>
    <row r="2439" spans="1:10" x14ac:dyDescent="0.2">
      <c r="A2439" s="9" t="s">
        <v>67</v>
      </c>
      <c r="B2439" s="9" t="s">
        <v>987</v>
      </c>
      <c r="C2439" s="9" t="s">
        <v>17</v>
      </c>
      <c r="D2439" s="9" t="s">
        <v>41</v>
      </c>
      <c r="E2439" s="9" t="s">
        <v>42</v>
      </c>
      <c r="F2439" s="9" t="s">
        <v>43</v>
      </c>
      <c r="G2439" s="9" t="s">
        <v>987</v>
      </c>
      <c r="H2439" s="9" t="s">
        <v>988</v>
      </c>
      <c r="I2439" s="10">
        <v>37257</v>
      </c>
      <c r="J2439" s="11">
        <v>3081.03</v>
      </c>
    </row>
    <row r="2440" spans="1:10" x14ac:dyDescent="0.2">
      <c r="A2440" s="9" t="s">
        <v>67</v>
      </c>
      <c r="B2440" s="9" t="s">
        <v>987</v>
      </c>
      <c r="C2440" s="9" t="s">
        <v>17</v>
      </c>
      <c r="D2440" s="9" t="s">
        <v>41</v>
      </c>
      <c r="E2440" s="9" t="s">
        <v>42</v>
      </c>
      <c r="F2440" s="9" t="s">
        <v>43</v>
      </c>
      <c r="G2440" s="9" t="s">
        <v>987</v>
      </c>
      <c r="H2440" s="9" t="s">
        <v>988</v>
      </c>
      <c r="I2440" s="10">
        <v>38883</v>
      </c>
      <c r="J2440" s="11">
        <v>3145.62</v>
      </c>
    </row>
    <row r="2441" spans="1:10" x14ac:dyDescent="0.2">
      <c r="A2441" s="9" t="s">
        <v>67</v>
      </c>
      <c r="B2441" s="9" t="s">
        <v>989</v>
      </c>
      <c r="C2441" s="9" t="s">
        <v>17</v>
      </c>
      <c r="D2441" s="9" t="s">
        <v>41</v>
      </c>
      <c r="E2441" s="9" t="s">
        <v>42</v>
      </c>
      <c r="F2441" s="9" t="s">
        <v>43</v>
      </c>
      <c r="G2441" s="9" t="s">
        <v>989</v>
      </c>
      <c r="H2441" s="9" t="s">
        <v>990</v>
      </c>
      <c r="I2441" s="10">
        <v>40169</v>
      </c>
      <c r="J2441" s="11">
        <v>3838.93</v>
      </c>
    </row>
    <row r="2442" spans="1:10" x14ac:dyDescent="0.2">
      <c r="A2442" s="9" t="s">
        <v>67</v>
      </c>
      <c r="B2442" s="9" t="s">
        <v>991</v>
      </c>
      <c r="C2442" s="9" t="s">
        <v>17</v>
      </c>
      <c r="D2442" s="9" t="s">
        <v>41</v>
      </c>
      <c r="E2442" s="9" t="s">
        <v>42</v>
      </c>
      <c r="F2442" s="9" t="s">
        <v>43</v>
      </c>
      <c r="G2442" s="9" t="s">
        <v>991</v>
      </c>
      <c r="H2442" s="9" t="s">
        <v>992</v>
      </c>
      <c r="I2442" s="10">
        <v>40169</v>
      </c>
      <c r="J2442" s="11">
        <v>3838.95</v>
      </c>
    </row>
    <row r="2443" spans="1:10" x14ac:dyDescent="0.2">
      <c r="A2443" s="9" t="s">
        <v>67</v>
      </c>
      <c r="B2443" s="9" t="s">
        <v>993</v>
      </c>
      <c r="C2443" s="9" t="s">
        <v>17</v>
      </c>
      <c r="D2443" s="9" t="s">
        <v>41</v>
      </c>
      <c r="E2443" s="9" t="s">
        <v>42</v>
      </c>
      <c r="F2443" s="9" t="s">
        <v>43</v>
      </c>
      <c r="G2443" s="9" t="s">
        <v>993</v>
      </c>
      <c r="H2443" s="9" t="s">
        <v>994</v>
      </c>
      <c r="I2443" s="10">
        <v>35431</v>
      </c>
      <c r="J2443" s="12">
        <v>2550</v>
      </c>
    </row>
    <row r="2444" spans="1:10" x14ac:dyDescent="0.2">
      <c r="A2444" s="9" t="s">
        <v>67</v>
      </c>
      <c r="B2444" s="9" t="s">
        <v>993</v>
      </c>
      <c r="C2444" s="9" t="s">
        <v>17</v>
      </c>
      <c r="D2444" s="9" t="s">
        <v>41</v>
      </c>
      <c r="E2444" s="9" t="s">
        <v>42</v>
      </c>
      <c r="F2444" s="9" t="s">
        <v>43</v>
      </c>
      <c r="G2444" s="9" t="s">
        <v>993</v>
      </c>
      <c r="H2444" s="9" t="s">
        <v>994</v>
      </c>
      <c r="I2444" s="10">
        <v>35796</v>
      </c>
      <c r="J2444" s="11">
        <v>174.99</v>
      </c>
    </row>
    <row r="2445" spans="1:10" x14ac:dyDescent="0.2">
      <c r="A2445" s="9" t="s">
        <v>67</v>
      </c>
      <c r="B2445" s="9" t="s">
        <v>993</v>
      </c>
      <c r="C2445" s="9" t="s">
        <v>17</v>
      </c>
      <c r="D2445" s="9" t="s">
        <v>41</v>
      </c>
      <c r="E2445" s="9" t="s">
        <v>42</v>
      </c>
      <c r="F2445" s="9" t="s">
        <v>43</v>
      </c>
      <c r="G2445" s="9" t="s">
        <v>993</v>
      </c>
      <c r="H2445" s="9" t="s">
        <v>994</v>
      </c>
      <c r="I2445" s="10">
        <v>38769</v>
      </c>
      <c r="J2445" s="11">
        <v>17409.689999999999</v>
      </c>
    </row>
    <row r="2446" spans="1:10" x14ac:dyDescent="0.2">
      <c r="A2446" s="9" t="s">
        <v>67</v>
      </c>
      <c r="B2446" s="9" t="s">
        <v>993</v>
      </c>
      <c r="C2446" s="9" t="s">
        <v>17</v>
      </c>
      <c r="D2446" s="9" t="s">
        <v>41</v>
      </c>
      <c r="E2446" s="9" t="s">
        <v>42</v>
      </c>
      <c r="F2446" s="9" t="s">
        <v>43</v>
      </c>
      <c r="G2446" s="9" t="s">
        <v>993</v>
      </c>
      <c r="H2446" s="9" t="s">
        <v>994</v>
      </c>
      <c r="I2446" s="10">
        <v>39863</v>
      </c>
      <c r="J2446" s="11">
        <v>21591.65</v>
      </c>
    </row>
    <row r="2447" spans="1:10" x14ac:dyDescent="0.2">
      <c r="A2447" s="9" t="s">
        <v>67</v>
      </c>
      <c r="B2447" s="9" t="s">
        <v>995</v>
      </c>
      <c r="C2447" s="9" t="s">
        <v>17</v>
      </c>
      <c r="D2447" s="9" t="s">
        <v>41</v>
      </c>
      <c r="E2447" s="9" t="s">
        <v>42</v>
      </c>
      <c r="F2447" s="9" t="s">
        <v>43</v>
      </c>
      <c r="G2447" s="9" t="s">
        <v>995</v>
      </c>
      <c r="H2447" s="9" t="s">
        <v>996</v>
      </c>
      <c r="I2447" s="10">
        <v>40169</v>
      </c>
      <c r="J2447" s="11">
        <v>4005.18</v>
      </c>
    </row>
    <row r="2448" spans="1:10" x14ac:dyDescent="0.2">
      <c r="A2448" s="9" t="s">
        <v>67</v>
      </c>
      <c r="B2448" s="9" t="s">
        <v>995</v>
      </c>
      <c r="C2448" s="9" t="s">
        <v>17</v>
      </c>
      <c r="D2448" s="9" t="s">
        <v>41</v>
      </c>
      <c r="E2448" s="9" t="s">
        <v>42</v>
      </c>
      <c r="F2448" s="9" t="s">
        <v>43</v>
      </c>
      <c r="G2448" s="9" t="s">
        <v>995</v>
      </c>
      <c r="H2448" s="9" t="s">
        <v>996</v>
      </c>
      <c r="I2448" s="10">
        <v>40299</v>
      </c>
      <c r="J2448" s="11">
        <v>13985.56</v>
      </c>
    </row>
    <row r="2449" spans="1:10" x14ac:dyDescent="0.2">
      <c r="A2449" s="9" t="s">
        <v>67</v>
      </c>
      <c r="B2449" s="9" t="s">
        <v>995</v>
      </c>
      <c r="C2449" s="9" t="s">
        <v>17</v>
      </c>
      <c r="D2449" s="9" t="s">
        <v>41</v>
      </c>
      <c r="E2449" s="9" t="s">
        <v>42</v>
      </c>
      <c r="F2449" s="9" t="s">
        <v>43</v>
      </c>
      <c r="G2449" s="9" t="s">
        <v>995</v>
      </c>
      <c r="H2449" s="9" t="s">
        <v>996</v>
      </c>
      <c r="I2449" s="10">
        <v>41699</v>
      </c>
      <c r="J2449" s="11">
        <v>13773.73</v>
      </c>
    </row>
    <row r="2450" spans="1:10" x14ac:dyDescent="0.2">
      <c r="A2450" s="9" t="s">
        <v>67</v>
      </c>
      <c r="B2450" s="9" t="s">
        <v>997</v>
      </c>
      <c r="C2450" s="9" t="s">
        <v>17</v>
      </c>
      <c r="D2450" s="9" t="s">
        <v>41</v>
      </c>
      <c r="E2450" s="9" t="s">
        <v>42</v>
      </c>
      <c r="F2450" s="9" t="s">
        <v>43</v>
      </c>
      <c r="G2450" s="9" t="s">
        <v>997</v>
      </c>
      <c r="H2450" s="9" t="s">
        <v>998</v>
      </c>
      <c r="I2450" s="10">
        <v>40169</v>
      </c>
      <c r="J2450" s="11">
        <v>2297.65</v>
      </c>
    </row>
    <row r="2451" spans="1:10" x14ac:dyDescent="0.2">
      <c r="A2451" s="9" t="s">
        <v>67</v>
      </c>
      <c r="B2451" s="9" t="s">
        <v>999</v>
      </c>
      <c r="C2451" s="9" t="s">
        <v>17</v>
      </c>
      <c r="D2451" s="9" t="s">
        <v>41</v>
      </c>
      <c r="E2451" s="9" t="s">
        <v>42</v>
      </c>
      <c r="F2451" s="9" t="s">
        <v>43</v>
      </c>
      <c r="G2451" s="9" t="s">
        <v>999</v>
      </c>
      <c r="H2451" s="9" t="s">
        <v>1000</v>
      </c>
      <c r="I2451" s="10">
        <v>35796</v>
      </c>
      <c r="J2451" s="11">
        <v>10553.55</v>
      </c>
    </row>
    <row r="2452" spans="1:10" x14ac:dyDescent="0.2">
      <c r="A2452" s="9" t="s">
        <v>67</v>
      </c>
      <c r="B2452" s="9" t="s">
        <v>1001</v>
      </c>
      <c r="C2452" s="9" t="s">
        <v>17</v>
      </c>
      <c r="D2452" s="9" t="s">
        <v>41</v>
      </c>
      <c r="E2452" s="9" t="s">
        <v>42</v>
      </c>
      <c r="F2452" s="9" t="s">
        <v>43</v>
      </c>
      <c r="G2452" s="9" t="s">
        <v>1001</v>
      </c>
      <c r="H2452" s="9" t="s">
        <v>1002</v>
      </c>
      <c r="I2452" s="10">
        <v>33604</v>
      </c>
      <c r="J2452" s="11">
        <v>817.55</v>
      </c>
    </row>
    <row r="2453" spans="1:10" x14ac:dyDescent="0.2">
      <c r="A2453" s="9" t="s">
        <v>67</v>
      </c>
      <c r="B2453" s="9" t="s">
        <v>1001</v>
      </c>
      <c r="C2453" s="9" t="s">
        <v>17</v>
      </c>
      <c r="D2453" s="9" t="s">
        <v>41</v>
      </c>
      <c r="E2453" s="9" t="s">
        <v>42</v>
      </c>
      <c r="F2453" s="9" t="s">
        <v>43</v>
      </c>
      <c r="G2453" s="9" t="s">
        <v>1001</v>
      </c>
      <c r="H2453" s="9" t="s">
        <v>1002</v>
      </c>
      <c r="I2453" s="10">
        <v>34700</v>
      </c>
      <c r="J2453" s="11">
        <v>1316.77</v>
      </c>
    </row>
    <row r="2454" spans="1:10" x14ac:dyDescent="0.2">
      <c r="A2454" s="9" t="s">
        <v>67</v>
      </c>
      <c r="B2454" s="9" t="s">
        <v>1001</v>
      </c>
      <c r="C2454" s="9" t="s">
        <v>17</v>
      </c>
      <c r="D2454" s="9" t="s">
        <v>41</v>
      </c>
      <c r="E2454" s="9" t="s">
        <v>42</v>
      </c>
      <c r="F2454" s="9" t="s">
        <v>43</v>
      </c>
      <c r="G2454" s="9" t="s">
        <v>1001</v>
      </c>
      <c r="H2454" s="9" t="s">
        <v>1002</v>
      </c>
      <c r="I2454" s="10">
        <v>35796</v>
      </c>
      <c r="J2454" s="11">
        <v>3480.79</v>
      </c>
    </row>
    <row r="2455" spans="1:10" x14ac:dyDescent="0.2">
      <c r="A2455" s="9" t="s">
        <v>67</v>
      </c>
      <c r="B2455" s="9" t="s">
        <v>1001</v>
      </c>
      <c r="C2455" s="9" t="s">
        <v>17</v>
      </c>
      <c r="D2455" s="9" t="s">
        <v>41</v>
      </c>
      <c r="E2455" s="9" t="s">
        <v>42</v>
      </c>
      <c r="F2455" s="9" t="s">
        <v>43</v>
      </c>
      <c r="G2455" s="9" t="s">
        <v>1001</v>
      </c>
      <c r="H2455" s="9" t="s">
        <v>1002</v>
      </c>
      <c r="I2455" s="10">
        <v>38769</v>
      </c>
      <c r="J2455" s="11">
        <v>23538.799999999999</v>
      </c>
    </row>
    <row r="2456" spans="1:10" x14ac:dyDescent="0.2">
      <c r="A2456" s="9" t="s">
        <v>67</v>
      </c>
      <c r="B2456" s="9" t="s">
        <v>1003</v>
      </c>
      <c r="C2456" s="9" t="s">
        <v>17</v>
      </c>
      <c r="D2456" s="9" t="s">
        <v>41</v>
      </c>
      <c r="E2456" s="9" t="s">
        <v>42</v>
      </c>
      <c r="F2456" s="9" t="s">
        <v>43</v>
      </c>
      <c r="G2456" s="9" t="s">
        <v>1003</v>
      </c>
      <c r="H2456" s="9" t="s">
        <v>1004</v>
      </c>
      <c r="I2456" s="10">
        <v>38718</v>
      </c>
      <c r="J2456" s="11">
        <v>262.02999999999997</v>
      </c>
    </row>
    <row r="2457" spans="1:10" x14ac:dyDescent="0.2">
      <c r="A2457" s="9" t="s">
        <v>67</v>
      </c>
      <c r="B2457" s="9" t="s">
        <v>1003</v>
      </c>
      <c r="C2457" s="9" t="s">
        <v>17</v>
      </c>
      <c r="D2457" s="9" t="s">
        <v>41</v>
      </c>
      <c r="E2457" s="9" t="s">
        <v>42</v>
      </c>
      <c r="F2457" s="9" t="s">
        <v>43</v>
      </c>
      <c r="G2457" s="9" t="s">
        <v>1003</v>
      </c>
      <c r="H2457" s="9" t="s">
        <v>1004</v>
      </c>
      <c r="I2457" s="10">
        <v>38883</v>
      </c>
      <c r="J2457" s="11">
        <v>3145.62</v>
      </c>
    </row>
    <row r="2458" spans="1:10" x14ac:dyDescent="0.2">
      <c r="A2458" s="9" t="s">
        <v>67</v>
      </c>
      <c r="B2458" s="9" t="s">
        <v>1005</v>
      </c>
      <c r="C2458" s="9" t="s">
        <v>17</v>
      </c>
      <c r="D2458" s="9" t="s">
        <v>41</v>
      </c>
      <c r="E2458" s="9" t="s">
        <v>42</v>
      </c>
      <c r="F2458" s="9" t="s">
        <v>43</v>
      </c>
      <c r="G2458" s="9" t="s">
        <v>1005</v>
      </c>
      <c r="H2458" s="9" t="s">
        <v>1006</v>
      </c>
      <c r="I2458" s="10">
        <v>26665</v>
      </c>
      <c r="J2458" s="11">
        <v>16569.3</v>
      </c>
    </row>
    <row r="2459" spans="1:10" x14ac:dyDescent="0.2">
      <c r="A2459" s="9" t="s">
        <v>67</v>
      </c>
      <c r="B2459" s="9" t="s">
        <v>1005</v>
      </c>
      <c r="C2459" s="9" t="s">
        <v>17</v>
      </c>
      <c r="D2459" s="9" t="s">
        <v>41</v>
      </c>
      <c r="E2459" s="9" t="s">
        <v>42</v>
      </c>
      <c r="F2459" s="9" t="s">
        <v>43</v>
      </c>
      <c r="G2459" s="9" t="s">
        <v>1005</v>
      </c>
      <c r="H2459" s="9" t="s">
        <v>1006</v>
      </c>
      <c r="I2459" s="10">
        <v>30317</v>
      </c>
      <c r="J2459" s="11">
        <v>12694.94</v>
      </c>
    </row>
    <row r="2460" spans="1:10" x14ac:dyDescent="0.2">
      <c r="A2460" s="9" t="s">
        <v>67</v>
      </c>
      <c r="B2460" s="9" t="s">
        <v>1005</v>
      </c>
      <c r="C2460" s="9" t="s">
        <v>17</v>
      </c>
      <c r="D2460" s="9" t="s">
        <v>41</v>
      </c>
      <c r="E2460" s="9" t="s">
        <v>42</v>
      </c>
      <c r="F2460" s="9" t="s">
        <v>43</v>
      </c>
      <c r="G2460" s="9" t="s">
        <v>1005</v>
      </c>
      <c r="H2460" s="9" t="s">
        <v>1006</v>
      </c>
      <c r="I2460" s="10">
        <v>33970</v>
      </c>
      <c r="J2460" s="11">
        <v>2171.87</v>
      </c>
    </row>
    <row r="2461" spans="1:10" x14ac:dyDescent="0.2">
      <c r="A2461" s="9" t="s">
        <v>67</v>
      </c>
      <c r="B2461" s="9" t="s">
        <v>1007</v>
      </c>
      <c r="C2461" s="9" t="s">
        <v>17</v>
      </c>
      <c r="D2461" s="9" t="s">
        <v>41</v>
      </c>
      <c r="E2461" s="9" t="s">
        <v>42</v>
      </c>
      <c r="F2461" s="9" t="s">
        <v>43</v>
      </c>
      <c r="G2461" s="9" t="s">
        <v>1007</v>
      </c>
      <c r="H2461" s="9" t="s">
        <v>1008</v>
      </c>
      <c r="I2461" s="10">
        <v>38883</v>
      </c>
      <c r="J2461" s="11">
        <v>3145.62</v>
      </c>
    </row>
    <row r="2462" spans="1:10" x14ac:dyDescent="0.2">
      <c r="A2462" s="9" t="s">
        <v>67</v>
      </c>
      <c r="B2462" s="9" t="s">
        <v>1009</v>
      </c>
      <c r="C2462" s="9" t="s">
        <v>17</v>
      </c>
      <c r="D2462" s="9" t="s">
        <v>41</v>
      </c>
      <c r="E2462" s="9" t="s">
        <v>42</v>
      </c>
      <c r="F2462" s="9" t="s">
        <v>43</v>
      </c>
      <c r="G2462" s="9" t="s">
        <v>1009</v>
      </c>
      <c r="H2462" s="9" t="s">
        <v>1010</v>
      </c>
      <c r="I2462" s="10">
        <v>40886</v>
      </c>
      <c r="J2462" s="11">
        <v>3840.17</v>
      </c>
    </row>
    <row r="2463" spans="1:10" x14ac:dyDescent="0.2">
      <c r="A2463" s="9" t="s">
        <v>67</v>
      </c>
      <c r="B2463" s="9" t="s">
        <v>1011</v>
      </c>
      <c r="C2463" s="9" t="s">
        <v>17</v>
      </c>
      <c r="D2463" s="9" t="s">
        <v>41</v>
      </c>
      <c r="E2463" s="9" t="s">
        <v>42</v>
      </c>
      <c r="F2463" s="9" t="s">
        <v>43</v>
      </c>
      <c r="G2463" s="9" t="s">
        <v>1011</v>
      </c>
      <c r="H2463" s="9" t="s">
        <v>1012</v>
      </c>
      <c r="I2463" s="10">
        <v>35796</v>
      </c>
      <c r="J2463" s="12">
        <v>0</v>
      </c>
    </row>
    <row r="2464" spans="1:10" x14ac:dyDescent="0.2">
      <c r="A2464" s="9" t="s">
        <v>67</v>
      </c>
      <c r="B2464" s="9" t="s">
        <v>1013</v>
      </c>
      <c r="C2464" s="9" t="s">
        <v>17</v>
      </c>
      <c r="D2464" s="9" t="s">
        <v>41</v>
      </c>
      <c r="E2464" s="9" t="s">
        <v>42</v>
      </c>
      <c r="F2464" s="9" t="s">
        <v>43</v>
      </c>
      <c r="G2464" s="9" t="s">
        <v>1013</v>
      </c>
      <c r="H2464" s="9" t="s">
        <v>1014</v>
      </c>
      <c r="I2464" s="10">
        <v>35796</v>
      </c>
      <c r="J2464" s="11">
        <v>1123.74</v>
      </c>
    </row>
    <row r="2465" spans="1:10" x14ac:dyDescent="0.2">
      <c r="A2465" s="9" t="s">
        <v>67</v>
      </c>
      <c r="B2465" s="9" t="s">
        <v>1013</v>
      </c>
      <c r="C2465" s="9" t="s">
        <v>17</v>
      </c>
      <c r="D2465" s="9" t="s">
        <v>41</v>
      </c>
      <c r="E2465" s="9" t="s">
        <v>42</v>
      </c>
      <c r="F2465" s="9" t="s">
        <v>43</v>
      </c>
      <c r="G2465" s="9" t="s">
        <v>1013</v>
      </c>
      <c r="H2465" s="9" t="s">
        <v>1014</v>
      </c>
      <c r="I2465" s="10">
        <v>38883</v>
      </c>
      <c r="J2465" s="11">
        <v>3145.62</v>
      </c>
    </row>
    <row r="2466" spans="1:10" x14ac:dyDescent="0.2">
      <c r="A2466" s="9" t="s">
        <v>67</v>
      </c>
      <c r="B2466" s="9" t="s">
        <v>1015</v>
      </c>
      <c r="C2466" s="9" t="s">
        <v>17</v>
      </c>
      <c r="D2466" s="9" t="s">
        <v>41</v>
      </c>
      <c r="E2466" s="9" t="s">
        <v>42</v>
      </c>
      <c r="F2466" s="9" t="s">
        <v>43</v>
      </c>
      <c r="G2466" s="9" t="s">
        <v>1015</v>
      </c>
      <c r="H2466" s="9" t="s">
        <v>1016</v>
      </c>
      <c r="I2466" s="10">
        <v>34335</v>
      </c>
      <c r="J2466" s="12">
        <v>5213</v>
      </c>
    </row>
    <row r="2467" spans="1:10" x14ac:dyDescent="0.2">
      <c r="A2467" s="9" t="s">
        <v>67</v>
      </c>
      <c r="B2467" s="9" t="s">
        <v>1017</v>
      </c>
      <c r="C2467" s="9" t="s">
        <v>17</v>
      </c>
      <c r="D2467" s="9" t="s">
        <v>41</v>
      </c>
      <c r="E2467" s="9" t="s">
        <v>42</v>
      </c>
      <c r="F2467" s="9" t="s">
        <v>43</v>
      </c>
      <c r="G2467" s="9" t="s">
        <v>1017</v>
      </c>
      <c r="H2467" s="9" t="s">
        <v>1018</v>
      </c>
      <c r="I2467" s="10">
        <v>37622</v>
      </c>
      <c r="J2467" s="11">
        <v>138.22999999999999</v>
      </c>
    </row>
    <row r="2468" spans="1:10" x14ac:dyDescent="0.2">
      <c r="A2468" s="9" t="s">
        <v>67</v>
      </c>
      <c r="B2468" s="9" t="s">
        <v>1017</v>
      </c>
      <c r="C2468" s="9" t="s">
        <v>17</v>
      </c>
      <c r="D2468" s="9" t="s">
        <v>41</v>
      </c>
      <c r="E2468" s="9" t="s">
        <v>42</v>
      </c>
      <c r="F2468" s="9" t="s">
        <v>43</v>
      </c>
      <c r="G2468" s="9" t="s">
        <v>1017</v>
      </c>
      <c r="H2468" s="9" t="s">
        <v>1018</v>
      </c>
      <c r="I2468" s="10">
        <v>38718</v>
      </c>
      <c r="J2468" s="11">
        <v>3372.46</v>
      </c>
    </row>
    <row r="2469" spans="1:10" x14ac:dyDescent="0.2">
      <c r="A2469" s="9" t="s">
        <v>67</v>
      </c>
      <c r="B2469" s="9" t="s">
        <v>1017</v>
      </c>
      <c r="C2469" s="9" t="s">
        <v>17</v>
      </c>
      <c r="D2469" s="9" t="s">
        <v>41</v>
      </c>
      <c r="E2469" s="9" t="s">
        <v>42</v>
      </c>
      <c r="F2469" s="9" t="s">
        <v>43</v>
      </c>
      <c r="G2469" s="9" t="s">
        <v>1017</v>
      </c>
      <c r="H2469" s="9" t="s">
        <v>1018</v>
      </c>
      <c r="I2469" s="10">
        <v>38883</v>
      </c>
      <c r="J2469" s="11">
        <v>3145.62</v>
      </c>
    </row>
    <row r="2470" spans="1:10" x14ac:dyDescent="0.2">
      <c r="A2470" s="9" t="s">
        <v>67</v>
      </c>
      <c r="B2470" s="9" t="s">
        <v>1019</v>
      </c>
      <c r="C2470" s="9" t="s">
        <v>17</v>
      </c>
      <c r="D2470" s="9" t="s">
        <v>41</v>
      </c>
      <c r="E2470" s="9" t="s">
        <v>42</v>
      </c>
      <c r="F2470" s="9" t="s">
        <v>43</v>
      </c>
      <c r="G2470" s="9" t="s">
        <v>1019</v>
      </c>
      <c r="H2470" s="9" t="s">
        <v>1020</v>
      </c>
      <c r="I2470" s="10">
        <v>41699</v>
      </c>
      <c r="J2470" s="11">
        <v>11408.16</v>
      </c>
    </row>
    <row r="2471" spans="1:10" x14ac:dyDescent="0.2">
      <c r="A2471" s="9" t="s">
        <v>67</v>
      </c>
      <c r="B2471" s="9" t="s">
        <v>1021</v>
      </c>
      <c r="C2471" s="9" t="s">
        <v>17</v>
      </c>
      <c r="D2471" s="9" t="s">
        <v>41</v>
      </c>
      <c r="E2471" s="9" t="s">
        <v>42</v>
      </c>
      <c r="F2471" s="9" t="s">
        <v>43</v>
      </c>
      <c r="G2471" s="9" t="s">
        <v>1021</v>
      </c>
      <c r="H2471" s="9" t="s">
        <v>1022</v>
      </c>
      <c r="I2471" s="10">
        <v>35796</v>
      </c>
      <c r="J2471" s="12">
        <v>0</v>
      </c>
    </row>
    <row r="2472" spans="1:10" x14ac:dyDescent="0.2">
      <c r="A2472" s="9" t="s">
        <v>67</v>
      </c>
      <c r="B2472" s="9" t="s">
        <v>1021</v>
      </c>
      <c r="C2472" s="9" t="s">
        <v>17</v>
      </c>
      <c r="D2472" s="9" t="s">
        <v>41</v>
      </c>
      <c r="E2472" s="9" t="s">
        <v>42</v>
      </c>
      <c r="F2472" s="9" t="s">
        <v>43</v>
      </c>
      <c r="G2472" s="9" t="s">
        <v>1021</v>
      </c>
      <c r="H2472" s="9" t="s">
        <v>1022</v>
      </c>
      <c r="I2472" s="10">
        <v>38769</v>
      </c>
      <c r="J2472" s="11">
        <v>17688.84</v>
      </c>
    </row>
    <row r="2473" spans="1:10" x14ac:dyDescent="0.2">
      <c r="A2473" s="9" t="s">
        <v>67</v>
      </c>
      <c r="B2473" s="9" t="s">
        <v>1021</v>
      </c>
      <c r="C2473" s="9" t="s">
        <v>17</v>
      </c>
      <c r="D2473" s="9" t="s">
        <v>41</v>
      </c>
      <c r="E2473" s="9" t="s">
        <v>42</v>
      </c>
      <c r="F2473" s="9" t="s">
        <v>43</v>
      </c>
      <c r="G2473" s="9" t="s">
        <v>1021</v>
      </c>
      <c r="H2473" s="9" t="s">
        <v>1022</v>
      </c>
      <c r="I2473" s="10">
        <v>39496</v>
      </c>
      <c r="J2473" s="11">
        <v>3702.39</v>
      </c>
    </row>
    <row r="2474" spans="1:10" x14ac:dyDescent="0.2">
      <c r="A2474" s="9" t="s">
        <v>67</v>
      </c>
      <c r="B2474" s="9" t="s">
        <v>1021</v>
      </c>
      <c r="C2474" s="9" t="s">
        <v>17</v>
      </c>
      <c r="D2474" s="9" t="s">
        <v>41</v>
      </c>
      <c r="E2474" s="9" t="s">
        <v>42</v>
      </c>
      <c r="F2474" s="9" t="s">
        <v>43</v>
      </c>
      <c r="G2474" s="9" t="s">
        <v>1021</v>
      </c>
      <c r="H2474" s="9" t="s">
        <v>1022</v>
      </c>
      <c r="I2474" s="10">
        <v>42534</v>
      </c>
      <c r="J2474" s="11">
        <v>19966.490000000002</v>
      </c>
    </row>
    <row r="2475" spans="1:10" x14ac:dyDescent="0.2">
      <c r="A2475" s="9" t="s">
        <v>67</v>
      </c>
      <c r="B2475" s="9" t="s">
        <v>1023</v>
      </c>
      <c r="C2475" s="9" t="s">
        <v>17</v>
      </c>
      <c r="D2475" s="9" t="s">
        <v>41</v>
      </c>
      <c r="E2475" s="9" t="s">
        <v>42</v>
      </c>
      <c r="F2475" s="9" t="s">
        <v>43</v>
      </c>
      <c r="G2475" s="9" t="s">
        <v>1023</v>
      </c>
      <c r="H2475" s="9" t="s">
        <v>1024</v>
      </c>
      <c r="I2475" s="10">
        <v>38883</v>
      </c>
      <c r="J2475" s="11">
        <v>3145.62</v>
      </c>
    </row>
    <row r="2476" spans="1:10" x14ac:dyDescent="0.2">
      <c r="A2476" s="9" t="s">
        <v>67</v>
      </c>
      <c r="B2476" s="9" t="s">
        <v>1025</v>
      </c>
      <c r="C2476" s="9" t="s">
        <v>17</v>
      </c>
      <c r="D2476" s="9" t="s">
        <v>41</v>
      </c>
      <c r="E2476" s="9" t="s">
        <v>42</v>
      </c>
      <c r="F2476" s="9" t="s">
        <v>43</v>
      </c>
      <c r="G2476" s="9" t="s">
        <v>1025</v>
      </c>
      <c r="H2476" s="9" t="s">
        <v>1026</v>
      </c>
      <c r="I2476" s="10">
        <v>31048</v>
      </c>
      <c r="J2476" s="11">
        <v>7295.81</v>
      </c>
    </row>
    <row r="2477" spans="1:10" x14ac:dyDescent="0.2">
      <c r="A2477" s="9" t="s">
        <v>67</v>
      </c>
      <c r="B2477" s="9" t="s">
        <v>1027</v>
      </c>
      <c r="C2477" s="9" t="s">
        <v>17</v>
      </c>
      <c r="D2477" s="9" t="s">
        <v>41</v>
      </c>
      <c r="E2477" s="9" t="s">
        <v>42</v>
      </c>
      <c r="F2477" s="9" t="s">
        <v>43</v>
      </c>
      <c r="G2477" s="9" t="s">
        <v>1027</v>
      </c>
      <c r="H2477" s="9" t="s">
        <v>1028</v>
      </c>
      <c r="I2477" s="10">
        <v>38883</v>
      </c>
      <c r="J2477" s="11">
        <v>3145.62</v>
      </c>
    </row>
    <row r="2478" spans="1:10" x14ac:dyDescent="0.2">
      <c r="A2478" s="9" t="s">
        <v>67</v>
      </c>
      <c r="B2478" s="9" t="s">
        <v>1029</v>
      </c>
      <c r="C2478" s="9" t="s">
        <v>17</v>
      </c>
      <c r="D2478" s="9" t="s">
        <v>56</v>
      </c>
      <c r="E2478" s="9" t="s">
        <v>57</v>
      </c>
      <c r="F2478" s="9" t="s">
        <v>58</v>
      </c>
      <c r="G2478" s="9" t="s">
        <v>1029</v>
      </c>
      <c r="H2478" s="9" t="s">
        <v>1030</v>
      </c>
      <c r="I2478" s="10">
        <v>33604</v>
      </c>
      <c r="J2478" s="12">
        <v>0</v>
      </c>
    </row>
    <row r="2479" spans="1:10" x14ac:dyDescent="0.2">
      <c r="A2479" s="9" t="s">
        <v>67</v>
      </c>
      <c r="B2479" s="9" t="s">
        <v>1031</v>
      </c>
      <c r="C2479" s="9" t="s">
        <v>17</v>
      </c>
      <c r="D2479" s="9" t="s">
        <v>56</v>
      </c>
      <c r="E2479" s="9" t="s">
        <v>57</v>
      </c>
      <c r="F2479" s="9" t="s">
        <v>58</v>
      </c>
      <c r="G2479" s="9" t="s">
        <v>1031</v>
      </c>
      <c r="H2479" s="9" t="s">
        <v>1032</v>
      </c>
      <c r="I2479" s="10">
        <v>33970</v>
      </c>
      <c r="J2479" s="12">
        <v>0</v>
      </c>
    </row>
    <row r="2480" spans="1:10" x14ac:dyDescent="0.2">
      <c r="A2480" s="9" t="s">
        <v>67</v>
      </c>
      <c r="B2480" s="9" t="s">
        <v>1033</v>
      </c>
      <c r="C2480" s="9" t="s">
        <v>17</v>
      </c>
      <c r="D2480" s="9" t="s">
        <v>56</v>
      </c>
      <c r="E2480" s="9" t="s">
        <v>57</v>
      </c>
      <c r="F2480" s="9" t="s">
        <v>58</v>
      </c>
      <c r="G2480" s="9" t="s">
        <v>1033</v>
      </c>
      <c r="H2480" s="9" t="s">
        <v>1034</v>
      </c>
      <c r="I2480" s="10">
        <v>36526</v>
      </c>
      <c r="J2480" s="12">
        <v>0</v>
      </c>
    </row>
    <row r="2481" spans="1:10" x14ac:dyDescent="0.2">
      <c r="A2481" s="9" t="s">
        <v>67</v>
      </c>
      <c r="B2481" s="9" t="s">
        <v>1035</v>
      </c>
      <c r="C2481" s="9" t="s">
        <v>17</v>
      </c>
      <c r="D2481" s="9" t="s">
        <v>56</v>
      </c>
      <c r="E2481" s="9" t="s">
        <v>57</v>
      </c>
      <c r="F2481" s="9" t="s">
        <v>58</v>
      </c>
      <c r="G2481" s="9" t="s">
        <v>1035</v>
      </c>
      <c r="H2481" s="9" t="s">
        <v>1036</v>
      </c>
      <c r="I2481" s="10">
        <v>30682</v>
      </c>
      <c r="J2481" s="12">
        <v>0</v>
      </c>
    </row>
    <row r="2482" spans="1:10" x14ac:dyDescent="0.2">
      <c r="A2482" s="9" t="s">
        <v>67</v>
      </c>
      <c r="B2482" s="9" t="s">
        <v>1035</v>
      </c>
      <c r="C2482" s="9" t="s">
        <v>17</v>
      </c>
      <c r="D2482" s="9" t="s">
        <v>56</v>
      </c>
      <c r="E2482" s="9" t="s">
        <v>57</v>
      </c>
      <c r="F2482" s="9" t="s">
        <v>58</v>
      </c>
      <c r="G2482" s="9" t="s">
        <v>1035</v>
      </c>
      <c r="H2482" s="9" t="s">
        <v>1036</v>
      </c>
      <c r="I2482" s="10">
        <v>31778</v>
      </c>
      <c r="J2482" s="12">
        <v>0</v>
      </c>
    </row>
    <row r="2483" spans="1:10" x14ac:dyDescent="0.2">
      <c r="A2483" s="9" t="s">
        <v>67</v>
      </c>
      <c r="B2483" s="9" t="s">
        <v>1035</v>
      </c>
      <c r="C2483" s="9" t="s">
        <v>17</v>
      </c>
      <c r="D2483" s="9" t="s">
        <v>56</v>
      </c>
      <c r="E2483" s="9" t="s">
        <v>57</v>
      </c>
      <c r="F2483" s="9" t="s">
        <v>58</v>
      </c>
      <c r="G2483" s="9" t="s">
        <v>1035</v>
      </c>
      <c r="H2483" s="9" t="s">
        <v>1036</v>
      </c>
      <c r="I2483" s="10">
        <v>35431</v>
      </c>
      <c r="J2483" s="12">
        <v>0</v>
      </c>
    </row>
    <row r="2484" spans="1:10" x14ac:dyDescent="0.2">
      <c r="A2484" s="9" t="s">
        <v>67</v>
      </c>
      <c r="B2484" s="9" t="s">
        <v>1035</v>
      </c>
      <c r="C2484" s="9" t="s">
        <v>17</v>
      </c>
      <c r="D2484" s="9" t="s">
        <v>56</v>
      </c>
      <c r="E2484" s="9" t="s">
        <v>57</v>
      </c>
      <c r="F2484" s="9" t="s">
        <v>58</v>
      </c>
      <c r="G2484" s="9" t="s">
        <v>1035</v>
      </c>
      <c r="H2484" s="9" t="s">
        <v>1036</v>
      </c>
      <c r="I2484" s="10">
        <v>35796</v>
      </c>
      <c r="J2484" s="12">
        <v>0</v>
      </c>
    </row>
    <row r="2485" spans="1:10" x14ac:dyDescent="0.2">
      <c r="A2485" s="9" t="s">
        <v>67</v>
      </c>
      <c r="B2485" s="9" t="s">
        <v>11</v>
      </c>
      <c r="C2485" s="9" t="s">
        <v>12</v>
      </c>
      <c r="D2485" s="9" t="s">
        <v>45</v>
      </c>
      <c r="E2485" s="9" t="s">
        <v>46</v>
      </c>
      <c r="F2485" s="9" t="s">
        <v>47</v>
      </c>
      <c r="G2485" s="9" t="s">
        <v>11</v>
      </c>
      <c r="H2485" s="9" t="s">
        <v>48</v>
      </c>
      <c r="I2485" s="10">
        <v>41528</v>
      </c>
      <c r="J2485" s="12">
        <v>0</v>
      </c>
    </row>
    <row r="2486" spans="1:10" x14ac:dyDescent="0.2">
      <c r="A2486" s="9" t="s">
        <v>67</v>
      </c>
      <c r="B2486" s="9" t="s">
        <v>11</v>
      </c>
      <c r="C2486" s="9" t="s">
        <v>34</v>
      </c>
      <c r="D2486" s="9" t="s">
        <v>45</v>
      </c>
      <c r="E2486" s="9" t="s">
        <v>46</v>
      </c>
      <c r="F2486" s="9" t="s">
        <v>47</v>
      </c>
      <c r="G2486" s="9" t="s">
        <v>11</v>
      </c>
      <c r="H2486" s="9" t="s">
        <v>48</v>
      </c>
      <c r="I2486" s="10">
        <v>40543</v>
      </c>
      <c r="J2486" s="12">
        <v>0</v>
      </c>
    </row>
    <row r="2487" spans="1:10" x14ac:dyDescent="0.2">
      <c r="A2487" s="9" t="s">
        <v>67</v>
      </c>
      <c r="B2487" s="9" t="s">
        <v>11</v>
      </c>
      <c r="C2487" s="9" t="s">
        <v>34</v>
      </c>
      <c r="D2487" s="9" t="s">
        <v>45</v>
      </c>
      <c r="E2487" s="9" t="s">
        <v>46</v>
      </c>
      <c r="F2487" s="9" t="s">
        <v>47</v>
      </c>
      <c r="G2487" s="9" t="s">
        <v>11</v>
      </c>
      <c r="H2487" s="9" t="s">
        <v>48</v>
      </c>
      <c r="I2487" s="10">
        <v>40805</v>
      </c>
      <c r="J2487" s="12">
        <v>0</v>
      </c>
    </row>
    <row r="2488" spans="1:10" x14ac:dyDescent="0.2">
      <c r="A2488" s="9" t="s">
        <v>67</v>
      </c>
      <c r="B2488" s="9" t="s">
        <v>11</v>
      </c>
      <c r="C2488" s="9" t="s">
        <v>12</v>
      </c>
      <c r="D2488" s="9" t="s">
        <v>45</v>
      </c>
      <c r="E2488" s="9" t="s">
        <v>46</v>
      </c>
      <c r="F2488" s="9" t="s">
        <v>47</v>
      </c>
      <c r="G2488" s="9" t="s">
        <v>11</v>
      </c>
      <c r="H2488" s="9" t="s">
        <v>50</v>
      </c>
      <c r="I2488" s="10">
        <v>41528</v>
      </c>
      <c r="J2488" s="12">
        <v>9231</v>
      </c>
    </row>
    <row r="2489" spans="1:10" x14ac:dyDescent="0.2">
      <c r="A2489" s="9" t="s">
        <v>67</v>
      </c>
      <c r="B2489" s="9" t="s">
        <v>11</v>
      </c>
      <c r="C2489" s="9" t="s">
        <v>34</v>
      </c>
      <c r="D2489" s="9" t="s">
        <v>45</v>
      </c>
      <c r="E2489" s="9" t="s">
        <v>46</v>
      </c>
      <c r="F2489" s="9" t="s">
        <v>47</v>
      </c>
      <c r="G2489" s="9" t="s">
        <v>11</v>
      </c>
      <c r="H2489" s="9" t="s">
        <v>50</v>
      </c>
      <c r="I2489" s="10">
        <v>40543</v>
      </c>
      <c r="J2489" s="12">
        <v>0</v>
      </c>
    </row>
    <row r="2490" spans="1:10" x14ac:dyDescent="0.2">
      <c r="A2490" s="9" t="s">
        <v>67</v>
      </c>
      <c r="B2490" s="9" t="s">
        <v>11</v>
      </c>
      <c r="C2490" s="9" t="s">
        <v>34</v>
      </c>
      <c r="D2490" s="9" t="s">
        <v>45</v>
      </c>
      <c r="E2490" s="9" t="s">
        <v>46</v>
      </c>
      <c r="F2490" s="9" t="s">
        <v>47</v>
      </c>
      <c r="G2490" s="9" t="s">
        <v>11</v>
      </c>
      <c r="H2490" s="9" t="s">
        <v>50</v>
      </c>
      <c r="I2490" s="10">
        <v>40805</v>
      </c>
      <c r="J2490" s="12">
        <v>0</v>
      </c>
    </row>
    <row r="2491" spans="1:10" x14ac:dyDescent="0.2">
      <c r="A2491" s="9" t="s">
        <v>67</v>
      </c>
      <c r="B2491" s="9" t="s">
        <v>1037</v>
      </c>
      <c r="C2491" s="9" t="s">
        <v>34</v>
      </c>
      <c r="D2491" s="9" t="s">
        <v>45</v>
      </c>
      <c r="E2491" s="9" t="s">
        <v>46</v>
      </c>
      <c r="F2491" s="9" t="s">
        <v>47</v>
      </c>
      <c r="G2491" s="9" t="s">
        <v>1037</v>
      </c>
      <c r="H2491" s="9" t="s">
        <v>1038</v>
      </c>
      <c r="I2491" s="10">
        <v>32509</v>
      </c>
      <c r="J2491" s="11">
        <v>31321.1</v>
      </c>
    </row>
    <row r="2492" spans="1:10" x14ac:dyDescent="0.2">
      <c r="A2492" s="9" t="s">
        <v>67</v>
      </c>
      <c r="B2492" s="9" t="s">
        <v>1037</v>
      </c>
      <c r="C2492" s="9" t="s">
        <v>34</v>
      </c>
      <c r="D2492" s="9" t="s">
        <v>45</v>
      </c>
      <c r="E2492" s="9" t="s">
        <v>46</v>
      </c>
      <c r="F2492" s="9" t="s">
        <v>47</v>
      </c>
      <c r="G2492" s="9" t="s">
        <v>1037</v>
      </c>
      <c r="H2492" s="9" t="s">
        <v>1038</v>
      </c>
      <c r="I2492" s="10">
        <v>32874</v>
      </c>
      <c r="J2492" s="11">
        <v>11179.36</v>
      </c>
    </row>
    <row r="2493" spans="1:10" x14ac:dyDescent="0.2">
      <c r="A2493" s="9" t="s">
        <v>67</v>
      </c>
      <c r="B2493" s="9" t="s">
        <v>1037</v>
      </c>
      <c r="C2493" s="9" t="s">
        <v>34</v>
      </c>
      <c r="D2493" s="9" t="s">
        <v>45</v>
      </c>
      <c r="E2493" s="9" t="s">
        <v>46</v>
      </c>
      <c r="F2493" s="9" t="s">
        <v>47</v>
      </c>
      <c r="G2493" s="9" t="s">
        <v>1037</v>
      </c>
      <c r="H2493" s="9" t="s">
        <v>1038</v>
      </c>
      <c r="I2493" s="10">
        <v>34335</v>
      </c>
      <c r="J2493" s="11">
        <v>57755.07</v>
      </c>
    </row>
    <row r="2494" spans="1:10" x14ac:dyDescent="0.2">
      <c r="A2494" s="9" t="s">
        <v>67</v>
      </c>
      <c r="B2494" s="9" t="s">
        <v>1037</v>
      </c>
      <c r="C2494" s="9" t="s">
        <v>34</v>
      </c>
      <c r="D2494" s="9" t="s">
        <v>45</v>
      </c>
      <c r="E2494" s="9" t="s">
        <v>46</v>
      </c>
      <c r="F2494" s="9" t="s">
        <v>47</v>
      </c>
      <c r="G2494" s="9" t="s">
        <v>1037</v>
      </c>
      <c r="H2494" s="9" t="s">
        <v>1038</v>
      </c>
      <c r="I2494" s="10">
        <v>34700</v>
      </c>
      <c r="J2494" s="11">
        <v>1887.34</v>
      </c>
    </row>
    <row r="2495" spans="1:10" x14ac:dyDescent="0.2">
      <c r="A2495" s="9" t="s">
        <v>67</v>
      </c>
      <c r="B2495" s="9" t="s">
        <v>1037</v>
      </c>
      <c r="C2495" s="9" t="s">
        <v>34</v>
      </c>
      <c r="D2495" s="9" t="s">
        <v>45</v>
      </c>
      <c r="E2495" s="9" t="s">
        <v>46</v>
      </c>
      <c r="F2495" s="9" t="s">
        <v>47</v>
      </c>
      <c r="G2495" s="9" t="s">
        <v>1037</v>
      </c>
      <c r="H2495" s="9" t="s">
        <v>1038</v>
      </c>
      <c r="I2495" s="10">
        <v>35065</v>
      </c>
      <c r="J2495" s="11">
        <v>13645.53</v>
      </c>
    </row>
    <row r="2496" spans="1:10" x14ac:dyDescent="0.2">
      <c r="A2496" s="9" t="s">
        <v>67</v>
      </c>
      <c r="B2496" s="9" t="s">
        <v>1037</v>
      </c>
      <c r="C2496" s="9" t="s">
        <v>34</v>
      </c>
      <c r="D2496" s="9" t="s">
        <v>45</v>
      </c>
      <c r="E2496" s="9" t="s">
        <v>46</v>
      </c>
      <c r="F2496" s="9" t="s">
        <v>47</v>
      </c>
      <c r="G2496" s="9" t="s">
        <v>1037</v>
      </c>
      <c r="H2496" s="9" t="s">
        <v>1038</v>
      </c>
      <c r="I2496" s="10">
        <v>36161</v>
      </c>
      <c r="J2496" s="11">
        <v>55238.35</v>
      </c>
    </row>
    <row r="2497" spans="1:10" x14ac:dyDescent="0.2">
      <c r="A2497" s="9" t="s">
        <v>67</v>
      </c>
      <c r="B2497" s="9" t="s">
        <v>1037</v>
      </c>
      <c r="C2497" s="9" t="s">
        <v>34</v>
      </c>
      <c r="D2497" s="9" t="s">
        <v>45</v>
      </c>
      <c r="E2497" s="9" t="s">
        <v>46</v>
      </c>
      <c r="F2497" s="9" t="s">
        <v>47</v>
      </c>
      <c r="G2497" s="9" t="s">
        <v>1037</v>
      </c>
      <c r="H2497" s="9" t="s">
        <v>1038</v>
      </c>
      <c r="I2497" s="10">
        <v>36892</v>
      </c>
      <c r="J2497" s="11">
        <v>1289.18</v>
      </c>
    </row>
    <row r="2498" spans="1:10" x14ac:dyDescent="0.2">
      <c r="A2498" s="9" t="s">
        <v>67</v>
      </c>
      <c r="B2498" s="9" t="s">
        <v>1037</v>
      </c>
      <c r="C2498" s="9" t="s">
        <v>34</v>
      </c>
      <c r="D2498" s="9" t="s">
        <v>45</v>
      </c>
      <c r="E2498" s="9" t="s">
        <v>46</v>
      </c>
      <c r="F2498" s="9" t="s">
        <v>47</v>
      </c>
      <c r="G2498" s="9" t="s">
        <v>1037</v>
      </c>
      <c r="H2498" s="9" t="s">
        <v>1038</v>
      </c>
      <c r="I2498" s="10">
        <v>37987</v>
      </c>
      <c r="J2498" s="11">
        <v>45228.99</v>
      </c>
    </row>
    <row r="2499" spans="1:10" x14ac:dyDescent="0.2">
      <c r="A2499" s="9" t="s">
        <v>67</v>
      </c>
      <c r="B2499" s="9" t="s">
        <v>1037</v>
      </c>
      <c r="C2499" s="9" t="s">
        <v>34</v>
      </c>
      <c r="D2499" s="9" t="s">
        <v>45</v>
      </c>
      <c r="E2499" s="9" t="s">
        <v>46</v>
      </c>
      <c r="F2499" s="9" t="s">
        <v>47</v>
      </c>
      <c r="G2499" s="9" t="s">
        <v>1037</v>
      </c>
      <c r="H2499" s="9" t="s">
        <v>1038</v>
      </c>
      <c r="I2499" s="10">
        <v>39660</v>
      </c>
      <c r="J2499" s="11">
        <v>16251.53</v>
      </c>
    </row>
    <row r="2500" spans="1:10" x14ac:dyDescent="0.2">
      <c r="A2500" s="9" t="s">
        <v>67</v>
      </c>
      <c r="B2500" s="9" t="s">
        <v>1037</v>
      </c>
      <c r="C2500" s="9" t="s">
        <v>34</v>
      </c>
      <c r="D2500" s="9" t="s">
        <v>45</v>
      </c>
      <c r="E2500" s="9" t="s">
        <v>46</v>
      </c>
      <c r="F2500" s="9" t="s">
        <v>47</v>
      </c>
      <c r="G2500" s="9" t="s">
        <v>1037</v>
      </c>
      <c r="H2500" s="9" t="s">
        <v>1038</v>
      </c>
      <c r="I2500" s="10">
        <v>41227</v>
      </c>
      <c r="J2500" s="11">
        <v>1975.73</v>
      </c>
    </row>
    <row r="2501" spans="1:10" x14ac:dyDescent="0.2">
      <c r="A2501" s="9" t="s">
        <v>67</v>
      </c>
      <c r="B2501" s="9" t="s">
        <v>1037</v>
      </c>
      <c r="C2501" s="9" t="s">
        <v>34</v>
      </c>
      <c r="D2501" s="9" t="s">
        <v>45</v>
      </c>
      <c r="E2501" s="9" t="s">
        <v>46</v>
      </c>
      <c r="F2501" s="9" t="s">
        <v>47</v>
      </c>
      <c r="G2501" s="9" t="s">
        <v>1037</v>
      </c>
      <c r="H2501" s="9" t="s">
        <v>1038</v>
      </c>
      <c r="I2501" s="10">
        <v>41426</v>
      </c>
      <c r="J2501" s="11">
        <v>117856.46</v>
      </c>
    </row>
    <row r="2502" spans="1:10" x14ac:dyDescent="0.2">
      <c r="A2502" s="9" t="s">
        <v>67</v>
      </c>
      <c r="B2502" s="9" t="s">
        <v>1037</v>
      </c>
      <c r="C2502" s="9" t="s">
        <v>34</v>
      </c>
      <c r="D2502" s="9" t="s">
        <v>45</v>
      </c>
      <c r="E2502" s="9" t="s">
        <v>46</v>
      </c>
      <c r="F2502" s="9" t="s">
        <v>47</v>
      </c>
      <c r="G2502" s="9" t="s">
        <v>1037</v>
      </c>
      <c r="H2502" s="9" t="s">
        <v>1038</v>
      </c>
      <c r="I2502" s="10">
        <v>41593</v>
      </c>
      <c r="J2502" s="11">
        <v>45850.080000000002</v>
      </c>
    </row>
    <row r="2503" spans="1:10" x14ac:dyDescent="0.2">
      <c r="A2503" s="9" t="s">
        <v>67</v>
      </c>
      <c r="B2503" s="9" t="s">
        <v>1037</v>
      </c>
      <c r="C2503" s="9" t="s">
        <v>34</v>
      </c>
      <c r="D2503" s="9" t="s">
        <v>45</v>
      </c>
      <c r="E2503" s="9" t="s">
        <v>46</v>
      </c>
      <c r="F2503" s="9" t="s">
        <v>47</v>
      </c>
      <c r="G2503" s="9" t="s">
        <v>1037</v>
      </c>
      <c r="H2503" s="9" t="s">
        <v>1038</v>
      </c>
      <c r="I2503" s="10">
        <v>42276</v>
      </c>
      <c r="J2503" s="11">
        <v>707523.74</v>
      </c>
    </row>
    <row r="2504" spans="1:10" x14ac:dyDescent="0.2">
      <c r="A2504" s="9" t="s">
        <v>67</v>
      </c>
      <c r="B2504" s="9" t="s">
        <v>1037</v>
      </c>
      <c r="C2504" s="9" t="s">
        <v>34</v>
      </c>
      <c r="D2504" s="9" t="s">
        <v>45</v>
      </c>
      <c r="E2504" s="9" t="s">
        <v>46</v>
      </c>
      <c r="F2504" s="9" t="s">
        <v>47</v>
      </c>
      <c r="G2504" s="9" t="s">
        <v>1037</v>
      </c>
      <c r="H2504" s="9" t="s">
        <v>1038</v>
      </c>
      <c r="I2504" s="10">
        <v>42514</v>
      </c>
      <c r="J2504" s="11">
        <v>180273.59</v>
      </c>
    </row>
    <row r="2505" spans="1:10" x14ac:dyDescent="0.2">
      <c r="A2505" s="9" t="s">
        <v>67</v>
      </c>
      <c r="B2505" s="9" t="s">
        <v>1039</v>
      </c>
      <c r="C2505" s="9" t="s">
        <v>12</v>
      </c>
      <c r="D2505" s="9" t="s">
        <v>37</v>
      </c>
      <c r="E2505" s="9" t="s">
        <v>46</v>
      </c>
      <c r="F2505" s="9" t="s">
        <v>47</v>
      </c>
      <c r="G2505" s="9" t="s">
        <v>1039</v>
      </c>
      <c r="H2505" s="9" t="s">
        <v>1040</v>
      </c>
      <c r="I2505" s="10">
        <v>39813</v>
      </c>
      <c r="J2505" s="11">
        <v>3359398.74</v>
      </c>
    </row>
    <row r="2506" spans="1:10" x14ac:dyDescent="0.2">
      <c r="A2506" s="9" t="s">
        <v>67</v>
      </c>
      <c r="B2506" s="9" t="s">
        <v>1039</v>
      </c>
      <c r="C2506" s="9" t="s">
        <v>12</v>
      </c>
      <c r="D2506" s="9" t="s">
        <v>37</v>
      </c>
      <c r="E2506" s="9" t="s">
        <v>46</v>
      </c>
      <c r="F2506" s="9" t="s">
        <v>47</v>
      </c>
      <c r="G2506" s="9" t="s">
        <v>1039</v>
      </c>
      <c r="H2506" s="9" t="s">
        <v>1040</v>
      </c>
      <c r="I2506" s="10">
        <v>39898</v>
      </c>
      <c r="J2506" s="11">
        <v>260881.33</v>
      </c>
    </row>
    <row r="2507" spans="1:10" x14ac:dyDescent="0.2">
      <c r="A2507" s="9" t="s">
        <v>67</v>
      </c>
      <c r="B2507" s="9" t="s">
        <v>1041</v>
      </c>
      <c r="C2507" s="9" t="s">
        <v>12</v>
      </c>
      <c r="D2507" s="9" t="s">
        <v>45</v>
      </c>
      <c r="E2507" s="9" t="s">
        <v>46</v>
      </c>
      <c r="F2507" s="9" t="s">
        <v>47</v>
      </c>
      <c r="G2507" s="9" t="s">
        <v>1041</v>
      </c>
      <c r="H2507" s="9" t="s">
        <v>1042</v>
      </c>
      <c r="I2507" s="10">
        <v>38686</v>
      </c>
      <c r="J2507" s="12">
        <v>0</v>
      </c>
    </row>
    <row r="2508" spans="1:10" x14ac:dyDescent="0.2">
      <c r="A2508" s="9" t="s">
        <v>67</v>
      </c>
      <c r="B2508" s="9" t="s">
        <v>1041</v>
      </c>
      <c r="C2508" s="9" t="s">
        <v>34</v>
      </c>
      <c r="D2508" s="9" t="s">
        <v>45</v>
      </c>
      <c r="E2508" s="9" t="s">
        <v>46</v>
      </c>
      <c r="F2508" s="9" t="s">
        <v>47</v>
      </c>
      <c r="G2508" s="9" t="s">
        <v>1041</v>
      </c>
      <c r="H2508" s="9" t="s">
        <v>1042</v>
      </c>
      <c r="I2508" s="10">
        <v>28491</v>
      </c>
      <c r="J2508" s="11">
        <v>24367.26</v>
      </c>
    </row>
    <row r="2509" spans="1:10" x14ac:dyDescent="0.2">
      <c r="A2509" s="9" t="s">
        <v>67</v>
      </c>
      <c r="B2509" s="9" t="s">
        <v>1041</v>
      </c>
      <c r="C2509" s="9" t="s">
        <v>34</v>
      </c>
      <c r="D2509" s="9" t="s">
        <v>45</v>
      </c>
      <c r="E2509" s="9" t="s">
        <v>46</v>
      </c>
      <c r="F2509" s="9" t="s">
        <v>47</v>
      </c>
      <c r="G2509" s="9" t="s">
        <v>1041</v>
      </c>
      <c r="H2509" s="9" t="s">
        <v>1042</v>
      </c>
      <c r="I2509" s="10">
        <v>28856</v>
      </c>
      <c r="J2509" s="11">
        <v>754.07</v>
      </c>
    </row>
    <row r="2510" spans="1:10" x14ac:dyDescent="0.2">
      <c r="A2510" s="9" t="s">
        <v>67</v>
      </c>
      <c r="B2510" s="9" t="s">
        <v>1041</v>
      </c>
      <c r="C2510" s="9" t="s">
        <v>34</v>
      </c>
      <c r="D2510" s="9" t="s">
        <v>45</v>
      </c>
      <c r="E2510" s="9" t="s">
        <v>46</v>
      </c>
      <c r="F2510" s="9" t="s">
        <v>47</v>
      </c>
      <c r="G2510" s="9" t="s">
        <v>1041</v>
      </c>
      <c r="H2510" s="9" t="s">
        <v>1042</v>
      </c>
      <c r="I2510" s="10">
        <v>30682</v>
      </c>
      <c r="J2510" s="11">
        <v>2356.94</v>
      </c>
    </row>
    <row r="2511" spans="1:10" x14ac:dyDescent="0.2">
      <c r="A2511" s="9" t="s">
        <v>67</v>
      </c>
      <c r="B2511" s="9" t="s">
        <v>1041</v>
      </c>
      <c r="C2511" s="9" t="s">
        <v>34</v>
      </c>
      <c r="D2511" s="9" t="s">
        <v>45</v>
      </c>
      <c r="E2511" s="9" t="s">
        <v>46</v>
      </c>
      <c r="F2511" s="9" t="s">
        <v>47</v>
      </c>
      <c r="G2511" s="9" t="s">
        <v>1041</v>
      </c>
      <c r="H2511" s="9" t="s">
        <v>1042</v>
      </c>
      <c r="I2511" s="10">
        <v>31048</v>
      </c>
      <c r="J2511" s="11">
        <v>164521.32999999999</v>
      </c>
    </row>
    <row r="2512" spans="1:10" x14ac:dyDescent="0.2">
      <c r="A2512" s="9" t="s">
        <v>67</v>
      </c>
      <c r="B2512" s="9" t="s">
        <v>1041</v>
      </c>
      <c r="C2512" s="9" t="s">
        <v>34</v>
      </c>
      <c r="D2512" s="9" t="s">
        <v>45</v>
      </c>
      <c r="E2512" s="9" t="s">
        <v>46</v>
      </c>
      <c r="F2512" s="9" t="s">
        <v>47</v>
      </c>
      <c r="G2512" s="9" t="s">
        <v>1041</v>
      </c>
      <c r="H2512" s="9" t="s">
        <v>1042</v>
      </c>
      <c r="I2512" s="10">
        <v>31413</v>
      </c>
      <c r="J2512" s="11">
        <v>2234.61</v>
      </c>
    </row>
    <row r="2513" spans="1:10" x14ac:dyDescent="0.2">
      <c r="A2513" s="9" t="s">
        <v>67</v>
      </c>
      <c r="B2513" s="9" t="s">
        <v>1041</v>
      </c>
      <c r="C2513" s="9" t="s">
        <v>34</v>
      </c>
      <c r="D2513" s="9" t="s">
        <v>45</v>
      </c>
      <c r="E2513" s="9" t="s">
        <v>46</v>
      </c>
      <c r="F2513" s="9" t="s">
        <v>47</v>
      </c>
      <c r="G2513" s="9" t="s">
        <v>1041</v>
      </c>
      <c r="H2513" s="9" t="s">
        <v>1042</v>
      </c>
      <c r="I2513" s="10">
        <v>31778</v>
      </c>
      <c r="J2513" s="11">
        <v>50692.87</v>
      </c>
    </row>
    <row r="2514" spans="1:10" x14ac:dyDescent="0.2">
      <c r="A2514" s="9" t="s">
        <v>67</v>
      </c>
      <c r="B2514" s="9" t="s">
        <v>1041</v>
      </c>
      <c r="C2514" s="9" t="s">
        <v>34</v>
      </c>
      <c r="D2514" s="9" t="s">
        <v>45</v>
      </c>
      <c r="E2514" s="9" t="s">
        <v>46</v>
      </c>
      <c r="F2514" s="9" t="s">
        <v>47</v>
      </c>
      <c r="G2514" s="9" t="s">
        <v>1041</v>
      </c>
      <c r="H2514" s="9" t="s">
        <v>1042</v>
      </c>
      <c r="I2514" s="10">
        <v>32143</v>
      </c>
      <c r="J2514" s="11">
        <v>9.07</v>
      </c>
    </row>
    <row r="2515" spans="1:10" x14ac:dyDescent="0.2">
      <c r="A2515" s="9" t="s">
        <v>67</v>
      </c>
      <c r="B2515" s="9" t="s">
        <v>1041</v>
      </c>
      <c r="C2515" s="9" t="s">
        <v>34</v>
      </c>
      <c r="D2515" s="9" t="s">
        <v>45</v>
      </c>
      <c r="E2515" s="9" t="s">
        <v>46</v>
      </c>
      <c r="F2515" s="9" t="s">
        <v>47</v>
      </c>
      <c r="G2515" s="9" t="s">
        <v>1041</v>
      </c>
      <c r="H2515" s="9" t="s">
        <v>1042</v>
      </c>
      <c r="I2515" s="10">
        <v>34700</v>
      </c>
      <c r="J2515" s="11">
        <v>4419.29</v>
      </c>
    </row>
    <row r="2516" spans="1:10" x14ac:dyDescent="0.2">
      <c r="A2516" s="9" t="s">
        <v>67</v>
      </c>
      <c r="B2516" s="9" t="s">
        <v>1041</v>
      </c>
      <c r="C2516" s="9" t="s">
        <v>34</v>
      </c>
      <c r="D2516" s="9" t="s">
        <v>45</v>
      </c>
      <c r="E2516" s="9" t="s">
        <v>46</v>
      </c>
      <c r="F2516" s="9" t="s">
        <v>47</v>
      </c>
      <c r="G2516" s="9" t="s">
        <v>1041</v>
      </c>
      <c r="H2516" s="9" t="s">
        <v>1042</v>
      </c>
      <c r="I2516" s="10">
        <v>35431</v>
      </c>
      <c r="J2516" s="11">
        <v>17929.75</v>
      </c>
    </row>
    <row r="2517" spans="1:10" x14ac:dyDescent="0.2">
      <c r="A2517" s="9" t="s">
        <v>67</v>
      </c>
      <c r="B2517" s="9" t="s">
        <v>1041</v>
      </c>
      <c r="C2517" s="9" t="s">
        <v>34</v>
      </c>
      <c r="D2517" s="9" t="s">
        <v>45</v>
      </c>
      <c r="E2517" s="9" t="s">
        <v>46</v>
      </c>
      <c r="F2517" s="9" t="s">
        <v>47</v>
      </c>
      <c r="G2517" s="9" t="s">
        <v>1041</v>
      </c>
      <c r="H2517" s="9" t="s">
        <v>1042</v>
      </c>
      <c r="I2517" s="10">
        <v>36526</v>
      </c>
      <c r="J2517" s="11">
        <v>32783.01</v>
      </c>
    </row>
    <row r="2518" spans="1:10" x14ac:dyDescent="0.2">
      <c r="A2518" s="9" t="s">
        <v>67</v>
      </c>
      <c r="B2518" s="9" t="s">
        <v>1041</v>
      </c>
      <c r="C2518" s="9" t="s">
        <v>34</v>
      </c>
      <c r="D2518" s="9" t="s">
        <v>45</v>
      </c>
      <c r="E2518" s="9" t="s">
        <v>46</v>
      </c>
      <c r="F2518" s="9" t="s">
        <v>47</v>
      </c>
      <c r="G2518" s="9" t="s">
        <v>1041</v>
      </c>
      <c r="H2518" s="9" t="s">
        <v>1042</v>
      </c>
      <c r="I2518" s="10">
        <v>36892</v>
      </c>
      <c r="J2518" s="12">
        <v>0</v>
      </c>
    </row>
    <row r="2519" spans="1:10" x14ac:dyDescent="0.2">
      <c r="A2519" s="9" t="s">
        <v>67</v>
      </c>
      <c r="B2519" s="9" t="s">
        <v>1041</v>
      </c>
      <c r="C2519" s="9" t="s">
        <v>34</v>
      </c>
      <c r="D2519" s="9" t="s">
        <v>45</v>
      </c>
      <c r="E2519" s="9" t="s">
        <v>46</v>
      </c>
      <c r="F2519" s="9" t="s">
        <v>47</v>
      </c>
      <c r="G2519" s="9" t="s">
        <v>1041</v>
      </c>
      <c r="H2519" s="9" t="s">
        <v>1042</v>
      </c>
      <c r="I2519" s="10">
        <v>37987</v>
      </c>
      <c r="J2519" s="11">
        <v>71918.850000000006</v>
      </c>
    </row>
    <row r="2520" spans="1:10" x14ac:dyDescent="0.2">
      <c r="A2520" s="9" t="s">
        <v>67</v>
      </c>
      <c r="B2520" s="9" t="s">
        <v>1041</v>
      </c>
      <c r="C2520" s="9" t="s">
        <v>34</v>
      </c>
      <c r="D2520" s="9" t="s">
        <v>45</v>
      </c>
      <c r="E2520" s="9" t="s">
        <v>46</v>
      </c>
      <c r="F2520" s="9" t="s">
        <v>47</v>
      </c>
      <c r="G2520" s="9" t="s">
        <v>1041</v>
      </c>
      <c r="H2520" s="9" t="s">
        <v>1042</v>
      </c>
      <c r="I2520" s="10">
        <v>38686</v>
      </c>
      <c r="J2520" s="11">
        <v>129145.57</v>
      </c>
    </row>
    <row r="2521" spans="1:10" x14ac:dyDescent="0.2">
      <c r="A2521" s="9" t="s">
        <v>67</v>
      </c>
      <c r="B2521" s="9" t="s">
        <v>1041</v>
      </c>
      <c r="C2521" s="9" t="s">
        <v>34</v>
      </c>
      <c r="D2521" s="9" t="s">
        <v>45</v>
      </c>
      <c r="E2521" s="9" t="s">
        <v>46</v>
      </c>
      <c r="F2521" s="9" t="s">
        <v>47</v>
      </c>
      <c r="G2521" s="9" t="s">
        <v>1041</v>
      </c>
      <c r="H2521" s="9" t="s">
        <v>1042</v>
      </c>
      <c r="I2521" s="10">
        <v>38698</v>
      </c>
      <c r="J2521" s="11">
        <v>59634.27</v>
      </c>
    </row>
    <row r="2522" spans="1:10" x14ac:dyDescent="0.2">
      <c r="A2522" s="9" t="s">
        <v>67</v>
      </c>
      <c r="B2522" s="9" t="s">
        <v>1041</v>
      </c>
      <c r="C2522" s="9" t="s">
        <v>34</v>
      </c>
      <c r="D2522" s="9" t="s">
        <v>45</v>
      </c>
      <c r="E2522" s="9" t="s">
        <v>46</v>
      </c>
      <c r="F2522" s="9" t="s">
        <v>47</v>
      </c>
      <c r="G2522" s="9" t="s">
        <v>1041</v>
      </c>
      <c r="H2522" s="9" t="s">
        <v>1042</v>
      </c>
      <c r="I2522" s="10">
        <v>38718</v>
      </c>
      <c r="J2522" s="11">
        <v>6606.49</v>
      </c>
    </row>
    <row r="2523" spans="1:10" x14ac:dyDescent="0.2">
      <c r="A2523" s="9" t="s">
        <v>67</v>
      </c>
      <c r="B2523" s="9" t="s">
        <v>1041</v>
      </c>
      <c r="C2523" s="9" t="s">
        <v>34</v>
      </c>
      <c r="D2523" s="9" t="s">
        <v>45</v>
      </c>
      <c r="E2523" s="9" t="s">
        <v>46</v>
      </c>
      <c r="F2523" s="9" t="s">
        <v>47</v>
      </c>
      <c r="G2523" s="9" t="s">
        <v>1041</v>
      </c>
      <c r="H2523" s="9" t="s">
        <v>1042</v>
      </c>
      <c r="I2523" s="10">
        <v>39885</v>
      </c>
      <c r="J2523" s="11">
        <v>2494.52</v>
      </c>
    </row>
    <row r="2524" spans="1:10" x14ac:dyDescent="0.2">
      <c r="A2524" s="9" t="s">
        <v>67</v>
      </c>
      <c r="B2524" s="9" t="s">
        <v>1041</v>
      </c>
      <c r="C2524" s="9" t="s">
        <v>34</v>
      </c>
      <c r="D2524" s="9" t="s">
        <v>45</v>
      </c>
      <c r="E2524" s="9" t="s">
        <v>46</v>
      </c>
      <c r="F2524" s="9" t="s">
        <v>47</v>
      </c>
      <c r="G2524" s="9" t="s">
        <v>1041</v>
      </c>
      <c r="H2524" s="9" t="s">
        <v>1042</v>
      </c>
      <c r="I2524" s="10">
        <v>40421</v>
      </c>
      <c r="J2524" s="11">
        <v>1977.73</v>
      </c>
    </row>
    <row r="2525" spans="1:10" x14ac:dyDescent="0.2">
      <c r="A2525" s="9" t="s">
        <v>67</v>
      </c>
      <c r="B2525" s="9" t="s">
        <v>1041</v>
      </c>
      <c r="C2525" s="9" t="s">
        <v>34</v>
      </c>
      <c r="D2525" s="9" t="s">
        <v>45</v>
      </c>
      <c r="E2525" s="9" t="s">
        <v>46</v>
      </c>
      <c r="F2525" s="9" t="s">
        <v>47</v>
      </c>
      <c r="G2525" s="9" t="s">
        <v>1041</v>
      </c>
      <c r="H2525" s="9" t="s">
        <v>1042</v>
      </c>
      <c r="I2525" s="10">
        <v>40452</v>
      </c>
      <c r="J2525" s="11">
        <v>76757.19</v>
      </c>
    </row>
    <row r="2526" spans="1:10" x14ac:dyDescent="0.2">
      <c r="A2526" s="9" t="s">
        <v>67</v>
      </c>
      <c r="B2526" s="9" t="s">
        <v>1041</v>
      </c>
      <c r="C2526" s="9" t="s">
        <v>34</v>
      </c>
      <c r="D2526" s="9" t="s">
        <v>45</v>
      </c>
      <c r="E2526" s="9" t="s">
        <v>46</v>
      </c>
      <c r="F2526" s="9" t="s">
        <v>47</v>
      </c>
      <c r="G2526" s="9" t="s">
        <v>1041</v>
      </c>
      <c r="H2526" s="9" t="s">
        <v>1042</v>
      </c>
      <c r="I2526" s="10">
        <v>40526</v>
      </c>
      <c r="J2526" s="12">
        <v>0</v>
      </c>
    </row>
    <row r="2527" spans="1:10" x14ac:dyDescent="0.2">
      <c r="A2527" s="9" t="s">
        <v>67</v>
      </c>
      <c r="B2527" s="9" t="s">
        <v>1041</v>
      </c>
      <c r="C2527" s="9" t="s">
        <v>34</v>
      </c>
      <c r="D2527" s="9" t="s">
        <v>45</v>
      </c>
      <c r="E2527" s="9" t="s">
        <v>46</v>
      </c>
      <c r="F2527" s="9" t="s">
        <v>47</v>
      </c>
      <c r="G2527" s="9" t="s">
        <v>1041</v>
      </c>
      <c r="H2527" s="9" t="s">
        <v>1042</v>
      </c>
      <c r="I2527" s="10">
        <v>40543</v>
      </c>
      <c r="J2527" s="11">
        <v>29953.57</v>
      </c>
    </row>
    <row r="2528" spans="1:10" x14ac:dyDescent="0.2">
      <c r="A2528" s="9" t="s">
        <v>67</v>
      </c>
      <c r="B2528" s="9" t="s">
        <v>1041</v>
      </c>
      <c r="C2528" s="9" t="s">
        <v>34</v>
      </c>
      <c r="D2528" s="9" t="s">
        <v>45</v>
      </c>
      <c r="E2528" s="9" t="s">
        <v>46</v>
      </c>
      <c r="F2528" s="9" t="s">
        <v>47</v>
      </c>
      <c r="G2528" s="9" t="s">
        <v>1041</v>
      </c>
      <c r="H2528" s="9" t="s">
        <v>1042</v>
      </c>
      <c r="I2528" s="10">
        <v>40746</v>
      </c>
      <c r="J2528" s="11">
        <v>20883.240000000002</v>
      </c>
    </row>
    <row r="2529" spans="1:10" x14ac:dyDescent="0.2">
      <c r="A2529" s="9" t="s">
        <v>67</v>
      </c>
      <c r="B2529" s="9" t="s">
        <v>1041</v>
      </c>
      <c r="C2529" s="9" t="s">
        <v>34</v>
      </c>
      <c r="D2529" s="9" t="s">
        <v>45</v>
      </c>
      <c r="E2529" s="9" t="s">
        <v>46</v>
      </c>
      <c r="F2529" s="9" t="s">
        <v>47</v>
      </c>
      <c r="G2529" s="9" t="s">
        <v>1041</v>
      </c>
      <c r="H2529" s="9" t="s">
        <v>1042</v>
      </c>
      <c r="I2529" s="10">
        <v>42044</v>
      </c>
      <c r="J2529" s="11">
        <v>13699.66</v>
      </c>
    </row>
    <row r="2530" spans="1:10" x14ac:dyDescent="0.2">
      <c r="A2530" s="9" t="s">
        <v>67</v>
      </c>
      <c r="B2530" s="9" t="s">
        <v>1041</v>
      </c>
      <c r="C2530" s="9" t="s">
        <v>34</v>
      </c>
      <c r="D2530" s="9" t="s">
        <v>45</v>
      </c>
      <c r="E2530" s="9" t="s">
        <v>46</v>
      </c>
      <c r="F2530" s="9" t="s">
        <v>47</v>
      </c>
      <c r="G2530" s="9" t="s">
        <v>1041</v>
      </c>
      <c r="H2530" s="9" t="s">
        <v>1042</v>
      </c>
      <c r="I2530" s="10">
        <v>42349</v>
      </c>
      <c r="J2530" s="11">
        <v>27420.12</v>
      </c>
    </row>
    <row r="2531" spans="1:10" x14ac:dyDescent="0.2">
      <c r="A2531" s="9" t="s">
        <v>67</v>
      </c>
      <c r="B2531" s="9" t="s">
        <v>1041</v>
      </c>
      <c r="C2531" s="9" t="s">
        <v>34</v>
      </c>
      <c r="D2531" s="9" t="s">
        <v>45</v>
      </c>
      <c r="E2531" s="9" t="s">
        <v>46</v>
      </c>
      <c r="F2531" s="9" t="s">
        <v>47</v>
      </c>
      <c r="G2531" s="9" t="s">
        <v>1041</v>
      </c>
      <c r="H2531" s="9" t="s">
        <v>1042</v>
      </c>
      <c r="I2531" s="10">
        <v>42600</v>
      </c>
      <c r="J2531" s="11">
        <v>74431.070000000007</v>
      </c>
    </row>
    <row r="2532" spans="1:10" x14ac:dyDescent="0.2">
      <c r="A2532" s="9" t="s">
        <v>67</v>
      </c>
      <c r="B2532" s="9" t="s">
        <v>1043</v>
      </c>
      <c r="C2532" s="9" t="s">
        <v>34</v>
      </c>
      <c r="D2532" s="9" t="s">
        <v>45</v>
      </c>
      <c r="E2532" s="9" t="s">
        <v>46</v>
      </c>
      <c r="F2532" s="9" t="s">
        <v>47</v>
      </c>
      <c r="G2532" s="9" t="s">
        <v>1043</v>
      </c>
      <c r="H2532" s="9" t="s">
        <v>1044</v>
      </c>
      <c r="I2532" s="10">
        <v>40885</v>
      </c>
      <c r="J2532" s="11">
        <v>24543.43</v>
      </c>
    </row>
    <row r="2533" spans="1:10" x14ac:dyDescent="0.2">
      <c r="A2533" s="9" t="s">
        <v>67</v>
      </c>
      <c r="B2533" s="9" t="s">
        <v>1043</v>
      </c>
      <c r="C2533" s="9" t="s">
        <v>34</v>
      </c>
      <c r="D2533" s="9" t="s">
        <v>45</v>
      </c>
      <c r="E2533" s="9" t="s">
        <v>46</v>
      </c>
      <c r="F2533" s="9" t="s">
        <v>47</v>
      </c>
      <c r="G2533" s="9" t="s">
        <v>1043</v>
      </c>
      <c r="H2533" s="9" t="s">
        <v>1044</v>
      </c>
      <c r="I2533" s="10">
        <v>41624</v>
      </c>
      <c r="J2533" s="11">
        <v>3187.12</v>
      </c>
    </row>
    <row r="2534" spans="1:10" x14ac:dyDescent="0.2">
      <c r="A2534" s="9" t="s">
        <v>67</v>
      </c>
      <c r="B2534" s="9" t="s">
        <v>1045</v>
      </c>
      <c r="C2534" s="9" t="s">
        <v>34</v>
      </c>
      <c r="D2534" s="9" t="s">
        <v>45</v>
      </c>
      <c r="E2534" s="9" t="s">
        <v>46</v>
      </c>
      <c r="F2534" s="9" t="s">
        <v>47</v>
      </c>
      <c r="G2534" s="9" t="s">
        <v>1045</v>
      </c>
      <c r="H2534" s="9" t="s">
        <v>1046</v>
      </c>
      <c r="I2534" s="10">
        <v>26665</v>
      </c>
      <c r="J2534" s="11">
        <v>16619.509999999998</v>
      </c>
    </row>
    <row r="2535" spans="1:10" x14ac:dyDescent="0.2">
      <c r="A2535" s="9" t="s">
        <v>67</v>
      </c>
      <c r="B2535" s="9" t="s">
        <v>1045</v>
      </c>
      <c r="C2535" s="9" t="s">
        <v>34</v>
      </c>
      <c r="D2535" s="9" t="s">
        <v>45</v>
      </c>
      <c r="E2535" s="9" t="s">
        <v>46</v>
      </c>
      <c r="F2535" s="9" t="s">
        <v>47</v>
      </c>
      <c r="G2535" s="9" t="s">
        <v>1045</v>
      </c>
      <c r="H2535" s="9" t="s">
        <v>1046</v>
      </c>
      <c r="I2535" s="10">
        <v>27395</v>
      </c>
      <c r="J2535" s="11">
        <v>4280.2299999999996</v>
      </c>
    </row>
    <row r="2536" spans="1:10" x14ac:dyDescent="0.2">
      <c r="A2536" s="9" t="s">
        <v>67</v>
      </c>
      <c r="B2536" s="9" t="s">
        <v>1045</v>
      </c>
      <c r="C2536" s="9" t="s">
        <v>34</v>
      </c>
      <c r="D2536" s="9" t="s">
        <v>45</v>
      </c>
      <c r="E2536" s="9" t="s">
        <v>46</v>
      </c>
      <c r="F2536" s="9" t="s">
        <v>47</v>
      </c>
      <c r="G2536" s="9" t="s">
        <v>1045</v>
      </c>
      <c r="H2536" s="9" t="s">
        <v>1046</v>
      </c>
      <c r="I2536" s="10">
        <v>37622</v>
      </c>
      <c r="J2536" s="11">
        <v>290276.40999999997</v>
      </c>
    </row>
    <row r="2537" spans="1:10" x14ac:dyDescent="0.2">
      <c r="A2537" s="9" t="s">
        <v>67</v>
      </c>
      <c r="B2537" s="9" t="s">
        <v>1047</v>
      </c>
      <c r="C2537" s="9" t="s">
        <v>34</v>
      </c>
      <c r="D2537" s="9" t="s">
        <v>37</v>
      </c>
      <c r="E2537" s="9" t="s">
        <v>46</v>
      </c>
      <c r="F2537" s="9" t="s">
        <v>47</v>
      </c>
      <c r="G2537" s="9" t="s">
        <v>1047</v>
      </c>
      <c r="H2537" s="9" t="s">
        <v>1048</v>
      </c>
      <c r="I2537" s="10">
        <v>39021</v>
      </c>
      <c r="J2537" s="12">
        <v>0</v>
      </c>
    </row>
    <row r="2538" spans="1:10" x14ac:dyDescent="0.2">
      <c r="A2538" s="9" t="s">
        <v>67</v>
      </c>
      <c r="B2538" s="9" t="s">
        <v>1047</v>
      </c>
      <c r="C2538" s="9" t="s">
        <v>34</v>
      </c>
      <c r="D2538" s="9" t="s">
        <v>45</v>
      </c>
      <c r="E2538" s="9" t="s">
        <v>46</v>
      </c>
      <c r="F2538" s="9" t="s">
        <v>47</v>
      </c>
      <c r="G2538" s="9" t="s">
        <v>1047</v>
      </c>
      <c r="H2538" s="9" t="s">
        <v>1049</v>
      </c>
      <c r="I2538" s="10">
        <v>31048</v>
      </c>
      <c r="J2538" s="11">
        <v>22047.439999999999</v>
      </c>
    </row>
    <row r="2539" spans="1:10" x14ac:dyDescent="0.2">
      <c r="A2539" s="9" t="s">
        <v>67</v>
      </c>
      <c r="B2539" s="9" t="s">
        <v>1047</v>
      </c>
      <c r="C2539" s="9" t="s">
        <v>34</v>
      </c>
      <c r="D2539" s="9" t="s">
        <v>45</v>
      </c>
      <c r="E2539" s="9" t="s">
        <v>46</v>
      </c>
      <c r="F2539" s="9" t="s">
        <v>47</v>
      </c>
      <c r="G2539" s="9" t="s">
        <v>1047</v>
      </c>
      <c r="H2539" s="9" t="s">
        <v>1049</v>
      </c>
      <c r="I2539" s="10">
        <v>37987</v>
      </c>
      <c r="J2539" s="11">
        <v>10294.700000000001</v>
      </c>
    </row>
    <row r="2540" spans="1:10" x14ac:dyDescent="0.2">
      <c r="A2540" s="9" t="s">
        <v>67</v>
      </c>
      <c r="B2540" s="9" t="s">
        <v>1047</v>
      </c>
      <c r="C2540" s="9" t="s">
        <v>34</v>
      </c>
      <c r="D2540" s="9" t="s">
        <v>45</v>
      </c>
      <c r="E2540" s="9" t="s">
        <v>46</v>
      </c>
      <c r="F2540" s="9" t="s">
        <v>47</v>
      </c>
      <c r="G2540" s="9" t="s">
        <v>1047</v>
      </c>
      <c r="H2540" s="9" t="s">
        <v>1049</v>
      </c>
      <c r="I2540" s="10">
        <v>38716</v>
      </c>
      <c r="J2540" s="11">
        <v>558880.04</v>
      </c>
    </row>
    <row r="2541" spans="1:10" x14ac:dyDescent="0.2">
      <c r="A2541" s="9" t="s">
        <v>67</v>
      </c>
      <c r="B2541" s="9" t="s">
        <v>1047</v>
      </c>
      <c r="C2541" s="9" t="s">
        <v>34</v>
      </c>
      <c r="D2541" s="9" t="s">
        <v>45</v>
      </c>
      <c r="E2541" s="9" t="s">
        <v>46</v>
      </c>
      <c r="F2541" s="9" t="s">
        <v>47</v>
      </c>
      <c r="G2541" s="9" t="s">
        <v>1047</v>
      </c>
      <c r="H2541" s="9" t="s">
        <v>1049</v>
      </c>
      <c r="I2541" s="10">
        <v>39021</v>
      </c>
      <c r="J2541" s="11">
        <v>161978.12</v>
      </c>
    </row>
    <row r="2542" spans="1:10" x14ac:dyDescent="0.2">
      <c r="A2542" s="9" t="s">
        <v>67</v>
      </c>
      <c r="B2542" s="9" t="s">
        <v>1047</v>
      </c>
      <c r="C2542" s="9" t="s">
        <v>34</v>
      </c>
      <c r="D2542" s="9" t="s">
        <v>45</v>
      </c>
      <c r="E2542" s="9" t="s">
        <v>46</v>
      </c>
      <c r="F2542" s="9" t="s">
        <v>47</v>
      </c>
      <c r="G2542" s="9" t="s">
        <v>1047</v>
      </c>
      <c r="H2542" s="9" t="s">
        <v>1049</v>
      </c>
      <c r="I2542" s="10">
        <v>39141</v>
      </c>
      <c r="J2542" s="11">
        <v>25337.41</v>
      </c>
    </row>
    <row r="2543" spans="1:10" x14ac:dyDescent="0.2">
      <c r="A2543" s="9" t="s">
        <v>67</v>
      </c>
      <c r="B2543" s="9" t="s">
        <v>1047</v>
      </c>
      <c r="C2543" s="9" t="s">
        <v>34</v>
      </c>
      <c r="D2543" s="9" t="s">
        <v>45</v>
      </c>
      <c r="E2543" s="9" t="s">
        <v>46</v>
      </c>
      <c r="F2543" s="9" t="s">
        <v>47</v>
      </c>
      <c r="G2543" s="9" t="s">
        <v>1047</v>
      </c>
      <c r="H2543" s="9" t="s">
        <v>1049</v>
      </c>
      <c r="I2543" s="10">
        <v>39447</v>
      </c>
      <c r="J2543" s="11">
        <v>159900.85</v>
      </c>
    </row>
    <row r="2544" spans="1:10" x14ac:dyDescent="0.2">
      <c r="A2544" s="9" t="s">
        <v>67</v>
      </c>
      <c r="B2544" s="9" t="s">
        <v>1047</v>
      </c>
      <c r="C2544" s="9" t="s">
        <v>34</v>
      </c>
      <c r="D2544" s="9" t="s">
        <v>45</v>
      </c>
      <c r="E2544" s="9" t="s">
        <v>46</v>
      </c>
      <c r="F2544" s="9" t="s">
        <v>47</v>
      </c>
      <c r="G2544" s="9" t="s">
        <v>1047</v>
      </c>
      <c r="H2544" s="9" t="s">
        <v>1049</v>
      </c>
      <c r="I2544" s="10">
        <v>39500</v>
      </c>
      <c r="J2544" s="11">
        <v>119.85</v>
      </c>
    </row>
    <row r="2545" spans="1:10" x14ac:dyDescent="0.2">
      <c r="A2545" s="9" t="s">
        <v>67</v>
      </c>
      <c r="B2545" s="9" t="s">
        <v>1047</v>
      </c>
      <c r="C2545" s="9" t="s">
        <v>34</v>
      </c>
      <c r="D2545" s="9" t="s">
        <v>45</v>
      </c>
      <c r="E2545" s="9" t="s">
        <v>46</v>
      </c>
      <c r="F2545" s="9" t="s">
        <v>47</v>
      </c>
      <c r="G2545" s="9" t="s">
        <v>1047</v>
      </c>
      <c r="H2545" s="9" t="s">
        <v>1049</v>
      </c>
      <c r="I2545" s="10">
        <v>39721</v>
      </c>
      <c r="J2545" s="11">
        <v>14.63</v>
      </c>
    </row>
    <row r="2546" spans="1:10" x14ac:dyDescent="0.2">
      <c r="A2546" s="9" t="s">
        <v>67</v>
      </c>
      <c r="B2546" s="9" t="s">
        <v>1047</v>
      </c>
      <c r="C2546" s="9" t="s">
        <v>34</v>
      </c>
      <c r="D2546" s="9" t="s">
        <v>45</v>
      </c>
      <c r="E2546" s="9" t="s">
        <v>46</v>
      </c>
      <c r="F2546" s="9" t="s">
        <v>47</v>
      </c>
      <c r="G2546" s="9" t="s">
        <v>1047</v>
      </c>
      <c r="H2546" s="9" t="s">
        <v>1049</v>
      </c>
      <c r="I2546" s="10">
        <v>39791</v>
      </c>
      <c r="J2546" s="11">
        <v>4709.75</v>
      </c>
    </row>
    <row r="2547" spans="1:10" x14ac:dyDescent="0.2">
      <c r="A2547" s="9" t="s">
        <v>67</v>
      </c>
      <c r="B2547" s="9" t="s">
        <v>1047</v>
      </c>
      <c r="C2547" s="9" t="s">
        <v>34</v>
      </c>
      <c r="D2547" s="9" t="s">
        <v>45</v>
      </c>
      <c r="E2547" s="9" t="s">
        <v>46</v>
      </c>
      <c r="F2547" s="9" t="s">
        <v>47</v>
      </c>
      <c r="G2547" s="9" t="s">
        <v>1047</v>
      </c>
      <c r="H2547" s="9" t="s">
        <v>1049</v>
      </c>
      <c r="I2547" s="10">
        <v>40252</v>
      </c>
      <c r="J2547" s="11">
        <v>8228.0300000000007</v>
      </c>
    </row>
    <row r="2548" spans="1:10" x14ac:dyDescent="0.2">
      <c r="A2548" s="9" t="s">
        <v>67</v>
      </c>
      <c r="B2548" s="9" t="s">
        <v>1047</v>
      </c>
      <c r="C2548" s="9" t="s">
        <v>34</v>
      </c>
      <c r="D2548" s="9" t="s">
        <v>45</v>
      </c>
      <c r="E2548" s="9" t="s">
        <v>46</v>
      </c>
      <c r="F2548" s="9" t="s">
        <v>47</v>
      </c>
      <c r="G2548" s="9" t="s">
        <v>1047</v>
      </c>
      <c r="H2548" s="9" t="s">
        <v>1049</v>
      </c>
      <c r="I2548" s="10">
        <v>40806</v>
      </c>
      <c r="J2548" s="11">
        <v>31148.01</v>
      </c>
    </row>
    <row r="2549" spans="1:10" x14ac:dyDescent="0.2">
      <c r="A2549" s="9" t="s">
        <v>67</v>
      </c>
      <c r="B2549" s="9" t="s">
        <v>1047</v>
      </c>
      <c r="C2549" s="9" t="s">
        <v>34</v>
      </c>
      <c r="D2549" s="9" t="s">
        <v>45</v>
      </c>
      <c r="E2549" s="9" t="s">
        <v>46</v>
      </c>
      <c r="F2549" s="9" t="s">
        <v>47</v>
      </c>
      <c r="G2549" s="9" t="s">
        <v>1047</v>
      </c>
      <c r="H2549" s="9" t="s">
        <v>1049</v>
      </c>
      <c r="I2549" s="10">
        <v>41654</v>
      </c>
      <c r="J2549" s="11">
        <v>3099.39</v>
      </c>
    </row>
    <row r="2550" spans="1:10" x14ac:dyDescent="0.2">
      <c r="A2550" s="9" t="s">
        <v>67</v>
      </c>
      <c r="B2550" s="9" t="s">
        <v>1050</v>
      </c>
      <c r="C2550" s="9" t="s">
        <v>34</v>
      </c>
      <c r="D2550" s="9" t="s">
        <v>45</v>
      </c>
      <c r="E2550" s="9" t="s">
        <v>46</v>
      </c>
      <c r="F2550" s="9" t="s">
        <v>47</v>
      </c>
      <c r="G2550" s="9" t="s">
        <v>1050</v>
      </c>
      <c r="H2550" s="9" t="s">
        <v>1051</v>
      </c>
      <c r="I2550" s="10">
        <v>37987</v>
      </c>
      <c r="J2550" s="11">
        <v>49013.97</v>
      </c>
    </row>
    <row r="2551" spans="1:10" x14ac:dyDescent="0.2">
      <c r="A2551" s="9" t="s">
        <v>67</v>
      </c>
      <c r="B2551" s="9" t="s">
        <v>1050</v>
      </c>
      <c r="C2551" s="9" t="s">
        <v>34</v>
      </c>
      <c r="D2551" s="9" t="s">
        <v>45</v>
      </c>
      <c r="E2551" s="9" t="s">
        <v>46</v>
      </c>
      <c r="F2551" s="9" t="s">
        <v>47</v>
      </c>
      <c r="G2551" s="9" t="s">
        <v>1050</v>
      </c>
      <c r="H2551" s="9" t="s">
        <v>1051</v>
      </c>
      <c r="I2551" s="10">
        <v>38686</v>
      </c>
      <c r="J2551" s="11">
        <v>686005.87</v>
      </c>
    </row>
    <row r="2552" spans="1:10" x14ac:dyDescent="0.2">
      <c r="A2552" s="9" t="s">
        <v>67</v>
      </c>
      <c r="B2552" s="9" t="s">
        <v>1050</v>
      </c>
      <c r="C2552" s="9" t="s">
        <v>34</v>
      </c>
      <c r="D2552" s="9" t="s">
        <v>45</v>
      </c>
      <c r="E2552" s="9" t="s">
        <v>46</v>
      </c>
      <c r="F2552" s="9" t="s">
        <v>47</v>
      </c>
      <c r="G2552" s="9" t="s">
        <v>1050</v>
      </c>
      <c r="H2552" s="9" t="s">
        <v>1051</v>
      </c>
      <c r="I2552" s="10">
        <v>38716</v>
      </c>
      <c r="J2552" s="11">
        <v>717538.64</v>
      </c>
    </row>
    <row r="2553" spans="1:10" x14ac:dyDescent="0.2">
      <c r="A2553" s="9" t="s">
        <v>67</v>
      </c>
      <c r="B2553" s="9" t="s">
        <v>1050</v>
      </c>
      <c r="C2553" s="9" t="s">
        <v>34</v>
      </c>
      <c r="D2553" s="9" t="s">
        <v>45</v>
      </c>
      <c r="E2553" s="9" t="s">
        <v>46</v>
      </c>
      <c r="F2553" s="9" t="s">
        <v>47</v>
      </c>
      <c r="G2553" s="9" t="s">
        <v>1050</v>
      </c>
      <c r="H2553" s="9" t="s">
        <v>1051</v>
      </c>
      <c r="I2553" s="10">
        <v>38841</v>
      </c>
      <c r="J2553" s="11">
        <v>39661.160000000003</v>
      </c>
    </row>
    <row r="2554" spans="1:10" x14ac:dyDescent="0.2">
      <c r="A2554" s="9" t="s">
        <v>67</v>
      </c>
      <c r="B2554" s="9" t="s">
        <v>1050</v>
      </c>
      <c r="C2554" s="9" t="s">
        <v>34</v>
      </c>
      <c r="D2554" s="9" t="s">
        <v>45</v>
      </c>
      <c r="E2554" s="9" t="s">
        <v>46</v>
      </c>
      <c r="F2554" s="9" t="s">
        <v>47</v>
      </c>
      <c r="G2554" s="9" t="s">
        <v>1050</v>
      </c>
      <c r="H2554" s="9" t="s">
        <v>1051</v>
      </c>
      <c r="I2554" s="10">
        <v>39507</v>
      </c>
      <c r="J2554" s="11">
        <v>7955.97</v>
      </c>
    </row>
    <row r="2555" spans="1:10" x14ac:dyDescent="0.2">
      <c r="A2555" s="9" t="s">
        <v>67</v>
      </c>
      <c r="B2555" s="9" t="s">
        <v>1050</v>
      </c>
      <c r="C2555" s="9" t="s">
        <v>34</v>
      </c>
      <c r="D2555" s="9" t="s">
        <v>45</v>
      </c>
      <c r="E2555" s="9" t="s">
        <v>46</v>
      </c>
      <c r="F2555" s="9" t="s">
        <v>47</v>
      </c>
      <c r="G2555" s="9" t="s">
        <v>1050</v>
      </c>
      <c r="H2555" s="9" t="s">
        <v>1051</v>
      </c>
      <c r="I2555" s="10">
        <v>39629</v>
      </c>
      <c r="J2555" s="11">
        <v>28208.06</v>
      </c>
    </row>
    <row r="2556" spans="1:10" x14ac:dyDescent="0.2">
      <c r="A2556" s="9" t="s">
        <v>67</v>
      </c>
      <c r="B2556" s="9" t="s">
        <v>1050</v>
      </c>
      <c r="C2556" s="9" t="s">
        <v>34</v>
      </c>
      <c r="D2556" s="9" t="s">
        <v>45</v>
      </c>
      <c r="E2556" s="9" t="s">
        <v>46</v>
      </c>
      <c r="F2556" s="9" t="s">
        <v>47</v>
      </c>
      <c r="G2556" s="9" t="s">
        <v>1050</v>
      </c>
      <c r="H2556" s="9" t="s">
        <v>1051</v>
      </c>
      <c r="I2556" s="10">
        <v>39691</v>
      </c>
      <c r="J2556" s="11">
        <v>141.97</v>
      </c>
    </row>
    <row r="2557" spans="1:10" x14ac:dyDescent="0.2">
      <c r="A2557" s="9" t="s">
        <v>67</v>
      </c>
      <c r="B2557" s="9" t="s">
        <v>1050</v>
      </c>
      <c r="C2557" s="9" t="s">
        <v>34</v>
      </c>
      <c r="D2557" s="9" t="s">
        <v>45</v>
      </c>
      <c r="E2557" s="9" t="s">
        <v>46</v>
      </c>
      <c r="F2557" s="9" t="s">
        <v>47</v>
      </c>
      <c r="G2557" s="9" t="s">
        <v>1050</v>
      </c>
      <c r="H2557" s="9" t="s">
        <v>1051</v>
      </c>
      <c r="I2557" s="10">
        <v>39721</v>
      </c>
      <c r="J2557" s="11">
        <v>346.9</v>
      </c>
    </row>
    <row r="2558" spans="1:10" x14ac:dyDescent="0.2">
      <c r="A2558" s="9" t="s">
        <v>67</v>
      </c>
      <c r="B2558" s="9" t="s">
        <v>1050</v>
      </c>
      <c r="C2558" s="9" t="s">
        <v>34</v>
      </c>
      <c r="D2558" s="9" t="s">
        <v>45</v>
      </c>
      <c r="E2558" s="9" t="s">
        <v>46</v>
      </c>
      <c r="F2558" s="9" t="s">
        <v>47</v>
      </c>
      <c r="G2558" s="9" t="s">
        <v>1050</v>
      </c>
      <c r="H2558" s="9" t="s">
        <v>1051</v>
      </c>
      <c r="I2558" s="10">
        <v>40848</v>
      </c>
      <c r="J2558" s="11">
        <v>1225.81</v>
      </c>
    </row>
    <row r="2559" spans="1:10" x14ac:dyDescent="0.2">
      <c r="A2559" s="9" t="s">
        <v>67</v>
      </c>
      <c r="B2559" s="9" t="s">
        <v>1050</v>
      </c>
      <c r="C2559" s="9" t="s">
        <v>34</v>
      </c>
      <c r="D2559" s="9" t="s">
        <v>45</v>
      </c>
      <c r="E2559" s="9" t="s">
        <v>46</v>
      </c>
      <c r="F2559" s="9" t="s">
        <v>47</v>
      </c>
      <c r="G2559" s="9" t="s">
        <v>1050</v>
      </c>
      <c r="H2559" s="9" t="s">
        <v>1051</v>
      </c>
      <c r="I2559" s="10">
        <v>41518</v>
      </c>
      <c r="J2559" s="11">
        <v>251943.07</v>
      </c>
    </row>
    <row r="2560" spans="1:10" x14ac:dyDescent="0.2">
      <c r="A2560" s="9" t="s">
        <v>67</v>
      </c>
      <c r="B2560" s="9" t="s">
        <v>1050</v>
      </c>
      <c r="C2560" s="9" t="s">
        <v>34</v>
      </c>
      <c r="D2560" s="9" t="s">
        <v>45</v>
      </c>
      <c r="E2560" s="9" t="s">
        <v>46</v>
      </c>
      <c r="F2560" s="9" t="s">
        <v>47</v>
      </c>
      <c r="G2560" s="9" t="s">
        <v>1050</v>
      </c>
      <c r="H2560" s="9" t="s">
        <v>1051</v>
      </c>
      <c r="I2560" s="10">
        <v>41821</v>
      </c>
      <c r="J2560" s="11">
        <v>24834.44</v>
      </c>
    </row>
    <row r="2561" spans="1:10" x14ac:dyDescent="0.2">
      <c r="A2561" s="9" t="s">
        <v>67</v>
      </c>
      <c r="B2561" s="9" t="s">
        <v>1052</v>
      </c>
      <c r="C2561" s="9" t="s">
        <v>34</v>
      </c>
      <c r="D2561" s="9" t="s">
        <v>45</v>
      </c>
      <c r="E2561" s="9" t="s">
        <v>46</v>
      </c>
      <c r="F2561" s="9" t="s">
        <v>47</v>
      </c>
      <c r="G2561" s="9" t="s">
        <v>1052</v>
      </c>
      <c r="H2561" s="9" t="s">
        <v>1053</v>
      </c>
      <c r="I2561" s="10">
        <v>37257</v>
      </c>
      <c r="J2561" s="11">
        <v>129565.2</v>
      </c>
    </row>
    <row r="2562" spans="1:10" x14ac:dyDescent="0.2">
      <c r="A2562" s="9" t="s">
        <v>67</v>
      </c>
      <c r="B2562" s="9" t="s">
        <v>1052</v>
      </c>
      <c r="C2562" s="9" t="s">
        <v>34</v>
      </c>
      <c r="D2562" s="9" t="s">
        <v>45</v>
      </c>
      <c r="E2562" s="9" t="s">
        <v>46</v>
      </c>
      <c r="F2562" s="9" t="s">
        <v>47</v>
      </c>
      <c r="G2562" s="9" t="s">
        <v>1052</v>
      </c>
      <c r="H2562" s="9" t="s">
        <v>1053</v>
      </c>
      <c r="I2562" s="10">
        <v>39241</v>
      </c>
      <c r="J2562" s="11">
        <v>7883.72</v>
      </c>
    </row>
    <row r="2563" spans="1:10" x14ac:dyDescent="0.2">
      <c r="A2563" s="9" t="s">
        <v>67</v>
      </c>
      <c r="B2563" s="9" t="s">
        <v>1052</v>
      </c>
      <c r="C2563" s="9" t="s">
        <v>34</v>
      </c>
      <c r="D2563" s="9" t="s">
        <v>45</v>
      </c>
      <c r="E2563" s="9" t="s">
        <v>46</v>
      </c>
      <c r="F2563" s="9" t="s">
        <v>47</v>
      </c>
      <c r="G2563" s="9" t="s">
        <v>1052</v>
      </c>
      <c r="H2563" s="9" t="s">
        <v>1053</v>
      </c>
      <c r="I2563" s="10">
        <v>39660</v>
      </c>
      <c r="J2563" s="11">
        <v>11838.4</v>
      </c>
    </row>
    <row r="2564" spans="1:10" x14ac:dyDescent="0.2">
      <c r="A2564" s="9" t="s">
        <v>67</v>
      </c>
      <c r="B2564" s="9" t="s">
        <v>1052</v>
      </c>
      <c r="C2564" s="9" t="s">
        <v>34</v>
      </c>
      <c r="D2564" s="9" t="s">
        <v>45</v>
      </c>
      <c r="E2564" s="9" t="s">
        <v>46</v>
      </c>
      <c r="F2564" s="9" t="s">
        <v>47</v>
      </c>
      <c r="G2564" s="9" t="s">
        <v>1052</v>
      </c>
      <c r="H2564" s="9" t="s">
        <v>1053</v>
      </c>
      <c r="I2564" s="10">
        <v>39903</v>
      </c>
      <c r="J2564" s="11">
        <v>12772.48</v>
      </c>
    </row>
    <row r="2565" spans="1:10" x14ac:dyDescent="0.2">
      <c r="A2565" s="9" t="s">
        <v>67</v>
      </c>
      <c r="B2565" s="9" t="s">
        <v>1052</v>
      </c>
      <c r="C2565" s="9" t="s">
        <v>34</v>
      </c>
      <c r="D2565" s="9" t="s">
        <v>45</v>
      </c>
      <c r="E2565" s="9" t="s">
        <v>46</v>
      </c>
      <c r="F2565" s="9" t="s">
        <v>47</v>
      </c>
      <c r="G2565" s="9" t="s">
        <v>1052</v>
      </c>
      <c r="H2565" s="9" t="s">
        <v>1053</v>
      </c>
      <c r="I2565" s="10">
        <v>39995</v>
      </c>
      <c r="J2565" s="11">
        <v>50979.08</v>
      </c>
    </row>
    <row r="2566" spans="1:10" x14ac:dyDescent="0.2">
      <c r="A2566" s="9" t="s">
        <v>67</v>
      </c>
      <c r="B2566" s="9" t="s">
        <v>1052</v>
      </c>
      <c r="C2566" s="9" t="s">
        <v>34</v>
      </c>
      <c r="D2566" s="9" t="s">
        <v>45</v>
      </c>
      <c r="E2566" s="9" t="s">
        <v>46</v>
      </c>
      <c r="F2566" s="9" t="s">
        <v>47</v>
      </c>
      <c r="G2566" s="9" t="s">
        <v>1052</v>
      </c>
      <c r="H2566" s="9" t="s">
        <v>1053</v>
      </c>
      <c r="I2566" s="10">
        <v>40235</v>
      </c>
      <c r="J2566" s="12">
        <v>0</v>
      </c>
    </row>
    <row r="2567" spans="1:10" x14ac:dyDescent="0.2">
      <c r="A2567" s="9" t="s">
        <v>67</v>
      </c>
      <c r="B2567" s="9" t="s">
        <v>1052</v>
      </c>
      <c r="C2567" s="9" t="s">
        <v>34</v>
      </c>
      <c r="D2567" s="9" t="s">
        <v>45</v>
      </c>
      <c r="E2567" s="9" t="s">
        <v>46</v>
      </c>
      <c r="F2567" s="9" t="s">
        <v>47</v>
      </c>
      <c r="G2567" s="9" t="s">
        <v>1052</v>
      </c>
      <c r="H2567" s="9" t="s">
        <v>1053</v>
      </c>
      <c r="I2567" s="10">
        <v>40482</v>
      </c>
      <c r="J2567" s="11">
        <v>1185.31</v>
      </c>
    </row>
    <row r="2568" spans="1:10" x14ac:dyDescent="0.2">
      <c r="A2568" s="9" t="s">
        <v>67</v>
      </c>
      <c r="B2568" s="9" t="s">
        <v>1052</v>
      </c>
      <c r="C2568" s="9" t="s">
        <v>34</v>
      </c>
      <c r="D2568" s="9" t="s">
        <v>45</v>
      </c>
      <c r="E2568" s="9" t="s">
        <v>46</v>
      </c>
      <c r="F2568" s="9" t="s">
        <v>47</v>
      </c>
      <c r="G2568" s="9" t="s">
        <v>1052</v>
      </c>
      <c r="H2568" s="9" t="s">
        <v>1053</v>
      </c>
      <c r="I2568" s="10">
        <v>40575</v>
      </c>
      <c r="J2568" s="11">
        <v>1050.4100000000001</v>
      </c>
    </row>
    <row r="2569" spans="1:10" x14ac:dyDescent="0.2">
      <c r="A2569" s="9" t="s">
        <v>67</v>
      </c>
      <c r="B2569" s="9" t="s">
        <v>1052</v>
      </c>
      <c r="C2569" s="9" t="s">
        <v>34</v>
      </c>
      <c r="D2569" s="9" t="s">
        <v>45</v>
      </c>
      <c r="E2569" s="9" t="s">
        <v>46</v>
      </c>
      <c r="F2569" s="9" t="s">
        <v>47</v>
      </c>
      <c r="G2569" s="9" t="s">
        <v>1052</v>
      </c>
      <c r="H2569" s="9" t="s">
        <v>1053</v>
      </c>
      <c r="I2569" s="10">
        <v>40806</v>
      </c>
      <c r="J2569" s="11">
        <v>188868.12</v>
      </c>
    </row>
    <row r="2570" spans="1:10" x14ac:dyDescent="0.2">
      <c r="A2570" s="9" t="s">
        <v>67</v>
      </c>
      <c r="B2570" s="9" t="s">
        <v>1052</v>
      </c>
      <c r="C2570" s="9" t="s">
        <v>34</v>
      </c>
      <c r="D2570" s="9" t="s">
        <v>45</v>
      </c>
      <c r="E2570" s="9" t="s">
        <v>46</v>
      </c>
      <c r="F2570" s="9" t="s">
        <v>47</v>
      </c>
      <c r="G2570" s="9" t="s">
        <v>1052</v>
      </c>
      <c r="H2570" s="9" t="s">
        <v>1053</v>
      </c>
      <c r="I2570" s="10">
        <v>40968</v>
      </c>
      <c r="J2570" s="11">
        <v>25331.51</v>
      </c>
    </row>
    <row r="2571" spans="1:10" x14ac:dyDescent="0.2">
      <c r="A2571" s="9" t="s">
        <v>67</v>
      </c>
      <c r="B2571" s="9" t="s">
        <v>1052</v>
      </c>
      <c r="C2571" s="9" t="s">
        <v>34</v>
      </c>
      <c r="D2571" s="9" t="s">
        <v>45</v>
      </c>
      <c r="E2571" s="9" t="s">
        <v>46</v>
      </c>
      <c r="F2571" s="9" t="s">
        <v>47</v>
      </c>
      <c r="G2571" s="9" t="s">
        <v>1052</v>
      </c>
      <c r="H2571" s="9" t="s">
        <v>1053</v>
      </c>
      <c r="I2571" s="10">
        <v>41060</v>
      </c>
      <c r="J2571" s="11">
        <v>35626.01</v>
      </c>
    </row>
    <row r="2572" spans="1:10" x14ac:dyDescent="0.2">
      <c r="A2572" s="9" t="s">
        <v>67</v>
      </c>
      <c r="B2572" s="9" t="s">
        <v>1052</v>
      </c>
      <c r="C2572" s="9" t="s">
        <v>34</v>
      </c>
      <c r="D2572" s="9" t="s">
        <v>45</v>
      </c>
      <c r="E2572" s="9" t="s">
        <v>46</v>
      </c>
      <c r="F2572" s="9" t="s">
        <v>47</v>
      </c>
      <c r="G2572" s="9" t="s">
        <v>1052</v>
      </c>
      <c r="H2572" s="9" t="s">
        <v>1053</v>
      </c>
      <c r="I2572" s="10">
        <v>41090</v>
      </c>
      <c r="J2572" s="11">
        <v>8712.76</v>
      </c>
    </row>
    <row r="2573" spans="1:10" x14ac:dyDescent="0.2">
      <c r="A2573" s="9" t="s">
        <v>67</v>
      </c>
      <c r="B2573" s="9" t="s">
        <v>1052</v>
      </c>
      <c r="C2573" s="9" t="s">
        <v>34</v>
      </c>
      <c r="D2573" s="9" t="s">
        <v>45</v>
      </c>
      <c r="E2573" s="9" t="s">
        <v>46</v>
      </c>
      <c r="F2573" s="9" t="s">
        <v>47</v>
      </c>
      <c r="G2573" s="9" t="s">
        <v>1052</v>
      </c>
      <c r="H2573" s="9" t="s">
        <v>1053</v>
      </c>
      <c r="I2573" s="10">
        <v>41844</v>
      </c>
      <c r="J2573" s="11">
        <v>59642.12</v>
      </c>
    </row>
    <row r="2574" spans="1:10" x14ac:dyDescent="0.2">
      <c r="A2574" s="9" t="s">
        <v>67</v>
      </c>
      <c r="B2574" s="9" t="s">
        <v>1052</v>
      </c>
      <c r="C2574" s="9" t="s">
        <v>34</v>
      </c>
      <c r="D2574" s="9" t="s">
        <v>45</v>
      </c>
      <c r="E2574" s="9" t="s">
        <v>46</v>
      </c>
      <c r="F2574" s="9" t="s">
        <v>47</v>
      </c>
      <c r="G2574" s="9" t="s">
        <v>1052</v>
      </c>
      <c r="H2574" s="9" t="s">
        <v>1053</v>
      </c>
      <c r="I2574" s="10">
        <v>42655</v>
      </c>
      <c r="J2574" s="11">
        <v>36553.68</v>
      </c>
    </row>
    <row r="2575" spans="1:10" x14ac:dyDescent="0.2">
      <c r="A2575" s="9" t="s">
        <v>67</v>
      </c>
      <c r="B2575" s="9" t="s">
        <v>1054</v>
      </c>
      <c r="C2575" s="9" t="s">
        <v>34</v>
      </c>
      <c r="D2575" s="9" t="s">
        <v>45</v>
      </c>
      <c r="E2575" s="9" t="s">
        <v>46</v>
      </c>
      <c r="F2575" s="9" t="s">
        <v>47</v>
      </c>
      <c r="G2575" s="9" t="s">
        <v>1054</v>
      </c>
      <c r="H2575" s="9" t="s">
        <v>1055</v>
      </c>
      <c r="I2575" s="10">
        <v>33970</v>
      </c>
      <c r="J2575" s="11">
        <v>36211.620000000003</v>
      </c>
    </row>
    <row r="2576" spans="1:10" x14ac:dyDescent="0.2">
      <c r="A2576" s="9" t="s">
        <v>67</v>
      </c>
      <c r="B2576" s="9" t="s">
        <v>1054</v>
      </c>
      <c r="C2576" s="9" t="s">
        <v>34</v>
      </c>
      <c r="D2576" s="9" t="s">
        <v>45</v>
      </c>
      <c r="E2576" s="9" t="s">
        <v>46</v>
      </c>
      <c r="F2576" s="9" t="s">
        <v>47</v>
      </c>
      <c r="G2576" s="9" t="s">
        <v>1054</v>
      </c>
      <c r="H2576" s="9" t="s">
        <v>1055</v>
      </c>
      <c r="I2576" s="10">
        <v>34335</v>
      </c>
      <c r="J2576" s="11">
        <v>3982.92</v>
      </c>
    </row>
    <row r="2577" spans="1:10" x14ac:dyDescent="0.2">
      <c r="A2577" s="9" t="s">
        <v>67</v>
      </c>
      <c r="B2577" s="9" t="s">
        <v>1054</v>
      </c>
      <c r="C2577" s="9" t="s">
        <v>34</v>
      </c>
      <c r="D2577" s="9" t="s">
        <v>45</v>
      </c>
      <c r="E2577" s="9" t="s">
        <v>46</v>
      </c>
      <c r="F2577" s="9" t="s">
        <v>47</v>
      </c>
      <c r="G2577" s="9" t="s">
        <v>1054</v>
      </c>
      <c r="H2577" s="9" t="s">
        <v>1055</v>
      </c>
      <c r="I2577" s="10">
        <v>34700</v>
      </c>
      <c r="J2577" s="11">
        <v>3659.77</v>
      </c>
    </row>
    <row r="2578" spans="1:10" x14ac:dyDescent="0.2">
      <c r="A2578" s="9" t="s">
        <v>67</v>
      </c>
      <c r="B2578" s="9" t="s">
        <v>1054</v>
      </c>
      <c r="C2578" s="9" t="s">
        <v>34</v>
      </c>
      <c r="D2578" s="9" t="s">
        <v>45</v>
      </c>
      <c r="E2578" s="9" t="s">
        <v>46</v>
      </c>
      <c r="F2578" s="9" t="s">
        <v>47</v>
      </c>
      <c r="G2578" s="9" t="s">
        <v>1054</v>
      </c>
      <c r="H2578" s="9" t="s">
        <v>1055</v>
      </c>
      <c r="I2578" s="10">
        <v>35431</v>
      </c>
      <c r="J2578" s="11">
        <v>10365.15</v>
      </c>
    </row>
    <row r="2579" spans="1:10" x14ac:dyDescent="0.2">
      <c r="A2579" s="9" t="s">
        <v>67</v>
      </c>
      <c r="B2579" s="9" t="s">
        <v>1056</v>
      </c>
      <c r="C2579" s="9" t="s">
        <v>34</v>
      </c>
      <c r="D2579" s="9" t="s">
        <v>45</v>
      </c>
      <c r="E2579" s="9" t="s">
        <v>46</v>
      </c>
      <c r="F2579" s="9" t="s">
        <v>47</v>
      </c>
      <c r="G2579" s="9" t="s">
        <v>1056</v>
      </c>
      <c r="H2579" s="9" t="s">
        <v>1057</v>
      </c>
      <c r="I2579" s="10">
        <v>33970</v>
      </c>
      <c r="J2579" s="12">
        <v>44</v>
      </c>
    </row>
    <row r="2580" spans="1:10" x14ac:dyDescent="0.2">
      <c r="A2580" s="9" t="s">
        <v>67</v>
      </c>
      <c r="B2580" s="9" t="s">
        <v>1056</v>
      </c>
      <c r="C2580" s="9" t="s">
        <v>34</v>
      </c>
      <c r="D2580" s="9" t="s">
        <v>45</v>
      </c>
      <c r="E2580" s="9" t="s">
        <v>46</v>
      </c>
      <c r="F2580" s="9" t="s">
        <v>47</v>
      </c>
      <c r="G2580" s="9" t="s">
        <v>1056</v>
      </c>
      <c r="H2580" s="9" t="s">
        <v>1057</v>
      </c>
      <c r="I2580" s="10">
        <v>34700</v>
      </c>
      <c r="J2580" s="11">
        <v>17093.63</v>
      </c>
    </row>
    <row r="2581" spans="1:10" x14ac:dyDescent="0.2">
      <c r="A2581" s="9" t="s">
        <v>67</v>
      </c>
      <c r="B2581" s="9" t="s">
        <v>1056</v>
      </c>
      <c r="C2581" s="9" t="s">
        <v>34</v>
      </c>
      <c r="D2581" s="9" t="s">
        <v>45</v>
      </c>
      <c r="E2581" s="9" t="s">
        <v>46</v>
      </c>
      <c r="F2581" s="9" t="s">
        <v>47</v>
      </c>
      <c r="G2581" s="9" t="s">
        <v>1056</v>
      </c>
      <c r="H2581" s="9" t="s">
        <v>1057</v>
      </c>
      <c r="I2581" s="10">
        <v>35431</v>
      </c>
      <c r="J2581" s="11">
        <v>2560.66</v>
      </c>
    </row>
    <row r="2582" spans="1:10" x14ac:dyDescent="0.2">
      <c r="A2582" s="9" t="s">
        <v>67</v>
      </c>
      <c r="B2582" s="9" t="s">
        <v>1056</v>
      </c>
      <c r="C2582" s="9" t="s">
        <v>34</v>
      </c>
      <c r="D2582" s="9" t="s">
        <v>45</v>
      </c>
      <c r="E2582" s="9" t="s">
        <v>46</v>
      </c>
      <c r="F2582" s="9" t="s">
        <v>47</v>
      </c>
      <c r="G2582" s="9" t="s">
        <v>1056</v>
      </c>
      <c r="H2582" s="9" t="s">
        <v>1057</v>
      </c>
      <c r="I2582" s="10">
        <v>39783</v>
      </c>
      <c r="J2582" s="12">
        <v>0</v>
      </c>
    </row>
    <row r="2583" spans="1:10" x14ac:dyDescent="0.2">
      <c r="A2583" s="9" t="s">
        <v>67</v>
      </c>
      <c r="B2583" s="9" t="s">
        <v>1056</v>
      </c>
      <c r="C2583" s="9" t="s">
        <v>34</v>
      </c>
      <c r="D2583" s="9" t="s">
        <v>45</v>
      </c>
      <c r="E2583" s="9" t="s">
        <v>46</v>
      </c>
      <c r="F2583" s="9" t="s">
        <v>47</v>
      </c>
      <c r="G2583" s="9" t="s">
        <v>1056</v>
      </c>
      <c r="H2583" s="9" t="s">
        <v>1057</v>
      </c>
      <c r="I2583" s="10">
        <v>40235</v>
      </c>
      <c r="J2583" s="11">
        <v>58309.62</v>
      </c>
    </row>
    <row r="2584" spans="1:10" x14ac:dyDescent="0.2">
      <c r="A2584" s="9" t="s">
        <v>67</v>
      </c>
      <c r="B2584" s="9" t="s">
        <v>1056</v>
      </c>
      <c r="C2584" s="9" t="s">
        <v>34</v>
      </c>
      <c r="D2584" s="9" t="s">
        <v>45</v>
      </c>
      <c r="E2584" s="9" t="s">
        <v>46</v>
      </c>
      <c r="F2584" s="9" t="s">
        <v>47</v>
      </c>
      <c r="G2584" s="9" t="s">
        <v>1056</v>
      </c>
      <c r="H2584" s="9" t="s">
        <v>1057</v>
      </c>
      <c r="I2584" s="10">
        <v>41365</v>
      </c>
      <c r="J2584" s="11">
        <v>15798.63</v>
      </c>
    </row>
    <row r="2585" spans="1:10" x14ac:dyDescent="0.2">
      <c r="A2585" s="9" t="s">
        <v>67</v>
      </c>
      <c r="B2585" s="9" t="s">
        <v>1056</v>
      </c>
      <c r="C2585" s="9" t="s">
        <v>34</v>
      </c>
      <c r="D2585" s="9" t="s">
        <v>45</v>
      </c>
      <c r="E2585" s="9" t="s">
        <v>46</v>
      </c>
      <c r="F2585" s="9" t="s">
        <v>47</v>
      </c>
      <c r="G2585" s="9" t="s">
        <v>1056</v>
      </c>
      <c r="H2585" s="9" t="s">
        <v>1057</v>
      </c>
      <c r="I2585" s="10">
        <v>41806</v>
      </c>
      <c r="J2585" s="11">
        <v>3563.68</v>
      </c>
    </row>
    <row r="2586" spans="1:10" x14ac:dyDescent="0.2">
      <c r="A2586" s="9" t="s">
        <v>67</v>
      </c>
      <c r="B2586" s="9" t="s">
        <v>1058</v>
      </c>
      <c r="C2586" s="9" t="s">
        <v>34</v>
      </c>
      <c r="D2586" s="9" t="s">
        <v>45</v>
      </c>
      <c r="E2586" s="9" t="s">
        <v>46</v>
      </c>
      <c r="F2586" s="9" t="s">
        <v>47</v>
      </c>
      <c r="G2586" s="9" t="s">
        <v>1058</v>
      </c>
      <c r="H2586" s="9" t="s">
        <v>1059</v>
      </c>
      <c r="I2586" s="10">
        <v>30682</v>
      </c>
      <c r="J2586" s="11">
        <v>249757.9</v>
      </c>
    </row>
    <row r="2587" spans="1:10" x14ac:dyDescent="0.2">
      <c r="A2587" s="9" t="s">
        <v>67</v>
      </c>
      <c r="B2587" s="9" t="s">
        <v>1058</v>
      </c>
      <c r="C2587" s="9" t="s">
        <v>34</v>
      </c>
      <c r="D2587" s="9" t="s">
        <v>45</v>
      </c>
      <c r="E2587" s="9" t="s">
        <v>46</v>
      </c>
      <c r="F2587" s="9" t="s">
        <v>47</v>
      </c>
      <c r="G2587" s="9" t="s">
        <v>1058</v>
      </c>
      <c r="H2587" s="9" t="s">
        <v>1059</v>
      </c>
      <c r="I2587" s="10">
        <v>31778</v>
      </c>
      <c r="J2587" s="11">
        <v>4349.49</v>
      </c>
    </row>
    <row r="2588" spans="1:10" x14ac:dyDescent="0.2">
      <c r="A2588" s="9" t="s">
        <v>67</v>
      </c>
      <c r="B2588" s="9" t="s">
        <v>1058</v>
      </c>
      <c r="C2588" s="9" t="s">
        <v>34</v>
      </c>
      <c r="D2588" s="9" t="s">
        <v>45</v>
      </c>
      <c r="E2588" s="9" t="s">
        <v>46</v>
      </c>
      <c r="F2588" s="9" t="s">
        <v>47</v>
      </c>
      <c r="G2588" s="9" t="s">
        <v>1058</v>
      </c>
      <c r="H2588" s="9" t="s">
        <v>1059</v>
      </c>
      <c r="I2588" s="10">
        <v>34700</v>
      </c>
      <c r="J2588" s="11">
        <v>1365.93</v>
      </c>
    </row>
    <row r="2589" spans="1:10" x14ac:dyDescent="0.2">
      <c r="A2589" s="9" t="s">
        <v>67</v>
      </c>
      <c r="B2589" s="9" t="s">
        <v>1060</v>
      </c>
      <c r="C2589" s="9" t="s">
        <v>34</v>
      </c>
      <c r="D2589" s="9" t="s">
        <v>45</v>
      </c>
      <c r="E2589" s="9" t="s">
        <v>46</v>
      </c>
      <c r="F2589" s="9" t="s">
        <v>47</v>
      </c>
      <c r="G2589" s="9" t="s">
        <v>1060</v>
      </c>
      <c r="H2589" s="9" t="s">
        <v>1061</v>
      </c>
      <c r="I2589" s="10">
        <v>30317</v>
      </c>
      <c r="J2589" s="11">
        <v>27048.94</v>
      </c>
    </row>
    <row r="2590" spans="1:10" x14ac:dyDescent="0.2">
      <c r="A2590" s="9" t="s">
        <v>67</v>
      </c>
      <c r="B2590" s="9" t="s">
        <v>1060</v>
      </c>
      <c r="C2590" s="9" t="s">
        <v>34</v>
      </c>
      <c r="D2590" s="9" t="s">
        <v>45</v>
      </c>
      <c r="E2590" s="9" t="s">
        <v>46</v>
      </c>
      <c r="F2590" s="9" t="s">
        <v>47</v>
      </c>
      <c r="G2590" s="9" t="s">
        <v>1060</v>
      </c>
      <c r="H2590" s="9" t="s">
        <v>1061</v>
      </c>
      <c r="I2590" s="10">
        <v>31778</v>
      </c>
      <c r="J2590" s="11">
        <v>23798.22</v>
      </c>
    </row>
    <row r="2591" spans="1:10" x14ac:dyDescent="0.2">
      <c r="A2591" s="9" t="s">
        <v>67</v>
      </c>
      <c r="B2591" s="9" t="s">
        <v>1060</v>
      </c>
      <c r="C2591" s="9" t="s">
        <v>34</v>
      </c>
      <c r="D2591" s="9" t="s">
        <v>45</v>
      </c>
      <c r="E2591" s="9" t="s">
        <v>46</v>
      </c>
      <c r="F2591" s="9" t="s">
        <v>47</v>
      </c>
      <c r="G2591" s="9" t="s">
        <v>1060</v>
      </c>
      <c r="H2591" s="9" t="s">
        <v>1061</v>
      </c>
      <c r="I2591" s="10">
        <v>32509</v>
      </c>
      <c r="J2591" s="11">
        <v>80.489999999999995</v>
      </c>
    </row>
    <row r="2592" spans="1:10" x14ac:dyDescent="0.2">
      <c r="A2592" s="9" t="s">
        <v>67</v>
      </c>
      <c r="B2592" s="9" t="s">
        <v>1060</v>
      </c>
      <c r="C2592" s="9" t="s">
        <v>34</v>
      </c>
      <c r="D2592" s="9" t="s">
        <v>45</v>
      </c>
      <c r="E2592" s="9" t="s">
        <v>46</v>
      </c>
      <c r="F2592" s="9" t="s">
        <v>47</v>
      </c>
      <c r="G2592" s="9" t="s">
        <v>1060</v>
      </c>
      <c r="H2592" s="9" t="s">
        <v>1061</v>
      </c>
      <c r="I2592" s="10">
        <v>37622</v>
      </c>
      <c r="J2592" s="11">
        <v>68912.22</v>
      </c>
    </row>
    <row r="2593" spans="1:10" x14ac:dyDescent="0.2">
      <c r="A2593" s="9" t="s">
        <v>67</v>
      </c>
      <c r="B2593" s="9" t="s">
        <v>1062</v>
      </c>
      <c r="C2593" s="9" t="s">
        <v>34</v>
      </c>
      <c r="D2593" s="9" t="s">
        <v>45</v>
      </c>
      <c r="E2593" s="9" t="s">
        <v>46</v>
      </c>
      <c r="F2593" s="9" t="s">
        <v>47</v>
      </c>
      <c r="G2593" s="9" t="s">
        <v>1062</v>
      </c>
      <c r="H2593" s="9" t="s">
        <v>1063</v>
      </c>
      <c r="I2593" s="10">
        <v>32509</v>
      </c>
      <c r="J2593" s="11">
        <v>13911.71</v>
      </c>
    </row>
    <row r="2594" spans="1:10" x14ac:dyDescent="0.2">
      <c r="A2594" s="9" t="s">
        <v>67</v>
      </c>
      <c r="B2594" s="9" t="s">
        <v>1062</v>
      </c>
      <c r="C2594" s="9" t="s">
        <v>34</v>
      </c>
      <c r="D2594" s="9" t="s">
        <v>45</v>
      </c>
      <c r="E2594" s="9" t="s">
        <v>46</v>
      </c>
      <c r="F2594" s="9" t="s">
        <v>47</v>
      </c>
      <c r="G2594" s="9" t="s">
        <v>1062</v>
      </c>
      <c r="H2594" s="9" t="s">
        <v>1063</v>
      </c>
      <c r="I2594" s="10">
        <v>33604</v>
      </c>
      <c r="J2594" s="11">
        <v>3002.56</v>
      </c>
    </row>
    <row r="2595" spans="1:10" x14ac:dyDescent="0.2">
      <c r="A2595" s="9" t="s">
        <v>67</v>
      </c>
      <c r="B2595" s="9" t="s">
        <v>1062</v>
      </c>
      <c r="C2595" s="9" t="s">
        <v>34</v>
      </c>
      <c r="D2595" s="9" t="s">
        <v>45</v>
      </c>
      <c r="E2595" s="9" t="s">
        <v>46</v>
      </c>
      <c r="F2595" s="9" t="s">
        <v>47</v>
      </c>
      <c r="G2595" s="9" t="s">
        <v>1062</v>
      </c>
      <c r="H2595" s="9" t="s">
        <v>1063</v>
      </c>
      <c r="I2595" s="10">
        <v>35796</v>
      </c>
      <c r="J2595" s="11">
        <v>22742.57</v>
      </c>
    </row>
    <row r="2596" spans="1:10" x14ac:dyDescent="0.2">
      <c r="A2596" s="9" t="s">
        <v>67</v>
      </c>
      <c r="B2596" s="9" t="s">
        <v>1062</v>
      </c>
      <c r="C2596" s="9" t="s">
        <v>34</v>
      </c>
      <c r="D2596" s="9" t="s">
        <v>45</v>
      </c>
      <c r="E2596" s="9" t="s">
        <v>46</v>
      </c>
      <c r="F2596" s="9" t="s">
        <v>47</v>
      </c>
      <c r="G2596" s="9" t="s">
        <v>1062</v>
      </c>
      <c r="H2596" s="9" t="s">
        <v>1063</v>
      </c>
      <c r="I2596" s="10">
        <v>36892</v>
      </c>
      <c r="J2596" s="11">
        <v>89130.69</v>
      </c>
    </row>
    <row r="2597" spans="1:10" x14ac:dyDescent="0.2">
      <c r="A2597" s="9" t="s">
        <v>67</v>
      </c>
      <c r="B2597" s="9" t="s">
        <v>1062</v>
      </c>
      <c r="C2597" s="9" t="s">
        <v>34</v>
      </c>
      <c r="D2597" s="9" t="s">
        <v>45</v>
      </c>
      <c r="E2597" s="9" t="s">
        <v>46</v>
      </c>
      <c r="F2597" s="9" t="s">
        <v>47</v>
      </c>
      <c r="G2597" s="9" t="s">
        <v>1062</v>
      </c>
      <c r="H2597" s="9" t="s">
        <v>1063</v>
      </c>
      <c r="I2597" s="10">
        <v>39933</v>
      </c>
      <c r="J2597" s="11">
        <v>2855.37</v>
      </c>
    </row>
    <row r="2598" spans="1:10" x14ac:dyDescent="0.2">
      <c r="A2598" s="9" t="s">
        <v>67</v>
      </c>
      <c r="B2598" s="9" t="s">
        <v>1062</v>
      </c>
      <c r="C2598" s="9" t="s">
        <v>34</v>
      </c>
      <c r="D2598" s="9" t="s">
        <v>45</v>
      </c>
      <c r="E2598" s="9" t="s">
        <v>46</v>
      </c>
      <c r="F2598" s="9" t="s">
        <v>47</v>
      </c>
      <c r="G2598" s="9" t="s">
        <v>1062</v>
      </c>
      <c r="H2598" s="9" t="s">
        <v>1063</v>
      </c>
      <c r="I2598" s="10">
        <v>41438</v>
      </c>
      <c r="J2598" s="11">
        <v>4267.43</v>
      </c>
    </row>
    <row r="2599" spans="1:10" x14ac:dyDescent="0.2">
      <c r="A2599" s="9" t="s">
        <v>67</v>
      </c>
      <c r="B2599" s="9" t="s">
        <v>1062</v>
      </c>
      <c r="C2599" s="9" t="s">
        <v>34</v>
      </c>
      <c r="D2599" s="9" t="s">
        <v>45</v>
      </c>
      <c r="E2599" s="9" t="s">
        <v>46</v>
      </c>
      <c r="F2599" s="9" t="s">
        <v>47</v>
      </c>
      <c r="G2599" s="9" t="s">
        <v>1062</v>
      </c>
      <c r="H2599" s="9" t="s">
        <v>1063</v>
      </c>
      <c r="I2599" s="10">
        <v>41981</v>
      </c>
      <c r="J2599" s="11">
        <v>78958.179999999993</v>
      </c>
    </row>
    <row r="2600" spans="1:10" x14ac:dyDescent="0.2">
      <c r="A2600" s="9" t="s">
        <v>67</v>
      </c>
      <c r="B2600" s="9" t="s">
        <v>1064</v>
      </c>
      <c r="C2600" s="9" t="s">
        <v>12</v>
      </c>
      <c r="D2600" s="9" t="s">
        <v>13</v>
      </c>
      <c r="E2600" s="9" t="s">
        <v>46</v>
      </c>
      <c r="F2600" s="9" t="s">
        <v>47</v>
      </c>
      <c r="G2600" s="9" t="s">
        <v>1064</v>
      </c>
      <c r="H2600" s="9" t="s">
        <v>1065</v>
      </c>
      <c r="I2600" s="10">
        <v>38714</v>
      </c>
      <c r="J2600" s="12">
        <v>0</v>
      </c>
    </row>
    <row r="2601" spans="1:10" x14ac:dyDescent="0.2">
      <c r="A2601" s="9" t="s">
        <v>67</v>
      </c>
      <c r="B2601" s="9" t="s">
        <v>1064</v>
      </c>
      <c r="C2601" s="9" t="s">
        <v>12</v>
      </c>
      <c r="D2601" s="9" t="s">
        <v>45</v>
      </c>
      <c r="E2601" s="9" t="s">
        <v>46</v>
      </c>
      <c r="F2601" s="9" t="s">
        <v>47</v>
      </c>
      <c r="G2601" s="9" t="s">
        <v>1064</v>
      </c>
      <c r="H2601" s="9" t="s">
        <v>1066</v>
      </c>
      <c r="I2601" s="10">
        <v>30682</v>
      </c>
      <c r="J2601" s="12">
        <v>0</v>
      </c>
    </row>
    <row r="2602" spans="1:10" x14ac:dyDescent="0.2">
      <c r="A2602" s="9" t="s">
        <v>67</v>
      </c>
      <c r="B2602" s="9" t="s">
        <v>1064</v>
      </c>
      <c r="C2602" s="9" t="s">
        <v>12</v>
      </c>
      <c r="D2602" s="9" t="s">
        <v>45</v>
      </c>
      <c r="E2602" s="9" t="s">
        <v>46</v>
      </c>
      <c r="F2602" s="9" t="s">
        <v>47</v>
      </c>
      <c r="G2602" s="9" t="s">
        <v>1064</v>
      </c>
      <c r="H2602" s="9" t="s">
        <v>1066</v>
      </c>
      <c r="I2602" s="10">
        <v>31778</v>
      </c>
      <c r="J2602" s="12">
        <v>0</v>
      </c>
    </row>
    <row r="2603" spans="1:10" x14ac:dyDescent="0.2">
      <c r="A2603" s="9" t="s">
        <v>67</v>
      </c>
      <c r="B2603" s="9" t="s">
        <v>1064</v>
      </c>
      <c r="C2603" s="9" t="s">
        <v>12</v>
      </c>
      <c r="D2603" s="9" t="s">
        <v>45</v>
      </c>
      <c r="E2603" s="9" t="s">
        <v>46</v>
      </c>
      <c r="F2603" s="9" t="s">
        <v>47</v>
      </c>
      <c r="G2603" s="9" t="s">
        <v>1064</v>
      </c>
      <c r="H2603" s="9" t="s">
        <v>1066</v>
      </c>
      <c r="I2603" s="10">
        <v>32509</v>
      </c>
      <c r="J2603" s="12">
        <v>0</v>
      </c>
    </row>
    <row r="2604" spans="1:10" x14ac:dyDescent="0.2">
      <c r="A2604" s="9" t="s">
        <v>67</v>
      </c>
      <c r="B2604" s="9" t="s">
        <v>1064</v>
      </c>
      <c r="C2604" s="9" t="s">
        <v>12</v>
      </c>
      <c r="D2604" s="9" t="s">
        <v>45</v>
      </c>
      <c r="E2604" s="9" t="s">
        <v>46</v>
      </c>
      <c r="F2604" s="9" t="s">
        <v>47</v>
      </c>
      <c r="G2604" s="9" t="s">
        <v>1064</v>
      </c>
      <c r="H2604" s="9" t="s">
        <v>1066</v>
      </c>
      <c r="I2604" s="10">
        <v>33604</v>
      </c>
      <c r="J2604" s="12">
        <v>0</v>
      </c>
    </row>
    <row r="2605" spans="1:10" x14ac:dyDescent="0.2">
      <c r="A2605" s="9" t="s">
        <v>67</v>
      </c>
      <c r="B2605" s="9" t="s">
        <v>1064</v>
      </c>
      <c r="C2605" s="9" t="s">
        <v>12</v>
      </c>
      <c r="D2605" s="9" t="s">
        <v>45</v>
      </c>
      <c r="E2605" s="9" t="s">
        <v>46</v>
      </c>
      <c r="F2605" s="9" t="s">
        <v>47</v>
      </c>
      <c r="G2605" s="9" t="s">
        <v>1064</v>
      </c>
      <c r="H2605" s="9" t="s">
        <v>1066</v>
      </c>
      <c r="I2605" s="10">
        <v>33970</v>
      </c>
      <c r="J2605" s="12">
        <v>0</v>
      </c>
    </row>
    <row r="2606" spans="1:10" x14ac:dyDescent="0.2">
      <c r="A2606" s="9" t="s">
        <v>67</v>
      </c>
      <c r="B2606" s="9" t="s">
        <v>1064</v>
      </c>
      <c r="C2606" s="9" t="s">
        <v>12</v>
      </c>
      <c r="D2606" s="9" t="s">
        <v>45</v>
      </c>
      <c r="E2606" s="9" t="s">
        <v>46</v>
      </c>
      <c r="F2606" s="9" t="s">
        <v>47</v>
      </c>
      <c r="G2606" s="9" t="s">
        <v>1064</v>
      </c>
      <c r="H2606" s="9" t="s">
        <v>1066</v>
      </c>
      <c r="I2606" s="10">
        <v>34700</v>
      </c>
      <c r="J2606" s="12">
        <v>0</v>
      </c>
    </row>
    <row r="2607" spans="1:10" x14ac:dyDescent="0.2">
      <c r="A2607" s="9" t="s">
        <v>67</v>
      </c>
      <c r="B2607" s="9" t="s">
        <v>1064</v>
      </c>
      <c r="C2607" s="9" t="s">
        <v>12</v>
      </c>
      <c r="D2607" s="9" t="s">
        <v>45</v>
      </c>
      <c r="E2607" s="9" t="s">
        <v>46</v>
      </c>
      <c r="F2607" s="9" t="s">
        <v>47</v>
      </c>
      <c r="G2607" s="9" t="s">
        <v>1064</v>
      </c>
      <c r="H2607" s="9" t="s">
        <v>1066</v>
      </c>
      <c r="I2607" s="10">
        <v>35065</v>
      </c>
      <c r="J2607" s="12">
        <v>0</v>
      </c>
    </row>
    <row r="2608" spans="1:10" x14ac:dyDescent="0.2">
      <c r="A2608" s="9" t="s">
        <v>67</v>
      </c>
      <c r="B2608" s="9" t="s">
        <v>1064</v>
      </c>
      <c r="C2608" s="9" t="s">
        <v>12</v>
      </c>
      <c r="D2608" s="9" t="s">
        <v>45</v>
      </c>
      <c r="E2608" s="9" t="s">
        <v>46</v>
      </c>
      <c r="F2608" s="9" t="s">
        <v>47</v>
      </c>
      <c r="G2608" s="9" t="s">
        <v>1064</v>
      </c>
      <c r="H2608" s="9" t="s">
        <v>1066</v>
      </c>
      <c r="I2608" s="10">
        <v>35431</v>
      </c>
      <c r="J2608" s="12">
        <v>0</v>
      </c>
    </row>
    <row r="2609" spans="1:10" x14ac:dyDescent="0.2">
      <c r="A2609" s="9" t="s">
        <v>67</v>
      </c>
      <c r="B2609" s="9" t="s">
        <v>1064</v>
      </c>
      <c r="C2609" s="9" t="s">
        <v>12</v>
      </c>
      <c r="D2609" s="9" t="s">
        <v>45</v>
      </c>
      <c r="E2609" s="9" t="s">
        <v>46</v>
      </c>
      <c r="F2609" s="9" t="s">
        <v>47</v>
      </c>
      <c r="G2609" s="9" t="s">
        <v>1064</v>
      </c>
      <c r="H2609" s="9" t="s">
        <v>1066</v>
      </c>
      <c r="I2609" s="10">
        <v>36526</v>
      </c>
      <c r="J2609" s="12">
        <v>0</v>
      </c>
    </row>
    <row r="2610" spans="1:10" x14ac:dyDescent="0.2">
      <c r="A2610" s="9" t="s">
        <v>67</v>
      </c>
      <c r="B2610" s="9" t="s">
        <v>1064</v>
      </c>
      <c r="C2610" s="9" t="s">
        <v>12</v>
      </c>
      <c r="D2610" s="9" t="s">
        <v>45</v>
      </c>
      <c r="E2610" s="9" t="s">
        <v>46</v>
      </c>
      <c r="F2610" s="9" t="s">
        <v>47</v>
      </c>
      <c r="G2610" s="9" t="s">
        <v>1064</v>
      </c>
      <c r="H2610" s="9" t="s">
        <v>1066</v>
      </c>
      <c r="I2610" s="10">
        <v>39094</v>
      </c>
      <c r="J2610" s="12">
        <v>0</v>
      </c>
    </row>
    <row r="2611" spans="1:10" x14ac:dyDescent="0.2">
      <c r="A2611" s="9" t="s">
        <v>67</v>
      </c>
      <c r="B2611" s="9" t="s">
        <v>1064</v>
      </c>
      <c r="C2611" s="9" t="s">
        <v>12</v>
      </c>
      <c r="D2611" s="9" t="s">
        <v>45</v>
      </c>
      <c r="E2611" s="9" t="s">
        <v>46</v>
      </c>
      <c r="F2611" s="9" t="s">
        <v>47</v>
      </c>
      <c r="G2611" s="9" t="s">
        <v>1064</v>
      </c>
      <c r="H2611" s="9" t="s">
        <v>1066</v>
      </c>
      <c r="I2611" s="10">
        <v>39478</v>
      </c>
      <c r="J2611" s="12">
        <v>0</v>
      </c>
    </row>
    <row r="2612" spans="1:10" x14ac:dyDescent="0.2">
      <c r="A2612" s="9" t="s">
        <v>67</v>
      </c>
      <c r="B2612" s="9" t="s">
        <v>1064</v>
      </c>
      <c r="C2612" s="9" t="s">
        <v>12</v>
      </c>
      <c r="D2612" s="9" t="s">
        <v>45</v>
      </c>
      <c r="E2612" s="9" t="s">
        <v>46</v>
      </c>
      <c r="F2612" s="9" t="s">
        <v>47</v>
      </c>
      <c r="G2612" s="9" t="s">
        <v>1064</v>
      </c>
      <c r="H2612" s="9" t="s">
        <v>1066</v>
      </c>
      <c r="I2612" s="10">
        <v>39599</v>
      </c>
      <c r="J2612" s="12">
        <v>0</v>
      </c>
    </row>
    <row r="2613" spans="1:10" x14ac:dyDescent="0.2">
      <c r="A2613" s="9" t="s">
        <v>67</v>
      </c>
      <c r="B2613" s="9" t="s">
        <v>1064</v>
      </c>
      <c r="C2613" s="9" t="s">
        <v>12</v>
      </c>
      <c r="D2613" s="9" t="s">
        <v>45</v>
      </c>
      <c r="E2613" s="9" t="s">
        <v>46</v>
      </c>
      <c r="F2613" s="9" t="s">
        <v>47</v>
      </c>
      <c r="G2613" s="9" t="s">
        <v>1064</v>
      </c>
      <c r="H2613" s="9" t="s">
        <v>1066</v>
      </c>
      <c r="I2613" s="10">
        <v>39691</v>
      </c>
      <c r="J2613" s="12">
        <v>0</v>
      </c>
    </row>
    <row r="2614" spans="1:10" x14ac:dyDescent="0.2">
      <c r="A2614" s="9" t="s">
        <v>67</v>
      </c>
      <c r="B2614" s="9" t="s">
        <v>1064</v>
      </c>
      <c r="C2614" s="9" t="s">
        <v>12</v>
      </c>
      <c r="D2614" s="9" t="s">
        <v>45</v>
      </c>
      <c r="E2614" s="9" t="s">
        <v>46</v>
      </c>
      <c r="F2614" s="9" t="s">
        <v>47</v>
      </c>
      <c r="G2614" s="9" t="s">
        <v>1064</v>
      </c>
      <c r="H2614" s="9" t="s">
        <v>1066</v>
      </c>
      <c r="I2614" s="10">
        <v>39903</v>
      </c>
      <c r="J2614" s="12">
        <v>0</v>
      </c>
    </row>
    <row r="2615" spans="1:10" x14ac:dyDescent="0.2">
      <c r="A2615" s="9" t="s">
        <v>67</v>
      </c>
      <c r="B2615" s="9" t="s">
        <v>1064</v>
      </c>
      <c r="C2615" s="9" t="s">
        <v>12</v>
      </c>
      <c r="D2615" s="9" t="s">
        <v>45</v>
      </c>
      <c r="E2615" s="9" t="s">
        <v>46</v>
      </c>
      <c r="F2615" s="9" t="s">
        <v>47</v>
      </c>
      <c r="G2615" s="9" t="s">
        <v>1064</v>
      </c>
      <c r="H2615" s="9" t="s">
        <v>1066</v>
      </c>
      <c r="I2615" s="10">
        <v>40482</v>
      </c>
      <c r="J2615" s="12">
        <v>0</v>
      </c>
    </row>
    <row r="2616" spans="1:10" x14ac:dyDescent="0.2">
      <c r="A2616" s="9" t="s">
        <v>67</v>
      </c>
      <c r="B2616" s="9" t="s">
        <v>1064</v>
      </c>
      <c r="C2616" s="9" t="s">
        <v>12</v>
      </c>
      <c r="D2616" s="9" t="s">
        <v>45</v>
      </c>
      <c r="E2616" s="9" t="s">
        <v>46</v>
      </c>
      <c r="F2616" s="9" t="s">
        <v>47</v>
      </c>
      <c r="G2616" s="9" t="s">
        <v>1064</v>
      </c>
      <c r="H2616" s="9" t="s">
        <v>1066</v>
      </c>
      <c r="I2616" s="10">
        <v>40575</v>
      </c>
      <c r="J2616" s="12">
        <v>0</v>
      </c>
    </row>
    <row r="2617" spans="1:10" x14ac:dyDescent="0.2">
      <c r="A2617" s="9" t="s">
        <v>67</v>
      </c>
      <c r="B2617" s="9" t="s">
        <v>1064</v>
      </c>
      <c r="C2617" s="9" t="s">
        <v>12</v>
      </c>
      <c r="D2617" s="9" t="s">
        <v>45</v>
      </c>
      <c r="E2617" s="9" t="s">
        <v>46</v>
      </c>
      <c r="F2617" s="9" t="s">
        <v>47</v>
      </c>
      <c r="G2617" s="9" t="s">
        <v>1064</v>
      </c>
      <c r="H2617" s="9" t="s">
        <v>1066</v>
      </c>
      <c r="I2617" s="10">
        <v>40787</v>
      </c>
      <c r="J2617" s="12">
        <v>0</v>
      </c>
    </row>
    <row r="2618" spans="1:10" x14ac:dyDescent="0.2">
      <c r="A2618" s="9" t="s">
        <v>67</v>
      </c>
      <c r="B2618" s="9" t="s">
        <v>1064</v>
      </c>
      <c r="C2618" s="9" t="s">
        <v>12</v>
      </c>
      <c r="D2618" s="9" t="s">
        <v>45</v>
      </c>
      <c r="E2618" s="9" t="s">
        <v>46</v>
      </c>
      <c r="F2618" s="9" t="s">
        <v>47</v>
      </c>
      <c r="G2618" s="9" t="s">
        <v>1064</v>
      </c>
      <c r="H2618" s="9" t="s">
        <v>1066</v>
      </c>
      <c r="I2618" s="10">
        <v>41333</v>
      </c>
      <c r="J2618" s="12">
        <v>0</v>
      </c>
    </row>
    <row r="2619" spans="1:10" x14ac:dyDescent="0.2">
      <c r="A2619" s="9" t="s">
        <v>67</v>
      </c>
      <c r="B2619" s="9" t="s">
        <v>1064</v>
      </c>
      <c r="C2619" s="9" t="s">
        <v>34</v>
      </c>
      <c r="D2619" s="9" t="s">
        <v>45</v>
      </c>
      <c r="E2619" s="9" t="s">
        <v>46</v>
      </c>
      <c r="F2619" s="9" t="s">
        <v>47</v>
      </c>
      <c r="G2619" s="9" t="s">
        <v>1064</v>
      </c>
      <c r="H2619" s="9" t="s">
        <v>1066</v>
      </c>
      <c r="I2619" s="10">
        <v>39903</v>
      </c>
      <c r="J2619" s="12">
        <v>0</v>
      </c>
    </row>
    <row r="2620" spans="1:10" x14ac:dyDescent="0.2">
      <c r="A2620" s="9" t="s">
        <v>67</v>
      </c>
      <c r="B2620" s="9" t="s">
        <v>1064</v>
      </c>
      <c r="C2620" s="9" t="s">
        <v>34</v>
      </c>
      <c r="D2620" s="9" t="s">
        <v>45</v>
      </c>
      <c r="E2620" s="9" t="s">
        <v>46</v>
      </c>
      <c r="F2620" s="9" t="s">
        <v>47</v>
      </c>
      <c r="G2620" s="9" t="s">
        <v>1064</v>
      </c>
      <c r="H2620" s="9" t="s">
        <v>1066</v>
      </c>
      <c r="I2620" s="10">
        <v>40482</v>
      </c>
      <c r="J2620" s="12">
        <v>0</v>
      </c>
    </row>
    <row r="2621" spans="1:10" x14ac:dyDescent="0.2">
      <c r="A2621" s="9" t="s">
        <v>67</v>
      </c>
      <c r="B2621" s="9" t="s">
        <v>1064</v>
      </c>
      <c r="C2621" s="9" t="s">
        <v>34</v>
      </c>
      <c r="D2621" s="9" t="s">
        <v>45</v>
      </c>
      <c r="E2621" s="9" t="s">
        <v>46</v>
      </c>
      <c r="F2621" s="9" t="s">
        <v>47</v>
      </c>
      <c r="G2621" s="9" t="s">
        <v>1064</v>
      </c>
      <c r="H2621" s="9" t="s">
        <v>1066</v>
      </c>
      <c r="I2621" s="10">
        <v>40575</v>
      </c>
      <c r="J2621" s="12">
        <v>0</v>
      </c>
    </row>
    <row r="2622" spans="1:10" x14ac:dyDescent="0.2">
      <c r="A2622" s="9" t="s">
        <v>67</v>
      </c>
      <c r="B2622" s="9" t="s">
        <v>1067</v>
      </c>
      <c r="C2622" s="9" t="s">
        <v>12</v>
      </c>
      <c r="D2622" s="9" t="s">
        <v>45</v>
      </c>
      <c r="E2622" s="9" t="s">
        <v>46</v>
      </c>
      <c r="F2622" s="9" t="s">
        <v>47</v>
      </c>
      <c r="G2622" s="9" t="s">
        <v>1067</v>
      </c>
      <c r="H2622" s="9" t="s">
        <v>1068</v>
      </c>
      <c r="I2622" s="10">
        <v>31778</v>
      </c>
      <c r="J2622" s="11">
        <v>39466.379999999997</v>
      </c>
    </row>
    <row r="2623" spans="1:10" x14ac:dyDescent="0.2">
      <c r="A2623" s="9" t="s">
        <v>67</v>
      </c>
      <c r="B2623" s="9" t="s">
        <v>1069</v>
      </c>
      <c r="C2623" s="9" t="s">
        <v>34</v>
      </c>
      <c r="D2623" s="9" t="s">
        <v>45</v>
      </c>
      <c r="E2623" s="9" t="s">
        <v>46</v>
      </c>
      <c r="F2623" s="9" t="s">
        <v>47</v>
      </c>
      <c r="G2623" s="9" t="s">
        <v>1069</v>
      </c>
      <c r="H2623" s="9" t="s">
        <v>1070</v>
      </c>
      <c r="I2623" s="10">
        <v>41333</v>
      </c>
      <c r="J2623" s="11">
        <v>11840.86</v>
      </c>
    </row>
    <row r="2624" spans="1:10" x14ac:dyDescent="0.2">
      <c r="A2624" s="9" t="s">
        <v>67</v>
      </c>
      <c r="B2624" s="9" t="s">
        <v>1069</v>
      </c>
      <c r="C2624" s="9" t="s">
        <v>34</v>
      </c>
      <c r="D2624" s="9" t="s">
        <v>45</v>
      </c>
      <c r="E2624" s="9" t="s">
        <v>46</v>
      </c>
      <c r="F2624" s="9" t="s">
        <v>47</v>
      </c>
      <c r="G2624" s="9" t="s">
        <v>1069</v>
      </c>
      <c r="H2624" s="9" t="s">
        <v>1070</v>
      </c>
      <c r="I2624" s="10">
        <v>41927</v>
      </c>
      <c r="J2624" s="11">
        <v>38223.269999999997</v>
      </c>
    </row>
    <row r="2625" spans="1:10" x14ac:dyDescent="0.2">
      <c r="A2625" s="9" t="s">
        <v>67</v>
      </c>
      <c r="B2625" s="9" t="s">
        <v>1069</v>
      </c>
      <c r="C2625" s="9" t="s">
        <v>34</v>
      </c>
      <c r="D2625" s="9" t="s">
        <v>45</v>
      </c>
      <c r="E2625" s="9" t="s">
        <v>46</v>
      </c>
      <c r="F2625" s="9" t="s">
        <v>47</v>
      </c>
      <c r="G2625" s="9" t="s">
        <v>1069</v>
      </c>
      <c r="H2625" s="9" t="s">
        <v>1070</v>
      </c>
      <c r="I2625" s="10">
        <v>42594</v>
      </c>
      <c r="J2625" s="11">
        <v>123363.6</v>
      </c>
    </row>
    <row r="2626" spans="1:10" x14ac:dyDescent="0.2">
      <c r="A2626" s="9" t="s">
        <v>67</v>
      </c>
      <c r="B2626" s="9" t="s">
        <v>1071</v>
      </c>
      <c r="C2626" s="9" t="s">
        <v>34</v>
      </c>
      <c r="D2626" s="9" t="s">
        <v>45</v>
      </c>
      <c r="E2626" s="9" t="s">
        <v>46</v>
      </c>
      <c r="F2626" s="9" t="s">
        <v>47</v>
      </c>
      <c r="G2626" s="9" t="s">
        <v>1071</v>
      </c>
      <c r="H2626" s="9" t="s">
        <v>1072</v>
      </c>
      <c r="I2626" s="10">
        <v>37987</v>
      </c>
      <c r="J2626" s="11">
        <v>13591.74</v>
      </c>
    </row>
    <row r="2627" spans="1:10" x14ac:dyDescent="0.2">
      <c r="A2627" s="9" t="s">
        <v>67</v>
      </c>
      <c r="B2627" s="9" t="s">
        <v>1071</v>
      </c>
      <c r="C2627" s="9" t="s">
        <v>34</v>
      </c>
      <c r="D2627" s="9" t="s">
        <v>45</v>
      </c>
      <c r="E2627" s="9" t="s">
        <v>46</v>
      </c>
      <c r="F2627" s="9" t="s">
        <v>47</v>
      </c>
      <c r="G2627" s="9" t="s">
        <v>1071</v>
      </c>
      <c r="H2627" s="9" t="s">
        <v>1072</v>
      </c>
      <c r="I2627" s="10">
        <v>38353</v>
      </c>
      <c r="J2627" s="11">
        <v>42667.16</v>
      </c>
    </row>
    <row r="2628" spans="1:10" x14ac:dyDescent="0.2">
      <c r="A2628" s="9" t="s">
        <v>67</v>
      </c>
      <c r="B2628" s="9" t="s">
        <v>1071</v>
      </c>
      <c r="C2628" s="9" t="s">
        <v>34</v>
      </c>
      <c r="D2628" s="9" t="s">
        <v>45</v>
      </c>
      <c r="E2628" s="9" t="s">
        <v>46</v>
      </c>
      <c r="F2628" s="9" t="s">
        <v>47</v>
      </c>
      <c r="G2628" s="9" t="s">
        <v>1071</v>
      </c>
      <c r="H2628" s="9" t="s">
        <v>1072</v>
      </c>
      <c r="I2628" s="10">
        <v>38826</v>
      </c>
      <c r="J2628" s="11">
        <v>162910.44</v>
      </c>
    </row>
    <row r="2629" spans="1:10" x14ac:dyDescent="0.2">
      <c r="A2629" s="9" t="s">
        <v>67</v>
      </c>
      <c r="B2629" s="9" t="s">
        <v>1071</v>
      </c>
      <c r="C2629" s="9" t="s">
        <v>34</v>
      </c>
      <c r="D2629" s="9" t="s">
        <v>45</v>
      </c>
      <c r="E2629" s="9" t="s">
        <v>46</v>
      </c>
      <c r="F2629" s="9" t="s">
        <v>47</v>
      </c>
      <c r="G2629" s="9" t="s">
        <v>1071</v>
      </c>
      <c r="H2629" s="9" t="s">
        <v>1072</v>
      </c>
      <c r="I2629" s="10">
        <v>39058</v>
      </c>
      <c r="J2629" s="11">
        <v>205087.33</v>
      </c>
    </row>
    <row r="2630" spans="1:10" x14ac:dyDescent="0.2">
      <c r="A2630" s="9" t="s">
        <v>67</v>
      </c>
      <c r="B2630" s="9" t="s">
        <v>1071</v>
      </c>
      <c r="C2630" s="9" t="s">
        <v>34</v>
      </c>
      <c r="D2630" s="9" t="s">
        <v>45</v>
      </c>
      <c r="E2630" s="9" t="s">
        <v>46</v>
      </c>
      <c r="F2630" s="9" t="s">
        <v>47</v>
      </c>
      <c r="G2630" s="9" t="s">
        <v>1071</v>
      </c>
      <c r="H2630" s="9" t="s">
        <v>1072</v>
      </c>
      <c r="I2630" s="10">
        <v>42094</v>
      </c>
      <c r="J2630" s="11">
        <v>56290.62</v>
      </c>
    </row>
    <row r="2631" spans="1:10" x14ac:dyDescent="0.2">
      <c r="A2631" s="9" t="s">
        <v>67</v>
      </c>
      <c r="B2631" s="9" t="s">
        <v>1071</v>
      </c>
      <c r="C2631" s="9" t="s">
        <v>34</v>
      </c>
      <c r="D2631" s="9" t="s">
        <v>37</v>
      </c>
      <c r="E2631" s="9" t="s">
        <v>46</v>
      </c>
      <c r="F2631" s="9" t="s">
        <v>47</v>
      </c>
      <c r="G2631" s="9" t="s">
        <v>1071</v>
      </c>
      <c r="H2631" s="14"/>
      <c r="I2631" s="10">
        <v>38353</v>
      </c>
      <c r="J2631" s="12">
        <v>0</v>
      </c>
    </row>
    <row r="2632" spans="1:10" x14ac:dyDescent="0.2">
      <c r="A2632" s="9" t="s">
        <v>67</v>
      </c>
      <c r="B2632" s="9" t="s">
        <v>1073</v>
      </c>
      <c r="C2632" s="9" t="s">
        <v>34</v>
      </c>
      <c r="D2632" s="9" t="s">
        <v>45</v>
      </c>
      <c r="E2632" s="9" t="s">
        <v>46</v>
      </c>
      <c r="F2632" s="9" t="s">
        <v>47</v>
      </c>
      <c r="G2632" s="9" t="s">
        <v>1073</v>
      </c>
      <c r="H2632" s="9" t="s">
        <v>1074</v>
      </c>
      <c r="I2632" s="10">
        <v>23743</v>
      </c>
      <c r="J2632" s="11">
        <v>165.92</v>
      </c>
    </row>
    <row r="2633" spans="1:10" x14ac:dyDescent="0.2">
      <c r="A2633" s="9" t="s">
        <v>67</v>
      </c>
      <c r="B2633" s="9" t="s">
        <v>1073</v>
      </c>
      <c r="C2633" s="9" t="s">
        <v>34</v>
      </c>
      <c r="D2633" s="9" t="s">
        <v>45</v>
      </c>
      <c r="E2633" s="9" t="s">
        <v>46</v>
      </c>
      <c r="F2633" s="9" t="s">
        <v>47</v>
      </c>
      <c r="G2633" s="9" t="s">
        <v>1073</v>
      </c>
      <c r="H2633" s="9" t="s">
        <v>1074</v>
      </c>
      <c r="I2633" s="10">
        <v>31778</v>
      </c>
      <c r="J2633" s="11">
        <v>12222.26</v>
      </c>
    </row>
    <row r="2634" spans="1:10" x14ac:dyDescent="0.2">
      <c r="A2634" s="9" t="s">
        <v>67</v>
      </c>
      <c r="B2634" s="9" t="s">
        <v>1073</v>
      </c>
      <c r="C2634" s="9" t="s">
        <v>34</v>
      </c>
      <c r="D2634" s="9" t="s">
        <v>45</v>
      </c>
      <c r="E2634" s="9" t="s">
        <v>46</v>
      </c>
      <c r="F2634" s="9" t="s">
        <v>47</v>
      </c>
      <c r="G2634" s="9" t="s">
        <v>1073</v>
      </c>
      <c r="H2634" s="9" t="s">
        <v>1074</v>
      </c>
      <c r="I2634" s="10">
        <v>32143</v>
      </c>
      <c r="J2634" s="11">
        <v>559.79999999999995</v>
      </c>
    </row>
    <row r="2635" spans="1:10" x14ac:dyDescent="0.2">
      <c r="A2635" s="9" t="s">
        <v>67</v>
      </c>
      <c r="B2635" s="9" t="s">
        <v>1073</v>
      </c>
      <c r="C2635" s="9" t="s">
        <v>34</v>
      </c>
      <c r="D2635" s="9" t="s">
        <v>45</v>
      </c>
      <c r="E2635" s="9" t="s">
        <v>46</v>
      </c>
      <c r="F2635" s="9" t="s">
        <v>47</v>
      </c>
      <c r="G2635" s="9" t="s">
        <v>1073</v>
      </c>
      <c r="H2635" s="9" t="s">
        <v>1074</v>
      </c>
      <c r="I2635" s="10">
        <v>32509</v>
      </c>
      <c r="J2635" s="11">
        <v>460.26</v>
      </c>
    </row>
    <row r="2636" spans="1:10" x14ac:dyDescent="0.2">
      <c r="A2636" s="9" t="s">
        <v>67</v>
      </c>
      <c r="B2636" s="9" t="s">
        <v>1073</v>
      </c>
      <c r="C2636" s="9" t="s">
        <v>34</v>
      </c>
      <c r="D2636" s="9" t="s">
        <v>45</v>
      </c>
      <c r="E2636" s="9" t="s">
        <v>46</v>
      </c>
      <c r="F2636" s="9" t="s">
        <v>47</v>
      </c>
      <c r="G2636" s="9" t="s">
        <v>1073</v>
      </c>
      <c r="H2636" s="9" t="s">
        <v>1074</v>
      </c>
      <c r="I2636" s="10">
        <v>32874</v>
      </c>
      <c r="J2636" s="11">
        <v>6939.03</v>
      </c>
    </row>
    <row r="2637" spans="1:10" x14ac:dyDescent="0.2">
      <c r="A2637" s="9" t="s">
        <v>67</v>
      </c>
      <c r="B2637" s="9" t="s">
        <v>1073</v>
      </c>
      <c r="C2637" s="9" t="s">
        <v>34</v>
      </c>
      <c r="D2637" s="9" t="s">
        <v>45</v>
      </c>
      <c r="E2637" s="9" t="s">
        <v>46</v>
      </c>
      <c r="F2637" s="9" t="s">
        <v>47</v>
      </c>
      <c r="G2637" s="9" t="s">
        <v>1073</v>
      </c>
      <c r="H2637" s="9" t="s">
        <v>1074</v>
      </c>
      <c r="I2637" s="10">
        <v>33239</v>
      </c>
      <c r="J2637" s="11">
        <v>5139.93</v>
      </c>
    </row>
    <row r="2638" spans="1:10" x14ac:dyDescent="0.2">
      <c r="A2638" s="9" t="s">
        <v>67</v>
      </c>
      <c r="B2638" s="9" t="s">
        <v>1073</v>
      </c>
      <c r="C2638" s="9" t="s">
        <v>34</v>
      </c>
      <c r="D2638" s="9" t="s">
        <v>45</v>
      </c>
      <c r="E2638" s="9" t="s">
        <v>46</v>
      </c>
      <c r="F2638" s="9" t="s">
        <v>47</v>
      </c>
      <c r="G2638" s="9" t="s">
        <v>1073</v>
      </c>
      <c r="H2638" s="9" t="s">
        <v>1074</v>
      </c>
      <c r="I2638" s="10">
        <v>33970</v>
      </c>
      <c r="J2638" s="12">
        <v>0</v>
      </c>
    </row>
    <row r="2639" spans="1:10" x14ac:dyDescent="0.2">
      <c r="A2639" s="9" t="s">
        <v>67</v>
      </c>
      <c r="B2639" s="9" t="s">
        <v>1073</v>
      </c>
      <c r="C2639" s="9" t="s">
        <v>34</v>
      </c>
      <c r="D2639" s="9" t="s">
        <v>45</v>
      </c>
      <c r="E2639" s="9" t="s">
        <v>46</v>
      </c>
      <c r="F2639" s="9" t="s">
        <v>47</v>
      </c>
      <c r="G2639" s="9" t="s">
        <v>1073</v>
      </c>
      <c r="H2639" s="9" t="s">
        <v>1074</v>
      </c>
      <c r="I2639" s="10">
        <v>34335</v>
      </c>
      <c r="J2639" s="11">
        <v>81901.14</v>
      </c>
    </row>
    <row r="2640" spans="1:10" x14ac:dyDescent="0.2">
      <c r="A2640" s="9" t="s">
        <v>67</v>
      </c>
      <c r="B2640" s="9" t="s">
        <v>1073</v>
      </c>
      <c r="C2640" s="9" t="s">
        <v>34</v>
      </c>
      <c r="D2640" s="9" t="s">
        <v>45</v>
      </c>
      <c r="E2640" s="9" t="s">
        <v>46</v>
      </c>
      <c r="F2640" s="9" t="s">
        <v>47</v>
      </c>
      <c r="G2640" s="9" t="s">
        <v>1073</v>
      </c>
      <c r="H2640" s="9" t="s">
        <v>1074</v>
      </c>
      <c r="I2640" s="10">
        <v>35431</v>
      </c>
      <c r="J2640" s="11">
        <v>119626.25</v>
      </c>
    </row>
    <row r="2641" spans="1:10" x14ac:dyDescent="0.2">
      <c r="A2641" s="9" t="s">
        <v>67</v>
      </c>
      <c r="B2641" s="9" t="s">
        <v>1073</v>
      </c>
      <c r="C2641" s="9" t="s">
        <v>34</v>
      </c>
      <c r="D2641" s="9" t="s">
        <v>45</v>
      </c>
      <c r="E2641" s="9" t="s">
        <v>46</v>
      </c>
      <c r="F2641" s="9" t="s">
        <v>47</v>
      </c>
      <c r="G2641" s="9" t="s">
        <v>1073</v>
      </c>
      <c r="H2641" s="9" t="s">
        <v>1074</v>
      </c>
      <c r="I2641" s="10">
        <v>35796</v>
      </c>
      <c r="J2641" s="11">
        <v>279340.32</v>
      </c>
    </row>
    <row r="2642" spans="1:10" x14ac:dyDescent="0.2">
      <c r="A2642" s="9" t="s">
        <v>67</v>
      </c>
      <c r="B2642" s="9" t="s">
        <v>1073</v>
      </c>
      <c r="C2642" s="9" t="s">
        <v>34</v>
      </c>
      <c r="D2642" s="9" t="s">
        <v>45</v>
      </c>
      <c r="E2642" s="9" t="s">
        <v>46</v>
      </c>
      <c r="F2642" s="9" t="s">
        <v>47</v>
      </c>
      <c r="G2642" s="9" t="s">
        <v>1073</v>
      </c>
      <c r="H2642" s="9" t="s">
        <v>1074</v>
      </c>
      <c r="I2642" s="10">
        <v>36161</v>
      </c>
      <c r="J2642" s="11">
        <v>128782.92</v>
      </c>
    </row>
    <row r="2643" spans="1:10" x14ac:dyDescent="0.2">
      <c r="A2643" s="9" t="s">
        <v>67</v>
      </c>
      <c r="B2643" s="9" t="s">
        <v>1073</v>
      </c>
      <c r="C2643" s="9" t="s">
        <v>34</v>
      </c>
      <c r="D2643" s="9" t="s">
        <v>45</v>
      </c>
      <c r="E2643" s="9" t="s">
        <v>46</v>
      </c>
      <c r="F2643" s="9" t="s">
        <v>47</v>
      </c>
      <c r="G2643" s="9" t="s">
        <v>1073</v>
      </c>
      <c r="H2643" s="9" t="s">
        <v>1074</v>
      </c>
      <c r="I2643" s="10">
        <v>36892</v>
      </c>
      <c r="J2643" s="11">
        <v>14948.65</v>
      </c>
    </row>
    <row r="2644" spans="1:10" x14ac:dyDescent="0.2">
      <c r="A2644" s="9" t="s">
        <v>67</v>
      </c>
      <c r="B2644" s="9" t="s">
        <v>1073</v>
      </c>
      <c r="C2644" s="9" t="s">
        <v>34</v>
      </c>
      <c r="D2644" s="9" t="s">
        <v>45</v>
      </c>
      <c r="E2644" s="9" t="s">
        <v>46</v>
      </c>
      <c r="F2644" s="9" t="s">
        <v>47</v>
      </c>
      <c r="G2644" s="9" t="s">
        <v>1073</v>
      </c>
      <c r="H2644" s="9" t="s">
        <v>1074</v>
      </c>
      <c r="I2644" s="10">
        <v>37257</v>
      </c>
      <c r="J2644" s="11">
        <v>37573.4</v>
      </c>
    </row>
    <row r="2645" spans="1:10" x14ac:dyDescent="0.2">
      <c r="A2645" s="9" t="s">
        <v>67</v>
      </c>
      <c r="B2645" s="9" t="s">
        <v>1073</v>
      </c>
      <c r="C2645" s="9" t="s">
        <v>34</v>
      </c>
      <c r="D2645" s="9" t="s">
        <v>45</v>
      </c>
      <c r="E2645" s="9" t="s">
        <v>46</v>
      </c>
      <c r="F2645" s="9" t="s">
        <v>47</v>
      </c>
      <c r="G2645" s="9" t="s">
        <v>1073</v>
      </c>
      <c r="H2645" s="9" t="s">
        <v>1074</v>
      </c>
      <c r="I2645" s="10">
        <v>37622</v>
      </c>
      <c r="J2645" s="11">
        <v>165666.87</v>
      </c>
    </row>
    <row r="2646" spans="1:10" x14ac:dyDescent="0.2">
      <c r="A2646" s="9" t="s">
        <v>67</v>
      </c>
      <c r="B2646" s="9" t="s">
        <v>1073</v>
      </c>
      <c r="C2646" s="9" t="s">
        <v>34</v>
      </c>
      <c r="D2646" s="9" t="s">
        <v>45</v>
      </c>
      <c r="E2646" s="9" t="s">
        <v>46</v>
      </c>
      <c r="F2646" s="9" t="s">
        <v>47</v>
      </c>
      <c r="G2646" s="9" t="s">
        <v>1073</v>
      </c>
      <c r="H2646" s="9" t="s">
        <v>1074</v>
      </c>
      <c r="I2646" s="10">
        <v>37987</v>
      </c>
      <c r="J2646" s="11">
        <v>92777.97</v>
      </c>
    </row>
    <row r="2647" spans="1:10" x14ac:dyDescent="0.2">
      <c r="A2647" s="9" t="s">
        <v>67</v>
      </c>
      <c r="B2647" s="9" t="s">
        <v>1073</v>
      </c>
      <c r="C2647" s="9" t="s">
        <v>34</v>
      </c>
      <c r="D2647" s="9" t="s">
        <v>45</v>
      </c>
      <c r="E2647" s="9" t="s">
        <v>46</v>
      </c>
      <c r="F2647" s="9" t="s">
        <v>47</v>
      </c>
      <c r="G2647" s="9" t="s">
        <v>1073</v>
      </c>
      <c r="H2647" s="9" t="s">
        <v>1074</v>
      </c>
      <c r="I2647" s="10">
        <v>38353</v>
      </c>
      <c r="J2647" s="12">
        <v>0</v>
      </c>
    </row>
    <row r="2648" spans="1:10" x14ac:dyDescent="0.2">
      <c r="A2648" s="9" t="s">
        <v>67</v>
      </c>
      <c r="B2648" s="9" t="s">
        <v>1073</v>
      </c>
      <c r="C2648" s="9" t="s">
        <v>34</v>
      </c>
      <c r="D2648" s="9" t="s">
        <v>45</v>
      </c>
      <c r="E2648" s="9" t="s">
        <v>46</v>
      </c>
      <c r="F2648" s="9" t="s">
        <v>47</v>
      </c>
      <c r="G2648" s="9" t="s">
        <v>1073</v>
      </c>
      <c r="H2648" s="9" t="s">
        <v>1074</v>
      </c>
      <c r="I2648" s="10">
        <v>38677</v>
      </c>
      <c r="J2648" s="11">
        <v>92837.88</v>
      </c>
    </row>
    <row r="2649" spans="1:10" x14ac:dyDescent="0.2">
      <c r="A2649" s="9" t="s">
        <v>67</v>
      </c>
      <c r="B2649" s="9" t="s">
        <v>1073</v>
      </c>
      <c r="C2649" s="9" t="s">
        <v>34</v>
      </c>
      <c r="D2649" s="9" t="s">
        <v>45</v>
      </c>
      <c r="E2649" s="9" t="s">
        <v>46</v>
      </c>
      <c r="F2649" s="9" t="s">
        <v>47</v>
      </c>
      <c r="G2649" s="9" t="s">
        <v>1073</v>
      </c>
      <c r="H2649" s="9" t="s">
        <v>1074</v>
      </c>
      <c r="I2649" s="10">
        <v>39561</v>
      </c>
      <c r="J2649" s="11">
        <v>6983.21</v>
      </c>
    </row>
    <row r="2650" spans="1:10" x14ac:dyDescent="0.2">
      <c r="A2650" s="9" t="s">
        <v>67</v>
      </c>
      <c r="B2650" s="9" t="s">
        <v>1073</v>
      </c>
      <c r="C2650" s="9" t="s">
        <v>34</v>
      </c>
      <c r="D2650" s="9" t="s">
        <v>45</v>
      </c>
      <c r="E2650" s="9" t="s">
        <v>46</v>
      </c>
      <c r="F2650" s="9" t="s">
        <v>47</v>
      </c>
      <c r="G2650" s="9" t="s">
        <v>1073</v>
      </c>
      <c r="H2650" s="9" t="s">
        <v>1074</v>
      </c>
      <c r="I2650" s="10">
        <v>39861</v>
      </c>
      <c r="J2650" s="11">
        <v>195852.5</v>
      </c>
    </row>
    <row r="2651" spans="1:10" x14ac:dyDescent="0.2">
      <c r="A2651" s="9" t="s">
        <v>67</v>
      </c>
      <c r="B2651" s="9" t="s">
        <v>1073</v>
      </c>
      <c r="C2651" s="9" t="s">
        <v>34</v>
      </c>
      <c r="D2651" s="9" t="s">
        <v>45</v>
      </c>
      <c r="E2651" s="9" t="s">
        <v>46</v>
      </c>
      <c r="F2651" s="9" t="s">
        <v>47</v>
      </c>
      <c r="G2651" s="9" t="s">
        <v>1073</v>
      </c>
      <c r="H2651" s="9" t="s">
        <v>1074</v>
      </c>
      <c r="I2651" s="10">
        <v>39917</v>
      </c>
      <c r="J2651" s="11">
        <v>2490.56</v>
      </c>
    </row>
    <row r="2652" spans="1:10" x14ac:dyDescent="0.2">
      <c r="A2652" s="9" t="s">
        <v>67</v>
      </c>
      <c r="B2652" s="9" t="s">
        <v>1073</v>
      </c>
      <c r="C2652" s="9" t="s">
        <v>34</v>
      </c>
      <c r="D2652" s="9" t="s">
        <v>45</v>
      </c>
      <c r="E2652" s="9" t="s">
        <v>46</v>
      </c>
      <c r="F2652" s="9" t="s">
        <v>47</v>
      </c>
      <c r="G2652" s="9" t="s">
        <v>1073</v>
      </c>
      <c r="H2652" s="9" t="s">
        <v>1074</v>
      </c>
      <c r="I2652" s="10">
        <v>39994</v>
      </c>
      <c r="J2652" s="11">
        <v>2499.94</v>
      </c>
    </row>
    <row r="2653" spans="1:10" x14ac:dyDescent="0.2">
      <c r="A2653" s="9" t="s">
        <v>67</v>
      </c>
      <c r="B2653" s="9" t="s">
        <v>1073</v>
      </c>
      <c r="C2653" s="9" t="s">
        <v>34</v>
      </c>
      <c r="D2653" s="9" t="s">
        <v>45</v>
      </c>
      <c r="E2653" s="9" t="s">
        <v>46</v>
      </c>
      <c r="F2653" s="9" t="s">
        <v>47</v>
      </c>
      <c r="G2653" s="9" t="s">
        <v>1073</v>
      </c>
      <c r="H2653" s="9" t="s">
        <v>1074</v>
      </c>
      <c r="I2653" s="10">
        <v>40178</v>
      </c>
      <c r="J2653" s="11">
        <v>-0.02</v>
      </c>
    </row>
    <row r="2654" spans="1:10" x14ac:dyDescent="0.2">
      <c r="A2654" s="9" t="s">
        <v>67</v>
      </c>
      <c r="B2654" s="9" t="s">
        <v>1073</v>
      </c>
      <c r="C2654" s="9" t="s">
        <v>34</v>
      </c>
      <c r="D2654" s="9" t="s">
        <v>45</v>
      </c>
      <c r="E2654" s="9" t="s">
        <v>46</v>
      </c>
      <c r="F2654" s="9" t="s">
        <v>47</v>
      </c>
      <c r="G2654" s="9" t="s">
        <v>1073</v>
      </c>
      <c r="H2654" s="9" t="s">
        <v>1074</v>
      </c>
      <c r="I2654" s="10">
        <v>40239</v>
      </c>
      <c r="J2654" s="11">
        <v>9200.67</v>
      </c>
    </row>
    <row r="2655" spans="1:10" x14ac:dyDescent="0.2">
      <c r="A2655" s="9" t="s">
        <v>67</v>
      </c>
      <c r="B2655" s="9" t="s">
        <v>1073</v>
      </c>
      <c r="C2655" s="9" t="s">
        <v>34</v>
      </c>
      <c r="D2655" s="9" t="s">
        <v>45</v>
      </c>
      <c r="E2655" s="9" t="s">
        <v>46</v>
      </c>
      <c r="F2655" s="9" t="s">
        <v>47</v>
      </c>
      <c r="G2655" s="9" t="s">
        <v>1073</v>
      </c>
      <c r="H2655" s="9" t="s">
        <v>1074</v>
      </c>
      <c r="I2655" s="10">
        <v>40421</v>
      </c>
      <c r="J2655" s="11">
        <v>4352.01</v>
      </c>
    </row>
    <row r="2656" spans="1:10" x14ac:dyDescent="0.2">
      <c r="A2656" s="9" t="s">
        <v>67</v>
      </c>
      <c r="B2656" s="9" t="s">
        <v>1073</v>
      </c>
      <c r="C2656" s="9" t="s">
        <v>34</v>
      </c>
      <c r="D2656" s="9" t="s">
        <v>45</v>
      </c>
      <c r="E2656" s="9" t="s">
        <v>46</v>
      </c>
      <c r="F2656" s="9" t="s">
        <v>47</v>
      </c>
      <c r="G2656" s="9" t="s">
        <v>1073</v>
      </c>
      <c r="H2656" s="9" t="s">
        <v>1074</v>
      </c>
      <c r="I2656" s="10">
        <v>40805</v>
      </c>
      <c r="J2656" s="11">
        <v>188035.81</v>
      </c>
    </row>
    <row r="2657" spans="1:10" x14ac:dyDescent="0.2">
      <c r="A2657" s="9" t="s">
        <v>67</v>
      </c>
      <c r="B2657" s="9" t="s">
        <v>1073</v>
      </c>
      <c r="C2657" s="9" t="s">
        <v>34</v>
      </c>
      <c r="D2657" s="9" t="s">
        <v>45</v>
      </c>
      <c r="E2657" s="9" t="s">
        <v>46</v>
      </c>
      <c r="F2657" s="9" t="s">
        <v>47</v>
      </c>
      <c r="G2657" s="9" t="s">
        <v>1073</v>
      </c>
      <c r="H2657" s="9" t="s">
        <v>1074</v>
      </c>
      <c r="I2657" s="10">
        <v>41426</v>
      </c>
      <c r="J2657" s="11">
        <v>216492.08</v>
      </c>
    </row>
    <row r="2658" spans="1:10" x14ac:dyDescent="0.2">
      <c r="A2658" s="9" t="s">
        <v>67</v>
      </c>
      <c r="B2658" s="9" t="s">
        <v>1073</v>
      </c>
      <c r="C2658" s="9" t="s">
        <v>34</v>
      </c>
      <c r="D2658" s="9" t="s">
        <v>45</v>
      </c>
      <c r="E2658" s="9" t="s">
        <v>46</v>
      </c>
      <c r="F2658" s="9" t="s">
        <v>47</v>
      </c>
      <c r="G2658" s="9" t="s">
        <v>1073</v>
      </c>
      <c r="H2658" s="9" t="s">
        <v>1074</v>
      </c>
      <c r="I2658" s="10">
        <v>41518</v>
      </c>
      <c r="J2658" s="11">
        <v>33151.620000000003</v>
      </c>
    </row>
    <row r="2659" spans="1:10" x14ac:dyDescent="0.2">
      <c r="A2659" s="9" t="s">
        <v>67</v>
      </c>
      <c r="B2659" s="9" t="s">
        <v>1073</v>
      </c>
      <c r="C2659" s="9" t="s">
        <v>34</v>
      </c>
      <c r="D2659" s="9" t="s">
        <v>45</v>
      </c>
      <c r="E2659" s="9" t="s">
        <v>46</v>
      </c>
      <c r="F2659" s="9" t="s">
        <v>47</v>
      </c>
      <c r="G2659" s="9" t="s">
        <v>1073</v>
      </c>
      <c r="H2659" s="9" t="s">
        <v>1074</v>
      </c>
      <c r="I2659" s="10">
        <v>41591</v>
      </c>
      <c r="J2659" s="11">
        <v>84048.639999999999</v>
      </c>
    </row>
    <row r="2660" spans="1:10" x14ac:dyDescent="0.2">
      <c r="A2660" s="9" t="s">
        <v>67</v>
      </c>
      <c r="B2660" s="9" t="s">
        <v>1073</v>
      </c>
      <c r="C2660" s="9" t="s">
        <v>34</v>
      </c>
      <c r="D2660" s="9" t="s">
        <v>45</v>
      </c>
      <c r="E2660" s="9" t="s">
        <v>46</v>
      </c>
      <c r="F2660" s="9" t="s">
        <v>47</v>
      </c>
      <c r="G2660" s="9" t="s">
        <v>1073</v>
      </c>
      <c r="H2660" s="9" t="s">
        <v>1074</v>
      </c>
      <c r="I2660" s="10">
        <v>41981</v>
      </c>
      <c r="J2660" s="11">
        <v>45134.84</v>
      </c>
    </row>
    <row r="2661" spans="1:10" x14ac:dyDescent="0.2">
      <c r="A2661" s="9" t="s">
        <v>67</v>
      </c>
      <c r="B2661" s="9" t="s">
        <v>1073</v>
      </c>
      <c r="C2661" s="9" t="s">
        <v>34</v>
      </c>
      <c r="D2661" s="9" t="s">
        <v>45</v>
      </c>
      <c r="E2661" s="9" t="s">
        <v>46</v>
      </c>
      <c r="F2661" s="9" t="s">
        <v>47</v>
      </c>
      <c r="G2661" s="9" t="s">
        <v>1073</v>
      </c>
      <c r="H2661" s="9" t="s">
        <v>1074</v>
      </c>
      <c r="I2661" s="10">
        <v>42472</v>
      </c>
      <c r="J2661" s="11">
        <v>106916.25</v>
      </c>
    </row>
    <row r="2662" spans="1:10" x14ac:dyDescent="0.2">
      <c r="A2662" s="9" t="s">
        <v>67</v>
      </c>
      <c r="B2662" s="9" t="s">
        <v>1075</v>
      </c>
      <c r="C2662" s="9" t="s">
        <v>12</v>
      </c>
      <c r="D2662" s="9" t="s">
        <v>45</v>
      </c>
      <c r="E2662" s="9" t="s">
        <v>46</v>
      </c>
      <c r="F2662" s="9" t="s">
        <v>47</v>
      </c>
      <c r="G2662" s="9" t="s">
        <v>1075</v>
      </c>
      <c r="H2662" s="9" t="s">
        <v>1076</v>
      </c>
      <c r="I2662" s="10">
        <v>29952</v>
      </c>
      <c r="J2662" s="11">
        <v>2015.6</v>
      </c>
    </row>
    <row r="2663" spans="1:10" x14ac:dyDescent="0.2">
      <c r="A2663" s="9" t="s">
        <v>67</v>
      </c>
      <c r="B2663" s="9" t="s">
        <v>1075</v>
      </c>
      <c r="C2663" s="9" t="s">
        <v>12</v>
      </c>
      <c r="D2663" s="9" t="s">
        <v>45</v>
      </c>
      <c r="E2663" s="9" t="s">
        <v>46</v>
      </c>
      <c r="F2663" s="9" t="s">
        <v>47</v>
      </c>
      <c r="G2663" s="9" t="s">
        <v>1075</v>
      </c>
      <c r="H2663" s="9" t="s">
        <v>1076</v>
      </c>
      <c r="I2663" s="10">
        <v>30682</v>
      </c>
      <c r="J2663" s="11">
        <v>3200.18</v>
      </c>
    </row>
    <row r="2664" spans="1:10" x14ac:dyDescent="0.2">
      <c r="A2664" s="9" t="s">
        <v>67</v>
      </c>
      <c r="B2664" s="9" t="s">
        <v>1075</v>
      </c>
      <c r="C2664" s="9" t="s">
        <v>12</v>
      </c>
      <c r="D2664" s="9" t="s">
        <v>45</v>
      </c>
      <c r="E2664" s="9" t="s">
        <v>46</v>
      </c>
      <c r="F2664" s="9" t="s">
        <v>47</v>
      </c>
      <c r="G2664" s="9" t="s">
        <v>1075</v>
      </c>
      <c r="H2664" s="9" t="s">
        <v>1076</v>
      </c>
      <c r="I2664" s="10">
        <v>31778</v>
      </c>
      <c r="J2664" s="11">
        <v>10376.1</v>
      </c>
    </row>
    <row r="2665" spans="1:10" x14ac:dyDescent="0.2">
      <c r="A2665" s="9" t="s">
        <v>67</v>
      </c>
      <c r="B2665" s="9" t="s">
        <v>1075</v>
      </c>
      <c r="C2665" s="9" t="s">
        <v>12</v>
      </c>
      <c r="D2665" s="9" t="s">
        <v>45</v>
      </c>
      <c r="E2665" s="9" t="s">
        <v>46</v>
      </c>
      <c r="F2665" s="9" t="s">
        <v>47</v>
      </c>
      <c r="G2665" s="9" t="s">
        <v>1075</v>
      </c>
      <c r="H2665" s="9" t="s">
        <v>1076</v>
      </c>
      <c r="I2665" s="10">
        <v>34335</v>
      </c>
      <c r="J2665" s="11">
        <v>420.43</v>
      </c>
    </row>
    <row r="2666" spans="1:10" x14ac:dyDescent="0.2">
      <c r="A2666" s="9" t="s">
        <v>67</v>
      </c>
      <c r="B2666" s="9" t="s">
        <v>1075</v>
      </c>
      <c r="C2666" s="9" t="s">
        <v>12</v>
      </c>
      <c r="D2666" s="9" t="s">
        <v>45</v>
      </c>
      <c r="E2666" s="9" t="s">
        <v>46</v>
      </c>
      <c r="F2666" s="9" t="s">
        <v>47</v>
      </c>
      <c r="G2666" s="9" t="s">
        <v>1075</v>
      </c>
      <c r="H2666" s="9" t="s">
        <v>1076</v>
      </c>
      <c r="I2666" s="10">
        <v>35431</v>
      </c>
      <c r="J2666" s="12">
        <v>0</v>
      </c>
    </row>
    <row r="2667" spans="1:10" x14ac:dyDescent="0.2">
      <c r="A2667" s="9" t="s">
        <v>67</v>
      </c>
      <c r="B2667" s="9" t="s">
        <v>1075</v>
      </c>
      <c r="C2667" s="9" t="s">
        <v>12</v>
      </c>
      <c r="D2667" s="9" t="s">
        <v>45</v>
      </c>
      <c r="E2667" s="9" t="s">
        <v>46</v>
      </c>
      <c r="F2667" s="9" t="s">
        <v>47</v>
      </c>
      <c r="G2667" s="9" t="s">
        <v>1075</v>
      </c>
      <c r="H2667" s="9" t="s">
        <v>1076</v>
      </c>
      <c r="I2667" s="10">
        <v>37622</v>
      </c>
      <c r="J2667" s="12">
        <v>0</v>
      </c>
    </row>
    <row r="2668" spans="1:10" x14ac:dyDescent="0.2">
      <c r="A2668" s="9" t="s">
        <v>67</v>
      </c>
      <c r="B2668" s="9" t="s">
        <v>1075</v>
      </c>
      <c r="C2668" s="9" t="s">
        <v>12</v>
      </c>
      <c r="D2668" s="9" t="s">
        <v>45</v>
      </c>
      <c r="E2668" s="9" t="s">
        <v>46</v>
      </c>
      <c r="F2668" s="9" t="s">
        <v>47</v>
      </c>
      <c r="G2668" s="9" t="s">
        <v>1075</v>
      </c>
      <c r="H2668" s="9" t="s">
        <v>1076</v>
      </c>
      <c r="I2668" s="10">
        <v>38769</v>
      </c>
      <c r="J2668" s="11">
        <v>28003.07</v>
      </c>
    </row>
    <row r="2669" spans="1:10" x14ac:dyDescent="0.2">
      <c r="A2669" s="9" t="s">
        <v>67</v>
      </c>
      <c r="B2669" s="9" t="s">
        <v>1075</v>
      </c>
      <c r="C2669" s="9" t="s">
        <v>12</v>
      </c>
      <c r="D2669" s="9" t="s">
        <v>45</v>
      </c>
      <c r="E2669" s="9" t="s">
        <v>46</v>
      </c>
      <c r="F2669" s="9" t="s">
        <v>47</v>
      </c>
      <c r="G2669" s="9" t="s">
        <v>1075</v>
      </c>
      <c r="H2669" s="9" t="s">
        <v>1076</v>
      </c>
      <c r="I2669" s="10">
        <v>39098</v>
      </c>
      <c r="J2669" s="11">
        <v>13641.51</v>
      </c>
    </row>
    <row r="2670" spans="1:10" x14ac:dyDescent="0.2">
      <c r="A2670" s="9" t="s">
        <v>67</v>
      </c>
      <c r="B2670" s="9" t="s">
        <v>1075</v>
      </c>
      <c r="C2670" s="9" t="s">
        <v>12</v>
      </c>
      <c r="D2670" s="9" t="s">
        <v>45</v>
      </c>
      <c r="E2670" s="9" t="s">
        <v>46</v>
      </c>
      <c r="F2670" s="9" t="s">
        <v>47</v>
      </c>
      <c r="G2670" s="9" t="s">
        <v>1075</v>
      </c>
      <c r="H2670" s="9" t="s">
        <v>1076</v>
      </c>
      <c r="I2670" s="10">
        <v>41274</v>
      </c>
      <c r="J2670" s="11">
        <v>-0.05</v>
      </c>
    </row>
    <row r="2671" spans="1:10" x14ac:dyDescent="0.2">
      <c r="A2671" s="9" t="s">
        <v>67</v>
      </c>
      <c r="B2671" s="9" t="s">
        <v>1075</v>
      </c>
      <c r="C2671" s="9" t="s">
        <v>12</v>
      </c>
      <c r="D2671" s="9" t="s">
        <v>45</v>
      </c>
      <c r="E2671" s="9" t="s">
        <v>46</v>
      </c>
      <c r="F2671" s="9" t="s">
        <v>47</v>
      </c>
      <c r="G2671" s="9" t="s">
        <v>1075</v>
      </c>
      <c r="H2671" s="9" t="s">
        <v>1076</v>
      </c>
      <c r="I2671" s="10">
        <v>41334</v>
      </c>
      <c r="J2671" s="11">
        <v>81323.88</v>
      </c>
    </row>
    <row r="2672" spans="1:10" x14ac:dyDescent="0.2">
      <c r="A2672" s="9" t="s">
        <v>67</v>
      </c>
      <c r="B2672" s="9" t="s">
        <v>1075</v>
      </c>
      <c r="C2672" s="9" t="s">
        <v>12</v>
      </c>
      <c r="D2672" s="9" t="s">
        <v>45</v>
      </c>
      <c r="E2672" s="9" t="s">
        <v>46</v>
      </c>
      <c r="F2672" s="9" t="s">
        <v>47</v>
      </c>
      <c r="G2672" s="9" t="s">
        <v>1075</v>
      </c>
      <c r="H2672" s="9" t="s">
        <v>1076</v>
      </c>
      <c r="I2672" s="10">
        <v>42488</v>
      </c>
      <c r="J2672" s="11">
        <v>95055.23</v>
      </c>
    </row>
    <row r="2673" spans="1:10" x14ac:dyDescent="0.2">
      <c r="A2673" s="9" t="s">
        <v>67</v>
      </c>
      <c r="B2673" s="9" t="s">
        <v>1077</v>
      </c>
      <c r="C2673" s="9" t="s">
        <v>34</v>
      </c>
      <c r="D2673" s="9" t="s">
        <v>45</v>
      </c>
      <c r="E2673" s="9" t="s">
        <v>46</v>
      </c>
      <c r="F2673" s="9" t="s">
        <v>47</v>
      </c>
      <c r="G2673" s="9" t="s">
        <v>1077</v>
      </c>
      <c r="H2673" s="9" t="s">
        <v>1078</v>
      </c>
      <c r="I2673" s="10">
        <v>41150</v>
      </c>
      <c r="J2673" s="11">
        <v>75254.960000000006</v>
      </c>
    </row>
    <row r="2674" spans="1:10" x14ac:dyDescent="0.2">
      <c r="A2674" s="9" t="s">
        <v>67</v>
      </c>
      <c r="B2674" s="9" t="s">
        <v>1079</v>
      </c>
      <c r="C2674" s="9" t="s">
        <v>34</v>
      </c>
      <c r="D2674" s="9" t="s">
        <v>45</v>
      </c>
      <c r="E2674" s="9" t="s">
        <v>46</v>
      </c>
      <c r="F2674" s="9" t="s">
        <v>47</v>
      </c>
      <c r="G2674" s="9" t="s">
        <v>1079</v>
      </c>
      <c r="H2674" s="9" t="s">
        <v>1080</v>
      </c>
      <c r="I2674" s="10">
        <v>30682</v>
      </c>
      <c r="J2674" s="11">
        <v>1749688.9</v>
      </c>
    </row>
    <row r="2675" spans="1:10" x14ac:dyDescent="0.2">
      <c r="A2675" s="9" t="s">
        <v>67</v>
      </c>
      <c r="B2675" s="9" t="s">
        <v>1079</v>
      </c>
      <c r="C2675" s="9" t="s">
        <v>34</v>
      </c>
      <c r="D2675" s="9" t="s">
        <v>45</v>
      </c>
      <c r="E2675" s="9" t="s">
        <v>46</v>
      </c>
      <c r="F2675" s="9" t="s">
        <v>47</v>
      </c>
      <c r="G2675" s="9" t="s">
        <v>1079</v>
      </c>
      <c r="H2675" s="9" t="s">
        <v>1080</v>
      </c>
      <c r="I2675" s="10">
        <v>31048</v>
      </c>
      <c r="J2675" s="11">
        <v>80634.039999999994</v>
      </c>
    </row>
    <row r="2676" spans="1:10" x14ac:dyDescent="0.2">
      <c r="A2676" s="9" t="s">
        <v>67</v>
      </c>
      <c r="B2676" s="9" t="s">
        <v>1079</v>
      </c>
      <c r="C2676" s="9" t="s">
        <v>34</v>
      </c>
      <c r="D2676" s="9" t="s">
        <v>45</v>
      </c>
      <c r="E2676" s="9" t="s">
        <v>46</v>
      </c>
      <c r="F2676" s="9" t="s">
        <v>47</v>
      </c>
      <c r="G2676" s="9" t="s">
        <v>1079</v>
      </c>
      <c r="H2676" s="9" t="s">
        <v>1080</v>
      </c>
      <c r="I2676" s="10">
        <v>31413</v>
      </c>
      <c r="J2676" s="11">
        <v>30662.04</v>
      </c>
    </row>
    <row r="2677" spans="1:10" x14ac:dyDescent="0.2">
      <c r="A2677" s="9" t="s">
        <v>67</v>
      </c>
      <c r="B2677" s="9" t="s">
        <v>1079</v>
      </c>
      <c r="C2677" s="9" t="s">
        <v>34</v>
      </c>
      <c r="D2677" s="9" t="s">
        <v>45</v>
      </c>
      <c r="E2677" s="9" t="s">
        <v>46</v>
      </c>
      <c r="F2677" s="9" t="s">
        <v>47</v>
      </c>
      <c r="G2677" s="9" t="s">
        <v>1079</v>
      </c>
      <c r="H2677" s="9" t="s">
        <v>1080</v>
      </c>
      <c r="I2677" s="10">
        <v>31778</v>
      </c>
      <c r="J2677" s="11">
        <v>17082.89</v>
      </c>
    </row>
    <row r="2678" spans="1:10" x14ac:dyDescent="0.2">
      <c r="A2678" s="9" t="s">
        <v>67</v>
      </c>
      <c r="B2678" s="9" t="s">
        <v>1079</v>
      </c>
      <c r="C2678" s="9" t="s">
        <v>34</v>
      </c>
      <c r="D2678" s="9" t="s">
        <v>45</v>
      </c>
      <c r="E2678" s="9" t="s">
        <v>46</v>
      </c>
      <c r="F2678" s="9" t="s">
        <v>47</v>
      </c>
      <c r="G2678" s="9" t="s">
        <v>1079</v>
      </c>
      <c r="H2678" s="9" t="s">
        <v>1080</v>
      </c>
      <c r="I2678" s="10">
        <v>32143</v>
      </c>
      <c r="J2678" s="11">
        <v>8904.02</v>
      </c>
    </row>
    <row r="2679" spans="1:10" x14ac:dyDescent="0.2">
      <c r="A2679" s="9" t="s">
        <v>67</v>
      </c>
      <c r="B2679" s="9" t="s">
        <v>1079</v>
      </c>
      <c r="C2679" s="9" t="s">
        <v>34</v>
      </c>
      <c r="D2679" s="9" t="s">
        <v>45</v>
      </c>
      <c r="E2679" s="9" t="s">
        <v>46</v>
      </c>
      <c r="F2679" s="9" t="s">
        <v>47</v>
      </c>
      <c r="G2679" s="9" t="s">
        <v>1079</v>
      </c>
      <c r="H2679" s="9" t="s">
        <v>1080</v>
      </c>
      <c r="I2679" s="10">
        <v>32509</v>
      </c>
      <c r="J2679" s="11">
        <v>5424.78</v>
      </c>
    </row>
    <row r="2680" spans="1:10" x14ac:dyDescent="0.2">
      <c r="A2680" s="9" t="s">
        <v>67</v>
      </c>
      <c r="B2680" s="9" t="s">
        <v>1079</v>
      </c>
      <c r="C2680" s="9" t="s">
        <v>34</v>
      </c>
      <c r="D2680" s="9" t="s">
        <v>45</v>
      </c>
      <c r="E2680" s="9" t="s">
        <v>46</v>
      </c>
      <c r="F2680" s="9" t="s">
        <v>47</v>
      </c>
      <c r="G2680" s="9" t="s">
        <v>1079</v>
      </c>
      <c r="H2680" s="9" t="s">
        <v>1080</v>
      </c>
      <c r="I2680" s="10">
        <v>32874</v>
      </c>
      <c r="J2680" s="11">
        <v>1722.95</v>
      </c>
    </row>
    <row r="2681" spans="1:10" x14ac:dyDescent="0.2">
      <c r="A2681" s="9" t="s">
        <v>67</v>
      </c>
      <c r="B2681" s="9" t="s">
        <v>1079</v>
      </c>
      <c r="C2681" s="9" t="s">
        <v>34</v>
      </c>
      <c r="D2681" s="9" t="s">
        <v>45</v>
      </c>
      <c r="E2681" s="9" t="s">
        <v>46</v>
      </c>
      <c r="F2681" s="9" t="s">
        <v>47</v>
      </c>
      <c r="G2681" s="9" t="s">
        <v>1079</v>
      </c>
      <c r="H2681" s="9" t="s">
        <v>1080</v>
      </c>
      <c r="I2681" s="10">
        <v>33239</v>
      </c>
      <c r="J2681" s="11">
        <v>7378.79</v>
      </c>
    </row>
    <row r="2682" spans="1:10" x14ac:dyDescent="0.2">
      <c r="A2682" s="9" t="s">
        <v>67</v>
      </c>
      <c r="B2682" s="9" t="s">
        <v>1079</v>
      </c>
      <c r="C2682" s="9" t="s">
        <v>34</v>
      </c>
      <c r="D2682" s="9" t="s">
        <v>45</v>
      </c>
      <c r="E2682" s="9" t="s">
        <v>46</v>
      </c>
      <c r="F2682" s="9" t="s">
        <v>47</v>
      </c>
      <c r="G2682" s="9" t="s">
        <v>1079</v>
      </c>
      <c r="H2682" s="9" t="s">
        <v>1080</v>
      </c>
      <c r="I2682" s="10">
        <v>33604</v>
      </c>
      <c r="J2682" s="11">
        <v>11245.22</v>
      </c>
    </row>
    <row r="2683" spans="1:10" x14ac:dyDescent="0.2">
      <c r="A2683" s="9" t="s">
        <v>67</v>
      </c>
      <c r="B2683" s="9" t="s">
        <v>1079</v>
      </c>
      <c r="C2683" s="9" t="s">
        <v>34</v>
      </c>
      <c r="D2683" s="9" t="s">
        <v>45</v>
      </c>
      <c r="E2683" s="9" t="s">
        <v>46</v>
      </c>
      <c r="F2683" s="9" t="s">
        <v>47</v>
      </c>
      <c r="G2683" s="9" t="s">
        <v>1079</v>
      </c>
      <c r="H2683" s="9" t="s">
        <v>1080</v>
      </c>
      <c r="I2683" s="10">
        <v>33970</v>
      </c>
      <c r="J2683" s="11">
        <v>6768.45</v>
      </c>
    </row>
    <row r="2684" spans="1:10" x14ac:dyDescent="0.2">
      <c r="A2684" s="9" t="s">
        <v>67</v>
      </c>
      <c r="B2684" s="9" t="s">
        <v>1079</v>
      </c>
      <c r="C2684" s="9" t="s">
        <v>34</v>
      </c>
      <c r="D2684" s="9" t="s">
        <v>45</v>
      </c>
      <c r="E2684" s="9" t="s">
        <v>46</v>
      </c>
      <c r="F2684" s="9" t="s">
        <v>47</v>
      </c>
      <c r="G2684" s="9" t="s">
        <v>1079</v>
      </c>
      <c r="H2684" s="9" t="s">
        <v>1080</v>
      </c>
      <c r="I2684" s="10">
        <v>34335</v>
      </c>
      <c r="J2684" s="11">
        <v>5064.62</v>
      </c>
    </row>
    <row r="2685" spans="1:10" x14ac:dyDescent="0.2">
      <c r="A2685" s="9" t="s">
        <v>67</v>
      </c>
      <c r="B2685" s="9" t="s">
        <v>1079</v>
      </c>
      <c r="C2685" s="9" t="s">
        <v>34</v>
      </c>
      <c r="D2685" s="9" t="s">
        <v>45</v>
      </c>
      <c r="E2685" s="9" t="s">
        <v>46</v>
      </c>
      <c r="F2685" s="9" t="s">
        <v>47</v>
      </c>
      <c r="G2685" s="9" t="s">
        <v>1079</v>
      </c>
      <c r="H2685" s="9" t="s">
        <v>1080</v>
      </c>
      <c r="I2685" s="10">
        <v>34700</v>
      </c>
      <c r="J2685" s="11">
        <v>19892.150000000001</v>
      </c>
    </row>
    <row r="2686" spans="1:10" x14ac:dyDescent="0.2">
      <c r="A2686" s="9" t="s">
        <v>67</v>
      </c>
      <c r="B2686" s="9" t="s">
        <v>1079</v>
      </c>
      <c r="C2686" s="9" t="s">
        <v>34</v>
      </c>
      <c r="D2686" s="9" t="s">
        <v>45</v>
      </c>
      <c r="E2686" s="9" t="s">
        <v>46</v>
      </c>
      <c r="F2686" s="9" t="s">
        <v>47</v>
      </c>
      <c r="G2686" s="9" t="s">
        <v>1079</v>
      </c>
      <c r="H2686" s="9" t="s">
        <v>1080</v>
      </c>
      <c r="I2686" s="10">
        <v>35065</v>
      </c>
      <c r="J2686" s="11">
        <v>6384.49</v>
      </c>
    </row>
    <row r="2687" spans="1:10" x14ac:dyDescent="0.2">
      <c r="A2687" s="9" t="s">
        <v>67</v>
      </c>
      <c r="B2687" s="9" t="s">
        <v>1079</v>
      </c>
      <c r="C2687" s="9" t="s">
        <v>34</v>
      </c>
      <c r="D2687" s="9" t="s">
        <v>45</v>
      </c>
      <c r="E2687" s="9" t="s">
        <v>46</v>
      </c>
      <c r="F2687" s="9" t="s">
        <v>47</v>
      </c>
      <c r="G2687" s="9" t="s">
        <v>1079</v>
      </c>
      <c r="H2687" s="9" t="s">
        <v>1080</v>
      </c>
      <c r="I2687" s="10">
        <v>35431</v>
      </c>
      <c r="J2687" s="11">
        <v>92.69</v>
      </c>
    </row>
    <row r="2688" spans="1:10" x14ac:dyDescent="0.2">
      <c r="A2688" s="9" t="s">
        <v>67</v>
      </c>
      <c r="B2688" s="9" t="s">
        <v>1079</v>
      </c>
      <c r="C2688" s="9" t="s">
        <v>34</v>
      </c>
      <c r="D2688" s="9" t="s">
        <v>45</v>
      </c>
      <c r="E2688" s="9" t="s">
        <v>46</v>
      </c>
      <c r="F2688" s="9" t="s">
        <v>47</v>
      </c>
      <c r="G2688" s="9" t="s">
        <v>1079</v>
      </c>
      <c r="H2688" s="9" t="s">
        <v>1080</v>
      </c>
      <c r="I2688" s="10">
        <v>35796</v>
      </c>
      <c r="J2688" s="11">
        <v>608.78</v>
      </c>
    </row>
    <row r="2689" spans="1:10" x14ac:dyDescent="0.2">
      <c r="A2689" s="9" t="s">
        <v>67</v>
      </c>
      <c r="B2689" s="9" t="s">
        <v>1079</v>
      </c>
      <c r="C2689" s="9" t="s">
        <v>34</v>
      </c>
      <c r="D2689" s="9" t="s">
        <v>45</v>
      </c>
      <c r="E2689" s="9" t="s">
        <v>46</v>
      </c>
      <c r="F2689" s="9" t="s">
        <v>47</v>
      </c>
      <c r="G2689" s="9" t="s">
        <v>1079</v>
      </c>
      <c r="H2689" s="9" t="s">
        <v>1080</v>
      </c>
      <c r="I2689" s="10">
        <v>36526</v>
      </c>
      <c r="J2689" s="11">
        <v>10446.94</v>
      </c>
    </row>
    <row r="2690" spans="1:10" x14ac:dyDescent="0.2">
      <c r="A2690" s="9" t="s">
        <v>67</v>
      </c>
      <c r="B2690" s="9" t="s">
        <v>1079</v>
      </c>
      <c r="C2690" s="9" t="s">
        <v>34</v>
      </c>
      <c r="D2690" s="9" t="s">
        <v>45</v>
      </c>
      <c r="E2690" s="9" t="s">
        <v>46</v>
      </c>
      <c r="F2690" s="9" t="s">
        <v>47</v>
      </c>
      <c r="G2690" s="9" t="s">
        <v>1079</v>
      </c>
      <c r="H2690" s="9" t="s">
        <v>1080</v>
      </c>
      <c r="I2690" s="10">
        <v>36892</v>
      </c>
      <c r="J2690" s="11">
        <v>4538.05</v>
      </c>
    </row>
    <row r="2691" spans="1:10" x14ac:dyDescent="0.2">
      <c r="A2691" s="9" t="s">
        <v>67</v>
      </c>
      <c r="B2691" s="9" t="s">
        <v>1079</v>
      </c>
      <c r="C2691" s="9" t="s">
        <v>34</v>
      </c>
      <c r="D2691" s="9" t="s">
        <v>45</v>
      </c>
      <c r="E2691" s="9" t="s">
        <v>46</v>
      </c>
      <c r="F2691" s="9" t="s">
        <v>47</v>
      </c>
      <c r="G2691" s="9" t="s">
        <v>1079</v>
      </c>
      <c r="H2691" s="9" t="s">
        <v>1080</v>
      </c>
      <c r="I2691" s="10">
        <v>37257</v>
      </c>
      <c r="J2691" s="11">
        <v>101178.05</v>
      </c>
    </row>
    <row r="2692" spans="1:10" x14ac:dyDescent="0.2">
      <c r="A2692" s="9" t="s">
        <v>67</v>
      </c>
      <c r="B2692" s="9" t="s">
        <v>1079</v>
      </c>
      <c r="C2692" s="9" t="s">
        <v>34</v>
      </c>
      <c r="D2692" s="9" t="s">
        <v>45</v>
      </c>
      <c r="E2692" s="9" t="s">
        <v>46</v>
      </c>
      <c r="F2692" s="9" t="s">
        <v>47</v>
      </c>
      <c r="G2692" s="9" t="s">
        <v>1079</v>
      </c>
      <c r="H2692" s="9" t="s">
        <v>1080</v>
      </c>
      <c r="I2692" s="10">
        <v>37622</v>
      </c>
      <c r="J2692" s="11">
        <v>77428.12</v>
      </c>
    </row>
    <row r="2693" spans="1:10" x14ac:dyDescent="0.2">
      <c r="A2693" s="9" t="s">
        <v>67</v>
      </c>
      <c r="B2693" s="9" t="s">
        <v>1079</v>
      </c>
      <c r="C2693" s="9" t="s">
        <v>34</v>
      </c>
      <c r="D2693" s="9" t="s">
        <v>45</v>
      </c>
      <c r="E2693" s="9" t="s">
        <v>46</v>
      </c>
      <c r="F2693" s="9" t="s">
        <v>47</v>
      </c>
      <c r="G2693" s="9" t="s">
        <v>1079</v>
      </c>
      <c r="H2693" s="9" t="s">
        <v>1080</v>
      </c>
      <c r="I2693" s="10">
        <v>37987</v>
      </c>
      <c r="J2693" s="11">
        <v>168704.94</v>
      </c>
    </row>
    <row r="2694" spans="1:10" x14ac:dyDescent="0.2">
      <c r="A2694" s="9" t="s">
        <v>67</v>
      </c>
      <c r="B2694" s="9" t="s">
        <v>1079</v>
      </c>
      <c r="C2694" s="9" t="s">
        <v>34</v>
      </c>
      <c r="D2694" s="9" t="s">
        <v>45</v>
      </c>
      <c r="E2694" s="9" t="s">
        <v>46</v>
      </c>
      <c r="F2694" s="9" t="s">
        <v>47</v>
      </c>
      <c r="G2694" s="9" t="s">
        <v>1079</v>
      </c>
      <c r="H2694" s="9" t="s">
        <v>1080</v>
      </c>
      <c r="I2694" s="10">
        <v>38367</v>
      </c>
      <c r="J2694" s="11">
        <v>-447.71</v>
      </c>
    </row>
    <row r="2695" spans="1:10" x14ac:dyDescent="0.2">
      <c r="A2695" s="9" t="s">
        <v>67</v>
      </c>
      <c r="B2695" s="9" t="s">
        <v>1079</v>
      </c>
      <c r="C2695" s="9" t="s">
        <v>34</v>
      </c>
      <c r="D2695" s="9" t="s">
        <v>45</v>
      </c>
      <c r="E2695" s="9" t="s">
        <v>46</v>
      </c>
      <c r="F2695" s="9" t="s">
        <v>47</v>
      </c>
      <c r="G2695" s="9" t="s">
        <v>1079</v>
      </c>
      <c r="H2695" s="9" t="s">
        <v>1080</v>
      </c>
      <c r="I2695" s="10">
        <v>38398</v>
      </c>
      <c r="J2695" s="11">
        <v>738.5</v>
      </c>
    </row>
    <row r="2696" spans="1:10" x14ac:dyDescent="0.2">
      <c r="A2696" s="9" t="s">
        <v>67</v>
      </c>
      <c r="B2696" s="9" t="s">
        <v>1079</v>
      </c>
      <c r="C2696" s="9" t="s">
        <v>34</v>
      </c>
      <c r="D2696" s="9" t="s">
        <v>45</v>
      </c>
      <c r="E2696" s="9" t="s">
        <v>46</v>
      </c>
      <c r="F2696" s="9" t="s">
        <v>47</v>
      </c>
      <c r="G2696" s="9" t="s">
        <v>1079</v>
      </c>
      <c r="H2696" s="9" t="s">
        <v>1080</v>
      </c>
      <c r="I2696" s="10">
        <v>38426</v>
      </c>
      <c r="J2696" s="11">
        <v>-23318.23</v>
      </c>
    </row>
    <row r="2697" spans="1:10" x14ac:dyDescent="0.2">
      <c r="A2697" s="9" t="s">
        <v>67</v>
      </c>
      <c r="B2697" s="9" t="s">
        <v>1079</v>
      </c>
      <c r="C2697" s="9" t="s">
        <v>34</v>
      </c>
      <c r="D2697" s="9" t="s">
        <v>45</v>
      </c>
      <c r="E2697" s="9" t="s">
        <v>46</v>
      </c>
      <c r="F2697" s="9" t="s">
        <v>47</v>
      </c>
      <c r="G2697" s="9" t="s">
        <v>1079</v>
      </c>
      <c r="H2697" s="9" t="s">
        <v>1080</v>
      </c>
      <c r="I2697" s="10">
        <v>38457</v>
      </c>
      <c r="J2697" s="11">
        <v>-13176.3</v>
      </c>
    </row>
    <row r="2698" spans="1:10" x14ac:dyDescent="0.2">
      <c r="A2698" s="9" t="s">
        <v>67</v>
      </c>
      <c r="B2698" s="9" t="s">
        <v>1079</v>
      </c>
      <c r="C2698" s="9" t="s">
        <v>34</v>
      </c>
      <c r="D2698" s="9" t="s">
        <v>45</v>
      </c>
      <c r="E2698" s="9" t="s">
        <v>46</v>
      </c>
      <c r="F2698" s="9" t="s">
        <v>47</v>
      </c>
      <c r="G2698" s="9" t="s">
        <v>1079</v>
      </c>
      <c r="H2698" s="9" t="s">
        <v>1080</v>
      </c>
      <c r="I2698" s="10">
        <v>38487</v>
      </c>
      <c r="J2698" s="11">
        <v>1300.71</v>
      </c>
    </row>
    <row r="2699" spans="1:10" x14ac:dyDescent="0.2">
      <c r="A2699" s="9" t="s">
        <v>67</v>
      </c>
      <c r="B2699" s="9" t="s">
        <v>1079</v>
      </c>
      <c r="C2699" s="9" t="s">
        <v>34</v>
      </c>
      <c r="D2699" s="9" t="s">
        <v>45</v>
      </c>
      <c r="E2699" s="9" t="s">
        <v>46</v>
      </c>
      <c r="F2699" s="9" t="s">
        <v>47</v>
      </c>
      <c r="G2699" s="9" t="s">
        <v>1079</v>
      </c>
      <c r="H2699" s="9" t="s">
        <v>1080</v>
      </c>
      <c r="I2699" s="10">
        <v>38518</v>
      </c>
      <c r="J2699" s="11">
        <v>880.69</v>
      </c>
    </row>
    <row r="2700" spans="1:10" x14ac:dyDescent="0.2">
      <c r="A2700" s="9" t="s">
        <v>67</v>
      </c>
      <c r="B2700" s="9" t="s">
        <v>1079</v>
      </c>
      <c r="C2700" s="9" t="s">
        <v>34</v>
      </c>
      <c r="D2700" s="9" t="s">
        <v>45</v>
      </c>
      <c r="E2700" s="9" t="s">
        <v>46</v>
      </c>
      <c r="F2700" s="9" t="s">
        <v>47</v>
      </c>
      <c r="G2700" s="9" t="s">
        <v>1079</v>
      </c>
      <c r="H2700" s="9" t="s">
        <v>1080</v>
      </c>
      <c r="I2700" s="10">
        <v>38548</v>
      </c>
      <c r="J2700" s="11">
        <v>2913.09</v>
      </c>
    </row>
    <row r="2701" spans="1:10" x14ac:dyDescent="0.2">
      <c r="A2701" s="9" t="s">
        <v>67</v>
      </c>
      <c r="B2701" s="9" t="s">
        <v>1079</v>
      </c>
      <c r="C2701" s="9" t="s">
        <v>34</v>
      </c>
      <c r="D2701" s="9" t="s">
        <v>45</v>
      </c>
      <c r="E2701" s="9" t="s">
        <v>46</v>
      </c>
      <c r="F2701" s="9" t="s">
        <v>47</v>
      </c>
      <c r="G2701" s="9" t="s">
        <v>1079</v>
      </c>
      <c r="H2701" s="9" t="s">
        <v>1080</v>
      </c>
      <c r="I2701" s="10">
        <v>38579</v>
      </c>
      <c r="J2701" s="11">
        <v>1402.39</v>
      </c>
    </row>
    <row r="2702" spans="1:10" x14ac:dyDescent="0.2">
      <c r="A2702" s="9" t="s">
        <v>67</v>
      </c>
      <c r="B2702" s="9" t="s">
        <v>1079</v>
      </c>
      <c r="C2702" s="9" t="s">
        <v>34</v>
      </c>
      <c r="D2702" s="9" t="s">
        <v>45</v>
      </c>
      <c r="E2702" s="9" t="s">
        <v>46</v>
      </c>
      <c r="F2702" s="9" t="s">
        <v>47</v>
      </c>
      <c r="G2702" s="9" t="s">
        <v>1079</v>
      </c>
      <c r="H2702" s="9" t="s">
        <v>1080</v>
      </c>
      <c r="I2702" s="10">
        <v>38610</v>
      </c>
      <c r="J2702" s="11">
        <v>3317.41</v>
      </c>
    </row>
    <row r="2703" spans="1:10" x14ac:dyDescent="0.2">
      <c r="A2703" s="9" t="s">
        <v>67</v>
      </c>
      <c r="B2703" s="9" t="s">
        <v>1079</v>
      </c>
      <c r="C2703" s="9" t="s">
        <v>34</v>
      </c>
      <c r="D2703" s="9" t="s">
        <v>45</v>
      </c>
      <c r="E2703" s="9" t="s">
        <v>46</v>
      </c>
      <c r="F2703" s="9" t="s">
        <v>47</v>
      </c>
      <c r="G2703" s="9" t="s">
        <v>1079</v>
      </c>
      <c r="H2703" s="9" t="s">
        <v>1080</v>
      </c>
      <c r="I2703" s="10">
        <v>38640</v>
      </c>
      <c r="J2703" s="11">
        <v>447.09</v>
      </c>
    </row>
    <row r="2704" spans="1:10" x14ac:dyDescent="0.2">
      <c r="A2704" s="9" t="s">
        <v>67</v>
      </c>
      <c r="B2704" s="9" t="s">
        <v>1079</v>
      </c>
      <c r="C2704" s="9" t="s">
        <v>34</v>
      </c>
      <c r="D2704" s="9" t="s">
        <v>45</v>
      </c>
      <c r="E2704" s="9" t="s">
        <v>46</v>
      </c>
      <c r="F2704" s="9" t="s">
        <v>47</v>
      </c>
      <c r="G2704" s="9" t="s">
        <v>1079</v>
      </c>
      <c r="H2704" s="9" t="s">
        <v>1080</v>
      </c>
      <c r="I2704" s="10">
        <v>38671</v>
      </c>
      <c r="J2704" s="11">
        <v>58120.51</v>
      </c>
    </row>
    <row r="2705" spans="1:10" x14ac:dyDescent="0.2">
      <c r="A2705" s="9" t="s">
        <v>67</v>
      </c>
      <c r="B2705" s="9" t="s">
        <v>1079</v>
      </c>
      <c r="C2705" s="9" t="s">
        <v>34</v>
      </c>
      <c r="D2705" s="9" t="s">
        <v>45</v>
      </c>
      <c r="E2705" s="9" t="s">
        <v>46</v>
      </c>
      <c r="F2705" s="9" t="s">
        <v>47</v>
      </c>
      <c r="G2705" s="9" t="s">
        <v>1079</v>
      </c>
      <c r="H2705" s="9" t="s">
        <v>1080</v>
      </c>
      <c r="I2705" s="10">
        <v>38701</v>
      </c>
      <c r="J2705" s="11">
        <v>706.68</v>
      </c>
    </row>
    <row r="2706" spans="1:10" x14ac:dyDescent="0.2">
      <c r="A2706" s="9" t="s">
        <v>67</v>
      </c>
      <c r="B2706" s="9" t="s">
        <v>1079</v>
      </c>
      <c r="C2706" s="9" t="s">
        <v>34</v>
      </c>
      <c r="D2706" s="9" t="s">
        <v>45</v>
      </c>
      <c r="E2706" s="9" t="s">
        <v>46</v>
      </c>
      <c r="F2706" s="9" t="s">
        <v>47</v>
      </c>
      <c r="G2706" s="9" t="s">
        <v>1079</v>
      </c>
      <c r="H2706" s="9" t="s">
        <v>1080</v>
      </c>
      <c r="I2706" s="10">
        <v>38732</v>
      </c>
      <c r="J2706" s="11">
        <v>678.8</v>
      </c>
    </row>
    <row r="2707" spans="1:10" x14ac:dyDescent="0.2">
      <c r="A2707" s="9" t="s">
        <v>67</v>
      </c>
      <c r="B2707" s="9" t="s">
        <v>1079</v>
      </c>
      <c r="C2707" s="9" t="s">
        <v>34</v>
      </c>
      <c r="D2707" s="9" t="s">
        <v>45</v>
      </c>
      <c r="E2707" s="9" t="s">
        <v>46</v>
      </c>
      <c r="F2707" s="9" t="s">
        <v>47</v>
      </c>
      <c r="G2707" s="9" t="s">
        <v>1079</v>
      </c>
      <c r="H2707" s="9" t="s">
        <v>1080</v>
      </c>
      <c r="I2707" s="10">
        <v>38791</v>
      </c>
      <c r="J2707" s="11">
        <v>1142.1400000000001</v>
      </c>
    </row>
    <row r="2708" spans="1:10" x14ac:dyDescent="0.2">
      <c r="A2708" s="9" t="s">
        <v>67</v>
      </c>
      <c r="B2708" s="9" t="s">
        <v>1079</v>
      </c>
      <c r="C2708" s="9" t="s">
        <v>34</v>
      </c>
      <c r="D2708" s="9" t="s">
        <v>45</v>
      </c>
      <c r="E2708" s="9" t="s">
        <v>46</v>
      </c>
      <c r="F2708" s="9" t="s">
        <v>47</v>
      </c>
      <c r="G2708" s="9" t="s">
        <v>1079</v>
      </c>
      <c r="H2708" s="9" t="s">
        <v>1080</v>
      </c>
      <c r="I2708" s="10">
        <v>38822</v>
      </c>
      <c r="J2708" s="11">
        <v>7521.23</v>
      </c>
    </row>
    <row r="2709" spans="1:10" x14ac:dyDescent="0.2">
      <c r="A2709" s="9" t="s">
        <v>67</v>
      </c>
      <c r="B2709" s="9" t="s">
        <v>1079</v>
      </c>
      <c r="C2709" s="9" t="s">
        <v>34</v>
      </c>
      <c r="D2709" s="9" t="s">
        <v>45</v>
      </c>
      <c r="E2709" s="9" t="s">
        <v>46</v>
      </c>
      <c r="F2709" s="9" t="s">
        <v>47</v>
      </c>
      <c r="G2709" s="9" t="s">
        <v>1079</v>
      </c>
      <c r="H2709" s="9" t="s">
        <v>1080</v>
      </c>
      <c r="I2709" s="10">
        <v>38852</v>
      </c>
      <c r="J2709" s="11">
        <v>1702.18</v>
      </c>
    </row>
    <row r="2710" spans="1:10" x14ac:dyDescent="0.2">
      <c r="A2710" s="9" t="s">
        <v>67</v>
      </c>
      <c r="B2710" s="9" t="s">
        <v>1079</v>
      </c>
      <c r="C2710" s="9" t="s">
        <v>34</v>
      </c>
      <c r="D2710" s="9" t="s">
        <v>45</v>
      </c>
      <c r="E2710" s="9" t="s">
        <v>46</v>
      </c>
      <c r="F2710" s="9" t="s">
        <v>47</v>
      </c>
      <c r="G2710" s="9" t="s">
        <v>1079</v>
      </c>
      <c r="H2710" s="9" t="s">
        <v>1080</v>
      </c>
      <c r="I2710" s="10">
        <v>38883</v>
      </c>
      <c r="J2710" s="11">
        <v>20887.03</v>
      </c>
    </row>
    <row r="2711" spans="1:10" x14ac:dyDescent="0.2">
      <c r="A2711" s="9" t="s">
        <v>67</v>
      </c>
      <c r="B2711" s="9" t="s">
        <v>1079</v>
      </c>
      <c r="C2711" s="9" t="s">
        <v>34</v>
      </c>
      <c r="D2711" s="9" t="s">
        <v>45</v>
      </c>
      <c r="E2711" s="9" t="s">
        <v>46</v>
      </c>
      <c r="F2711" s="9" t="s">
        <v>47</v>
      </c>
      <c r="G2711" s="9" t="s">
        <v>1079</v>
      </c>
      <c r="H2711" s="9" t="s">
        <v>1080</v>
      </c>
      <c r="I2711" s="10">
        <v>38913</v>
      </c>
      <c r="J2711" s="11">
        <v>6966.27</v>
      </c>
    </row>
    <row r="2712" spans="1:10" x14ac:dyDescent="0.2">
      <c r="A2712" s="9" t="s">
        <v>67</v>
      </c>
      <c r="B2712" s="9" t="s">
        <v>1079</v>
      </c>
      <c r="C2712" s="9" t="s">
        <v>34</v>
      </c>
      <c r="D2712" s="9" t="s">
        <v>45</v>
      </c>
      <c r="E2712" s="9" t="s">
        <v>46</v>
      </c>
      <c r="F2712" s="9" t="s">
        <v>47</v>
      </c>
      <c r="G2712" s="9" t="s">
        <v>1079</v>
      </c>
      <c r="H2712" s="9" t="s">
        <v>1080</v>
      </c>
      <c r="I2712" s="10">
        <v>38944</v>
      </c>
      <c r="J2712" s="11">
        <v>2616.41</v>
      </c>
    </row>
    <row r="2713" spans="1:10" x14ac:dyDescent="0.2">
      <c r="A2713" s="9" t="s">
        <v>67</v>
      </c>
      <c r="B2713" s="9" t="s">
        <v>1079</v>
      </c>
      <c r="C2713" s="9" t="s">
        <v>34</v>
      </c>
      <c r="D2713" s="9" t="s">
        <v>45</v>
      </c>
      <c r="E2713" s="9" t="s">
        <v>46</v>
      </c>
      <c r="F2713" s="9" t="s">
        <v>47</v>
      </c>
      <c r="G2713" s="9" t="s">
        <v>1079</v>
      </c>
      <c r="H2713" s="9" t="s">
        <v>1080</v>
      </c>
      <c r="I2713" s="10">
        <v>38975</v>
      </c>
      <c r="J2713" s="11">
        <v>5348.77</v>
      </c>
    </row>
    <row r="2714" spans="1:10" x14ac:dyDescent="0.2">
      <c r="A2714" s="9" t="s">
        <v>67</v>
      </c>
      <c r="B2714" s="9" t="s">
        <v>1079</v>
      </c>
      <c r="C2714" s="9" t="s">
        <v>34</v>
      </c>
      <c r="D2714" s="9" t="s">
        <v>45</v>
      </c>
      <c r="E2714" s="9" t="s">
        <v>46</v>
      </c>
      <c r="F2714" s="9" t="s">
        <v>47</v>
      </c>
      <c r="G2714" s="9" t="s">
        <v>1079</v>
      </c>
      <c r="H2714" s="9" t="s">
        <v>1080</v>
      </c>
      <c r="I2714" s="10">
        <v>39005</v>
      </c>
      <c r="J2714" s="11">
        <v>16482.78</v>
      </c>
    </row>
    <row r="2715" spans="1:10" x14ac:dyDescent="0.2">
      <c r="A2715" s="9" t="s">
        <v>67</v>
      </c>
      <c r="B2715" s="9" t="s">
        <v>1079</v>
      </c>
      <c r="C2715" s="9" t="s">
        <v>34</v>
      </c>
      <c r="D2715" s="9" t="s">
        <v>45</v>
      </c>
      <c r="E2715" s="9" t="s">
        <v>46</v>
      </c>
      <c r="F2715" s="9" t="s">
        <v>47</v>
      </c>
      <c r="G2715" s="9" t="s">
        <v>1079</v>
      </c>
      <c r="H2715" s="9" t="s">
        <v>1080</v>
      </c>
      <c r="I2715" s="10">
        <v>39036</v>
      </c>
      <c r="J2715" s="11">
        <v>22201.5</v>
      </c>
    </row>
    <row r="2716" spans="1:10" x14ac:dyDescent="0.2">
      <c r="A2716" s="9" t="s">
        <v>67</v>
      </c>
      <c r="B2716" s="9" t="s">
        <v>1079</v>
      </c>
      <c r="C2716" s="9" t="s">
        <v>34</v>
      </c>
      <c r="D2716" s="9" t="s">
        <v>45</v>
      </c>
      <c r="E2716" s="9" t="s">
        <v>46</v>
      </c>
      <c r="F2716" s="9" t="s">
        <v>47</v>
      </c>
      <c r="G2716" s="9" t="s">
        <v>1079</v>
      </c>
      <c r="H2716" s="9" t="s">
        <v>1080</v>
      </c>
      <c r="I2716" s="10">
        <v>39066</v>
      </c>
      <c r="J2716" s="11">
        <v>27873.79</v>
      </c>
    </row>
    <row r="2717" spans="1:10" x14ac:dyDescent="0.2">
      <c r="A2717" s="9" t="s">
        <v>67</v>
      </c>
      <c r="B2717" s="9" t="s">
        <v>1079</v>
      </c>
      <c r="C2717" s="9" t="s">
        <v>34</v>
      </c>
      <c r="D2717" s="9" t="s">
        <v>45</v>
      </c>
      <c r="E2717" s="9" t="s">
        <v>46</v>
      </c>
      <c r="F2717" s="9" t="s">
        <v>47</v>
      </c>
      <c r="G2717" s="9" t="s">
        <v>1079</v>
      </c>
      <c r="H2717" s="9" t="s">
        <v>1080</v>
      </c>
      <c r="I2717" s="10">
        <v>39097</v>
      </c>
      <c r="J2717" s="11">
        <v>20984.93</v>
      </c>
    </row>
    <row r="2718" spans="1:10" x14ac:dyDescent="0.2">
      <c r="A2718" s="9" t="s">
        <v>67</v>
      </c>
      <c r="B2718" s="9" t="s">
        <v>1079</v>
      </c>
      <c r="C2718" s="9" t="s">
        <v>34</v>
      </c>
      <c r="D2718" s="9" t="s">
        <v>45</v>
      </c>
      <c r="E2718" s="9" t="s">
        <v>46</v>
      </c>
      <c r="F2718" s="9" t="s">
        <v>47</v>
      </c>
      <c r="G2718" s="9" t="s">
        <v>1079</v>
      </c>
      <c r="H2718" s="9" t="s">
        <v>1080</v>
      </c>
      <c r="I2718" s="10">
        <v>39128</v>
      </c>
      <c r="J2718" s="11">
        <v>6193.79</v>
      </c>
    </row>
    <row r="2719" spans="1:10" x14ac:dyDescent="0.2">
      <c r="A2719" s="9" t="s">
        <v>67</v>
      </c>
      <c r="B2719" s="9" t="s">
        <v>1079</v>
      </c>
      <c r="C2719" s="9" t="s">
        <v>34</v>
      </c>
      <c r="D2719" s="9" t="s">
        <v>45</v>
      </c>
      <c r="E2719" s="9" t="s">
        <v>46</v>
      </c>
      <c r="F2719" s="9" t="s">
        <v>47</v>
      </c>
      <c r="G2719" s="9" t="s">
        <v>1079</v>
      </c>
      <c r="H2719" s="9" t="s">
        <v>1080</v>
      </c>
      <c r="I2719" s="10">
        <v>39156</v>
      </c>
      <c r="J2719" s="11">
        <v>17397.97</v>
      </c>
    </row>
    <row r="2720" spans="1:10" x14ac:dyDescent="0.2">
      <c r="A2720" s="9" t="s">
        <v>67</v>
      </c>
      <c r="B2720" s="9" t="s">
        <v>1079</v>
      </c>
      <c r="C2720" s="9" t="s">
        <v>34</v>
      </c>
      <c r="D2720" s="9" t="s">
        <v>45</v>
      </c>
      <c r="E2720" s="9" t="s">
        <v>46</v>
      </c>
      <c r="F2720" s="9" t="s">
        <v>47</v>
      </c>
      <c r="G2720" s="9" t="s">
        <v>1079</v>
      </c>
      <c r="H2720" s="9" t="s">
        <v>1080</v>
      </c>
      <c r="I2720" s="10">
        <v>39187</v>
      </c>
      <c r="J2720" s="11">
        <v>12208.42</v>
      </c>
    </row>
    <row r="2721" spans="1:10" x14ac:dyDescent="0.2">
      <c r="A2721" s="9" t="s">
        <v>67</v>
      </c>
      <c r="B2721" s="9" t="s">
        <v>1079</v>
      </c>
      <c r="C2721" s="9" t="s">
        <v>34</v>
      </c>
      <c r="D2721" s="9" t="s">
        <v>45</v>
      </c>
      <c r="E2721" s="9" t="s">
        <v>46</v>
      </c>
      <c r="F2721" s="9" t="s">
        <v>47</v>
      </c>
      <c r="G2721" s="9" t="s">
        <v>1079</v>
      </c>
      <c r="H2721" s="9" t="s">
        <v>1080</v>
      </c>
      <c r="I2721" s="10">
        <v>39217</v>
      </c>
      <c r="J2721" s="11">
        <v>13436.77</v>
      </c>
    </row>
    <row r="2722" spans="1:10" x14ac:dyDescent="0.2">
      <c r="A2722" s="9" t="s">
        <v>67</v>
      </c>
      <c r="B2722" s="9" t="s">
        <v>1079</v>
      </c>
      <c r="C2722" s="9" t="s">
        <v>34</v>
      </c>
      <c r="D2722" s="9" t="s">
        <v>45</v>
      </c>
      <c r="E2722" s="9" t="s">
        <v>46</v>
      </c>
      <c r="F2722" s="9" t="s">
        <v>47</v>
      </c>
      <c r="G2722" s="9" t="s">
        <v>1079</v>
      </c>
      <c r="H2722" s="9" t="s">
        <v>1080</v>
      </c>
      <c r="I2722" s="10">
        <v>39248</v>
      </c>
      <c r="J2722" s="11">
        <v>9268.1200000000008</v>
      </c>
    </row>
    <row r="2723" spans="1:10" x14ac:dyDescent="0.2">
      <c r="A2723" s="9" t="s">
        <v>67</v>
      </c>
      <c r="B2723" s="9" t="s">
        <v>1079</v>
      </c>
      <c r="C2723" s="9" t="s">
        <v>34</v>
      </c>
      <c r="D2723" s="9" t="s">
        <v>45</v>
      </c>
      <c r="E2723" s="9" t="s">
        <v>46</v>
      </c>
      <c r="F2723" s="9" t="s">
        <v>47</v>
      </c>
      <c r="G2723" s="9" t="s">
        <v>1079</v>
      </c>
      <c r="H2723" s="9" t="s">
        <v>1080</v>
      </c>
      <c r="I2723" s="10">
        <v>39278</v>
      </c>
      <c r="J2723" s="11">
        <v>6153.94</v>
      </c>
    </row>
    <row r="2724" spans="1:10" x14ac:dyDescent="0.2">
      <c r="A2724" s="9" t="s">
        <v>67</v>
      </c>
      <c r="B2724" s="9" t="s">
        <v>1079</v>
      </c>
      <c r="C2724" s="9" t="s">
        <v>34</v>
      </c>
      <c r="D2724" s="9" t="s">
        <v>45</v>
      </c>
      <c r="E2724" s="9" t="s">
        <v>46</v>
      </c>
      <c r="F2724" s="9" t="s">
        <v>47</v>
      </c>
      <c r="G2724" s="9" t="s">
        <v>1079</v>
      </c>
      <c r="H2724" s="9" t="s">
        <v>1080</v>
      </c>
      <c r="I2724" s="10">
        <v>39309</v>
      </c>
      <c r="J2724" s="11">
        <v>-231949.67</v>
      </c>
    </row>
    <row r="2725" spans="1:10" x14ac:dyDescent="0.2">
      <c r="A2725" s="9" t="s">
        <v>67</v>
      </c>
      <c r="B2725" s="9" t="s">
        <v>1081</v>
      </c>
      <c r="C2725" s="9" t="s">
        <v>34</v>
      </c>
      <c r="D2725" s="9" t="s">
        <v>45</v>
      </c>
      <c r="E2725" s="9" t="s">
        <v>46</v>
      </c>
      <c r="F2725" s="9" t="s">
        <v>47</v>
      </c>
      <c r="G2725" s="9" t="s">
        <v>1081</v>
      </c>
      <c r="H2725" s="9" t="s">
        <v>1082</v>
      </c>
      <c r="I2725" s="10">
        <v>34700</v>
      </c>
      <c r="J2725" s="11">
        <v>8977.68</v>
      </c>
    </row>
    <row r="2726" spans="1:10" x14ac:dyDescent="0.2">
      <c r="A2726" s="9" t="s">
        <v>67</v>
      </c>
      <c r="B2726" s="9" t="s">
        <v>1081</v>
      </c>
      <c r="C2726" s="9" t="s">
        <v>34</v>
      </c>
      <c r="D2726" s="9" t="s">
        <v>45</v>
      </c>
      <c r="E2726" s="9" t="s">
        <v>46</v>
      </c>
      <c r="F2726" s="9" t="s">
        <v>47</v>
      </c>
      <c r="G2726" s="9" t="s">
        <v>1081</v>
      </c>
      <c r="H2726" s="9" t="s">
        <v>1082</v>
      </c>
      <c r="I2726" s="10">
        <v>36161</v>
      </c>
      <c r="J2726" s="11">
        <v>6609.21</v>
      </c>
    </row>
    <row r="2727" spans="1:10" x14ac:dyDescent="0.2">
      <c r="A2727" s="9" t="s">
        <v>67</v>
      </c>
      <c r="B2727" s="9" t="s">
        <v>1081</v>
      </c>
      <c r="C2727" s="9" t="s">
        <v>34</v>
      </c>
      <c r="D2727" s="9" t="s">
        <v>45</v>
      </c>
      <c r="E2727" s="9" t="s">
        <v>46</v>
      </c>
      <c r="F2727" s="9" t="s">
        <v>47</v>
      </c>
      <c r="G2727" s="9" t="s">
        <v>1081</v>
      </c>
      <c r="H2727" s="9" t="s">
        <v>1082</v>
      </c>
      <c r="I2727" s="10">
        <v>36526</v>
      </c>
      <c r="J2727" s="11">
        <v>39703.58</v>
      </c>
    </row>
    <row r="2728" spans="1:10" x14ac:dyDescent="0.2">
      <c r="A2728" s="9" t="s">
        <v>67</v>
      </c>
      <c r="B2728" s="9" t="s">
        <v>1083</v>
      </c>
      <c r="C2728" s="9" t="s">
        <v>12</v>
      </c>
      <c r="D2728" s="9" t="s">
        <v>45</v>
      </c>
      <c r="E2728" s="9" t="s">
        <v>46</v>
      </c>
      <c r="F2728" s="9" t="s">
        <v>47</v>
      </c>
      <c r="G2728" s="9" t="s">
        <v>1083</v>
      </c>
      <c r="H2728" s="9" t="s">
        <v>1084</v>
      </c>
      <c r="I2728" s="10">
        <v>25934</v>
      </c>
      <c r="J2728" s="11">
        <v>189.81</v>
      </c>
    </row>
    <row r="2729" spans="1:10" x14ac:dyDescent="0.2">
      <c r="A2729" s="9" t="s">
        <v>67</v>
      </c>
      <c r="B2729" s="9" t="s">
        <v>1083</v>
      </c>
      <c r="C2729" s="9" t="s">
        <v>12</v>
      </c>
      <c r="D2729" s="9" t="s">
        <v>45</v>
      </c>
      <c r="E2729" s="9" t="s">
        <v>46</v>
      </c>
      <c r="F2729" s="9" t="s">
        <v>47</v>
      </c>
      <c r="G2729" s="9" t="s">
        <v>1083</v>
      </c>
      <c r="H2729" s="9" t="s">
        <v>1084</v>
      </c>
      <c r="I2729" s="10">
        <v>29952</v>
      </c>
      <c r="J2729" s="11">
        <v>4184.25</v>
      </c>
    </row>
    <row r="2730" spans="1:10" x14ac:dyDescent="0.2">
      <c r="A2730" s="9" t="s">
        <v>67</v>
      </c>
      <c r="B2730" s="9" t="s">
        <v>1083</v>
      </c>
      <c r="C2730" s="9" t="s">
        <v>12</v>
      </c>
      <c r="D2730" s="9" t="s">
        <v>45</v>
      </c>
      <c r="E2730" s="9" t="s">
        <v>46</v>
      </c>
      <c r="F2730" s="9" t="s">
        <v>47</v>
      </c>
      <c r="G2730" s="9" t="s">
        <v>1083</v>
      </c>
      <c r="H2730" s="9" t="s">
        <v>1084</v>
      </c>
      <c r="I2730" s="10">
        <v>30682</v>
      </c>
      <c r="J2730" s="11">
        <v>895.01</v>
      </c>
    </row>
    <row r="2731" spans="1:10" x14ac:dyDescent="0.2">
      <c r="A2731" s="9" t="s">
        <v>67</v>
      </c>
      <c r="B2731" s="9" t="s">
        <v>1083</v>
      </c>
      <c r="C2731" s="9" t="s">
        <v>12</v>
      </c>
      <c r="D2731" s="9" t="s">
        <v>45</v>
      </c>
      <c r="E2731" s="9" t="s">
        <v>46</v>
      </c>
      <c r="F2731" s="9" t="s">
        <v>47</v>
      </c>
      <c r="G2731" s="9" t="s">
        <v>1083</v>
      </c>
      <c r="H2731" s="9" t="s">
        <v>1084</v>
      </c>
      <c r="I2731" s="10">
        <v>33970</v>
      </c>
      <c r="J2731" s="11">
        <v>3013.31</v>
      </c>
    </row>
    <row r="2732" spans="1:10" x14ac:dyDescent="0.2">
      <c r="A2732" s="9" t="s">
        <v>67</v>
      </c>
      <c r="B2732" s="9" t="s">
        <v>1083</v>
      </c>
      <c r="C2732" s="9" t="s">
        <v>12</v>
      </c>
      <c r="D2732" s="9" t="s">
        <v>45</v>
      </c>
      <c r="E2732" s="9" t="s">
        <v>46</v>
      </c>
      <c r="F2732" s="9" t="s">
        <v>47</v>
      </c>
      <c r="G2732" s="9" t="s">
        <v>1083</v>
      </c>
      <c r="H2732" s="9" t="s">
        <v>1084</v>
      </c>
      <c r="I2732" s="10">
        <v>39813</v>
      </c>
      <c r="J2732" s="11">
        <v>2004.75</v>
      </c>
    </row>
    <row r="2733" spans="1:10" x14ac:dyDescent="0.2">
      <c r="A2733" s="9" t="s">
        <v>67</v>
      </c>
      <c r="B2733" s="9" t="s">
        <v>1085</v>
      </c>
      <c r="C2733" s="9" t="s">
        <v>34</v>
      </c>
      <c r="D2733" s="9" t="s">
        <v>45</v>
      </c>
      <c r="E2733" s="9" t="s">
        <v>46</v>
      </c>
      <c r="F2733" s="9" t="s">
        <v>47</v>
      </c>
      <c r="G2733" s="9" t="s">
        <v>1085</v>
      </c>
      <c r="H2733" s="9" t="s">
        <v>1086</v>
      </c>
      <c r="I2733" s="10">
        <v>37622</v>
      </c>
      <c r="J2733" s="11">
        <v>124.19</v>
      </c>
    </row>
    <row r="2734" spans="1:10" x14ac:dyDescent="0.2">
      <c r="A2734" s="9" t="s">
        <v>67</v>
      </c>
      <c r="B2734" s="9" t="s">
        <v>1085</v>
      </c>
      <c r="C2734" s="9" t="s">
        <v>34</v>
      </c>
      <c r="D2734" s="9" t="s">
        <v>45</v>
      </c>
      <c r="E2734" s="9" t="s">
        <v>46</v>
      </c>
      <c r="F2734" s="9" t="s">
        <v>47</v>
      </c>
      <c r="G2734" s="9" t="s">
        <v>1085</v>
      </c>
      <c r="H2734" s="9" t="s">
        <v>1086</v>
      </c>
      <c r="I2734" s="10">
        <v>37987</v>
      </c>
      <c r="J2734" s="11">
        <v>11127.94</v>
      </c>
    </row>
    <row r="2735" spans="1:10" x14ac:dyDescent="0.2">
      <c r="A2735" s="9" t="s">
        <v>67</v>
      </c>
      <c r="B2735" s="9" t="s">
        <v>1085</v>
      </c>
      <c r="C2735" s="9" t="s">
        <v>34</v>
      </c>
      <c r="D2735" s="9" t="s">
        <v>45</v>
      </c>
      <c r="E2735" s="9" t="s">
        <v>46</v>
      </c>
      <c r="F2735" s="9" t="s">
        <v>47</v>
      </c>
      <c r="G2735" s="9" t="s">
        <v>1085</v>
      </c>
      <c r="H2735" s="9" t="s">
        <v>1086</v>
      </c>
      <c r="I2735" s="10">
        <v>38367</v>
      </c>
      <c r="J2735" s="11">
        <v>24310.53</v>
      </c>
    </row>
    <row r="2736" spans="1:10" x14ac:dyDescent="0.2">
      <c r="A2736" s="9" t="s">
        <v>67</v>
      </c>
      <c r="B2736" s="9" t="s">
        <v>1085</v>
      </c>
      <c r="C2736" s="9" t="s">
        <v>34</v>
      </c>
      <c r="D2736" s="9" t="s">
        <v>45</v>
      </c>
      <c r="E2736" s="9" t="s">
        <v>46</v>
      </c>
      <c r="F2736" s="9" t="s">
        <v>47</v>
      </c>
      <c r="G2736" s="9" t="s">
        <v>1085</v>
      </c>
      <c r="H2736" s="9" t="s">
        <v>1086</v>
      </c>
      <c r="I2736" s="10">
        <v>38398</v>
      </c>
      <c r="J2736" s="11">
        <v>2382.9299999999998</v>
      </c>
    </row>
    <row r="2737" spans="1:10" x14ac:dyDescent="0.2">
      <c r="A2737" s="9" t="s">
        <v>67</v>
      </c>
      <c r="B2737" s="9" t="s">
        <v>1085</v>
      </c>
      <c r="C2737" s="9" t="s">
        <v>34</v>
      </c>
      <c r="D2737" s="9" t="s">
        <v>45</v>
      </c>
      <c r="E2737" s="9" t="s">
        <v>46</v>
      </c>
      <c r="F2737" s="9" t="s">
        <v>47</v>
      </c>
      <c r="G2737" s="9" t="s">
        <v>1085</v>
      </c>
      <c r="H2737" s="9" t="s">
        <v>1086</v>
      </c>
      <c r="I2737" s="10">
        <v>38426</v>
      </c>
      <c r="J2737" s="11">
        <v>1586.16</v>
      </c>
    </row>
    <row r="2738" spans="1:10" x14ac:dyDescent="0.2">
      <c r="A2738" s="9" t="s">
        <v>67</v>
      </c>
      <c r="B2738" s="9" t="s">
        <v>1085</v>
      </c>
      <c r="C2738" s="9" t="s">
        <v>34</v>
      </c>
      <c r="D2738" s="9" t="s">
        <v>45</v>
      </c>
      <c r="E2738" s="9" t="s">
        <v>46</v>
      </c>
      <c r="F2738" s="9" t="s">
        <v>47</v>
      </c>
      <c r="G2738" s="9" t="s">
        <v>1085</v>
      </c>
      <c r="H2738" s="9" t="s">
        <v>1086</v>
      </c>
      <c r="I2738" s="10">
        <v>38457</v>
      </c>
      <c r="J2738" s="12">
        <v>0</v>
      </c>
    </row>
    <row r="2739" spans="1:10" x14ac:dyDescent="0.2">
      <c r="A2739" s="9" t="s">
        <v>67</v>
      </c>
      <c r="B2739" s="9" t="s">
        <v>1085</v>
      </c>
      <c r="C2739" s="9" t="s">
        <v>34</v>
      </c>
      <c r="D2739" s="9" t="s">
        <v>45</v>
      </c>
      <c r="E2739" s="9" t="s">
        <v>46</v>
      </c>
      <c r="F2739" s="9" t="s">
        <v>47</v>
      </c>
      <c r="G2739" s="9" t="s">
        <v>1085</v>
      </c>
      <c r="H2739" s="9" t="s">
        <v>1086</v>
      </c>
      <c r="I2739" s="10">
        <v>38548</v>
      </c>
      <c r="J2739" s="11">
        <v>-1618.59</v>
      </c>
    </row>
    <row r="2740" spans="1:10" x14ac:dyDescent="0.2">
      <c r="A2740" s="9" t="s">
        <v>67</v>
      </c>
      <c r="B2740" s="9" t="s">
        <v>1085</v>
      </c>
      <c r="C2740" s="9" t="s">
        <v>34</v>
      </c>
      <c r="D2740" s="9" t="s">
        <v>45</v>
      </c>
      <c r="E2740" s="9" t="s">
        <v>46</v>
      </c>
      <c r="F2740" s="9" t="s">
        <v>47</v>
      </c>
      <c r="G2740" s="9" t="s">
        <v>1085</v>
      </c>
      <c r="H2740" s="9" t="s">
        <v>1086</v>
      </c>
      <c r="I2740" s="10">
        <v>38791</v>
      </c>
      <c r="J2740" s="11">
        <v>531.34</v>
      </c>
    </row>
    <row r="2741" spans="1:10" x14ac:dyDescent="0.2">
      <c r="A2741" s="9" t="s">
        <v>67</v>
      </c>
      <c r="B2741" s="9" t="s">
        <v>1085</v>
      </c>
      <c r="C2741" s="9" t="s">
        <v>34</v>
      </c>
      <c r="D2741" s="9" t="s">
        <v>45</v>
      </c>
      <c r="E2741" s="9" t="s">
        <v>46</v>
      </c>
      <c r="F2741" s="9" t="s">
        <v>47</v>
      </c>
      <c r="G2741" s="9" t="s">
        <v>1085</v>
      </c>
      <c r="H2741" s="9" t="s">
        <v>1086</v>
      </c>
      <c r="I2741" s="10">
        <v>38883</v>
      </c>
      <c r="J2741" s="11">
        <v>-538.12</v>
      </c>
    </row>
    <row r="2742" spans="1:10" x14ac:dyDescent="0.2">
      <c r="A2742" s="9" t="s">
        <v>67</v>
      </c>
      <c r="B2742" s="9" t="s">
        <v>1085</v>
      </c>
      <c r="C2742" s="9" t="s">
        <v>34</v>
      </c>
      <c r="D2742" s="9" t="s">
        <v>45</v>
      </c>
      <c r="E2742" s="9" t="s">
        <v>46</v>
      </c>
      <c r="F2742" s="9" t="s">
        <v>47</v>
      </c>
      <c r="G2742" s="9" t="s">
        <v>1085</v>
      </c>
      <c r="H2742" s="9" t="s">
        <v>1086</v>
      </c>
      <c r="I2742" s="10">
        <v>39036</v>
      </c>
      <c r="J2742" s="11">
        <v>358.63</v>
      </c>
    </row>
    <row r="2743" spans="1:10" x14ac:dyDescent="0.2">
      <c r="A2743" s="9" t="s">
        <v>67</v>
      </c>
      <c r="B2743" s="9" t="s">
        <v>1085</v>
      </c>
      <c r="C2743" s="9" t="s">
        <v>34</v>
      </c>
      <c r="D2743" s="9" t="s">
        <v>45</v>
      </c>
      <c r="E2743" s="9" t="s">
        <v>46</v>
      </c>
      <c r="F2743" s="9" t="s">
        <v>47</v>
      </c>
      <c r="G2743" s="9" t="s">
        <v>1085</v>
      </c>
      <c r="H2743" s="9" t="s">
        <v>1086</v>
      </c>
      <c r="I2743" s="10">
        <v>39066</v>
      </c>
      <c r="J2743" s="11">
        <v>1791.66</v>
      </c>
    </row>
    <row r="2744" spans="1:10" x14ac:dyDescent="0.2">
      <c r="A2744" s="9" t="s">
        <v>67</v>
      </c>
      <c r="B2744" s="9" t="s">
        <v>1085</v>
      </c>
      <c r="C2744" s="9" t="s">
        <v>34</v>
      </c>
      <c r="D2744" s="9" t="s">
        <v>45</v>
      </c>
      <c r="E2744" s="9" t="s">
        <v>46</v>
      </c>
      <c r="F2744" s="9" t="s">
        <v>47</v>
      </c>
      <c r="G2744" s="9" t="s">
        <v>1085</v>
      </c>
      <c r="H2744" s="9" t="s">
        <v>1086</v>
      </c>
      <c r="I2744" s="10">
        <v>39097</v>
      </c>
      <c r="J2744" s="11">
        <v>-49.84</v>
      </c>
    </row>
    <row r="2745" spans="1:10" x14ac:dyDescent="0.2">
      <c r="A2745" s="9" t="s">
        <v>67</v>
      </c>
      <c r="B2745" s="9" t="s">
        <v>1085</v>
      </c>
      <c r="C2745" s="9" t="s">
        <v>34</v>
      </c>
      <c r="D2745" s="9" t="s">
        <v>45</v>
      </c>
      <c r="E2745" s="9" t="s">
        <v>46</v>
      </c>
      <c r="F2745" s="9" t="s">
        <v>47</v>
      </c>
      <c r="G2745" s="9" t="s">
        <v>1085</v>
      </c>
      <c r="H2745" s="9" t="s">
        <v>1086</v>
      </c>
      <c r="I2745" s="10">
        <v>39128</v>
      </c>
      <c r="J2745" s="11">
        <v>565.29999999999995</v>
      </c>
    </row>
    <row r="2746" spans="1:10" x14ac:dyDescent="0.2">
      <c r="A2746" s="9" t="s">
        <v>67</v>
      </c>
      <c r="B2746" s="9" t="s">
        <v>1085</v>
      </c>
      <c r="C2746" s="9" t="s">
        <v>34</v>
      </c>
      <c r="D2746" s="9" t="s">
        <v>45</v>
      </c>
      <c r="E2746" s="9" t="s">
        <v>46</v>
      </c>
      <c r="F2746" s="9" t="s">
        <v>47</v>
      </c>
      <c r="G2746" s="9" t="s">
        <v>1085</v>
      </c>
      <c r="H2746" s="9" t="s">
        <v>1086</v>
      </c>
      <c r="I2746" s="10">
        <v>39187</v>
      </c>
      <c r="J2746" s="11">
        <v>340.3</v>
      </c>
    </row>
    <row r="2747" spans="1:10" x14ac:dyDescent="0.2">
      <c r="A2747" s="9" t="s">
        <v>67</v>
      </c>
      <c r="B2747" s="9" t="s">
        <v>1085</v>
      </c>
      <c r="C2747" s="9" t="s">
        <v>34</v>
      </c>
      <c r="D2747" s="9" t="s">
        <v>45</v>
      </c>
      <c r="E2747" s="9" t="s">
        <v>46</v>
      </c>
      <c r="F2747" s="9" t="s">
        <v>47</v>
      </c>
      <c r="G2747" s="9" t="s">
        <v>1085</v>
      </c>
      <c r="H2747" s="9" t="s">
        <v>1086</v>
      </c>
      <c r="I2747" s="10">
        <v>39309</v>
      </c>
      <c r="J2747" s="11">
        <v>1938.79</v>
      </c>
    </row>
    <row r="2748" spans="1:10" x14ac:dyDescent="0.2">
      <c r="A2748" s="9" t="s">
        <v>67</v>
      </c>
      <c r="B2748" s="9" t="s">
        <v>1085</v>
      </c>
      <c r="C2748" s="9" t="s">
        <v>34</v>
      </c>
      <c r="D2748" s="9" t="s">
        <v>45</v>
      </c>
      <c r="E2748" s="9" t="s">
        <v>46</v>
      </c>
      <c r="F2748" s="9" t="s">
        <v>47</v>
      </c>
      <c r="G2748" s="9" t="s">
        <v>1085</v>
      </c>
      <c r="H2748" s="9" t="s">
        <v>1086</v>
      </c>
      <c r="I2748" s="10">
        <v>39370</v>
      </c>
      <c r="J2748" s="11">
        <v>6438.94</v>
      </c>
    </row>
    <row r="2749" spans="1:10" x14ac:dyDescent="0.2">
      <c r="A2749" s="9" t="s">
        <v>67</v>
      </c>
      <c r="B2749" s="9" t="s">
        <v>1085</v>
      </c>
      <c r="C2749" s="9" t="s">
        <v>34</v>
      </c>
      <c r="D2749" s="9" t="s">
        <v>45</v>
      </c>
      <c r="E2749" s="9" t="s">
        <v>46</v>
      </c>
      <c r="F2749" s="9" t="s">
        <v>47</v>
      </c>
      <c r="G2749" s="9" t="s">
        <v>1085</v>
      </c>
      <c r="H2749" s="9" t="s">
        <v>1086</v>
      </c>
      <c r="I2749" s="10">
        <v>39401</v>
      </c>
      <c r="J2749" s="11">
        <v>1553.58</v>
      </c>
    </row>
    <row r="2750" spans="1:10" x14ac:dyDescent="0.2">
      <c r="A2750" s="9" t="s">
        <v>67</v>
      </c>
      <c r="B2750" s="9" t="s">
        <v>1085</v>
      </c>
      <c r="C2750" s="9" t="s">
        <v>34</v>
      </c>
      <c r="D2750" s="9" t="s">
        <v>45</v>
      </c>
      <c r="E2750" s="9" t="s">
        <v>46</v>
      </c>
      <c r="F2750" s="9" t="s">
        <v>47</v>
      </c>
      <c r="G2750" s="9" t="s">
        <v>1085</v>
      </c>
      <c r="H2750" s="9" t="s">
        <v>1086</v>
      </c>
      <c r="I2750" s="10">
        <v>39431</v>
      </c>
      <c r="J2750" s="11">
        <v>2184.41</v>
      </c>
    </row>
    <row r="2751" spans="1:10" x14ac:dyDescent="0.2">
      <c r="A2751" s="9" t="s">
        <v>67</v>
      </c>
      <c r="B2751" s="9" t="s">
        <v>1085</v>
      </c>
      <c r="C2751" s="9" t="s">
        <v>34</v>
      </c>
      <c r="D2751" s="9" t="s">
        <v>45</v>
      </c>
      <c r="E2751" s="9" t="s">
        <v>46</v>
      </c>
      <c r="F2751" s="9" t="s">
        <v>47</v>
      </c>
      <c r="G2751" s="9" t="s">
        <v>1085</v>
      </c>
      <c r="H2751" s="9" t="s">
        <v>1086</v>
      </c>
      <c r="I2751" s="10">
        <v>39462</v>
      </c>
      <c r="J2751" s="12">
        <v>24</v>
      </c>
    </row>
    <row r="2752" spans="1:10" x14ac:dyDescent="0.2">
      <c r="A2752" s="9" t="s">
        <v>67</v>
      </c>
      <c r="B2752" s="9" t="s">
        <v>1085</v>
      </c>
      <c r="C2752" s="9" t="s">
        <v>34</v>
      </c>
      <c r="D2752" s="9" t="s">
        <v>45</v>
      </c>
      <c r="E2752" s="9" t="s">
        <v>46</v>
      </c>
      <c r="F2752" s="9" t="s">
        <v>47</v>
      </c>
      <c r="G2752" s="9" t="s">
        <v>1085</v>
      </c>
      <c r="H2752" s="9" t="s">
        <v>1086</v>
      </c>
      <c r="I2752" s="10">
        <v>39522</v>
      </c>
      <c r="J2752" s="11">
        <v>1564.49</v>
      </c>
    </row>
    <row r="2753" spans="1:10" x14ac:dyDescent="0.2">
      <c r="A2753" s="9" t="s">
        <v>67</v>
      </c>
      <c r="B2753" s="9" t="s">
        <v>1085</v>
      </c>
      <c r="C2753" s="9" t="s">
        <v>34</v>
      </c>
      <c r="D2753" s="9" t="s">
        <v>45</v>
      </c>
      <c r="E2753" s="9" t="s">
        <v>46</v>
      </c>
      <c r="F2753" s="9" t="s">
        <v>47</v>
      </c>
      <c r="G2753" s="9" t="s">
        <v>1085</v>
      </c>
      <c r="H2753" s="9" t="s">
        <v>1086</v>
      </c>
      <c r="I2753" s="10">
        <v>39553</v>
      </c>
      <c r="J2753" s="11">
        <v>1325.73</v>
      </c>
    </row>
    <row r="2754" spans="1:10" x14ac:dyDescent="0.2">
      <c r="A2754" s="9" t="s">
        <v>67</v>
      </c>
      <c r="B2754" s="9" t="s">
        <v>1085</v>
      </c>
      <c r="C2754" s="9" t="s">
        <v>34</v>
      </c>
      <c r="D2754" s="9" t="s">
        <v>45</v>
      </c>
      <c r="E2754" s="9" t="s">
        <v>46</v>
      </c>
      <c r="F2754" s="9" t="s">
        <v>47</v>
      </c>
      <c r="G2754" s="9" t="s">
        <v>1085</v>
      </c>
      <c r="H2754" s="9" t="s">
        <v>1086</v>
      </c>
      <c r="I2754" s="10">
        <v>39736</v>
      </c>
      <c r="J2754" s="11">
        <v>2.63</v>
      </c>
    </row>
    <row r="2755" spans="1:10" x14ac:dyDescent="0.2">
      <c r="A2755" s="9" t="s">
        <v>67</v>
      </c>
      <c r="B2755" s="9" t="s">
        <v>1085</v>
      </c>
      <c r="C2755" s="9" t="s">
        <v>34</v>
      </c>
      <c r="D2755" s="9" t="s">
        <v>45</v>
      </c>
      <c r="E2755" s="9" t="s">
        <v>46</v>
      </c>
      <c r="F2755" s="9" t="s">
        <v>47</v>
      </c>
      <c r="G2755" s="9" t="s">
        <v>1085</v>
      </c>
      <c r="H2755" s="9" t="s">
        <v>1086</v>
      </c>
      <c r="I2755" s="10">
        <v>39767</v>
      </c>
      <c r="J2755" s="11">
        <v>195.86</v>
      </c>
    </row>
    <row r="2756" spans="1:10" x14ac:dyDescent="0.2">
      <c r="A2756" s="9" t="s">
        <v>67</v>
      </c>
      <c r="B2756" s="9" t="s">
        <v>1085</v>
      </c>
      <c r="C2756" s="9" t="s">
        <v>34</v>
      </c>
      <c r="D2756" s="9" t="s">
        <v>45</v>
      </c>
      <c r="E2756" s="9" t="s">
        <v>46</v>
      </c>
      <c r="F2756" s="9" t="s">
        <v>47</v>
      </c>
      <c r="G2756" s="9" t="s">
        <v>1085</v>
      </c>
      <c r="H2756" s="9" t="s">
        <v>1086</v>
      </c>
      <c r="I2756" s="10">
        <v>39828</v>
      </c>
      <c r="J2756" s="11">
        <v>6633.59</v>
      </c>
    </row>
    <row r="2757" spans="1:10" x14ac:dyDescent="0.2">
      <c r="A2757" s="9" t="s">
        <v>67</v>
      </c>
      <c r="B2757" s="9" t="s">
        <v>1085</v>
      </c>
      <c r="C2757" s="9" t="s">
        <v>34</v>
      </c>
      <c r="D2757" s="9" t="s">
        <v>45</v>
      </c>
      <c r="E2757" s="9" t="s">
        <v>46</v>
      </c>
      <c r="F2757" s="9" t="s">
        <v>47</v>
      </c>
      <c r="G2757" s="9" t="s">
        <v>1085</v>
      </c>
      <c r="H2757" s="9" t="s">
        <v>1086</v>
      </c>
      <c r="I2757" s="10">
        <v>39859</v>
      </c>
      <c r="J2757" s="11">
        <v>2028.84</v>
      </c>
    </row>
    <row r="2758" spans="1:10" x14ac:dyDescent="0.2">
      <c r="A2758" s="9" t="s">
        <v>67</v>
      </c>
      <c r="B2758" s="9" t="s">
        <v>1085</v>
      </c>
      <c r="C2758" s="9" t="s">
        <v>34</v>
      </c>
      <c r="D2758" s="9" t="s">
        <v>45</v>
      </c>
      <c r="E2758" s="9" t="s">
        <v>46</v>
      </c>
      <c r="F2758" s="9" t="s">
        <v>47</v>
      </c>
      <c r="G2758" s="9" t="s">
        <v>1085</v>
      </c>
      <c r="H2758" s="9" t="s">
        <v>1086</v>
      </c>
      <c r="I2758" s="10">
        <v>39904</v>
      </c>
      <c r="J2758" s="11">
        <v>3511.96</v>
      </c>
    </row>
    <row r="2759" spans="1:10" x14ac:dyDescent="0.2">
      <c r="A2759" s="9" t="s">
        <v>67</v>
      </c>
      <c r="B2759" s="9" t="s">
        <v>1085</v>
      </c>
      <c r="C2759" s="9" t="s">
        <v>34</v>
      </c>
      <c r="D2759" s="9" t="s">
        <v>45</v>
      </c>
      <c r="E2759" s="9" t="s">
        <v>46</v>
      </c>
      <c r="F2759" s="9" t="s">
        <v>47</v>
      </c>
      <c r="G2759" s="9" t="s">
        <v>1085</v>
      </c>
      <c r="H2759" s="9" t="s">
        <v>1086</v>
      </c>
      <c r="I2759" s="10">
        <v>39918</v>
      </c>
      <c r="J2759" s="11">
        <v>9045.24</v>
      </c>
    </row>
    <row r="2760" spans="1:10" x14ac:dyDescent="0.2">
      <c r="A2760" s="9" t="s">
        <v>67</v>
      </c>
      <c r="B2760" s="9" t="s">
        <v>1085</v>
      </c>
      <c r="C2760" s="9" t="s">
        <v>34</v>
      </c>
      <c r="D2760" s="9" t="s">
        <v>45</v>
      </c>
      <c r="E2760" s="9" t="s">
        <v>46</v>
      </c>
      <c r="F2760" s="9" t="s">
        <v>47</v>
      </c>
      <c r="G2760" s="9" t="s">
        <v>1085</v>
      </c>
      <c r="H2760" s="9" t="s">
        <v>1086</v>
      </c>
      <c r="I2760" s="10">
        <v>39948</v>
      </c>
      <c r="J2760" s="11">
        <v>31396.34</v>
      </c>
    </row>
    <row r="2761" spans="1:10" x14ac:dyDescent="0.2">
      <c r="A2761" s="9" t="s">
        <v>67</v>
      </c>
      <c r="B2761" s="9" t="s">
        <v>1085</v>
      </c>
      <c r="C2761" s="9" t="s">
        <v>34</v>
      </c>
      <c r="D2761" s="9" t="s">
        <v>45</v>
      </c>
      <c r="E2761" s="9" t="s">
        <v>46</v>
      </c>
      <c r="F2761" s="9" t="s">
        <v>47</v>
      </c>
      <c r="G2761" s="9" t="s">
        <v>1085</v>
      </c>
      <c r="H2761" s="9" t="s">
        <v>1086</v>
      </c>
      <c r="I2761" s="10">
        <v>39979</v>
      </c>
      <c r="J2761" s="11">
        <v>44074.879999999997</v>
      </c>
    </row>
    <row r="2762" spans="1:10" x14ac:dyDescent="0.2">
      <c r="A2762" s="9" t="s">
        <v>67</v>
      </c>
      <c r="B2762" s="9" t="s">
        <v>1085</v>
      </c>
      <c r="C2762" s="9" t="s">
        <v>34</v>
      </c>
      <c r="D2762" s="9" t="s">
        <v>45</v>
      </c>
      <c r="E2762" s="9" t="s">
        <v>46</v>
      </c>
      <c r="F2762" s="9" t="s">
        <v>47</v>
      </c>
      <c r="G2762" s="9" t="s">
        <v>1085</v>
      </c>
      <c r="H2762" s="9" t="s">
        <v>1086</v>
      </c>
      <c r="I2762" s="10">
        <v>40009</v>
      </c>
      <c r="J2762" s="11">
        <v>59837.73</v>
      </c>
    </row>
    <row r="2763" spans="1:10" x14ac:dyDescent="0.2">
      <c r="A2763" s="9" t="s">
        <v>67</v>
      </c>
      <c r="B2763" s="9" t="s">
        <v>1085</v>
      </c>
      <c r="C2763" s="9" t="s">
        <v>34</v>
      </c>
      <c r="D2763" s="9" t="s">
        <v>45</v>
      </c>
      <c r="E2763" s="9" t="s">
        <v>46</v>
      </c>
      <c r="F2763" s="9" t="s">
        <v>47</v>
      </c>
      <c r="G2763" s="9" t="s">
        <v>1085</v>
      </c>
      <c r="H2763" s="9" t="s">
        <v>1086</v>
      </c>
      <c r="I2763" s="10">
        <v>40040</v>
      </c>
      <c r="J2763" s="11">
        <v>31478.97</v>
      </c>
    </row>
    <row r="2764" spans="1:10" x14ac:dyDescent="0.2">
      <c r="A2764" s="9" t="s">
        <v>67</v>
      </c>
      <c r="B2764" s="9" t="s">
        <v>1085</v>
      </c>
      <c r="C2764" s="9" t="s">
        <v>34</v>
      </c>
      <c r="D2764" s="9" t="s">
        <v>45</v>
      </c>
      <c r="E2764" s="9" t="s">
        <v>46</v>
      </c>
      <c r="F2764" s="9" t="s">
        <v>47</v>
      </c>
      <c r="G2764" s="9" t="s">
        <v>1085</v>
      </c>
      <c r="H2764" s="9" t="s">
        <v>1086</v>
      </c>
      <c r="I2764" s="10">
        <v>40071</v>
      </c>
      <c r="J2764" s="11">
        <v>36563.199999999997</v>
      </c>
    </row>
    <row r="2765" spans="1:10" x14ac:dyDescent="0.2">
      <c r="A2765" s="9" t="s">
        <v>67</v>
      </c>
      <c r="B2765" s="9" t="s">
        <v>1085</v>
      </c>
      <c r="C2765" s="9" t="s">
        <v>34</v>
      </c>
      <c r="D2765" s="9" t="s">
        <v>45</v>
      </c>
      <c r="E2765" s="9" t="s">
        <v>46</v>
      </c>
      <c r="F2765" s="9" t="s">
        <v>47</v>
      </c>
      <c r="G2765" s="9" t="s">
        <v>1085</v>
      </c>
      <c r="H2765" s="9" t="s">
        <v>1086</v>
      </c>
      <c r="I2765" s="10">
        <v>40101</v>
      </c>
      <c r="J2765" s="11">
        <v>17682.349999999999</v>
      </c>
    </row>
    <row r="2766" spans="1:10" x14ac:dyDescent="0.2">
      <c r="A2766" s="9" t="s">
        <v>67</v>
      </c>
      <c r="B2766" s="9" t="s">
        <v>1085</v>
      </c>
      <c r="C2766" s="9" t="s">
        <v>34</v>
      </c>
      <c r="D2766" s="9" t="s">
        <v>45</v>
      </c>
      <c r="E2766" s="9" t="s">
        <v>46</v>
      </c>
      <c r="F2766" s="9" t="s">
        <v>47</v>
      </c>
      <c r="G2766" s="9" t="s">
        <v>1085</v>
      </c>
      <c r="H2766" s="9" t="s">
        <v>1086</v>
      </c>
      <c r="I2766" s="10">
        <v>40132</v>
      </c>
      <c r="J2766" s="11">
        <v>51052.25</v>
      </c>
    </row>
    <row r="2767" spans="1:10" x14ac:dyDescent="0.2">
      <c r="A2767" s="9" t="s">
        <v>67</v>
      </c>
      <c r="B2767" s="9" t="s">
        <v>1085</v>
      </c>
      <c r="C2767" s="9" t="s">
        <v>34</v>
      </c>
      <c r="D2767" s="9" t="s">
        <v>45</v>
      </c>
      <c r="E2767" s="9" t="s">
        <v>46</v>
      </c>
      <c r="F2767" s="9" t="s">
        <v>47</v>
      </c>
      <c r="G2767" s="9" t="s">
        <v>1085</v>
      </c>
      <c r="H2767" s="9" t="s">
        <v>1086</v>
      </c>
      <c r="I2767" s="10">
        <v>40162</v>
      </c>
      <c r="J2767" s="11">
        <v>133742.85999999999</v>
      </c>
    </row>
    <row r="2768" spans="1:10" x14ac:dyDescent="0.2">
      <c r="A2768" s="9" t="s">
        <v>67</v>
      </c>
      <c r="B2768" s="9" t="s">
        <v>1085</v>
      </c>
      <c r="C2768" s="9" t="s">
        <v>34</v>
      </c>
      <c r="D2768" s="9" t="s">
        <v>45</v>
      </c>
      <c r="E2768" s="9" t="s">
        <v>46</v>
      </c>
      <c r="F2768" s="9" t="s">
        <v>47</v>
      </c>
      <c r="G2768" s="9" t="s">
        <v>1085</v>
      </c>
      <c r="H2768" s="9" t="s">
        <v>1086</v>
      </c>
      <c r="I2768" s="10">
        <v>40193</v>
      </c>
      <c r="J2768" s="11">
        <v>6986.47</v>
      </c>
    </row>
    <row r="2769" spans="1:10" x14ac:dyDescent="0.2">
      <c r="A2769" s="9" t="s">
        <v>67</v>
      </c>
      <c r="B2769" s="9" t="s">
        <v>1085</v>
      </c>
      <c r="C2769" s="9" t="s">
        <v>34</v>
      </c>
      <c r="D2769" s="9" t="s">
        <v>45</v>
      </c>
      <c r="E2769" s="9" t="s">
        <v>46</v>
      </c>
      <c r="F2769" s="9" t="s">
        <v>47</v>
      </c>
      <c r="G2769" s="9" t="s">
        <v>1085</v>
      </c>
      <c r="H2769" s="9" t="s">
        <v>1086</v>
      </c>
      <c r="I2769" s="10">
        <v>40224</v>
      </c>
      <c r="J2769" s="11">
        <v>-2263.0100000000002</v>
      </c>
    </row>
    <row r="2770" spans="1:10" x14ac:dyDescent="0.2">
      <c r="A2770" s="9" t="s">
        <v>67</v>
      </c>
      <c r="B2770" s="9" t="s">
        <v>1085</v>
      </c>
      <c r="C2770" s="9" t="s">
        <v>34</v>
      </c>
      <c r="D2770" s="9" t="s">
        <v>45</v>
      </c>
      <c r="E2770" s="9" t="s">
        <v>46</v>
      </c>
      <c r="F2770" s="9" t="s">
        <v>47</v>
      </c>
      <c r="G2770" s="9" t="s">
        <v>1085</v>
      </c>
      <c r="H2770" s="9" t="s">
        <v>1086</v>
      </c>
      <c r="I2770" s="10">
        <v>40252</v>
      </c>
      <c r="J2770" s="11">
        <v>10222.14</v>
      </c>
    </row>
    <row r="2771" spans="1:10" x14ac:dyDescent="0.2">
      <c r="A2771" s="9" t="s">
        <v>67</v>
      </c>
      <c r="B2771" s="9" t="s">
        <v>1085</v>
      </c>
      <c r="C2771" s="9" t="s">
        <v>34</v>
      </c>
      <c r="D2771" s="9" t="s">
        <v>45</v>
      </c>
      <c r="E2771" s="9" t="s">
        <v>46</v>
      </c>
      <c r="F2771" s="9" t="s">
        <v>47</v>
      </c>
      <c r="G2771" s="9" t="s">
        <v>1085</v>
      </c>
      <c r="H2771" s="9" t="s">
        <v>1086</v>
      </c>
      <c r="I2771" s="10">
        <v>40313</v>
      </c>
      <c r="J2771" s="11">
        <v>814.19</v>
      </c>
    </row>
    <row r="2772" spans="1:10" x14ac:dyDescent="0.2">
      <c r="A2772" s="9" t="s">
        <v>67</v>
      </c>
      <c r="B2772" s="9" t="s">
        <v>1085</v>
      </c>
      <c r="C2772" s="9" t="s">
        <v>34</v>
      </c>
      <c r="D2772" s="9" t="s">
        <v>45</v>
      </c>
      <c r="E2772" s="9" t="s">
        <v>46</v>
      </c>
      <c r="F2772" s="9" t="s">
        <v>47</v>
      </c>
      <c r="G2772" s="9" t="s">
        <v>1085</v>
      </c>
      <c r="H2772" s="9" t="s">
        <v>1086</v>
      </c>
      <c r="I2772" s="10">
        <v>40344</v>
      </c>
      <c r="J2772" s="11">
        <v>2625.18</v>
      </c>
    </row>
    <row r="2773" spans="1:10" x14ac:dyDescent="0.2">
      <c r="A2773" s="9" t="s">
        <v>67</v>
      </c>
      <c r="B2773" s="9" t="s">
        <v>1085</v>
      </c>
      <c r="C2773" s="9" t="s">
        <v>34</v>
      </c>
      <c r="D2773" s="9" t="s">
        <v>45</v>
      </c>
      <c r="E2773" s="9" t="s">
        <v>46</v>
      </c>
      <c r="F2773" s="9" t="s">
        <v>47</v>
      </c>
      <c r="G2773" s="9" t="s">
        <v>1085</v>
      </c>
      <c r="H2773" s="9" t="s">
        <v>1086</v>
      </c>
      <c r="I2773" s="10">
        <v>40374</v>
      </c>
      <c r="J2773" s="11">
        <v>-1959.15</v>
      </c>
    </row>
    <row r="2774" spans="1:10" x14ac:dyDescent="0.2">
      <c r="A2774" s="9" t="s">
        <v>67</v>
      </c>
      <c r="B2774" s="9" t="s">
        <v>1085</v>
      </c>
      <c r="C2774" s="9" t="s">
        <v>34</v>
      </c>
      <c r="D2774" s="9" t="s">
        <v>45</v>
      </c>
      <c r="E2774" s="9" t="s">
        <v>46</v>
      </c>
      <c r="F2774" s="9" t="s">
        <v>47</v>
      </c>
      <c r="G2774" s="9" t="s">
        <v>1085</v>
      </c>
      <c r="H2774" s="9" t="s">
        <v>1086</v>
      </c>
      <c r="I2774" s="10">
        <v>40405</v>
      </c>
      <c r="J2774" s="11">
        <v>1899.78</v>
      </c>
    </row>
    <row r="2775" spans="1:10" x14ac:dyDescent="0.2">
      <c r="A2775" s="9" t="s">
        <v>67</v>
      </c>
      <c r="B2775" s="9" t="s">
        <v>1085</v>
      </c>
      <c r="C2775" s="9" t="s">
        <v>34</v>
      </c>
      <c r="D2775" s="9" t="s">
        <v>45</v>
      </c>
      <c r="E2775" s="9" t="s">
        <v>46</v>
      </c>
      <c r="F2775" s="9" t="s">
        <v>47</v>
      </c>
      <c r="G2775" s="9" t="s">
        <v>1085</v>
      </c>
      <c r="H2775" s="9" t="s">
        <v>1086</v>
      </c>
      <c r="I2775" s="10">
        <v>40436</v>
      </c>
      <c r="J2775" s="11">
        <v>982.42</v>
      </c>
    </row>
    <row r="2776" spans="1:10" x14ac:dyDescent="0.2">
      <c r="A2776" s="9" t="s">
        <v>67</v>
      </c>
      <c r="B2776" s="9" t="s">
        <v>1085</v>
      </c>
      <c r="C2776" s="9" t="s">
        <v>34</v>
      </c>
      <c r="D2776" s="9" t="s">
        <v>45</v>
      </c>
      <c r="E2776" s="9" t="s">
        <v>46</v>
      </c>
      <c r="F2776" s="9" t="s">
        <v>47</v>
      </c>
      <c r="G2776" s="9" t="s">
        <v>1085</v>
      </c>
      <c r="H2776" s="9" t="s">
        <v>1086</v>
      </c>
      <c r="I2776" s="10">
        <v>40466</v>
      </c>
      <c r="J2776" s="11">
        <v>-2885.96</v>
      </c>
    </row>
    <row r="2777" spans="1:10" x14ac:dyDescent="0.2">
      <c r="A2777" s="9" t="s">
        <v>67</v>
      </c>
      <c r="B2777" s="9" t="s">
        <v>1085</v>
      </c>
      <c r="C2777" s="9" t="s">
        <v>34</v>
      </c>
      <c r="D2777" s="9" t="s">
        <v>45</v>
      </c>
      <c r="E2777" s="9" t="s">
        <v>46</v>
      </c>
      <c r="F2777" s="9" t="s">
        <v>47</v>
      </c>
      <c r="G2777" s="9" t="s">
        <v>1085</v>
      </c>
      <c r="H2777" s="9" t="s">
        <v>1086</v>
      </c>
      <c r="I2777" s="10">
        <v>40497</v>
      </c>
      <c r="J2777" s="11">
        <v>26959.07</v>
      </c>
    </row>
    <row r="2778" spans="1:10" x14ac:dyDescent="0.2">
      <c r="A2778" s="9" t="s">
        <v>67</v>
      </c>
      <c r="B2778" s="9" t="s">
        <v>1085</v>
      </c>
      <c r="C2778" s="9" t="s">
        <v>34</v>
      </c>
      <c r="D2778" s="9" t="s">
        <v>45</v>
      </c>
      <c r="E2778" s="9" t="s">
        <v>46</v>
      </c>
      <c r="F2778" s="9" t="s">
        <v>47</v>
      </c>
      <c r="G2778" s="9" t="s">
        <v>1085</v>
      </c>
      <c r="H2778" s="9" t="s">
        <v>1086</v>
      </c>
      <c r="I2778" s="10">
        <v>40527</v>
      </c>
      <c r="J2778" s="11">
        <v>24424.98</v>
      </c>
    </row>
    <row r="2779" spans="1:10" x14ac:dyDescent="0.2">
      <c r="A2779" s="9" t="s">
        <v>67</v>
      </c>
      <c r="B2779" s="9" t="s">
        <v>1085</v>
      </c>
      <c r="C2779" s="9" t="s">
        <v>34</v>
      </c>
      <c r="D2779" s="9" t="s">
        <v>45</v>
      </c>
      <c r="E2779" s="9" t="s">
        <v>46</v>
      </c>
      <c r="F2779" s="9" t="s">
        <v>47</v>
      </c>
      <c r="G2779" s="9" t="s">
        <v>1085</v>
      </c>
      <c r="H2779" s="9" t="s">
        <v>1086</v>
      </c>
      <c r="I2779" s="10">
        <v>40558</v>
      </c>
      <c r="J2779" s="11">
        <v>-18721.87</v>
      </c>
    </row>
    <row r="2780" spans="1:10" x14ac:dyDescent="0.2">
      <c r="A2780" s="9" t="s">
        <v>67</v>
      </c>
      <c r="B2780" s="9" t="s">
        <v>1085</v>
      </c>
      <c r="C2780" s="9" t="s">
        <v>34</v>
      </c>
      <c r="D2780" s="9" t="s">
        <v>45</v>
      </c>
      <c r="E2780" s="9" t="s">
        <v>46</v>
      </c>
      <c r="F2780" s="9" t="s">
        <v>47</v>
      </c>
      <c r="G2780" s="9" t="s">
        <v>1085</v>
      </c>
      <c r="H2780" s="9" t="s">
        <v>1086</v>
      </c>
      <c r="I2780" s="10">
        <v>40589</v>
      </c>
      <c r="J2780" s="11">
        <v>4968.72</v>
      </c>
    </row>
    <row r="2781" spans="1:10" x14ac:dyDescent="0.2">
      <c r="A2781" s="9" t="s">
        <v>67</v>
      </c>
      <c r="B2781" s="9" t="s">
        <v>1085</v>
      </c>
      <c r="C2781" s="9" t="s">
        <v>34</v>
      </c>
      <c r="D2781" s="9" t="s">
        <v>45</v>
      </c>
      <c r="E2781" s="9" t="s">
        <v>46</v>
      </c>
      <c r="F2781" s="9" t="s">
        <v>47</v>
      </c>
      <c r="G2781" s="9" t="s">
        <v>1085</v>
      </c>
      <c r="H2781" s="9" t="s">
        <v>1086</v>
      </c>
      <c r="I2781" s="10">
        <v>40648</v>
      </c>
      <c r="J2781" s="12">
        <v>18288</v>
      </c>
    </row>
    <row r="2782" spans="1:10" x14ac:dyDescent="0.2">
      <c r="A2782" s="9" t="s">
        <v>67</v>
      </c>
      <c r="B2782" s="9" t="s">
        <v>1085</v>
      </c>
      <c r="C2782" s="9" t="s">
        <v>34</v>
      </c>
      <c r="D2782" s="9" t="s">
        <v>45</v>
      </c>
      <c r="E2782" s="9" t="s">
        <v>46</v>
      </c>
      <c r="F2782" s="9" t="s">
        <v>47</v>
      </c>
      <c r="G2782" s="9" t="s">
        <v>1085</v>
      </c>
      <c r="H2782" s="9" t="s">
        <v>1086</v>
      </c>
      <c r="I2782" s="10">
        <v>41091</v>
      </c>
      <c r="J2782" s="11">
        <v>158143.01</v>
      </c>
    </row>
    <row r="2783" spans="1:10" x14ac:dyDescent="0.2">
      <c r="A2783" s="9" t="s">
        <v>67</v>
      </c>
      <c r="B2783" s="9" t="s">
        <v>1085</v>
      </c>
      <c r="C2783" s="9" t="s">
        <v>34</v>
      </c>
      <c r="D2783" s="9" t="s">
        <v>45</v>
      </c>
      <c r="E2783" s="9" t="s">
        <v>46</v>
      </c>
      <c r="F2783" s="9" t="s">
        <v>47</v>
      </c>
      <c r="G2783" s="9" t="s">
        <v>1085</v>
      </c>
      <c r="H2783" s="9" t="s">
        <v>1086</v>
      </c>
      <c r="I2783" s="10">
        <v>41487</v>
      </c>
      <c r="J2783" s="11">
        <v>52403.27</v>
      </c>
    </row>
    <row r="2784" spans="1:10" x14ac:dyDescent="0.2">
      <c r="A2784" s="9" t="s">
        <v>67</v>
      </c>
      <c r="B2784" s="9" t="s">
        <v>1085</v>
      </c>
      <c r="C2784" s="9" t="s">
        <v>34</v>
      </c>
      <c r="D2784" s="9" t="s">
        <v>45</v>
      </c>
      <c r="E2784" s="9" t="s">
        <v>46</v>
      </c>
      <c r="F2784" s="9" t="s">
        <v>47</v>
      </c>
      <c r="G2784" s="9" t="s">
        <v>1085</v>
      </c>
      <c r="H2784" s="9" t="s">
        <v>1086</v>
      </c>
      <c r="I2784" s="10">
        <v>42156</v>
      </c>
      <c r="J2784" s="11">
        <v>3035.87</v>
      </c>
    </row>
    <row r="2785" spans="1:10" x14ac:dyDescent="0.2">
      <c r="A2785" s="9" t="s">
        <v>67</v>
      </c>
      <c r="B2785" s="9" t="s">
        <v>1085</v>
      </c>
      <c r="C2785" s="9" t="s">
        <v>34</v>
      </c>
      <c r="D2785" s="9" t="s">
        <v>45</v>
      </c>
      <c r="E2785" s="9" t="s">
        <v>46</v>
      </c>
      <c r="F2785" s="9" t="s">
        <v>47</v>
      </c>
      <c r="G2785" s="9" t="s">
        <v>1085</v>
      </c>
      <c r="H2785" s="9" t="s">
        <v>1086</v>
      </c>
      <c r="I2785" s="10">
        <v>42522</v>
      </c>
      <c r="J2785" s="11">
        <v>-8.82</v>
      </c>
    </row>
    <row r="2786" spans="1:10" x14ac:dyDescent="0.2">
      <c r="A2786" s="9" t="s">
        <v>67</v>
      </c>
      <c r="B2786" s="9" t="s">
        <v>1087</v>
      </c>
      <c r="C2786" s="9" t="s">
        <v>12</v>
      </c>
      <c r="D2786" s="9" t="s">
        <v>45</v>
      </c>
      <c r="E2786" s="9" t="s">
        <v>46</v>
      </c>
      <c r="F2786" s="9" t="s">
        <v>47</v>
      </c>
      <c r="G2786" s="9" t="s">
        <v>1087</v>
      </c>
      <c r="H2786" s="9" t="s">
        <v>1088</v>
      </c>
      <c r="I2786" s="10">
        <v>42643</v>
      </c>
      <c r="J2786" s="11">
        <v>412762.43</v>
      </c>
    </row>
    <row r="2787" spans="1:10" x14ac:dyDescent="0.2">
      <c r="A2787" s="9" t="s">
        <v>67</v>
      </c>
      <c r="B2787" s="9" t="s">
        <v>1089</v>
      </c>
      <c r="C2787" s="9" t="s">
        <v>34</v>
      </c>
      <c r="D2787" s="9" t="s">
        <v>45</v>
      </c>
      <c r="E2787" s="9" t="s">
        <v>46</v>
      </c>
      <c r="F2787" s="9" t="s">
        <v>47</v>
      </c>
      <c r="G2787" s="9" t="s">
        <v>1089</v>
      </c>
      <c r="H2787" s="9" t="s">
        <v>1090</v>
      </c>
      <c r="I2787" s="10">
        <v>29221</v>
      </c>
      <c r="J2787" s="11">
        <v>44337.51</v>
      </c>
    </row>
    <row r="2788" spans="1:10" x14ac:dyDescent="0.2">
      <c r="A2788" s="9" t="s">
        <v>67</v>
      </c>
      <c r="B2788" s="9" t="s">
        <v>1089</v>
      </c>
      <c r="C2788" s="9" t="s">
        <v>34</v>
      </c>
      <c r="D2788" s="9" t="s">
        <v>45</v>
      </c>
      <c r="E2788" s="9" t="s">
        <v>46</v>
      </c>
      <c r="F2788" s="9" t="s">
        <v>47</v>
      </c>
      <c r="G2788" s="9" t="s">
        <v>1089</v>
      </c>
      <c r="H2788" s="9" t="s">
        <v>1090</v>
      </c>
      <c r="I2788" s="10">
        <v>33970</v>
      </c>
      <c r="J2788" s="11">
        <v>365373.76</v>
      </c>
    </row>
    <row r="2789" spans="1:10" x14ac:dyDescent="0.2">
      <c r="A2789" s="9" t="s">
        <v>67</v>
      </c>
      <c r="B2789" s="9" t="s">
        <v>1089</v>
      </c>
      <c r="C2789" s="9" t="s">
        <v>34</v>
      </c>
      <c r="D2789" s="9" t="s">
        <v>45</v>
      </c>
      <c r="E2789" s="9" t="s">
        <v>46</v>
      </c>
      <c r="F2789" s="9" t="s">
        <v>47</v>
      </c>
      <c r="G2789" s="9" t="s">
        <v>1089</v>
      </c>
      <c r="H2789" s="9" t="s">
        <v>1090</v>
      </c>
      <c r="I2789" s="10">
        <v>36161</v>
      </c>
      <c r="J2789" s="11">
        <v>311560.61</v>
      </c>
    </row>
    <row r="2790" spans="1:10" x14ac:dyDescent="0.2">
      <c r="A2790" s="9" t="s">
        <v>67</v>
      </c>
      <c r="B2790" s="9" t="s">
        <v>1089</v>
      </c>
      <c r="C2790" s="9" t="s">
        <v>34</v>
      </c>
      <c r="D2790" s="9" t="s">
        <v>45</v>
      </c>
      <c r="E2790" s="9" t="s">
        <v>46</v>
      </c>
      <c r="F2790" s="9" t="s">
        <v>47</v>
      </c>
      <c r="G2790" s="9" t="s">
        <v>1089</v>
      </c>
      <c r="H2790" s="9" t="s">
        <v>1090</v>
      </c>
      <c r="I2790" s="10">
        <v>36526</v>
      </c>
      <c r="J2790" s="11">
        <v>60702.13</v>
      </c>
    </row>
    <row r="2791" spans="1:10" x14ac:dyDescent="0.2">
      <c r="A2791" s="9" t="s">
        <v>67</v>
      </c>
      <c r="B2791" s="9" t="s">
        <v>1089</v>
      </c>
      <c r="C2791" s="9" t="s">
        <v>34</v>
      </c>
      <c r="D2791" s="9" t="s">
        <v>45</v>
      </c>
      <c r="E2791" s="9" t="s">
        <v>46</v>
      </c>
      <c r="F2791" s="9" t="s">
        <v>47</v>
      </c>
      <c r="G2791" s="9" t="s">
        <v>1089</v>
      </c>
      <c r="H2791" s="9" t="s">
        <v>1090</v>
      </c>
      <c r="I2791" s="10">
        <v>37622</v>
      </c>
      <c r="J2791" s="11">
        <v>5176.17</v>
      </c>
    </row>
    <row r="2792" spans="1:10" x14ac:dyDescent="0.2">
      <c r="A2792" s="9" t="s">
        <v>67</v>
      </c>
      <c r="B2792" s="9" t="s">
        <v>1089</v>
      </c>
      <c r="C2792" s="9" t="s">
        <v>34</v>
      </c>
      <c r="D2792" s="9" t="s">
        <v>45</v>
      </c>
      <c r="E2792" s="9" t="s">
        <v>46</v>
      </c>
      <c r="F2792" s="9" t="s">
        <v>47</v>
      </c>
      <c r="G2792" s="9" t="s">
        <v>1089</v>
      </c>
      <c r="H2792" s="9" t="s">
        <v>1090</v>
      </c>
      <c r="I2792" s="10">
        <v>39506</v>
      </c>
      <c r="J2792" s="11">
        <v>12364.41</v>
      </c>
    </row>
    <row r="2793" spans="1:10" x14ac:dyDescent="0.2">
      <c r="A2793" s="9" t="s">
        <v>67</v>
      </c>
      <c r="B2793" s="9" t="s">
        <v>1089</v>
      </c>
      <c r="C2793" s="9" t="s">
        <v>34</v>
      </c>
      <c r="D2793" s="9" t="s">
        <v>45</v>
      </c>
      <c r="E2793" s="9" t="s">
        <v>46</v>
      </c>
      <c r="F2793" s="9" t="s">
        <v>47</v>
      </c>
      <c r="G2793" s="9" t="s">
        <v>1089</v>
      </c>
      <c r="H2793" s="9" t="s">
        <v>1090</v>
      </c>
      <c r="I2793" s="10">
        <v>39933</v>
      </c>
      <c r="J2793" s="11">
        <v>2678.12</v>
      </c>
    </row>
    <row r="2794" spans="1:10" x14ac:dyDescent="0.2">
      <c r="A2794" s="9" t="s">
        <v>67</v>
      </c>
      <c r="B2794" s="9" t="s">
        <v>1089</v>
      </c>
      <c r="C2794" s="9" t="s">
        <v>34</v>
      </c>
      <c r="D2794" s="9" t="s">
        <v>45</v>
      </c>
      <c r="E2794" s="9" t="s">
        <v>46</v>
      </c>
      <c r="F2794" s="9" t="s">
        <v>47</v>
      </c>
      <c r="G2794" s="9" t="s">
        <v>1089</v>
      </c>
      <c r="H2794" s="9" t="s">
        <v>1090</v>
      </c>
      <c r="I2794" s="10">
        <v>40421</v>
      </c>
      <c r="J2794" s="11">
        <v>1648.64</v>
      </c>
    </row>
    <row r="2795" spans="1:10" x14ac:dyDescent="0.2">
      <c r="A2795" s="9" t="s">
        <v>67</v>
      </c>
      <c r="B2795" s="9" t="s">
        <v>1089</v>
      </c>
      <c r="C2795" s="9" t="s">
        <v>34</v>
      </c>
      <c r="D2795" s="9" t="s">
        <v>45</v>
      </c>
      <c r="E2795" s="9" t="s">
        <v>46</v>
      </c>
      <c r="F2795" s="9" t="s">
        <v>47</v>
      </c>
      <c r="G2795" s="9" t="s">
        <v>1089</v>
      </c>
      <c r="H2795" s="9" t="s">
        <v>1090</v>
      </c>
      <c r="I2795" s="10">
        <v>41944</v>
      </c>
      <c r="J2795" s="11">
        <v>49957.27</v>
      </c>
    </row>
    <row r="2796" spans="1:10" x14ac:dyDescent="0.2">
      <c r="A2796" s="9" t="s">
        <v>67</v>
      </c>
      <c r="B2796" s="9" t="s">
        <v>1089</v>
      </c>
      <c r="C2796" s="9" t="s">
        <v>34</v>
      </c>
      <c r="D2796" s="9" t="s">
        <v>45</v>
      </c>
      <c r="E2796" s="9" t="s">
        <v>46</v>
      </c>
      <c r="F2796" s="9" t="s">
        <v>47</v>
      </c>
      <c r="G2796" s="9" t="s">
        <v>1089</v>
      </c>
      <c r="H2796" s="9" t="s">
        <v>1090</v>
      </c>
      <c r="I2796" s="10">
        <v>42725</v>
      </c>
      <c r="J2796" s="11">
        <v>10260.89</v>
      </c>
    </row>
    <row r="2797" spans="1:10" x14ac:dyDescent="0.2">
      <c r="A2797" s="9" t="s">
        <v>67</v>
      </c>
      <c r="B2797" s="9" t="s">
        <v>1091</v>
      </c>
      <c r="C2797" s="9" t="s">
        <v>12</v>
      </c>
      <c r="D2797" s="9" t="s">
        <v>45</v>
      </c>
      <c r="E2797" s="9" t="s">
        <v>46</v>
      </c>
      <c r="F2797" s="9" t="s">
        <v>47</v>
      </c>
      <c r="G2797" s="9" t="s">
        <v>1091</v>
      </c>
      <c r="H2797" s="9" t="s">
        <v>1092</v>
      </c>
      <c r="I2797" s="10">
        <v>41428</v>
      </c>
      <c r="J2797" s="12">
        <v>0</v>
      </c>
    </row>
    <row r="2798" spans="1:10" x14ac:dyDescent="0.2">
      <c r="A2798" s="9" t="s">
        <v>67</v>
      </c>
      <c r="B2798" s="9" t="s">
        <v>1093</v>
      </c>
      <c r="C2798" s="9" t="s">
        <v>34</v>
      </c>
      <c r="D2798" s="9" t="s">
        <v>45</v>
      </c>
      <c r="E2798" s="9" t="s">
        <v>46</v>
      </c>
      <c r="F2798" s="9" t="s">
        <v>47</v>
      </c>
      <c r="G2798" s="9" t="s">
        <v>1093</v>
      </c>
      <c r="H2798" s="9" t="s">
        <v>1094</v>
      </c>
      <c r="I2798" s="10">
        <v>40178</v>
      </c>
      <c r="J2798" s="11">
        <v>130523.3</v>
      </c>
    </row>
    <row r="2799" spans="1:10" x14ac:dyDescent="0.2">
      <c r="A2799" s="9" t="s">
        <v>67</v>
      </c>
      <c r="B2799" s="9" t="s">
        <v>1093</v>
      </c>
      <c r="C2799" s="9" t="s">
        <v>34</v>
      </c>
      <c r="D2799" s="9" t="s">
        <v>45</v>
      </c>
      <c r="E2799" s="9" t="s">
        <v>46</v>
      </c>
      <c r="F2799" s="9" t="s">
        <v>47</v>
      </c>
      <c r="G2799" s="9" t="s">
        <v>1093</v>
      </c>
      <c r="H2799" s="9" t="s">
        <v>1094</v>
      </c>
      <c r="I2799" s="10">
        <v>40543</v>
      </c>
      <c r="J2799" s="11">
        <v>42062.01</v>
      </c>
    </row>
    <row r="2800" spans="1:10" x14ac:dyDescent="0.2">
      <c r="A2800" s="9" t="s">
        <v>67</v>
      </c>
      <c r="B2800" s="9" t="s">
        <v>1093</v>
      </c>
      <c r="C2800" s="9" t="s">
        <v>34</v>
      </c>
      <c r="D2800" s="9" t="s">
        <v>45</v>
      </c>
      <c r="E2800" s="9" t="s">
        <v>46</v>
      </c>
      <c r="F2800" s="9" t="s">
        <v>47</v>
      </c>
      <c r="G2800" s="9" t="s">
        <v>1093</v>
      </c>
      <c r="H2800" s="9" t="s">
        <v>1094</v>
      </c>
      <c r="I2800" s="10">
        <v>40590</v>
      </c>
      <c r="J2800" s="11">
        <v>4305.3599999999997</v>
      </c>
    </row>
    <row r="2801" spans="1:10" x14ac:dyDescent="0.2">
      <c r="A2801" s="9" t="s">
        <v>67</v>
      </c>
      <c r="B2801" s="9" t="s">
        <v>1093</v>
      </c>
      <c r="C2801" s="9" t="s">
        <v>34</v>
      </c>
      <c r="D2801" s="9" t="s">
        <v>45</v>
      </c>
      <c r="E2801" s="9" t="s">
        <v>46</v>
      </c>
      <c r="F2801" s="9" t="s">
        <v>47</v>
      </c>
      <c r="G2801" s="9" t="s">
        <v>1093</v>
      </c>
      <c r="H2801" s="9" t="s">
        <v>1094</v>
      </c>
      <c r="I2801" s="10">
        <v>40805</v>
      </c>
      <c r="J2801" s="11">
        <v>2823.77</v>
      </c>
    </row>
    <row r="2802" spans="1:10" x14ac:dyDescent="0.2">
      <c r="A2802" s="9" t="s">
        <v>67</v>
      </c>
      <c r="B2802" s="9" t="s">
        <v>1093</v>
      </c>
      <c r="C2802" s="9" t="s">
        <v>34</v>
      </c>
      <c r="D2802" s="9" t="s">
        <v>45</v>
      </c>
      <c r="E2802" s="9" t="s">
        <v>46</v>
      </c>
      <c r="F2802" s="9" t="s">
        <v>47</v>
      </c>
      <c r="G2802" s="9" t="s">
        <v>1093</v>
      </c>
      <c r="H2802" s="9" t="s">
        <v>1094</v>
      </c>
      <c r="I2802" s="10">
        <v>40999</v>
      </c>
      <c r="J2802" s="11">
        <v>303.52</v>
      </c>
    </row>
    <row r="2803" spans="1:10" x14ac:dyDescent="0.2">
      <c r="A2803" s="9" t="s">
        <v>67</v>
      </c>
      <c r="B2803" s="9" t="s">
        <v>1093</v>
      </c>
      <c r="C2803" s="9" t="s">
        <v>34</v>
      </c>
      <c r="D2803" s="9" t="s">
        <v>45</v>
      </c>
      <c r="E2803" s="9" t="s">
        <v>46</v>
      </c>
      <c r="F2803" s="9" t="s">
        <v>47</v>
      </c>
      <c r="G2803" s="9" t="s">
        <v>1093</v>
      </c>
      <c r="H2803" s="9" t="s">
        <v>1094</v>
      </c>
      <c r="I2803" s="10">
        <v>41029</v>
      </c>
      <c r="J2803" s="11">
        <v>49.66</v>
      </c>
    </row>
    <row r="2804" spans="1:10" x14ac:dyDescent="0.2">
      <c r="A2804" s="9" t="s">
        <v>67</v>
      </c>
      <c r="B2804" s="9" t="s">
        <v>1095</v>
      </c>
      <c r="C2804" s="9" t="s">
        <v>12</v>
      </c>
      <c r="D2804" s="9" t="s">
        <v>13</v>
      </c>
      <c r="E2804" s="9" t="s">
        <v>46</v>
      </c>
      <c r="F2804" s="9" t="s">
        <v>47</v>
      </c>
      <c r="G2804" s="9" t="s">
        <v>1095</v>
      </c>
      <c r="H2804" s="9" t="s">
        <v>1096</v>
      </c>
      <c r="I2804" s="10">
        <v>42727</v>
      </c>
      <c r="J2804" s="11">
        <v>470356.3</v>
      </c>
    </row>
    <row r="2805" spans="1:10" x14ac:dyDescent="0.2">
      <c r="A2805" s="9" t="s">
        <v>67</v>
      </c>
      <c r="B2805" s="9" t="s">
        <v>1097</v>
      </c>
      <c r="C2805" s="9" t="s">
        <v>34</v>
      </c>
      <c r="D2805" s="9" t="s">
        <v>45</v>
      </c>
      <c r="E2805" s="9" t="s">
        <v>46</v>
      </c>
      <c r="F2805" s="9" t="s">
        <v>47</v>
      </c>
      <c r="G2805" s="9" t="s">
        <v>1097</v>
      </c>
      <c r="H2805" s="9" t="s">
        <v>1098</v>
      </c>
      <c r="I2805" s="10">
        <v>37622</v>
      </c>
      <c r="J2805" s="12">
        <v>0</v>
      </c>
    </row>
    <row r="2806" spans="1:10" x14ac:dyDescent="0.2">
      <c r="A2806" s="9" t="s">
        <v>67</v>
      </c>
      <c r="B2806" s="9" t="s">
        <v>1097</v>
      </c>
      <c r="C2806" s="9" t="s">
        <v>34</v>
      </c>
      <c r="D2806" s="9" t="s">
        <v>45</v>
      </c>
      <c r="E2806" s="9" t="s">
        <v>46</v>
      </c>
      <c r="F2806" s="9" t="s">
        <v>47</v>
      </c>
      <c r="G2806" s="9" t="s">
        <v>1097</v>
      </c>
      <c r="H2806" s="9" t="s">
        <v>1098</v>
      </c>
      <c r="I2806" s="10">
        <v>37987</v>
      </c>
      <c r="J2806" s="12">
        <v>0</v>
      </c>
    </row>
    <row r="2807" spans="1:10" x14ac:dyDescent="0.2">
      <c r="A2807" s="9" t="s">
        <v>67</v>
      </c>
      <c r="B2807" s="9" t="s">
        <v>1097</v>
      </c>
      <c r="C2807" s="9" t="s">
        <v>34</v>
      </c>
      <c r="D2807" s="9" t="s">
        <v>45</v>
      </c>
      <c r="E2807" s="9" t="s">
        <v>46</v>
      </c>
      <c r="F2807" s="9" t="s">
        <v>47</v>
      </c>
      <c r="G2807" s="9" t="s">
        <v>1097</v>
      </c>
      <c r="H2807" s="9" t="s">
        <v>1098</v>
      </c>
      <c r="I2807" s="10">
        <v>38532</v>
      </c>
      <c r="J2807" s="12">
        <v>0</v>
      </c>
    </row>
    <row r="2808" spans="1:10" x14ac:dyDescent="0.2">
      <c r="A2808" s="9" t="s">
        <v>67</v>
      </c>
      <c r="B2808" s="9" t="s">
        <v>1097</v>
      </c>
      <c r="C2808" s="9" t="s">
        <v>34</v>
      </c>
      <c r="D2808" s="9" t="s">
        <v>45</v>
      </c>
      <c r="E2808" s="9" t="s">
        <v>46</v>
      </c>
      <c r="F2808" s="9" t="s">
        <v>47</v>
      </c>
      <c r="G2808" s="9" t="s">
        <v>1097</v>
      </c>
      <c r="H2808" s="9" t="s">
        <v>1098</v>
      </c>
      <c r="I2808" s="10">
        <v>39211</v>
      </c>
      <c r="J2808" s="12">
        <v>0</v>
      </c>
    </row>
    <row r="2809" spans="1:10" x14ac:dyDescent="0.2">
      <c r="A2809" s="9" t="s">
        <v>67</v>
      </c>
      <c r="B2809" s="9" t="s">
        <v>1097</v>
      </c>
      <c r="C2809" s="9" t="s">
        <v>34</v>
      </c>
      <c r="D2809" s="9" t="s">
        <v>45</v>
      </c>
      <c r="E2809" s="9" t="s">
        <v>46</v>
      </c>
      <c r="F2809" s="9" t="s">
        <v>47</v>
      </c>
      <c r="G2809" s="9" t="s">
        <v>1097</v>
      </c>
      <c r="H2809" s="9" t="s">
        <v>1098</v>
      </c>
      <c r="I2809" s="10">
        <v>39218</v>
      </c>
      <c r="J2809" s="12">
        <v>0</v>
      </c>
    </row>
    <row r="2810" spans="1:10" x14ac:dyDescent="0.2">
      <c r="A2810" s="9" t="s">
        <v>67</v>
      </c>
      <c r="B2810" s="9" t="s">
        <v>1097</v>
      </c>
      <c r="C2810" s="9" t="s">
        <v>34</v>
      </c>
      <c r="D2810" s="9" t="s">
        <v>45</v>
      </c>
      <c r="E2810" s="9" t="s">
        <v>46</v>
      </c>
      <c r="F2810" s="9" t="s">
        <v>47</v>
      </c>
      <c r="G2810" s="9" t="s">
        <v>1097</v>
      </c>
      <c r="H2810" s="9" t="s">
        <v>1098</v>
      </c>
      <c r="I2810" s="10">
        <v>39616</v>
      </c>
      <c r="J2810" s="12">
        <v>0</v>
      </c>
    </row>
    <row r="2811" spans="1:10" x14ac:dyDescent="0.2">
      <c r="A2811" s="9" t="s">
        <v>67</v>
      </c>
      <c r="B2811" s="9" t="s">
        <v>1097</v>
      </c>
      <c r="C2811" s="9" t="s">
        <v>34</v>
      </c>
      <c r="D2811" s="9" t="s">
        <v>45</v>
      </c>
      <c r="E2811" s="9" t="s">
        <v>46</v>
      </c>
      <c r="F2811" s="9" t="s">
        <v>47</v>
      </c>
      <c r="G2811" s="9" t="s">
        <v>1097</v>
      </c>
      <c r="H2811" s="9" t="s">
        <v>1098</v>
      </c>
      <c r="I2811" s="10">
        <v>40390</v>
      </c>
      <c r="J2811" s="12">
        <v>0</v>
      </c>
    </row>
    <row r="2812" spans="1:10" x14ac:dyDescent="0.2">
      <c r="A2812" s="9" t="s">
        <v>67</v>
      </c>
      <c r="B2812" s="9" t="s">
        <v>1097</v>
      </c>
      <c r="C2812" s="9" t="s">
        <v>34</v>
      </c>
      <c r="D2812" s="9" t="s">
        <v>45</v>
      </c>
      <c r="E2812" s="9" t="s">
        <v>46</v>
      </c>
      <c r="F2812" s="9" t="s">
        <v>47</v>
      </c>
      <c r="G2812" s="9" t="s">
        <v>1097</v>
      </c>
      <c r="H2812" s="9" t="s">
        <v>1098</v>
      </c>
      <c r="I2812" s="10">
        <v>42297</v>
      </c>
      <c r="J2812" s="12">
        <v>0</v>
      </c>
    </row>
    <row r="2813" spans="1:10" x14ac:dyDescent="0.2">
      <c r="A2813" s="9" t="s">
        <v>67</v>
      </c>
      <c r="B2813" s="9" t="s">
        <v>1097</v>
      </c>
      <c r="C2813" s="9" t="s">
        <v>34</v>
      </c>
      <c r="D2813" s="9" t="s">
        <v>45</v>
      </c>
      <c r="E2813" s="9" t="s">
        <v>46</v>
      </c>
      <c r="F2813" s="9" t="s">
        <v>47</v>
      </c>
      <c r="G2813" s="9" t="s">
        <v>1097</v>
      </c>
      <c r="H2813" s="9" t="s">
        <v>1098</v>
      </c>
      <c r="I2813" s="10">
        <v>42339</v>
      </c>
      <c r="J2813" s="11">
        <v>279281.52</v>
      </c>
    </row>
    <row r="2814" spans="1:10" x14ac:dyDescent="0.2">
      <c r="A2814" s="9" t="s">
        <v>67</v>
      </c>
      <c r="B2814" s="9" t="s">
        <v>1097</v>
      </c>
      <c r="C2814" s="9" t="s">
        <v>34</v>
      </c>
      <c r="D2814" s="9" t="s">
        <v>45</v>
      </c>
      <c r="E2814" s="9" t="s">
        <v>46</v>
      </c>
      <c r="F2814" s="9" t="s">
        <v>47</v>
      </c>
      <c r="G2814" s="9" t="s">
        <v>1097</v>
      </c>
      <c r="H2814" s="9" t="s">
        <v>1099</v>
      </c>
      <c r="I2814" s="10">
        <v>33239</v>
      </c>
      <c r="J2814" s="12">
        <v>0</v>
      </c>
    </row>
    <row r="2815" spans="1:10" x14ac:dyDescent="0.2">
      <c r="A2815" s="9" t="s">
        <v>67</v>
      </c>
      <c r="B2815" s="9" t="s">
        <v>1097</v>
      </c>
      <c r="C2815" s="9" t="s">
        <v>34</v>
      </c>
      <c r="D2815" s="9" t="s">
        <v>45</v>
      </c>
      <c r="E2815" s="9" t="s">
        <v>46</v>
      </c>
      <c r="F2815" s="9" t="s">
        <v>47</v>
      </c>
      <c r="G2815" s="9" t="s">
        <v>1097</v>
      </c>
      <c r="H2815" s="9" t="s">
        <v>1099</v>
      </c>
      <c r="I2815" s="10">
        <v>37622</v>
      </c>
      <c r="J2815" s="11">
        <v>146823.64000000001</v>
      </c>
    </row>
    <row r="2816" spans="1:10" x14ac:dyDescent="0.2">
      <c r="A2816" s="9" t="s">
        <v>67</v>
      </c>
      <c r="B2816" s="9" t="s">
        <v>1097</v>
      </c>
      <c r="C2816" s="9" t="s">
        <v>34</v>
      </c>
      <c r="D2816" s="9" t="s">
        <v>45</v>
      </c>
      <c r="E2816" s="9" t="s">
        <v>46</v>
      </c>
      <c r="F2816" s="9" t="s">
        <v>47</v>
      </c>
      <c r="G2816" s="9" t="s">
        <v>1097</v>
      </c>
      <c r="H2816" s="9" t="s">
        <v>1099</v>
      </c>
      <c r="I2816" s="10">
        <v>37987</v>
      </c>
      <c r="J2816" s="11">
        <v>142976.39000000001</v>
      </c>
    </row>
    <row r="2817" spans="1:10" x14ac:dyDescent="0.2">
      <c r="A2817" s="9" t="s">
        <v>67</v>
      </c>
      <c r="B2817" s="9" t="s">
        <v>1097</v>
      </c>
      <c r="C2817" s="9" t="s">
        <v>34</v>
      </c>
      <c r="D2817" s="9" t="s">
        <v>45</v>
      </c>
      <c r="E2817" s="9" t="s">
        <v>46</v>
      </c>
      <c r="F2817" s="9" t="s">
        <v>47</v>
      </c>
      <c r="G2817" s="9" t="s">
        <v>1097</v>
      </c>
      <c r="H2817" s="9" t="s">
        <v>1099</v>
      </c>
      <c r="I2817" s="10">
        <v>38532</v>
      </c>
      <c r="J2817" s="11">
        <v>23044.71</v>
      </c>
    </row>
    <row r="2818" spans="1:10" x14ac:dyDescent="0.2">
      <c r="A2818" s="9" t="s">
        <v>67</v>
      </c>
      <c r="B2818" s="9" t="s">
        <v>1097</v>
      </c>
      <c r="C2818" s="9" t="s">
        <v>34</v>
      </c>
      <c r="D2818" s="9" t="s">
        <v>45</v>
      </c>
      <c r="E2818" s="9" t="s">
        <v>46</v>
      </c>
      <c r="F2818" s="9" t="s">
        <v>47</v>
      </c>
      <c r="G2818" s="9" t="s">
        <v>1097</v>
      </c>
      <c r="H2818" s="9" t="s">
        <v>1099</v>
      </c>
      <c r="I2818" s="10">
        <v>39211</v>
      </c>
      <c r="J2818" s="11">
        <v>3333.54</v>
      </c>
    </row>
    <row r="2819" spans="1:10" x14ac:dyDescent="0.2">
      <c r="A2819" s="9" t="s">
        <v>67</v>
      </c>
      <c r="B2819" s="9" t="s">
        <v>1097</v>
      </c>
      <c r="C2819" s="9" t="s">
        <v>34</v>
      </c>
      <c r="D2819" s="9" t="s">
        <v>45</v>
      </c>
      <c r="E2819" s="9" t="s">
        <v>46</v>
      </c>
      <c r="F2819" s="9" t="s">
        <v>47</v>
      </c>
      <c r="G2819" s="9" t="s">
        <v>1097</v>
      </c>
      <c r="H2819" s="9" t="s">
        <v>1099</v>
      </c>
      <c r="I2819" s="10">
        <v>39218</v>
      </c>
      <c r="J2819" s="11">
        <v>12798.86</v>
      </c>
    </row>
    <row r="2820" spans="1:10" x14ac:dyDescent="0.2">
      <c r="A2820" s="9" t="s">
        <v>67</v>
      </c>
      <c r="B2820" s="9" t="s">
        <v>1097</v>
      </c>
      <c r="C2820" s="9" t="s">
        <v>34</v>
      </c>
      <c r="D2820" s="9" t="s">
        <v>45</v>
      </c>
      <c r="E2820" s="9" t="s">
        <v>46</v>
      </c>
      <c r="F2820" s="9" t="s">
        <v>47</v>
      </c>
      <c r="G2820" s="9" t="s">
        <v>1097</v>
      </c>
      <c r="H2820" s="9" t="s">
        <v>1099</v>
      </c>
      <c r="I2820" s="10">
        <v>39616</v>
      </c>
      <c r="J2820" s="11">
        <v>197408.42</v>
      </c>
    </row>
    <row r="2821" spans="1:10" x14ac:dyDescent="0.2">
      <c r="A2821" s="9" t="s">
        <v>67</v>
      </c>
      <c r="B2821" s="9" t="s">
        <v>1097</v>
      </c>
      <c r="C2821" s="9" t="s">
        <v>34</v>
      </c>
      <c r="D2821" s="9" t="s">
        <v>45</v>
      </c>
      <c r="E2821" s="9" t="s">
        <v>46</v>
      </c>
      <c r="F2821" s="9" t="s">
        <v>47</v>
      </c>
      <c r="G2821" s="9" t="s">
        <v>1097</v>
      </c>
      <c r="H2821" s="9" t="s">
        <v>1099</v>
      </c>
      <c r="I2821" s="10">
        <v>40390</v>
      </c>
      <c r="J2821" s="11">
        <v>232554.58</v>
      </c>
    </row>
    <row r="2822" spans="1:10" x14ac:dyDescent="0.2">
      <c r="A2822" s="9" t="s">
        <v>67</v>
      </c>
      <c r="B2822" s="9" t="s">
        <v>1097</v>
      </c>
      <c r="C2822" s="9" t="s">
        <v>34</v>
      </c>
      <c r="D2822" s="9" t="s">
        <v>45</v>
      </c>
      <c r="E2822" s="9" t="s">
        <v>46</v>
      </c>
      <c r="F2822" s="9" t="s">
        <v>47</v>
      </c>
      <c r="G2822" s="9" t="s">
        <v>1097</v>
      </c>
      <c r="H2822" s="9" t="s">
        <v>1099</v>
      </c>
      <c r="I2822" s="10">
        <v>41518</v>
      </c>
      <c r="J2822" s="12">
        <v>0</v>
      </c>
    </row>
    <row r="2823" spans="1:10" x14ac:dyDescent="0.2">
      <c r="A2823" s="9" t="s">
        <v>67</v>
      </c>
      <c r="B2823" s="9" t="s">
        <v>1100</v>
      </c>
      <c r="C2823" s="9" t="s">
        <v>34</v>
      </c>
      <c r="D2823" s="9" t="s">
        <v>30</v>
      </c>
      <c r="E2823" s="9" t="s">
        <v>46</v>
      </c>
      <c r="F2823" s="9" t="s">
        <v>47</v>
      </c>
      <c r="G2823" s="9" t="s">
        <v>1100</v>
      </c>
      <c r="H2823" s="9" t="s">
        <v>1101</v>
      </c>
      <c r="I2823" s="10">
        <v>41348</v>
      </c>
      <c r="J2823" s="12">
        <v>0</v>
      </c>
    </row>
    <row r="2824" spans="1:10" x14ac:dyDescent="0.2">
      <c r="A2824" s="9" t="s">
        <v>67</v>
      </c>
      <c r="B2824" s="9" t="s">
        <v>1100</v>
      </c>
      <c r="C2824" s="9" t="s">
        <v>34</v>
      </c>
      <c r="D2824" s="9" t="s">
        <v>30</v>
      </c>
      <c r="E2824" s="9" t="s">
        <v>46</v>
      </c>
      <c r="F2824" s="9" t="s">
        <v>47</v>
      </c>
      <c r="G2824" s="9" t="s">
        <v>1100</v>
      </c>
      <c r="H2824" s="9" t="s">
        <v>1101</v>
      </c>
      <c r="I2824" s="10">
        <v>41518</v>
      </c>
      <c r="J2824" s="12">
        <v>0</v>
      </c>
    </row>
    <row r="2825" spans="1:10" x14ac:dyDescent="0.2">
      <c r="A2825" s="9" t="s">
        <v>67</v>
      </c>
      <c r="B2825" s="9" t="s">
        <v>1100</v>
      </c>
      <c r="C2825" s="9" t="s">
        <v>34</v>
      </c>
      <c r="D2825" s="9" t="s">
        <v>45</v>
      </c>
      <c r="E2825" s="9" t="s">
        <v>46</v>
      </c>
      <c r="F2825" s="9" t="s">
        <v>47</v>
      </c>
      <c r="G2825" s="9" t="s">
        <v>1100</v>
      </c>
      <c r="H2825" s="9" t="s">
        <v>1102</v>
      </c>
      <c r="I2825" s="10">
        <v>41348</v>
      </c>
      <c r="J2825" s="11">
        <v>13067.06</v>
      </c>
    </row>
    <row r="2826" spans="1:10" x14ac:dyDescent="0.2">
      <c r="A2826" s="9" t="s">
        <v>67</v>
      </c>
      <c r="B2826" s="9" t="s">
        <v>1100</v>
      </c>
      <c r="C2826" s="9" t="s">
        <v>34</v>
      </c>
      <c r="D2826" s="9" t="s">
        <v>45</v>
      </c>
      <c r="E2826" s="9" t="s">
        <v>46</v>
      </c>
      <c r="F2826" s="9" t="s">
        <v>47</v>
      </c>
      <c r="G2826" s="9" t="s">
        <v>1100</v>
      </c>
      <c r="H2826" s="9" t="s">
        <v>1102</v>
      </c>
      <c r="I2826" s="10">
        <v>41518</v>
      </c>
      <c r="J2826" s="11">
        <v>100517.36</v>
      </c>
    </row>
    <row r="2827" spans="1:10" x14ac:dyDescent="0.2">
      <c r="A2827" s="9" t="s">
        <v>67</v>
      </c>
      <c r="B2827" s="9" t="s">
        <v>1103</v>
      </c>
      <c r="C2827" s="9" t="s">
        <v>12</v>
      </c>
      <c r="D2827" s="9" t="s">
        <v>45</v>
      </c>
      <c r="E2827" s="9" t="s">
        <v>46</v>
      </c>
      <c r="F2827" s="9" t="s">
        <v>47</v>
      </c>
      <c r="G2827" s="9" t="s">
        <v>1103</v>
      </c>
      <c r="H2827" s="9" t="s">
        <v>1104</v>
      </c>
      <c r="I2827" s="10">
        <v>30317</v>
      </c>
      <c r="J2827" s="11">
        <v>6980.81</v>
      </c>
    </row>
    <row r="2828" spans="1:10" x14ac:dyDescent="0.2">
      <c r="A2828" s="9" t="s">
        <v>67</v>
      </c>
      <c r="B2828" s="9" t="s">
        <v>1103</v>
      </c>
      <c r="C2828" s="9" t="s">
        <v>12</v>
      </c>
      <c r="D2828" s="9" t="s">
        <v>45</v>
      </c>
      <c r="E2828" s="9" t="s">
        <v>46</v>
      </c>
      <c r="F2828" s="9" t="s">
        <v>47</v>
      </c>
      <c r="G2828" s="9" t="s">
        <v>1103</v>
      </c>
      <c r="H2828" s="9" t="s">
        <v>1104</v>
      </c>
      <c r="I2828" s="10">
        <v>31048</v>
      </c>
      <c r="J2828" s="11">
        <v>2979.78</v>
      </c>
    </row>
    <row r="2829" spans="1:10" x14ac:dyDescent="0.2">
      <c r="A2829" s="9" t="s">
        <v>67</v>
      </c>
      <c r="B2829" s="9" t="s">
        <v>1103</v>
      </c>
      <c r="C2829" s="9" t="s">
        <v>12</v>
      </c>
      <c r="D2829" s="9" t="s">
        <v>45</v>
      </c>
      <c r="E2829" s="9" t="s">
        <v>46</v>
      </c>
      <c r="F2829" s="9" t="s">
        <v>47</v>
      </c>
      <c r="G2829" s="9" t="s">
        <v>1103</v>
      </c>
      <c r="H2829" s="9" t="s">
        <v>1104</v>
      </c>
      <c r="I2829" s="10">
        <v>32509</v>
      </c>
      <c r="J2829" s="11">
        <v>905.51</v>
      </c>
    </row>
    <row r="2830" spans="1:10" x14ac:dyDescent="0.2">
      <c r="A2830" s="9" t="s">
        <v>67</v>
      </c>
      <c r="B2830" s="9" t="s">
        <v>1103</v>
      </c>
      <c r="C2830" s="9" t="s">
        <v>12</v>
      </c>
      <c r="D2830" s="9" t="s">
        <v>45</v>
      </c>
      <c r="E2830" s="9" t="s">
        <v>46</v>
      </c>
      <c r="F2830" s="9" t="s">
        <v>47</v>
      </c>
      <c r="G2830" s="9" t="s">
        <v>1103</v>
      </c>
      <c r="H2830" s="9" t="s">
        <v>1104</v>
      </c>
      <c r="I2830" s="10">
        <v>33970</v>
      </c>
      <c r="J2830" s="11">
        <v>518.67999999999995</v>
      </c>
    </row>
    <row r="2831" spans="1:10" x14ac:dyDescent="0.2">
      <c r="A2831" s="9" t="s">
        <v>67</v>
      </c>
      <c r="B2831" s="9" t="s">
        <v>1103</v>
      </c>
      <c r="C2831" s="9" t="s">
        <v>12</v>
      </c>
      <c r="D2831" s="9" t="s">
        <v>45</v>
      </c>
      <c r="E2831" s="9" t="s">
        <v>46</v>
      </c>
      <c r="F2831" s="9" t="s">
        <v>47</v>
      </c>
      <c r="G2831" s="9" t="s">
        <v>1103</v>
      </c>
      <c r="H2831" s="9" t="s">
        <v>1104</v>
      </c>
      <c r="I2831" s="10">
        <v>42727</v>
      </c>
      <c r="J2831" s="11">
        <v>15233.45</v>
      </c>
    </row>
    <row r="2832" spans="1:10" x14ac:dyDescent="0.2">
      <c r="A2832" s="9" t="s">
        <v>67</v>
      </c>
      <c r="B2832" s="9" t="s">
        <v>1105</v>
      </c>
      <c r="C2832" s="9" t="s">
        <v>34</v>
      </c>
      <c r="D2832" s="9" t="s">
        <v>37</v>
      </c>
      <c r="E2832" s="9" t="s">
        <v>46</v>
      </c>
      <c r="F2832" s="9" t="s">
        <v>47</v>
      </c>
      <c r="G2832" s="9" t="s">
        <v>1105</v>
      </c>
      <c r="H2832" s="9" t="s">
        <v>1106</v>
      </c>
      <c r="I2832" s="10">
        <v>41518</v>
      </c>
      <c r="J2832" s="11">
        <v>-0.06</v>
      </c>
    </row>
    <row r="2833" spans="1:10" x14ac:dyDescent="0.2">
      <c r="A2833" s="9" t="s">
        <v>67</v>
      </c>
      <c r="B2833" s="9" t="s">
        <v>1105</v>
      </c>
      <c r="C2833" s="9" t="s">
        <v>34</v>
      </c>
      <c r="D2833" s="9" t="s">
        <v>45</v>
      </c>
      <c r="E2833" s="9" t="s">
        <v>46</v>
      </c>
      <c r="F2833" s="9" t="s">
        <v>47</v>
      </c>
      <c r="G2833" s="9" t="s">
        <v>1105</v>
      </c>
      <c r="H2833" s="9" t="s">
        <v>1107</v>
      </c>
      <c r="I2833" s="10">
        <v>30317</v>
      </c>
      <c r="J2833" s="11">
        <v>1181.7</v>
      </c>
    </row>
    <row r="2834" spans="1:10" x14ac:dyDescent="0.2">
      <c r="A2834" s="9" t="s">
        <v>67</v>
      </c>
      <c r="B2834" s="9" t="s">
        <v>1105</v>
      </c>
      <c r="C2834" s="9" t="s">
        <v>34</v>
      </c>
      <c r="D2834" s="9" t="s">
        <v>45</v>
      </c>
      <c r="E2834" s="9" t="s">
        <v>46</v>
      </c>
      <c r="F2834" s="9" t="s">
        <v>47</v>
      </c>
      <c r="G2834" s="9" t="s">
        <v>1105</v>
      </c>
      <c r="H2834" s="9" t="s">
        <v>1107</v>
      </c>
      <c r="I2834" s="10">
        <v>39036</v>
      </c>
      <c r="J2834" s="11">
        <v>25025.05</v>
      </c>
    </row>
    <row r="2835" spans="1:10" x14ac:dyDescent="0.2">
      <c r="A2835" s="9" t="s">
        <v>67</v>
      </c>
      <c r="B2835" s="9" t="s">
        <v>1105</v>
      </c>
      <c r="C2835" s="9" t="s">
        <v>34</v>
      </c>
      <c r="D2835" s="9" t="s">
        <v>45</v>
      </c>
      <c r="E2835" s="9" t="s">
        <v>46</v>
      </c>
      <c r="F2835" s="9" t="s">
        <v>47</v>
      </c>
      <c r="G2835" s="9" t="s">
        <v>1105</v>
      </c>
      <c r="H2835" s="9" t="s">
        <v>1107</v>
      </c>
      <c r="I2835" s="10">
        <v>40806</v>
      </c>
      <c r="J2835" s="11">
        <v>31148.01</v>
      </c>
    </row>
    <row r="2836" spans="1:10" x14ac:dyDescent="0.2">
      <c r="A2836" s="9" t="s">
        <v>67</v>
      </c>
      <c r="B2836" s="9" t="s">
        <v>1105</v>
      </c>
      <c r="C2836" s="9" t="s">
        <v>34</v>
      </c>
      <c r="D2836" s="9" t="s">
        <v>45</v>
      </c>
      <c r="E2836" s="9" t="s">
        <v>46</v>
      </c>
      <c r="F2836" s="9" t="s">
        <v>47</v>
      </c>
      <c r="G2836" s="9" t="s">
        <v>1105</v>
      </c>
      <c r="H2836" s="9" t="s">
        <v>1107</v>
      </c>
      <c r="I2836" s="10">
        <v>41518</v>
      </c>
      <c r="J2836" s="11">
        <v>62986.38</v>
      </c>
    </row>
    <row r="2837" spans="1:10" x14ac:dyDescent="0.2">
      <c r="A2837" s="9" t="s">
        <v>67</v>
      </c>
      <c r="B2837" s="9" t="s">
        <v>1108</v>
      </c>
      <c r="C2837" s="9" t="s">
        <v>34</v>
      </c>
      <c r="D2837" s="9" t="s">
        <v>45</v>
      </c>
      <c r="E2837" s="9" t="s">
        <v>46</v>
      </c>
      <c r="F2837" s="9" t="s">
        <v>47</v>
      </c>
      <c r="G2837" s="9" t="s">
        <v>1108</v>
      </c>
      <c r="H2837" s="9" t="s">
        <v>1109</v>
      </c>
      <c r="I2837" s="10">
        <v>24108</v>
      </c>
      <c r="J2837" s="11">
        <v>6778.47</v>
      </c>
    </row>
    <row r="2838" spans="1:10" x14ac:dyDescent="0.2">
      <c r="A2838" s="9" t="s">
        <v>67</v>
      </c>
      <c r="B2838" s="9" t="s">
        <v>1108</v>
      </c>
      <c r="C2838" s="9" t="s">
        <v>34</v>
      </c>
      <c r="D2838" s="9" t="s">
        <v>45</v>
      </c>
      <c r="E2838" s="9" t="s">
        <v>46</v>
      </c>
      <c r="F2838" s="9" t="s">
        <v>47</v>
      </c>
      <c r="G2838" s="9" t="s">
        <v>1108</v>
      </c>
      <c r="H2838" s="9" t="s">
        <v>1109</v>
      </c>
      <c r="I2838" s="10">
        <v>26299</v>
      </c>
      <c r="J2838" s="11">
        <v>408.36</v>
      </c>
    </row>
    <row r="2839" spans="1:10" x14ac:dyDescent="0.2">
      <c r="A2839" s="9" t="s">
        <v>67</v>
      </c>
      <c r="B2839" s="9" t="s">
        <v>1110</v>
      </c>
      <c r="C2839" s="9" t="s">
        <v>34</v>
      </c>
      <c r="D2839" s="9" t="s">
        <v>45</v>
      </c>
      <c r="E2839" s="9" t="s">
        <v>46</v>
      </c>
      <c r="F2839" s="9" t="s">
        <v>47</v>
      </c>
      <c r="G2839" s="9" t="s">
        <v>1110</v>
      </c>
      <c r="H2839" s="9" t="s">
        <v>1111</v>
      </c>
      <c r="I2839" s="10">
        <v>36526</v>
      </c>
      <c r="J2839" s="11">
        <v>6242.73</v>
      </c>
    </row>
    <row r="2840" spans="1:10" x14ac:dyDescent="0.2">
      <c r="A2840" s="9" t="s">
        <v>67</v>
      </c>
      <c r="B2840" s="9" t="s">
        <v>1112</v>
      </c>
      <c r="C2840" s="9" t="s">
        <v>12</v>
      </c>
      <c r="D2840" s="9" t="s">
        <v>45</v>
      </c>
      <c r="E2840" s="9" t="s">
        <v>46</v>
      </c>
      <c r="F2840" s="9" t="s">
        <v>47</v>
      </c>
      <c r="G2840" s="9" t="s">
        <v>1112</v>
      </c>
      <c r="H2840" s="9" t="s">
        <v>1113</v>
      </c>
      <c r="I2840" s="10">
        <v>28856</v>
      </c>
      <c r="J2840" s="11">
        <v>1040.81</v>
      </c>
    </row>
    <row r="2841" spans="1:10" x14ac:dyDescent="0.2">
      <c r="A2841" s="9" t="s">
        <v>67</v>
      </c>
      <c r="B2841" s="9" t="s">
        <v>1112</v>
      </c>
      <c r="C2841" s="9" t="s">
        <v>12</v>
      </c>
      <c r="D2841" s="9" t="s">
        <v>45</v>
      </c>
      <c r="E2841" s="9" t="s">
        <v>46</v>
      </c>
      <c r="F2841" s="9" t="s">
        <v>47</v>
      </c>
      <c r="G2841" s="9" t="s">
        <v>1112</v>
      </c>
      <c r="H2841" s="9" t="s">
        <v>1113</v>
      </c>
      <c r="I2841" s="10">
        <v>30317</v>
      </c>
      <c r="J2841" s="11">
        <v>2016.36</v>
      </c>
    </row>
    <row r="2842" spans="1:10" x14ac:dyDescent="0.2">
      <c r="A2842" s="9" t="s">
        <v>67</v>
      </c>
      <c r="B2842" s="9" t="s">
        <v>1112</v>
      </c>
      <c r="C2842" s="9" t="s">
        <v>12</v>
      </c>
      <c r="D2842" s="9" t="s">
        <v>45</v>
      </c>
      <c r="E2842" s="9" t="s">
        <v>46</v>
      </c>
      <c r="F2842" s="9" t="s">
        <v>47</v>
      </c>
      <c r="G2842" s="9" t="s">
        <v>1112</v>
      </c>
      <c r="H2842" s="9" t="s">
        <v>1113</v>
      </c>
      <c r="I2842" s="10">
        <v>35065</v>
      </c>
      <c r="J2842" s="12">
        <v>0</v>
      </c>
    </row>
    <row r="2843" spans="1:10" x14ac:dyDescent="0.2">
      <c r="A2843" s="9" t="s">
        <v>67</v>
      </c>
      <c r="B2843" s="9" t="s">
        <v>1112</v>
      </c>
      <c r="C2843" s="9" t="s">
        <v>12</v>
      </c>
      <c r="D2843" s="9" t="s">
        <v>45</v>
      </c>
      <c r="E2843" s="9" t="s">
        <v>46</v>
      </c>
      <c r="F2843" s="9" t="s">
        <v>47</v>
      </c>
      <c r="G2843" s="9" t="s">
        <v>1112</v>
      </c>
      <c r="H2843" s="9" t="s">
        <v>1113</v>
      </c>
      <c r="I2843" s="10">
        <v>35796</v>
      </c>
      <c r="J2843" s="11">
        <v>6504.22</v>
      </c>
    </row>
    <row r="2844" spans="1:10" x14ac:dyDescent="0.2">
      <c r="A2844" s="9" t="s">
        <v>67</v>
      </c>
      <c r="B2844" s="9" t="s">
        <v>1112</v>
      </c>
      <c r="C2844" s="9" t="s">
        <v>12</v>
      </c>
      <c r="D2844" s="9" t="s">
        <v>45</v>
      </c>
      <c r="E2844" s="9" t="s">
        <v>46</v>
      </c>
      <c r="F2844" s="9" t="s">
        <v>47</v>
      </c>
      <c r="G2844" s="9" t="s">
        <v>1112</v>
      </c>
      <c r="H2844" s="9" t="s">
        <v>1113</v>
      </c>
      <c r="I2844" s="10">
        <v>37257</v>
      </c>
      <c r="J2844" s="11">
        <v>114795.19</v>
      </c>
    </row>
    <row r="2845" spans="1:10" x14ac:dyDescent="0.2">
      <c r="A2845" s="9" t="s">
        <v>67</v>
      </c>
      <c r="B2845" s="9" t="s">
        <v>1112</v>
      </c>
      <c r="C2845" s="9" t="s">
        <v>12</v>
      </c>
      <c r="D2845" s="9" t="s">
        <v>45</v>
      </c>
      <c r="E2845" s="9" t="s">
        <v>46</v>
      </c>
      <c r="F2845" s="9" t="s">
        <v>47</v>
      </c>
      <c r="G2845" s="9" t="s">
        <v>1112</v>
      </c>
      <c r="H2845" s="9" t="s">
        <v>1113</v>
      </c>
      <c r="I2845" s="10">
        <v>37622</v>
      </c>
      <c r="J2845" s="11">
        <v>8673.7099999999991</v>
      </c>
    </row>
    <row r="2846" spans="1:10" x14ac:dyDescent="0.2">
      <c r="A2846" s="9" t="s">
        <v>67</v>
      </c>
      <c r="B2846" s="9" t="s">
        <v>1112</v>
      </c>
      <c r="C2846" s="9" t="s">
        <v>12</v>
      </c>
      <c r="D2846" s="9" t="s">
        <v>45</v>
      </c>
      <c r="E2846" s="9" t="s">
        <v>46</v>
      </c>
      <c r="F2846" s="9" t="s">
        <v>47</v>
      </c>
      <c r="G2846" s="9" t="s">
        <v>1112</v>
      </c>
      <c r="H2846" s="9" t="s">
        <v>1113</v>
      </c>
      <c r="I2846" s="10">
        <v>38716</v>
      </c>
      <c r="J2846" s="11">
        <v>122980.9</v>
      </c>
    </row>
    <row r="2847" spans="1:10" x14ac:dyDescent="0.2">
      <c r="A2847" s="9" t="s">
        <v>67</v>
      </c>
      <c r="B2847" s="9" t="s">
        <v>1112</v>
      </c>
      <c r="C2847" s="9" t="s">
        <v>12</v>
      </c>
      <c r="D2847" s="9" t="s">
        <v>45</v>
      </c>
      <c r="E2847" s="9" t="s">
        <v>46</v>
      </c>
      <c r="F2847" s="9" t="s">
        <v>47</v>
      </c>
      <c r="G2847" s="9" t="s">
        <v>1112</v>
      </c>
      <c r="H2847" s="9" t="s">
        <v>1113</v>
      </c>
      <c r="I2847" s="10">
        <v>38769</v>
      </c>
      <c r="J2847" s="11">
        <v>30763.91</v>
      </c>
    </row>
    <row r="2848" spans="1:10" x14ac:dyDescent="0.2">
      <c r="A2848" s="9" t="s">
        <v>67</v>
      </c>
      <c r="B2848" s="9" t="s">
        <v>1112</v>
      </c>
      <c r="C2848" s="9" t="s">
        <v>12</v>
      </c>
      <c r="D2848" s="9" t="s">
        <v>45</v>
      </c>
      <c r="E2848" s="9" t="s">
        <v>46</v>
      </c>
      <c r="F2848" s="9" t="s">
        <v>47</v>
      </c>
      <c r="G2848" s="9" t="s">
        <v>1112</v>
      </c>
      <c r="H2848" s="9" t="s">
        <v>1113</v>
      </c>
      <c r="I2848" s="10">
        <v>39098</v>
      </c>
      <c r="J2848" s="11">
        <v>9634.0300000000007</v>
      </c>
    </row>
    <row r="2849" spans="1:10" x14ac:dyDescent="0.2">
      <c r="A2849" s="9" t="s">
        <v>67</v>
      </c>
      <c r="B2849" s="9" t="s">
        <v>1112</v>
      </c>
      <c r="C2849" s="9" t="s">
        <v>12</v>
      </c>
      <c r="D2849" s="9" t="s">
        <v>45</v>
      </c>
      <c r="E2849" s="9" t="s">
        <v>46</v>
      </c>
      <c r="F2849" s="9" t="s">
        <v>47</v>
      </c>
      <c r="G2849" s="9" t="s">
        <v>1112</v>
      </c>
      <c r="H2849" s="9" t="s">
        <v>1113</v>
      </c>
      <c r="I2849" s="10">
        <v>41395</v>
      </c>
      <c r="J2849" s="11">
        <v>7383.45</v>
      </c>
    </row>
    <row r="2850" spans="1:10" x14ac:dyDescent="0.2">
      <c r="A2850" s="9" t="s">
        <v>67</v>
      </c>
      <c r="B2850" s="9" t="s">
        <v>1112</v>
      </c>
      <c r="C2850" s="9" t="s">
        <v>12</v>
      </c>
      <c r="D2850" s="9" t="s">
        <v>45</v>
      </c>
      <c r="E2850" s="9" t="s">
        <v>46</v>
      </c>
      <c r="F2850" s="9" t="s">
        <v>47</v>
      </c>
      <c r="G2850" s="9" t="s">
        <v>1112</v>
      </c>
      <c r="H2850" s="9" t="s">
        <v>1113</v>
      </c>
      <c r="I2850" s="10">
        <v>42719</v>
      </c>
      <c r="J2850" s="11">
        <v>11338.52</v>
      </c>
    </row>
    <row r="2851" spans="1:10" x14ac:dyDescent="0.2">
      <c r="A2851" s="9" t="s">
        <v>67</v>
      </c>
      <c r="B2851" s="9" t="s">
        <v>1112</v>
      </c>
      <c r="C2851" s="9" t="s">
        <v>34</v>
      </c>
      <c r="D2851" s="9" t="s">
        <v>45</v>
      </c>
      <c r="E2851" s="9" t="s">
        <v>46</v>
      </c>
      <c r="F2851" s="9" t="s">
        <v>47</v>
      </c>
      <c r="G2851" s="9" t="s">
        <v>1112</v>
      </c>
      <c r="H2851" s="9" t="s">
        <v>1113</v>
      </c>
      <c r="I2851" s="10">
        <v>38716</v>
      </c>
      <c r="J2851" s="11">
        <v>91553.32</v>
      </c>
    </row>
    <row r="2852" spans="1:10" x14ac:dyDescent="0.2">
      <c r="A2852" s="9" t="s">
        <v>67</v>
      </c>
      <c r="B2852" s="9" t="s">
        <v>1112</v>
      </c>
      <c r="C2852" s="9" t="s">
        <v>12</v>
      </c>
      <c r="D2852" s="9" t="s">
        <v>37</v>
      </c>
      <c r="E2852" s="9" t="s">
        <v>46</v>
      </c>
      <c r="F2852" s="9" t="s">
        <v>47</v>
      </c>
      <c r="G2852" s="9" t="s">
        <v>1112</v>
      </c>
      <c r="H2852" s="9" t="s">
        <v>1114</v>
      </c>
      <c r="I2852" s="10">
        <v>41395</v>
      </c>
      <c r="J2852" s="12">
        <v>0</v>
      </c>
    </row>
    <row r="2853" spans="1:10" x14ac:dyDescent="0.2">
      <c r="A2853" s="9" t="s">
        <v>67</v>
      </c>
      <c r="B2853" s="9" t="s">
        <v>1112</v>
      </c>
      <c r="C2853" s="9" t="s">
        <v>12</v>
      </c>
      <c r="D2853" s="9" t="s">
        <v>13</v>
      </c>
      <c r="E2853" s="9" t="s">
        <v>46</v>
      </c>
      <c r="F2853" s="9" t="s">
        <v>47</v>
      </c>
      <c r="G2853" s="9" t="s">
        <v>1112</v>
      </c>
      <c r="H2853" s="14"/>
      <c r="I2853" s="10">
        <v>38769</v>
      </c>
      <c r="J2853" s="12">
        <v>0</v>
      </c>
    </row>
    <row r="2854" spans="1:10" x14ac:dyDescent="0.2">
      <c r="A2854" s="9" t="s">
        <v>67</v>
      </c>
      <c r="B2854" s="9" t="s">
        <v>633</v>
      </c>
      <c r="C2854" s="9" t="s">
        <v>12</v>
      </c>
      <c r="D2854" s="9" t="s">
        <v>45</v>
      </c>
      <c r="E2854" s="9" t="s">
        <v>46</v>
      </c>
      <c r="F2854" s="9" t="s">
        <v>47</v>
      </c>
      <c r="G2854" s="9" t="s">
        <v>633</v>
      </c>
      <c r="H2854" s="9" t="s">
        <v>1115</v>
      </c>
      <c r="I2854" s="10">
        <v>30682</v>
      </c>
      <c r="J2854" s="11">
        <v>5966.37</v>
      </c>
    </row>
    <row r="2855" spans="1:10" x14ac:dyDescent="0.2">
      <c r="A2855" s="9" t="s">
        <v>67</v>
      </c>
      <c r="B2855" s="9" t="s">
        <v>633</v>
      </c>
      <c r="C2855" s="9" t="s">
        <v>12</v>
      </c>
      <c r="D2855" s="9" t="s">
        <v>45</v>
      </c>
      <c r="E2855" s="9" t="s">
        <v>46</v>
      </c>
      <c r="F2855" s="9" t="s">
        <v>47</v>
      </c>
      <c r="G2855" s="9" t="s">
        <v>633</v>
      </c>
      <c r="H2855" s="9" t="s">
        <v>1115</v>
      </c>
      <c r="I2855" s="10">
        <v>31778</v>
      </c>
      <c r="J2855" s="11">
        <v>25349.279999999999</v>
      </c>
    </row>
    <row r="2856" spans="1:10" x14ac:dyDescent="0.2">
      <c r="A2856" s="9" t="s">
        <v>67</v>
      </c>
      <c r="B2856" s="9" t="s">
        <v>633</v>
      </c>
      <c r="C2856" s="9" t="s">
        <v>12</v>
      </c>
      <c r="D2856" s="9" t="s">
        <v>45</v>
      </c>
      <c r="E2856" s="9" t="s">
        <v>46</v>
      </c>
      <c r="F2856" s="9" t="s">
        <v>47</v>
      </c>
      <c r="G2856" s="9" t="s">
        <v>633</v>
      </c>
      <c r="H2856" s="9" t="s">
        <v>1115</v>
      </c>
      <c r="I2856" s="10">
        <v>37257</v>
      </c>
      <c r="J2856" s="11">
        <v>454545.58</v>
      </c>
    </row>
    <row r="2857" spans="1:10" x14ac:dyDescent="0.2">
      <c r="A2857" s="9" t="s">
        <v>67</v>
      </c>
      <c r="B2857" s="9" t="s">
        <v>633</v>
      </c>
      <c r="C2857" s="9" t="s">
        <v>12</v>
      </c>
      <c r="D2857" s="9" t="s">
        <v>45</v>
      </c>
      <c r="E2857" s="9" t="s">
        <v>46</v>
      </c>
      <c r="F2857" s="9" t="s">
        <v>47</v>
      </c>
      <c r="G2857" s="9" t="s">
        <v>633</v>
      </c>
      <c r="H2857" s="9" t="s">
        <v>1115</v>
      </c>
      <c r="I2857" s="10">
        <v>38716</v>
      </c>
      <c r="J2857" s="11">
        <v>218551.3</v>
      </c>
    </row>
    <row r="2858" spans="1:10" x14ac:dyDescent="0.2">
      <c r="A2858" s="9" t="s">
        <v>67</v>
      </c>
      <c r="B2858" s="9" t="s">
        <v>633</v>
      </c>
      <c r="C2858" s="9" t="s">
        <v>12</v>
      </c>
      <c r="D2858" s="9" t="s">
        <v>45</v>
      </c>
      <c r="E2858" s="9" t="s">
        <v>46</v>
      </c>
      <c r="F2858" s="9" t="s">
        <v>47</v>
      </c>
      <c r="G2858" s="9" t="s">
        <v>633</v>
      </c>
      <c r="H2858" s="9" t="s">
        <v>1115</v>
      </c>
      <c r="I2858" s="10">
        <v>39813</v>
      </c>
      <c r="J2858" s="11">
        <v>1893.73</v>
      </c>
    </row>
    <row r="2859" spans="1:10" x14ac:dyDescent="0.2">
      <c r="A2859" s="9" t="s">
        <v>67</v>
      </c>
      <c r="B2859" s="9" t="s">
        <v>633</v>
      </c>
      <c r="C2859" s="9" t="s">
        <v>34</v>
      </c>
      <c r="D2859" s="9" t="s">
        <v>45</v>
      </c>
      <c r="E2859" s="9" t="s">
        <v>46</v>
      </c>
      <c r="F2859" s="9" t="s">
        <v>47</v>
      </c>
      <c r="G2859" s="9" t="s">
        <v>633</v>
      </c>
      <c r="H2859" s="9" t="s">
        <v>1115</v>
      </c>
      <c r="I2859" s="10">
        <v>39202</v>
      </c>
      <c r="J2859" s="11">
        <v>18633.3</v>
      </c>
    </row>
    <row r="2860" spans="1:10" x14ac:dyDescent="0.2">
      <c r="A2860" s="9" t="s">
        <v>67</v>
      </c>
      <c r="B2860" s="9" t="s">
        <v>633</v>
      </c>
      <c r="C2860" s="9" t="s">
        <v>12</v>
      </c>
      <c r="D2860" s="9" t="s">
        <v>45</v>
      </c>
      <c r="E2860" s="9" t="s">
        <v>46</v>
      </c>
      <c r="F2860" s="9" t="s">
        <v>47</v>
      </c>
      <c r="G2860" s="9" t="s">
        <v>633</v>
      </c>
      <c r="H2860" s="9" t="s">
        <v>1116</v>
      </c>
      <c r="I2860" s="10">
        <v>30682</v>
      </c>
      <c r="J2860" s="12">
        <v>0</v>
      </c>
    </row>
    <row r="2861" spans="1:10" x14ac:dyDescent="0.2">
      <c r="A2861" s="9" t="s">
        <v>67</v>
      </c>
      <c r="B2861" s="9" t="s">
        <v>633</v>
      </c>
      <c r="C2861" s="9" t="s">
        <v>12</v>
      </c>
      <c r="D2861" s="9" t="s">
        <v>45</v>
      </c>
      <c r="E2861" s="9" t="s">
        <v>46</v>
      </c>
      <c r="F2861" s="9" t="s">
        <v>47</v>
      </c>
      <c r="G2861" s="9" t="s">
        <v>633</v>
      </c>
      <c r="H2861" s="9" t="s">
        <v>1116</v>
      </c>
      <c r="I2861" s="10">
        <v>31778</v>
      </c>
      <c r="J2861" s="12">
        <v>0</v>
      </c>
    </row>
    <row r="2862" spans="1:10" x14ac:dyDescent="0.2">
      <c r="A2862" s="9" t="s">
        <v>67</v>
      </c>
      <c r="B2862" s="9" t="s">
        <v>633</v>
      </c>
      <c r="C2862" s="9" t="s">
        <v>12</v>
      </c>
      <c r="D2862" s="9" t="s">
        <v>45</v>
      </c>
      <c r="E2862" s="9" t="s">
        <v>46</v>
      </c>
      <c r="F2862" s="9" t="s">
        <v>47</v>
      </c>
      <c r="G2862" s="9" t="s">
        <v>633</v>
      </c>
      <c r="H2862" s="9" t="s">
        <v>1116</v>
      </c>
      <c r="I2862" s="10">
        <v>37257</v>
      </c>
      <c r="J2862" s="12">
        <v>0</v>
      </c>
    </row>
    <row r="2863" spans="1:10" x14ac:dyDescent="0.2">
      <c r="A2863" s="9" t="s">
        <v>67</v>
      </c>
      <c r="B2863" s="9" t="s">
        <v>633</v>
      </c>
      <c r="C2863" s="9" t="s">
        <v>12</v>
      </c>
      <c r="D2863" s="9" t="s">
        <v>45</v>
      </c>
      <c r="E2863" s="9" t="s">
        <v>46</v>
      </c>
      <c r="F2863" s="9" t="s">
        <v>47</v>
      </c>
      <c r="G2863" s="9" t="s">
        <v>633</v>
      </c>
      <c r="H2863" s="9" t="s">
        <v>1116</v>
      </c>
      <c r="I2863" s="10">
        <v>38716</v>
      </c>
      <c r="J2863" s="12">
        <v>0</v>
      </c>
    </row>
    <row r="2864" spans="1:10" x14ac:dyDescent="0.2">
      <c r="A2864" s="9" t="s">
        <v>67</v>
      </c>
      <c r="B2864" s="9" t="s">
        <v>633</v>
      </c>
      <c r="C2864" s="9" t="s">
        <v>12</v>
      </c>
      <c r="D2864" s="9" t="s">
        <v>45</v>
      </c>
      <c r="E2864" s="9" t="s">
        <v>46</v>
      </c>
      <c r="F2864" s="9" t="s">
        <v>47</v>
      </c>
      <c r="G2864" s="9" t="s">
        <v>633</v>
      </c>
      <c r="H2864" s="9" t="s">
        <v>1116</v>
      </c>
      <c r="I2864" s="10">
        <v>39813</v>
      </c>
      <c r="J2864" s="12">
        <v>0</v>
      </c>
    </row>
    <row r="2865" spans="1:10" x14ac:dyDescent="0.2">
      <c r="A2865" s="9" t="s">
        <v>67</v>
      </c>
      <c r="B2865" s="9" t="s">
        <v>633</v>
      </c>
      <c r="C2865" s="9" t="s">
        <v>34</v>
      </c>
      <c r="D2865" s="9" t="s">
        <v>45</v>
      </c>
      <c r="E2865" s="9" t="s">
        <v>46</v>
      </c>
      <c r="F2865" s="9" t="s">
        <v>47</v>
      </c>
      <c r="G2865" s="9" t="s">
        <v>633</v>
      </c>
      <c r="H2865" s="9" t="s">
        <v>1116</v>
      </c>
      <c r="I2865" s="10">
        <v>39202</v>
      </c>
      <c r="J2865" s="12">
        <v>0</v>
      </c>
    </row>
    <row r="2866" spans="1:10" x14ac:dyDescent="0.2">
      <c r="A2866" s="9" t="s">
        <v>67</v>
      </c>
      <c r="B2866" s="9" t="s">
        <v>1117</v>
      </c>
      <c r="C2866" s="9" t="s">
        <v>34</v>
      </c>
      <c r="D2866" s="9" t="s">
        <v>45</v>
      </c>
      <c r="E2866" s="9" t="s">
        <v>46</v>
      </c>
      <c r="F2866" s="9" t="s">
        <v>47</v>
      </c>
      <c r="G2866" s="9" t="s">
        <v>1117</v>
      </c>
      <c r="H2866" s="9" t="s">
        <v>1118</v>
      </c>
      <c r="I2866" s="10">
        <v>30317</v>
      </c>
      <c r="J2866" s="11">
        <v>27373.8</v>
      </c>
    </row>
    <row r="2867" spans="1:10" x14ac:dyDescent="0.2">
      <c r="A2867" s="9" t="s">
        <v>67</v>
      </c>
      <c r="B2867" s="9" t="s">
        <v>1117</v>
      </c>
      <c r="C2867" s="9" t="s">
        <v>34</v>
      </c>
      <c r="D2867" s="9" t="s">
        <v>45</v>
      </c>
      <c r="E2867" s="9" t="s">
        <v>46</v>
      </c>
      <c r="F2867" s="9" t="s">
        <v>47</v>
      </c>
      <c r="G2867" s="9" t="s">
        <v>1117</v>
      </c>
      <c r="H2867" s="9" t="s">
        <v>1118</v>
      </c>
      <c r="I2867" s="10">
        <v>30682</v>
      </c>
      <c r="J2867" s="12">
        <v>0</v>
      </c>
    </row>
    <row r="2868" spans="1:10" x14ac:dyDescent="0.2">
      <c r="A2868" s="9" t="s">
        <v>67</v>
      </c>
      <c r="B2868" s="9" t="s">
        <v>1117</v>
      </c>
      <c r="C2868" s="9" t="s">
        <v>34</v>
      </c>
      <c r="D2868" s="9" t="s">
        <v>45</v>
      </c>
      <c r="E2868" s="9" t="s">
        <v>46</v>
      </c>
      <c r="F2868" s="9" t="s">
        <v>47</v>
      </c>
      <c r="G2868" s="9" t="s">
        <v>1117</v>
      </c>
      <c r="H2868" s="9" t="s">
        <v>1118</v>
      </c>
      <c r="I2868" s="10">
        <v>32509</v>
      </c>
      <c r="J2868" s="11">
        <v>53304.52</v>
      </c>
    </row>
    <row r="2869" spans="1:10" x14ac:dyDescent="0.2">
      <c r="A2869" s="9" t="s">
        <v>67</v>
      </c>
      <c r="B2869" s="9" t="s">
        <v>1117</v>
      </c>
      <c r="C2869" s="9" t="s">
        <v>34</v>
      </c>
      <c r="D2869" s="9" t="s">
        <v>45</v>
      </c>
      <c r="E2869" s="9" t="s">
        <v>46</v>
      </c>
      <c r="F2869" s="9" t="s">
        <v>47</v>
      </c>
      <c r="G2869" s="9" t="s">
        <v>1117</v>
      </c>
      <c r="H2869" s="9" t="s">
        <v>1118</v>
      </c>
      <c r="I2869" s="10">
        <v>33239</v>
      </c>
      <c r="J2869" s="11">
        <v>12471.41</v>
      </c>
    </row>
    <row r="2870" spans="1:10" x14ac:dyDescent="0.2">
      <c r="A2870" s="9" t="s">
        <v>67</v>
      </c>
      <c r="B2870" s="9" t="s">
        <v>1117</v>
      </c>
      <c r="C2870" s="9" t="s">
        <v>34</v>
      </c>
      <c r="D2870" s="9" t="s">
        <v>45</v>
      </c>
      <c r="E2870" s="9" t="s">
        <v>46</v>
      </c>
      <c r="F2870" s="9" t="s">
        <v>47</v>
      </c>
      <c r="G2870" s="9" t="s">
        <v>1117</v>
      </c>
      <c r="H2870" s="9" t="s">
        <v>1118</v>
      </c>
      <c r="I2870" s="10">
        <v>33970</v>
      </c>
      <c r="J2870" s="11">
        <v>1011.8</v>
      </c>
    </row>
    <row r="2871" spans="1:10" x14ac:dyDescent="0.2">
      <c r="A2871" s="9" t="s">
        <v>67</v>
      </c>
      <c r="B2871" s="9" t="s">
        <v>1117</v>
      </c>
      <c r="C2871" s="9" t="s">
        <v>34</v>
      </c>
      <c r="D2871" s="9" t="s">
        <v>45</v>
      </c>
      <c r="E2871" s="9" t="s">
        <v>46</v>
      </c>
      <c r="F2871" s="9" t="s">
        <v>47</v>
      </c>
      <c r="G2871" s="9" t="s">
        <v>1117</v>
      </c>
      <c r="H2871" s="9" t="s">
        <v>1118</v>
      </c>
      <c r="I2871" s="10">
        <v>34335</v>
      </c>
      <c r="J2871" s="11">
        <v>360.98</v>
      </c>
    </row>
    <row r="2872" spans="1:10" x14ac:dyDescent="0.2">
      <c r="A2872" s="9" t="s">
        <v>67</v>
      </c>
      <c r="B2872" s="9" t="s">
        <v>1117</v>
      </c>
      <c r="C2872" s="9" t="s">
        <v>34</v>
      </c>
      <c r="D2872" s="9" t="s">
        <v>45</v>
      </c>
      <c r="E2872" s="9" t="s">
        <v>46</v>
      </c>
      <c r="F2872" s="9" t="s">
        <v>47</v>
      </c>
      <c r="G2872" s="9" t="s">
        <v>1117</v>
      </c>
      <c r="H2872" s="9" t="s">
        <v>1118</v>
      </c>
      <c r="I2872" s="10">
        <v>35431</v>
      </c>
      <c r="J2872" s="11">
        <v>44228.22</v>
      </c>
    </row>
    <row r="2873" spans="1:10" x14ac:dyDescent="0.2">
      <c r="A2873" s="9" t="s">
        <v>67</v>
      </c>
      <c r="B2873" s="9" t="s">
        <v>1117</v>
      </c>
      <c r="C2873" s="9" t="s">
        <v>34</v>
      </c>
      <c r="D2873" s="9" t="s">
        <v>45</v>
      </c>
      <c r="E2873" s="9" t="s">
        <v>46</v>
      </c>
      <c r="F2873" s="9" t="s">
        <v>47</v>
      </c>
      <c r="G2873" s="9" t="s">
        <v>1117</v>
      </c>
      <c r="H2873" s="9" t="s">
        <v>1118</v>
      </c>
      <c r="I2873" s="10">
        <v>35796</v>
      </c>
      <c r="J2873" s="11">
        <v>2846.05</v>
      </c>
    </row>
    <row r="2874" spans="1:10" x14ac:dyDescent="0.2">
      <c r="A2874" s="9" t="s">
        <v>67</v>
      </c>
      <c r="B2874" s="9" t="s">
        <v>1117</v>
      </c>
      <c r="C2874" s="9" t="s">
        <v>34</v>
      </c>
      <c r="D2874" s="9" t="s">
        <v>45</v>
      </c>
      <c r="E2874" s="9" t="s">
        <v>46</v>
      </c>
      <c r="F2874" s="9" t="s">
        <v>47</v>
      </c>
      <c r="G2874" s="9" t="s">
        <v>1117</v>
      </c>
      <c r="H2874" s="9" t="s">
        <v>1118</v>
      </c>
      <c r="I2874" s="10">
        <v>36892</v>
      </c>
      <c r="J2874" s="11">
        <v>8480.82</v>
      </c>
    </row>
    <row r="2875" spans="1:10" x14ac:dyDescent="0.2">
      <c r="A2875" s="9" t="s">
        <v>67</v>
      </c>
      <c r="B2875" s="9" t="s">
        <v>1117</v>
      </c>
      <c r="C2875" s="9" t="s">
        <v>34</v>
      </c>
      <c r="D2875" s="9" t="s">
        <v>45</v>
      </c>
      <c r="E2875" s="9" t="s">
        <v>46</v>
      </c>
      <c r="F2875" s="9" t="s">
        <v>47</v>
      </c>
      <c r="G2875" s="9" t="s">
        <v>1117</v>
      </c>
      <c r="H2875" s="9" t="s">
        <v>1118</v>
      </c>
      <c r="I2875" s="10">
        <v>37622</v>
      </c>
      <c r="J2875" s="12">
        <v>0</v>
      </c>
    </row>
    <row r="2876" spans="1:10" x14ac:dyDescent="0.2">
      <c r="A2876" s="9" t="s">
        <v>67</v>
      </c>
      <c r="B2876" s="9" t="s">
        <v>1117</v>
      </c>
      <c r="C2876" s="9" t="s">
        <v>34</v>
      </c>
      <c r="D2876" s="9" t="s">
        <v>45</v>
      </c>
      <c r="E2876" s="9" t="s">
        <v>46</v>
      </c>
      <c r="F2876" s="9" t="s">
        <v>47</v>
      </c>
      <c r="G2876" s="9" t="s">
        <v>1117</v>
      </c>
      <c r="H2876" s="9" t="s">
        <v>1118</v>
      </c>
      <c r="I2876" s="10">
        <v>37987</v>
      </c>
      <c r="J2876" s="11">
        <v>9281.9599999999991</v>
      </c>
    </row>
    <row r="2877" spans="1:10" x14ac:dyDescent="0.2">
      <c r="A2877" s="9" t="s">
        <v>67</v>
      </c>
      <c r="B2877" s="9" t="s">
        <v>1117</v>
      </c>
      <c r="C2877" s="9" t="s">
        <v>34</v>
      </c>
      <c r="D2877" s="9" t="s">
        <v>45</v>
      </c>
      <c r="E2877" s="9" t="s">
        <v>46</v>
      </c>
      <c r="F2877" s="9" t="s">
        <v>47</v>
      </c>
      <c r="G2877" s="9" t="s">
        <v>1117</v>
      </c>
      <c r="H2877" s="9" t="s">
        <v>1118</v>
      </c>
      <c r="I2877" s="10">
        <v>38769</v>
      </c>
      <c r="J2877" s="11">
        <v>43799.9</v>
      </c>
    </row>
    <row r="2878" spans="1:10" x14ac:dyDescent="0.2">
      <c r="A2878" s="9" t="s">
        <v>67</v>
      </c>
      <c r="B2878" s="9" t="s">
        <v>1117</v>
      </c>
      <c r="C2878" s="9" t="s">
        <v>34</v>
      </c>
      <c r="D2878" s="9" t="s">
        <v>45</v>
      </c>
      <c r="E2878" s="9" t="s">
        <v>46</v>
      </c>
      <c r="F2878" s="9" t="s">
        <v>47</v>
      </c>
      <c r="G2878" s="9" t="s">
        <v>1117</v>
      </c>
      <c r="H2878" s="9" t="s">
        <v>1118</v>
      </c>
      <c r="I2878" s="10">
        <v>39722</v>
      </c>
      <c r="J2878" s="11">
        <v>26727.54</v>
      </c>
    </row>
    <row r="2879" spans="1:10" x14ac:dyDescent="0.2">
      <c r="A2879" s="9" t="s">
        <v>67</v>
      </c>
      <c r="B2879" s="9" t="s">
        <v>1117</v>
      </c>
      <c r="C2879" s="9" t="s">
        <v>34</v>
      </c>
      <c r="D2879" s="9" t="s">
        <v>45</v>
      </c>
      <c r="E2879" s="9" t="s">
        <v>46</v>
      </c>
      <c r="F2879" s="9" t="s">
        <v>47</v>
      </c>
      <c r="G2879" s="9" t="s">
        <v>1117</v>
      </c>
      <c r="H2879" s="9" t="s">
        <v>1118</v>
      </c>
      <c r="I2879" s="10">
        <v>39845</v>
      </c>
      <c r="J2879" s="11">
        <v>25844.22</v>
      </c>
    </row>
    <row r="2880" spans="1:10" x14ac:dyDescent="0.2">
      <c r="A2880" s="9" t="s">
        <v>67</v>
      </c>
      <c r="B2880" s="9" t="s">
        <v>1117</v>
      </c>
      <c r="C2880" s="9" t="s">
        <v>34</v>
      </c>
      <c r="D2880" s="9" t="s">
        <v>45</v>
      </c>
      <c r="E2880" s="9" t="s">
        <v>46</v>
      </c>
      <c r="F2880" s="9" t="s">
        <v>47</v>
      </c>
      <c r="G2880" s="9" t="s">
        <v>1117</v>
      </c>
      <c r="H2880" s="9" t="s">
        <v>1118</v>
      </c>
      <c r="I2880" s="10">
        <v>39933</v>
      </c>
      <c r="J2880" s="11">
        <v>2550.83</v>
      </c>
    </row>
    <row r="2881" spans="1:10" x14ac:dyDescent="0.2">
      <c r="A2881" s="9" t="s">
        <v>67</v>
      </c>
      <c r="B2881" s="9" t="s">
        <v>1117</v>
      </c>
      <c r="C2881" s="9" t="s">
        <v>34</v>
      </c>
      <c r="D2881" s="9" t="s">
        <v>45</v>
      </c>
      <c r="E2881" s="9" t="s">
        <v>46</v>
      </c>
      <c r="F2881" s="9" t="s">
        <v>47</v>
      </c>
      <c r="G2881" s="9" t="s">
        <v>1117</v>
      </c>
      <c r="H2881" s="9" t="s">
        <v>1118</v>
      </c>
      <c r="I2881" s="10">
        <v>40421</v>
      </c>
      <c r="J2881" s="11">
        <v>1977.73</v>
      </c>
    </row>
    <row r="2882" spans="1:10" x14ac:dyDescent="0.2">
      <c r="A2882" s="9" t="s">
        <v>67</v>
      </c>
      <c r="B2882" s="9" t="s">
        <v>1117</v>
      </c>
      <c r="C2882" s="9" t="s">
        <v>34</v>
      </c>
      <c r="D2882" s="9" t="s">
        <v>45</v>
      </c>
      <c r="E2882" s="9" t="s">
        <v>46</v>
      </c>
      <c r="F2882" s="9" t="s">
        <v>47</v>
      </c>
      <c r="G2882" s="9" t="s">
        <v>1117</v>
      </c>
      <c r="H2882" s="9" t="s">
        <v>1118</v>
      </c>
      <c r="I2882" s="10">
        <v>41274</v>
      </c>
      <c r="J2882" s="11">
        <v>45283.43</v>
      </c>
    </row>
    <row r="2883" spans="1:10" x14ac:dyDescent="0.2">
      <c r="A2883" s="9" t="s">
        <v>67</v>
      </c>
      <c r="B2883" s="9" t="s">
        <v>1117</v>
      </c>
      <c r="C2883" s="9" t="s">
        <v>34</v>
      </c>
      <c r="D2883" s="9" t="s">
        <v>45</v>
      </c>
      <c r="E2883" s="9" t="s">
        <v>46</v>
      </c>
      <c r="F2883" s="9" t="s">
        <v>47</v>
      </c>
      <c r="G2883" s="9" t="s">
        <v>1117</v>
      </c>
      <c r="H2883" s="9" t="s">
        <v>1118</v>
      </c>
      <c r="I2883" s="10">
        <v>41333</v>
      </c>
      <c r="J2883" s="11">
        <v>27414.41</v>
      </c>
    </row>
    <row r="2884" spans="1:10" x14ac:dyDescent="0.2">
      <c r="A2884" s="9" t="s">
        <v>67</v>
      </c>
      <c r="B2884" s="9" t="s">
        <v>1117</v>
      </c>
      <c r="C2884" s="9" t="s">
        <v>34</v>
      </c>
      <c r="D2884" s="9" t="s">
        <v>45</v>
      </c>
      <c r="E2884" s="9" t="s">
        <v>46</v>
      </c>
      <c r="F2884" s="9" t="s">
        <v>47</v>
      </c>
      <c r="G2884" s="9" t="s">
        <v>1117</v>
      </c>
      <c r="H2884" s="9" t="s">
        <v>1118</v>
      </c>
      <c r="I2884" s="10">
        <v>41791</v>
      </c>
      <c r="J2884" s="11">
        <v>2177.59</v>
      </c>
    </row>
    <row r="2885" spans="1:10" x14ac:dyDescent="0.2">
      <c r="A2885" s="9" t="s">
        <v>67</v>
      </c>
      <c r="B2885" s="9" t="s">
        <v>1119</v>
      </c>
      <c r="C2885" s="9" t="s">
        <v>34</v>
      </c>
      <c r="D2885" s="9" t="s">
        <v>45</v>
      </c>
      <c r="E2885" s="9" t="s">
        <v>46</v>
      </c>
      <c r="F2885" s="9" t="s">
        <v>47</v>
      </c>
      <c r="G2885" s="9" t="s">
        <v>1119</v>
      </c>
      <c r="H2885" s="9" t="s">
        <v>1120</v>
      </c>
      <c r="I2885" s="10">
        <v>40451</v>
      </c>
      <c r="J2885" s="11">
        <v>52505.31</v>
      </c>
    </row>
    <row r="2886" spans="1:10" x14ac:dyDescent="0.2">
      <c r="A2886" s="9" t="s">
        <v>67</v>
      </c>
      <c r="B2886" s="9" t="s">
        <v>1119</v>
      </c>
      <c r="C2886" s="9" t="s">
        <v>34</v>
      </c>
      <c r="D2886" s="9" t="s">
        <v>45</v>
      </c>
      <c r="E2886" s="9" t="s">
        <v>46</v>
      </c>
      <c r="F2886" s="9" t="s">
        <v>47</v>
      </c>
      <c r="G2886" s="9" t="s">
        <v>1119</v>
      </c>
      <c r="H2886" s="9" t="s">
        <v>1120</v>
      </c>
      <c r="I2886" s="10">
        <v>40908</v>
      </c>
      <c r="J2886" s="11">
        <v>19079.16</v>
      </c>
    </row>
    <row r="2887" spans="1:10" x14ac:dyDescent="0.2">
      <c r="A2887" s="9" t="s">
        <v>67</v>
      </c>
      <c r="B2887" s="9" t="s">
        <v>1121</v>
      </c>
      <c r="C2887" s="9" t="s">
        <v>34</v>
      </c>
      <c r="D2887" s="9" t="s">
        <v>45</v>
      </c>
      <c r="E2887" s="9" t="s">
        <v>46</v>
      </c>
      <c r="F2887" s="9" t="s">
        <v>47</v>
      </c>
      <c r="G2887" s="9" t="s">
        <v>1121</v>
      </c>
      <c r="H2887" s="9" t="s">
        <v>1122</v>
      </c>
      <c r="I2887" s="10">
        <v>24838</v>
      </c>
      <c r="J2887" s="11">
        <v>19037.060000000001</v>
      </c>
    </row>
    <row r="2888" spans="1:10" x14ac:dyDescent="0.2">
      <c r="A2888" s="9" t="s">
        <v>67</v>
      </c>
      <c r="B2888" s="9" t="s">
        <v>1121</v>
      </c>
      <c r="C2888" s="9" t="s">
        <v>34</v>
      </c>
      <c r="D2888" s="9" t="s">
        <v>45</v>
      </c>
      <c r="E2888" s="9" t="s">
        <v>46</v>
      </c>
      <c r="F2888" s="9" t="s">
        <v>47</v>
      </c>
      <c r="G2888" s="9" t="s">
        <v>1121</v>
      </c>
      <c r="H2888" s="9" t="s">
        <v>1122</v>
      </c>
      <c r="I2888" s="10">
        <v>33239</v>
      </c>
      <c r="J2888" s="11">
        <v>10460.719999999999</v>
      </c>
    </row>
    <row r="2889" spans="1:10" x14ac:dyDescent="0.2">
      <c r="A2889" s="9" t="s">
        <v>67</v>
      </c>
      <c r="B2889" s="9" t="s">
        <v>1121</v>
      </c>
      <c r="C2889" s="9" t="s">
        <v>34</v>
      </c>
      <c r="D2889" s="9" t="s">
        <v>45</v>
      </c>
      <c r="E2889" s="9" t="s">
        <v>46</v>
      </c>
      <c r="F2889" s="9" t="s">
        <v>47</v>
      </c>
      <c r="G2889" s="9" t="s">
        <v>1121</v>
      </c>
      <c r="H2889" s="9" t="s">
        <v>1122</v>
      </c>
      <c r="I2889" s="10">
        <v>39783</v>
      </c>
      <c r="J2889" s="11">
        <v>83461.960000000006</v>
      </c>
    </row>
    <row r="2890" spans="1:10" x14ac:dyDescent="0.2">
      <c r="A2890" s="9" t="s">
        <v>67</v>
      </c>
      <c r="B2890" s="9" t="s">
        <v>1121</v>
      </c>
      <c r="C2890" s="9" t="s">
        <v>34</v>
      </c>
      <c r="D2890" s="9" t="s">
        <v>45</v>
      </c>
      <c r="E2890" s="9" t="s">
        <v>46</v>
      </c>
      <c r="F2890" s="9" t="s">
        <v>47</v>
      </c>
      <c r="G2890" s="9" t="s">
        <v>1121</v>
      </c>
      <c r="H2890" s="9" t="s">
        <v>1122</v>
      </c>
      <c r="I2890" s="10">
        <v>40252</v>
      </c>
      <c r="J2890" s="11">
        <v>1688.81</v>
      </c>
    </row>
    <row r="2891" spans="1:10" x14ac:dyDescent="0.2">
      <c r="A2891" s="9" t="s">
        <v>67</v>
      </c>
      <c r="B2891" s="9" t="s">
        <v>23</v>
      </c>
      <c r="C2891" s="9" t="s">
        <v>12</v>
      </c>
      <c r="D2891" s="9" t="s">
        <v>45</v>
      </c>
      <c r="E2891" s="9" t="s">
        <v>46</v>
      </c>
      <c r="F2891" s="9" t="s">
        <v>47</v>
      </c>
      <c r="G2891" s="9" t="s">
        <v>23</v>
      </c>
      <c r="H2891" s="9" t="s">
        <v>1123</v>
      </c>
      <c r="I2891" s="10">
        <v>42142</v>
      </c>
      <c r="J2891" s="11">
        <v>397111.56</v>
      </c>
    </row>
    <row r="2892" spans="1:10" x14ac:dyDescent="0.2">
      <c r="A2892" s="9" t="s">
        <v>67</v>
      </c>
      <c r="B2892" s="9" t="s">
        <v>1124</v>
      </c>
      <c r="C2892" s="9" t="s">
        <v>12</v>
      </c>
      <c r="D2892" s="9" t="s">
        <v>45</v>
      </c>
      <c r="E2892" s="9" t="s">
        <v>46</v>
      </c>
      <c r="F2892" s="9" t="s">
        <v>47</v>
      </c>
      <c r="G2892" s="9" t="s">
        <v>1124</v>
      </c>
      <c r="H2892" s="9" t="s">
        <v>1125</v>
      </c>
      <c r="I2892" s="10">
        <v>29952</v>
      </c>
      <c r="J2892" s="11">
        <v>6059.4</v>
      </c>
    </row>
    <row r="2893" spans="1:10" x14ac:dyDescent="0.2">
      <c r="A2893" s="9" t="s">
        <v>67</v>
      </c>
      <c r="B2893" s="9" t="s">
        <v>1124</v>
      </c>
      <c r="C2893" s="9" t="s">
        <v>12</v>
      </c>
      <c r="D2893" s="9" t="s">
        <v>45</v>
      </c>
      <c r="E2893" s="9" t="s">
        <v>46</v>
      </c>
      <c r="F2893" s="9" t="s">
        <v>47</v>
      </c>
      <c r="G2893" s="9" t="s">
        <v>1124</v>
      </c>
      <c r="H2893" s="9" t="s">
        <v>1125</v>
      </c>
      <c r="I2893" s="10">
        <v>30317</v>
      </c>
      <c r="J2893" s="11">
        <v>49686.42</v>
      </c>
    </row>
    <row r="2894" spans="1:10" x14ac:dyDescent="0.2">
      <c r="A2894" s="9" t="s">
        <v>67</v>
      </c>
      <c r="B2894" s="9" t="s">
        <v>1124</v>
      </c>
      <c r="C2894" s="9" t="s">
        <v>12</v>
      </c>
      <c r="D2894" s="9" t="s">
        <v>45</v>
      </c>
      <c r="E2894" s="9" t="s">
        <v>46</v>
      </c>
      <c r="F2894" s="9" t="s">
        <v>47</v>
      </c>
      <c r="G2894" s="9" t="s">
        <v>1124</v>
      </c>
      <c r="H2894" s="9" t="s">
        <v>1125</v>
      </c>
      <c r="I2894" s="10">
        <v>30682</v>
      </c>
      <c r="J2894" s="11">
        <v>41.21</v>
      </c>
    </row>
    <row r="2895" spans="1:10" x14ac:dyDescent="0.2">
      <c r="A2895" s="9" t="s">
        <v>67</v>
      </c>
      <c r="B2895" s="9" t="s">
        <v>1124</v>
      </c>
      <c r="C2895" s="9" t="s">
        <v>12</v>
      </c>
      <c r="D2895" s="9" t="s">
        <v>45</v>
      </c>
      <c r="E2895" s="9" t="s">
        <v>46</v>
      </c>
      <c r="F2895" s="9" t="s">
        <v>47</v>
      </c>
      <c r="G2895" s="9" t="s">
        <v>1124</v>
      </c>
      <c r="H2895" s="9" t="s">
        <v>1125</v>
      </c>
      <c r="I2895" s="10">
        <v>31413</v>
      </c>
      <c r="J2895" s="11">
        <v>13905.16</v>
      </c>
    </row>
    <row r="2896" spans="1:10" x14ac:dyDescent="0.2">
      <c r="A2896" s="9" t="s">
        <v>67</v>
      </c>
      <c r="B2896" s="9" t="s">
        <v>1124</v>
      </c>
      <c r="C2896" s="9" t="s">
        <v>12</v>
      </c>
      <c r="D2896" s="9" t="s">
        <v>45</v>
      </c>
      <c r="E2896" s="9" t="s">
        <v>46</v>
      </c>
      <c r="F2896" s="9" t="s">
        <v>47</v>
      </c>
      <c r="G2896" s="9" t="s">
        <v>1124</v>
      </c>
      <c r="H2896" s="9" t="s">
        <v>1125</v>
      </c>
      <c r="I2896" s="10">
        <v>32874</v>
      </c>
      <c r="J2896" s="11">
        <v>54806.64</v>
      </c>
    </row>
    <row r="2897" spans="1:10" x14ac:dyDescent="0.2">
      <c r="A2897" s="9" t="s">
        <v>67</v>
      </c>
      <c r="B2897" s="9" t="s">
        <v>1124</v>
      </c>
      <c r="C2897" s="9" t="s">
        <v>12</v>
      </c>
      <c r="D2897" s="9" t="s">
        <v>45</v>
      </c>
      <c r="E2897" s="9" t="s">
        <v>46</v>
      </c>
      <c r="F2897" s="9" t="s">
        <v>47</v>
      </c>
      <c r="G2897" s="9" t="s">
        <v>1124</v>
      </c>
      <c r="H2897" s="9" t="s">
        <v>1125</v>
      </c>
      <c r="I2897" s="10">
        <v>33239</v>
      </c>
      <c r="J2897" s="11">
        <v>61857.1</v>
      </c>
    </row>
    <row r="2898" spans="1:10" x14ac:dyDescent="0.2">
      <c r="A2898" s="9" t="s">
        <v>67</v>
      </c>
      <c r="B2898" s="9" t="s">
        <v>1124</v>
      </c>
      <c r="C2898" s="9" t="s">
        <v>12</v>
      </c>
      <c r="D2898" s="9" t="s">
        <v>45</v>
      </c>
      <c r="E2898" s="9" t="s">
        <v>46</v>
      </c>
      <c r="F2898" s="9" t="s">
        <v>47</v>
      </c>
      <c r="G2898" s="9" t="s">
        <v>1124</v>
      </c>
      <c r="H2898" s="9" t="s">
        <v>1125</v>
      </c>
      <c r="I2898" s="10">
        <v>33604</v>
      </c>
      <c r="J2898" s="11">
        <v>8729.86</v>
      </c>
    </row>
    <row r="2899" spans="1:10" x14ac:dyDescent="0.2">
      <c r="A2899" s="9" t="s">
        <v>67</v>
      </c>
      <c r="B2899" s="9" t="s">
        <v>1124</v>
      </c>
      <c r="C2899" s="9" t="s">
        <v>12</v>
      </c>
      <c r="D2899" s="9" t="s">
        <v>45</v>
      </c>
      <c r="E2899" s="9" t="s">
        <v>46</v>
      </c>
      <c r="F2899" s="9" t="s">
        <v>47</v>
      </c>
      <c r="G2899" s="9" t="s">
        <v>1124</v>
      </c>
      <c r="H2899" s="9" t="s">
        <v>1125</v>
      </c>
      <c r="I2899" s="10">
        <v>34335</v>
      </c>
      <c r="J2899" s="11">
        <v>76.7</v>
      </c>
    </row>
    <row r="2900" spans="1:10" x14ac:dyDescent="0.2">
      <c r="A2900" s="9" t="s">
        <v>67</v>
      </c>
      <c r="B2900" s="9" t="s">
        <v>1124</v>
      </c>
      <c r="C2900" s="9" t="s">
        <v>12</v>
      </c>
      <c r="D2900" s="9" t="s">
        <v>45</v>
      </c>
      <c r="E2900" s="9" t="s">
        <v>46</v>
      </c>
      <c r="F2900" s="9" t="s">
        <v>47</v>
      </c>
      <c r="G2900" s="9" t="s">
        <v>1124</v>
      </c>
      <c r="H2900" s="9" t="s">
        <v>1125</v>
      </c>
      <c r="I2900" s="10">
        <v>39813</v>
      </c>
      <c r="J2900" s="11">
        <v>1893.73</v>
      </c>
    </row>
    <row r="2901" spans="1:10" x14ac:dyDescent="0.2">
      <c r="A2901" s="9" t="s">
        <v>67</v>
      </c>
      <c r="B2901" s="9" t="s">
        <v>1124</v>
      </c>
      <c r="C2901" s="9" t="s">
        <v>12</v>
      </c>
      <c r="D2901" s="9" t="s">
        <v>45</v>
      </c>
      <c r="E2901" s="9" t="s">
        <v>46</v>
      </c>
      <c r="F2901" s="9" t="s">
        <v>47</v>
      </c>
      <c r="G2901" s="9" t="s">
        <v>1124</v>
      </c>
      <c r="H2901" s="9" t="s">
        <v>1125</v>
      </c>
      <c r="I2901" s="10">
        <v>40050</v>
      </c>
      <c r="J2901" s="11">
        <v>37092.93</v>
      </c>
    </row>
    <row r="2902" spans="1:10" x14ac:dyDescent="0.2">
      <c r="A2902" s="9" t="s">
        <v>67</v>
      </c>
      <c r="B2902" s="9" t="s">
        <v>1124</v>
      </c>
      <c r="C2902" s="9" t="s">
        <v>12</v>
      </c>
      <c r="D2902" s="9" t="s">
        <v>45</v>
      </c>
      <c r="E2902" s="9" t="s">
        <v>46</v>
      </c>
      <c r="F2902" s="9" t="s">
        <v>47</v>
      </c>
      <c r="G2902" s="9" t="s">
        <v>1124</v>
      </c>
      <c r="H2902" s="9" t="s">
        <v>1125</v>
      </c>
      <c r="I2902" s="10">
        <v>41609</v>
      </c>
      <c r="J2902" s="11">
        <v>99903.07</v>
      </c>
    </row>
    <row r="2903" spans="1:10" x14ac:dyDescent="0.2">
      <c r="A2903" s="9" t="s">
        <v>67</v>
      </c>
      <c r="B2903" s="9" t="s">
        <v>1126</v>
      </c>
      <c r="C2903" s="9" t="s">
        <v>12</v>
      </c>
      <c r="D2903" s="9" t="s">
        <v>45</v>
      </c>
      <c r="E2903" s="9" t="s">
        <v>46</v>
      </c>
      <c r="F2903" s="9" t="s">
        <v>47</v>
      </c>
      <c r="G2903" s="9" t="s">
        <v>1126</v>
      </c>
      <c r="H2903" s="9" t="s">
        <v>1127</v>
      </c>
      <c r="I2903" s="10">
        <v>33239</v>
      </c>
      <c r="J2903" s="12">
        <v>0</v>
      </c>
    </row>
    <row r="2904" spans="1:10" x14ac:dyDescent="0.2">
      <c r="A2904" s="9" t="s">
        <v>67</v>
      </c>
      <c r="B2904" s="9" t="s">
        <v>1126</v>
      </c>
      <c r="C2904" s="9" t="s">
        <v>12</v>
      </c>
      <c r="D2904" s="9" t="s">
        <v>45</v>
      </c>
      <c r="E2904" s="9" t="s">
        <v>46</v>
      </c>
      <c r="F2904" s="9" t="s">
        <v>47</v>
      </c>
      <c r="G2904" s="9" t="s">
        <v>1126</v>
      </c>
      <c r="H2904" s="9" t="s">
        <v>1127</v>
      </c>
      <c r="I2904" s="10">
        <v>33604</v>
      </c>
      <c r="J2904" s="12">
        <v>0</v>
      </c>
    </row>
    <row r="2905" spans="1:10" x14ac:dyDescent="0.2">
      <c r="A2905" s="9" t="s">
        <v>67</v>
      </c>
      <c r="B2905" s="9" t="s">
        <v>1126</v>
      </c>
      <c r="C2905" s="9" t="s">
        <v>12</v>
      </c>
      <c r="D2905" s="9" t="s">
        <v>45</v>
      </c>
      <c r="E2905" s="9" t="s">
        <v>46</v>
      </c>
      <c r="F2905" s="9" t="s">
        <v>47</v>
      </c>
      <c r="G2905" s="9" t="s">
        <v>1126</v>
      </c>
      <c r="H2905" s="9" t="s">
        <v>1127</v>
      </c>
      <c r="I2905" s="10">
        <v>33970</v>
      </c>
      <c r="J2905" s="12">
        <v>0</v>
      </c>
    </row>
    <row r="2906" spans="1:10" x14ac:dyDescent="0.2">
      <c r="A2906" s="9" t="s">
        <v>67</v>
      </c>
      <c r="B2906" s="9" t="s">
        <v>1126</v>
      </c>
      <c r="C2906" s="9" t="s">
        <v>12</v>
      </c>
      <c r="D2906" s="9" t="s">
        <v>45</v>
      </c>
      <c r="E2906" s="9" t="s">
        <v>46</v>
      </c>
      <c r="F2906" s="9" t="s">
        <v>47</v>
      </c>
      <c r="G2906" s="9" t="s">
        <v>1126</v>
      </c>
      <c r="H2906" s="9" t="s">
        <v>1127</v>
      </c>
      <c r="I2906" s="10">
        <v>35431</v>
      </c>
      <c r="J2906" s="12">
        <v>0</v>
      </c>
    </row>
    <row r="2907" spans="1:10" x14ac:dyDescent="0.2">
      <c r="A2907" s="9" t="s">
        <v>67</v>
      </c>
      <c r="B2907" s="9" t="s">
        <v>1126</v>
      </c>
      <c r="C2907" s="9" t="s">
        <v>12</v>
      </c>
      <c r="D2907" s="9" t="s">
        <v>45</v>
      </c>
      <c r="E2907" s="9" t="s">
        <v>46</v>
      </c>
      <c r="F2907" s="9" t="s">
        <v>47</v>
      </c>
      <c r="G2907" s="9" t="s">
        <v>1126</v>
      </c>
      <c r="H2907" s="9" t="s">
        <v>1127</v>
      </c>
      <c r="I2907" s="10">
        <v>35796</v>
      </c>
      <c r="J2907" s="12">
        <v>0</v>
      </c>
    </row>
    <row r="2908" spans="1:10" x14ac:dyDescent="0.2">
      <c r="A2908" s="9" t="s">
        <v>67</v>
      </c>
      <c r="B2908" s="9" t="s">
        <v>1126</v>
      </c>
      <c r="C2908" s="9" t="s">
        <v>12</v>
      </c>
      <c r="D2908" s="9" t="s">
        <v>45</v>
      </c>
      <c r="E2908" s="9" t="s">
        <v>46</v>
      </c>
      <c r="F2908" s="9" t="s">
        <v>47</v>
      </c>
      <c r="G2908" s="9" t="s">
        <v>1126</v>
      </c>
      <c r="H2908" s="9" t="s">
        <v>1127</v>
      </c>
      <c r="I2908" s="10">
        <v>37987</v>
      </c>
      <c r="J2908" s="12">
        <v>0</v>
      </c>
    </row>
    <row r="2909" spans="1:10" x14ac:dyDescent="0.2">
      <c r="A2909" s="9" t="s">
        <v>67</v>
      </c>
      <c r="B2909" s="9" t="s">
        <v>1126</v>
      </c>
      <c r="C2909" s="9" t="s">
        <v>12</v>
      </c>
      <c r="D2909" s="9" t="s">
        <v>45</v>
      </c>
      <c r="E2909" s="9" t="s">
        <v>46</v>
      </c>
      <c r="F2909" s="9" t="s">
        <v>47</v>
      </c>
      <c r="G2909" s="9" t="s">
        <v>1126</v>
      </c>
      <c r="H2909" s="9" t="s">
        <v>1127</v>
      </c>
      <c r="I2909" s="10">
        <v>39818</v>
      </c>
      <c r="J2909" s="12">
        <v>0</v>
      </c>
    </row>
    <row r="2910" spans="1:10" x14ac:dyDescent="0.2">
      <c r="A2910" s="9" t="s">
        <v>67</v>
      </c>
      <c r="B2910" s="9" t="s">
        <v>1126</v>
      </c>
      <c r="C2910" s="9" t="s">
        <v>12</v>
      </c>
      <c r="D2910" s="9" t="s">
        <v>45</v>
      </c>
      <c r="E2910" s="9" t="s">
        <v>46</v>
      </c>
      <c r="F2910" s="9" t="s">
        <v>47</v>
      </c>
      <c r="G2910" s="9" t="s">
        <v>1126</v>
      </c>
      <c r="H2910" s="9" t="s">
        <v>1127</v>
      </c>
      <c r="I2910" s="10">
        <v>41395</v>
      </c>
      <c r="J2910" s="11">
        <v>6850.19</v>
      </c>
    </row>
    <row r="2911" spans="1:10" x14ac:dyDescent="0.2">
      <c r="A2911" s="9" t="s">
        <v>67</v>
      </c>
      <c r="B2911" s="9" t="s">
        <v>1126</v>
      </c>
      <c r="C2911" s="9" t="s">
        <v>12</v>
      </c>
      <c r="D2911" s="9" t="s">
        <v>45</v>
      </c>
      <c r="E2911" s="9" t="s">
        <v>46</v>
      </c>
      <c r="F2911" s="9" t="s">
        <v>47</v>
      </c>
      <c r="G2911" s="9" t="s">
        <v>1126</v>
      </c>
      <c r="H2911" s="9" t="s">
        <v>1127</v>
      </c>
      <c r="I2911" s="10">
        <v>42036</v>
      </c>
      <c r="J2911" s="11">
        <v>-6850.19</v>
      </c>
    </row>
    <row r="2912" spans="1:10" x14ac:dyDescent="0.2">
      <c r="A2912" s="9" t="s">
        <v>67</v>
      </c>
      <c r="B2912" s="9" t="s">
        <v>1128</v>
      </c>
      <c r="C2912" s="9" t="s">
        <v>34</v>
      </c>
      <c r="D2912" s="9" t="s">
        <v>45</v>
      </c>
      <c r="E2912" s="9" t="s">
        <v>46</v>
      </c>
      <c r="F2912" s="9" t="s">
        <v>47</v>
      </c>
      <c r="G2912" s="9" t="s">
        <v>1128</v>
      </c>
      <c r="H2912" s="9" t="s">
        <v>1129</v>
      </c>
      <c r="I2912" s="10">
        <v>29587</v>
      </c>
      <c r="J2912" s="12">
        <v>0</v>
      </c>
    </row>
    <row r="2913" spans="1:10" x14ac:dyDescent="0.2">
      <c r="A2913" s="9" t="s">
        <v>67</v>
      </c>
      <c r="B2913" s="9" t="s">
        <v>1128</v>
      </c>
      <c r="C2913" s="9" t="s">
        <v>34</v>
      </c>
      <c r="D2913" s="9" t="s">
        <v>45</v>
      </c>
      <c r="E2913" s="9" t="s">
        <v>46</v>
      </c>
      <c r="F2913" s="9" t="s">
        <v>47</v>
      </c>
      <c r="G2913" s="9" t="s">
        <v>1128</v>
      </c>
      <c r="H2913" s="9" t="s">
        <v>1129</v>
      </c>
      <c r="I2913" s="10">
        <v>33239</v>
      </c>
      <c r="J2913" s="12">
        <v>0</v>
      </c>
    </row>
    <row r="2914" spans="1:10" x14ac:dyDescent="0.2">
      <c r="A2914" s="9" t="s">
        <v>67</v>
      </c>
      <c r="B2914" s="9" t="s">
        <v>1128</v>
      </c>
      <c r="C2914" s="9" t="s">
        <v>34</v>
      </c>
      <c r="D2914" s="9" t="s">
        <v>45</v>
      </c>
      <c r="E2914" s="9" t="s">
        <v>46</v>
      </c>
      <c r="F2914" s="9" t="s">
        <v>47</v>
      </c>
      <c r="G2914" s="9" t="s">
        <v>1128</v>
      </c>
      <c r="H2914" s="9" t="s">
        <v>1129</v>
      </c>
      <c r="I2914" s="10">
        <v>33970</v>
      </c>
      <c r="J2914" s="12">
        <v>0</v>
      </c>
    </row>
    <row r="2915" spans="1:10" x14ac:dyDescent="0.2">
      <c r="A2915" s="9" t="s">
        <v>67</v>
      </c>
      <c r="B2915" s="9" t="s">
        <v>1128</v>
      </c>
      <c r="C2915" s="9" t="s">
        <v>34</v>
      </c>
      <c r="D2915" s="9" t="s">
        <v>45</v>
      </c>
      <c r="E2915" s="9" t="s">
        <v>46</v>
      </c>
      <c r="F2915" s="9" t="s">
        <v>47</v>
      </c>
      <c r="G2915" s="9" t="s">
        <v>1128</v>
      </c>
      <c r="H2915" s="9" t="s">
        <v>1129</v>
      </c>
      <c r="I2915" s="10">
        <v>34335</v>
      </c>
      <c r="J2915" s="12">
        <v>0</v>
      </c>
    </row>
    <row r="2916" spans="1:10" x14ac:dyDescent="0.2">
      <c r="A2916" s="9" t="s">
        <v>67</v>
      </c>
      <c r="B2916" s="9" t="s">
        <v>1128</v>
      </c>
      <c r="C2916" s="9" t="s">
        <v>34</v>
      </c>
      <c r="D2916" s="9" t="s">
        <v>45</v>
      </c>
      <c r="E2916" s="9" t="s">
        <v>46</v>
      </c>
      <c r="F2916" s="9" t="s">
        <v>47</v>
      </c>
      <c r="G2916" s="9" t="s">
        <v>1128</v>
      </c>
      <c r="H2916" s="9" t="s">
        <v>1129</v>
      </c>
      <c r="I2916" s="10">
        <v>34700</v>
      </c>
      <c r="J2916" s="12">
        <v>291</v>
      </c>
    </row>
    <row r="2917" spans="1:10" x14ac:dyDescent="0.2">
      <c r="A2917" s="9" t="s">
        <v>67</v>
      </c>
      <c r="B2917" s="9" t="s">
        <v>1128</v>
      </c>
      <c r="C2917" s="9" t="s">
        <v>34</v>
      </c>
      <c r="D2917" s="9" t="s">
        <v>45</v>
      </c>
      <c r="E2917" s="9" t="s">
        <v>46</v>
      </c>
      <c r="F2917" s="9" t="s">
        <v>47</v>
      </c>
      <c r="G2917" s="9" t="s">
        <v>1128</v>
      </c>
      <c r="H2917" s="9" t="s">
        <v>1129</v>
      </c>
      <c r="I2917" s="10">
        <v>37987</v>
      </c>
      <c r="J2917" s="11">
        <v>15661.33</v>
      </c>
    </row>
    <row r="2918" spans="1:10" x14ac:dyDescent="0.2">
      <c r="A2918" s="9" t="s">
        <v>67</v>
      </c>
      <c r="B2918" s="9" t="s">
        <v>1128</v>
      </c>
      <c r="C2918" s="9" t="s">
        <v>34</v>
      </c>
      <c r="D2918" s="9" t="s">
        <v>45</v>
      </c>
      <c r="E2918" s="9" t="s">
        <v>46</v>
      </c>
      <c r="F2918" s="9" t="s">
        <v>47</v>
      </c>
      <c r="G2918" s="9" t="s">
        <v>1128</v>
      </c>
      <c r="H2918" s="9" t="s">
        <v>1129</v>
      </c>
      <c r="I2918" s="10">
        <v>39071</v>
      </c>
      <c r="J2918" s="11">
        <v>118209.95</v>
      </c>
    </row>
    <row r="2919" spans="1:10" x14ac:dyDescent="0.2">
      <c r="A2919" s="9" t="s">
        <v>67</v>
      </c>
      <c r="B2919" s="9" t="s">
        <v>1128</v>
      </c>
      <c r="C2919" s="9" t="s">
        <v>34</v>
      </c>
      <c r="D2919" s="9" t="s">
        <v>45</v>
      </c>
      <c r="E2919" s="9" t="s">
        <v>46</v>
      </c>
      <c r="F2919" s="9" t="s">
        <v>47</v>
      </c>
      <c r="G2919" s="9" t="s">
        <v>1128</v>
      </c>
      <c r="H2919" s="9" t="s">
        <v>1129</v>
      </c>
      <c r="I2919" s="10">
        <v>39506</v>
      </c>
      <c r="J2919" s="11">
        <v>10032.59</v>
      </c>
    </row>
    <row r="2920" spans="1:10" x14ac:dyDescent="0.2">
      <c r="A2920" s="9" t="s">
        <v>67</v>
      </c>
      <c r="B2920" s="9" t="s">
        <v>1128</v>
      </c>
      <c r="C2920" s="9" t="s">
        <v>34</v>
      </c>
      <c r="D2920" s="9" t="s">
        <v>45</v>
      </c>
      <c r="E2920" s="9" t="s">
        <v>46</v>
      </c>
      <c r="F2920" s="9" t="s">
        <v>47</v>
      </c>
      <c r="G2920" s="9" t="s">
        <v>1128</v>
      </c>
      <c r="H2920" s="9" t="s">
        <v>1129</v>
      </c>
      <c r="I2920" s="10">
        <v>40329</v>
      </c>
      <c r="J2920" s="11">
        <v>14065.47</v>
      </c>
    </row>
    <row r="2921" spans="1:10" x14ac:dyDescent="0.2">
      <c r="A2921" s="9" t="s">
        <v>67</v>
      </c>
      <c r="B2921" s="9" t="s">
        <v>1128</v>
      </c>
      <c r="C2921" s="9" t="s">
        <v>34</v>
      </c>
      <c r="D2921" s="9" t="s">
        <v>45</v>
      </c>
      <c r="E2921" s="9" t="s">
        <v>46</v>
      </c>
      <c r="F2921" s="9" t="s">
        <v>47</v>
      </c>
      <c r="G2921" s="9" t="s">
        <v>1128</v>
      </c>
      <c r="H2921" s="9" t="s">
        <v>1129</v>
      </c>
      <c r="I2921" s="10">
        <v>40390</v>
      </c>
      <c r="J2921" s="11">
        <v>29469.86</v>
      </c>
    </row>
    <row r="2922" spans="1:10" x14ac:dyDescent="0.2">
      <c r="A2922" s="9" t="s">
        <v>67</v>
      </c>
      <c r="B2922" s="9" t="s">
        <v>1128</v>
      </c>
      <c r="C2922" s="9" t="s">
        <v>34</v>
      </c>
      <c r="D2922" s="9" t="s">
        <v>45</v>
      </c>
      <c r="E2922" s="9" t="s">
        <v>46</v>
      </c>
      <c r="F2922" s="9" t="s">
        <v>47</v>
      </c>
      <c r="G2922" s="9" t="s">
        <v>1128</v>
      </c>
      <c r="H2922" s="9" t="s">
        <v>1129</v>
      </c>
      <c r="I2922" s="10">
        <v>40592</v>
      </c>
      <c r="J2922" s="11">
        <v>92364.47</v>
      </c>
    </row>
    <row r="2923" spans="1:10" x14ac:dyDescent="0.2">
      <c r="A2923" s="9" t="s">
        <v>67</v>
      </c>
      <c r="B2923" s="9" t="s">
        <v>1128</v>
      </c>
      <c r="C2923" s="9" t="s">
        <v>34</v>
      </c>
      <c r="D2923" s="9" t="s">
        <v>45</v>
      </c>
      <c r="E2923" s="9" t="s">
        <v>46</v>
      </c>
      <c r="F2923" s="9" t="s">
        <v>47</v>
      </c>
      <c r="G2923" s="9" t="s">
        <v>1128</v>
      </c>
      <c r="H2923" s="9" t="s">
        <v>1129</v>
      </c>
      <c r="I2923" s="10">
        <v>42725</v>
      </c>
      <c r="J2923" s="11">
        <v>97940.28</v>
      </c>
    </row>
    <row r="2924" spans="1:10" x14ac:dyDescent="0.2">
      <c r="A2924" s="9" t="s">
        <v>67</v>
      </c>
      <c r="B2924" s="9" t="s">
        <v>1130</v>
      </c>
      <c r="C2924" s="9" t="s">
        <v>34</v>
      </c>
      <c r="D2924" s="9" t="s">
        <v>45</v>
      </c>
      <c r="E2924" s="9" t="s">
        <v>46</v>
      </c>
      <c r="F2924" s="9" t="s">
        <v>47</v>
      </c>
      <c r="G2924" s="9" t="s">
        <v>1130</v>
      </c>
      <c r="H2924" s="9" t="s">
        <v>1131</v>
      </c>
      <c r="I2924" s="10">
        <v>26299</v>
      </c>
      <c r="J2924" s="12">
        <v>0</v>
      </c>
    </row>
    <row r="2925" spans="1:10" x14ac:dyDescent="0.2">
      <c r="A2925" s="9" t="s">
        <v>67</v>
      </c>
      <c r="B2925" s="9" t="s">
        <v>1130</v>
      </c>
      <c r="C2925" s="9" t="s">
        <v>34</v>
      </c>
      <c r="D2925" s="9" t="s">
        <v>45</v>
      </c>
      <c r="E2925" s="9" t="s">
        <v>46</v>
      </c>
      <c r="F2925" s="9" t="s">
        <v>47</v>
      </c>
      <c r="G2925" s="9" t="s">
        <v>1130</v>
      </c>
      <c r="H2925" s="9" t="s">
        <v>1131</v>
      </c>
      <c r="I2925" s="10">
        <v>27030</v>
      </c>
      <c r="J2925" s="12">
        <v>0</v>
      </c>
    </row>
    <row r="2926" spans="1:10" x14ac:dyDescent="0.2">
      <c r="A2926" s="9" t="s">
        <v>67</v>
      </c>
      <c r="B2926" s="9" t="s">
        <v>1130</v>
      </c>
      <c r="C2926" s="9" t="s">
        <v>34</v>
      </c>
      <c r="D2926" s="9" t="s">
        <v>45</v>
      </c>
      <c r="E2926" s="9" t="s">
        <v>46</v>
      </c>
      <c r="F2926" s="9" t="s">
        <v>47</v>
      </c>
      <c r="G2926" s="9" t="s">
        <v>1130</v>
      </c>
      <c r="H2926" s="9" t="s">
        <v>1131</v>
      </c>
      <c r="I2926" s="10">
        <v>27760</v>
      </c>
      <c r="J2926" s="12">
        <v>0</v>
      </c>
    </row>
    <row r="2927" spans="1:10" x14ac:dyDescent="0.2">
      <c r="A2927" s="9" t="s">
        <v>67</v>
      </c>
      <c r="B2927" s="9" t="s">
        <v>1130</v>
      </c>
      <c r="C2927" s="9" t="s">
        <v>34</v>
      </c>
      <c r="D2927" s="9" t="s">
        <v>45</v>
      </c>
      <c r="E2927" s="9" t="s">
        <v>46</v>
      </c>
      <c r="F2927" s="9" t="s">
        <v>47</v>
      </c>
      <c r="G2927" s="9" t="s">
        <v>1130</v>
      </c>
      <c r="H2927" s="9" t="s">
        <v>1131</v>
      </c>
      <c r="I2927" s="10">
        <v>29221</v>
      </c>
      <c r="J2927" s="11">
        <v>4922.6400000000003</v>
      </c>
    </row>
    <row r="2928" spans="1:10" x14ac:dyDescent="0.2">
      <c r="A2928" s="9" t="s">
        <v>67</v>
      </c>
      <c r="B2928" s="9" t="s">
        <v>1130</v>
      </c>
      <c r="C2928" s="9" t="s">
        <v>34</v>
      </c>
      <c r="D2928" s="9" t="s">
        <v>45</v>
      </c>
      <c r="E2928" s="9" t="s">
        <v>46</v>
      </c>
      <c r="F2928" s="9" t="s">
        <v>47</v>
      </c>
      <c r="G2928" s="9" t="s">
        <v>1130</v>
      </c>
      <c r="H2928" s="9" t="s">
        <v>1131</v>
      </c>
      <c r="I2928" s="10">
        <v>31048</v>
      </c>
      <c r="J2928" s="12">
        <v>0</v>
      </c>
    </row>
    <row r="2929" spans="1:10" x14ac:dyDescent="0.2">
      <c r="A2929" s="9" t="s">
        <v>67</v>
      </c>
      <c r="B2929" s="9" t="s">
        <v>1130</v>
      </c>
      <c r="C2929" s="9" t="s">
        <v>34</v>
      </c>
      <c r="D2929" s="9" t="s">
        <v>45</v>
      </c>
      <c r="E2929" s="9" t="s">
        <v>46</v>
      </c>
      <c r="F2929" s="9" t="s">
        <v>47</v>
      </c>
      <c r="G2929" s="9" t="s">
        <v>1130</v>
      </c>
      <c r="H2929" s="9" t="s">
        <v>1131</v>
      </c>
      <c r="I2929" s="10">
        <v>31413</v>
      </c>
      <c r="J2929" s="12">
        <v>0</v>
      </c>
    </row>
    <row r="2930" spans="1:10" x14ac:dyDescent="0.2">
      <c r="A2930" s="9" t="s">
        <v>67</v>
      </c>
      <c r="B2930" s="9" t="s">
        <v>1130</v>
      </c>
      <c r="C2930" s="9" t="s">
        <v>34</v>
      </c>
      <c r="D2930" s="9" t="s">
        <v>45</v>
      </c>
      <c r="E2930" s="9" t="s">
        <v>46</v>
      </c>
      <c r="F2930" s="9" t="s">
        <v>47</v>
      </c>
      <c r="G2930" s="9" t="s">
        <v>1130</v>
      </c>
      <c r="H2930" s="9" t="s">
        <v>1131</v>
      </c>
      <c r="I2930" s="10">
        <v>32509</v>
      </c>
      <c r="J2930" s="12">
        <v>0</v>
      </c>
    </row>
    <row r="2931" spans="1:10" x14ac:dyDescent="0.2">
      <c r="A2931" s="9" t="s">
        <v>67</v>
      </c>
      <c r="B2931" s="9" t="s">
        <v>1130</v>
      </c>
      <c r="C2931" s="9" t="s">
        <v>34</v>
      </c>
      <c r="D2931" s="9" t="s">
        <v>45</v>
      </c>
      <c r="E2931" s="9" t="s">
        <v>46</v>
      </c>
      <c r="F2931" s="9" t="s">
        <v>47</v>
      </c>
      <c r="G2931" s="9" t="s">
        <v>1130</v>
      </c>
      <c r="H2931" s="9" t="s">
        <v>1131</v>
      </c>
      <c r="I2931" s="10">
        <v>34335</v>
      </c>
      <c r="J2931" s="11">
        <v>2665.62</v>
      </c>
    </row>
    <row r="2932" spans="1:10" x14ac:dyDescent="0.2">
      <c r="A2932" s="9" t="s">
        <v>67</v>
      </c>
      <c r="B2932" s="9" t="s">
        <v>1130</v>
      </c>
      <c r="C2932" s="9" t="s">
        <v>34</v>
      </c>
      <c r="D2932" s="9" t="s">
        <v>45</v>
      </c>
      <c r="E2932" s="9" t="s">
        <v>46</v>
      </c>
      <c r="F2932" s="9" t="s">
        <v>47</v>
      </c>
      <c r="G2932" s="9" t="s">
        <v>1130</v>
      </c>
      <c r="H2932" s="9" t="s">
        <v>1131</v>
      </c>
      <c r="I2932" s="10">
        <v>34700</v>
      </c>
      <c r="J2932" s="11">
        <v>24737.27</v>
      </c>
    </row>
    <row r="2933" spans="1:10" x14ac:dyDescent="0.2">
      <c r="A2933" s="9" t="s">
        <v>67</v>
      </c>
      <c r="B2933" s="9" t="s">
        <v>1130</v>
      </c>
      <c r="C2933" s="9" t="s">
        <v>34</v>
      </c>
      <c r="D2933" s="9" t="s">
        <v>45</v>
      </c>
      <c r="E2933" s="9" t="s">
        <v>46</v>
      </c>
      <c r="F2933" s="9" t="s">
        <v>47</v>
      </c>
      <c r="G2933" s="9" t="s">
        <v>1130</v>
      </c>
      <c r="H2933" s="9" t="s">
        <v>1131</v>
      </c>
      <c r="I2933" s="10">
        <v>37987</v>
      </c>
      <c r="J2933" s="11">
        <v>13632.49</v>
      </c>
    </row>
    <row r="2934" spans="1:10" x14ac:dyDescent="0.2">
      <c r="A2934" s="9" t="s">
        <v>67</v>
      </c>
      <c r="B2934" s="9" t="s">
        <v>1130</v>
      </c>
      <c r="C2934" s="9" t="s">
        <v>34</v>
      </c>
      <c r="D2934" s="9" t="s">
        <v>45</v>
      </c>
      <c r="E2934" s="9" t="s">
        <v>46</v>
      </c>
      <c r="F2934" s="9" t="s">
        <v>47</v>
      </c>
      <c r="G2934" s="9" t="s">
        <v>1130</v>
      </c>
      <c r="H2934" s="9" t="s">
        <v>1131</v>
      </c>
      <c r="I2934" s="10">
        <v>39071</v>
      </c>
      <c r="J2934" s="11">
        <v>47841.55</v>
      </c>
    </row>
    <row r="2935" spans="1:10" x14ac:dyDescent="0.2">
      <c r="A2935" s="9" t="s">
        <v>67</v>
      </c>
      <c r="B2935" s="9" t="s">
        <v>1130</v>
      </c>
      <c r="C2935" s="9" t="s">
        <v>34</v>
      </c>
      <c r="D2935" s="9" t="s">
        <v>45</v>
      </c>
      <c r="E2935" s="9" t="s">
        <v>46</v>
      </c>
      <c r="F2935" s="9" t="s">
        <v>47</v>
      </c>
      <c r="G2935" s="9" t="s">
        <v>1130</v>
      </c>
      <c r="H2935" s="9" t="s">
        <v>1131</v>
      </c>
      <c r="I2935" s="10">
        <v>39506</v>
      </c>
      <c r="J2935" s="11">
        <v>10032.59</v>
      </c>
    </row>
    <row r="2936" spans="1:10" x14ac:dyDescent="0.2">
      <c r="A2936" s="9" t="s">
        <v>67</v>
      </c>
      <c r="B2936" s="9" t="s">
        <v>1130</v>
      </c>
      <c r="C2936" s="9" t="s">
        <v>34</v>
      </c>
      <c r="D2936" s="9" t="s">
        <v>45</v>
      </c>
      <c r="E2936" s="9" t="s">
        <v>46</v>
      </c>
      <c r="F2936" s="9" t="s">
        <v>47</v>
      </c>
      <c r="G2936" s="9" t="s">
        <v>1130</v>
      </c>
      <c r="H2936" s="9" t="s">
        <v>1131</v>
      </c>
      <c r="I2936" s="10">
        <v>40329</v>
      </c>
      <c r="J2936" s="11">
        <v>14486.27</v>
      </c>
    </row>
    <row r="2937" spans="1:10" x14ac:dyDescent="0.2">
      <c r="A2937" s="9" t="s">
        <v>67</v>
      </c>
      <c r="B2937" s="9" t="s">
        <v>1130</v>
      </c>
      <c r="C2937" s="9" t="s">
        <v>34</v>
      </c>
      <c r="D2937" s="9" t="s">
        <v>45</v>
      </c>
      <c r="E2937" s="9" t="s">
        <v>46</v>
      </c>
      <c r="F2937" s="9" t="s">
        <v>47</v>
      </c>
      <c r="G2937" s="9" t="s">
        <v>1130</v>
      </c>
      <c r="H2937" s="9" t="s">
        <v>1131</v>
      </c>
      <c r="I2937" s="10">
        <v>40390</v>
      </c>
      <c r="J2937" s="11">
        <v>34687.519999999997</v>
      </c>
    </row>
    <row r="2938" spans="1:10" x14ac:dyDescent="0.2">
      <c r="A2938" s="9" t="s">
        <v>67</v>
      </c>
      <c r="B2938" s="9" t="s">
        <v>1130</v>
      </c>
      <c r="C2938" s="9" t="s">
        <v>34</v>
      </c>
      <c r="D2938" s="9" t="s">
        <v>45</v>
      </c>
      <c r="E2938" s="9" t="s">
        <v>46</v>
      </c>
      <c r="F2938" s="9" t="s">
        <v>47</v>
      </c>
      <c r="G2938" s="9" t="s">
        <v>1130</v>
      </c>
      <c r="H2938" s="9" t="s">
        <v>1131</v>
      </c>
      <c r="I2938" s="10">
        <v>40548</v>
      </c>
      <c r="J2938" s="11">
        <v>88422.09</v>
      </c>
    </row>
    <row r="2939" spans="1:10" x14ac:dyDescent="0.2">
      <c r="A2939" s="9" t="s">
        <v>67</v>
      </c>
      <c r="B2939" s="9" t="s">
        <v>1130</v>
      </c>
      <c r="C2939" s="9" t="s">
        <v>34</v>
      </c>
      <c r="D2939" s="9" t="s">
        <v>45</v>
      </c>
      <c r="E2939" s="9" t="s">
        <v>46</v>
      </c>
      <c r="F2939" s="9" t="s">
        <v>47</v>
      </c>
      <c r="G2939" s="9" t="s">
        <v>1130</v>
      </c>
      <c r="H2939" s="9" t="s">
        <v>1131</v>
      </c>
      <c r="I2939" s="10">
        <v>41494</v>
      </c>
      <c r="J2939" s="11">
        <v>130416.56</v>
      </c>
    </row>
    <row r="2940" spans="1:10" x14ac:dyDescent="0.2">
      <c r="A2940" s="9" t="s">
        <v>67</v>
      </c>
      <c r="B2940" s="9" t="s">
        <v>1132</v>
      </c>
      <c r="C2940" s="9" t="s">
        <v>34</v>
      </c>
      <c r="D2940" s="9" t="s">
        <v>37</v>
      </c>
      <c r="E2940" s="9" t="s">
        <v>46</v>
      </c>
      <c r="F2940" s="9" t="s">
        <v>47</v>
      </c>
      <c r="G2940" s="9" t="s">
        <v>1132</v>
      </c>
      <c r="H2940" s="9" t="s">
        <v>1133</v>
      </c>
      <c r="I2940" s="10">
        <v>41518</v>
      </c>
      <c r="J2940" s="11">
        <v>7.0000000000000007E-2</v>
      </c>
    </row>
    <row r="2941" spans="1:10" x14ac:dyDescent="0.2">
      <c r="A2941" s="9" t="s">
        <v>67</v>
      </c>
      <c r="B2941" s="9" t="s">
        <v>1132</v>
      </c>
      <c r="C2941" s="9" t="s">
        <v>34</v>
      </c>
      <c r="D2941" s="9" t="s">
        <v>45</v>
      </c>
      <c r="E2941" s="9" t="s">
        <v>46</v>
      </c>
      <c r="F2941" s="9" t="s">
        <v>47</v>
      </c>
      <c r="G2941" s="9" t="s">
        <v>1132</v>
      </c>
      <c r="H2941" s="9" t="s">
        <v>1134</v>
      </c>
      <c r="I2941" s="10">
        <v>27760</v>
      </c>
      <c r="J2941" s="12">
        <v>0</v>
      </c>
    </row>
    <row r="2942" spans="1:10" x14ac:dyDescent="0.2">
      <c r="A2942" s="9" t="s">
        <v>67</v>
      </c>
      <c r="B2942" s="9" t="s">
        <v>1132</v>
      </c>
      <c r="C2942" s="9" t="s">
        <v>34</v>
      </c>
      <c r="D2942" s="9" t="s">
        <v>45</v>
      </c>
      <c r="E2942" s="9" t="s">
        <v>46</v>
      </c>
      <c r="F2942" s="9" t="s">
        <v>47</v>
      </c>
      <c r="G2942" s="9" t="s">
        <v>1132</v>
      </c>
      <c r="H2942" s="9" t="s">
        <v>1134</v>
      </c>
      <c r="I2942" s="10">
        <v>28126</v>
      </c>
      <c r="J2942" s="11">
        <v>57313.64</v>
      </c>
    </row>
    <row r="2943" spans="1:10" x14ac:dyDescent="0.2">
      <c r="A2943" s="9" t="s">
        <v>67</v>
      </c>
      <c r="B2943" s="9" t="s">
        <v>1132</v>
      </c>
      <c r="C2943" s="9" t="s">
        <v>34</v>
      </c>
      <c r="D2943" s="9" t="s">
        <v>45</v>
      </c>
      <c r="E2943" s="9" t="s">
        <v>46</v>
      </c>
      <c r="F2943" s="9" t="s">
        <v>47</v>
      </c>
      <c r="G2943" s="9" t="s">
        <v>1132</v>
      </c>
      <c r="H2943" s="9" t="s">
        <v>1134</v>
      </c>
      <c r="I2943" s="10">
        <v>31413</v>
      </c>
      <c r="J2943" s="11">
        <v>42184.37</v>
      </c>
    </row>
    <row r="2944" spans="1:10" x14ac:dyDescent="0.2">
      <c r="A2944" s="9" t="s">
        <v>67</v>
      </c>
      <c r="B2944" s="9" t="s">
        <v>1132</v>
      </c>
      <c r="C2944" s="9" t="s">
        <v>34</v>
      </c>
      <c r="D2944" s="9" t="s">
        <v>45</v>
      </c>
      <c r="E2944" s="9" t="s">
        <v>46</v>
      </c>
      <c r="F2944" s="9" t="s">
        <v>47</v>
      </c>
      <c r="G2944" s="9" t="s">
        <v>1132</v>
      </c>
      <c r="H2944" s="9" t="s">
        <v>1134</v>
      </c>
      <c r="I2944" s="10">
        <v>33239</v>
      </c>
      <c r="J2944" s="11">
        <v>37468.410000000003</v>
      </c>
    </row>
    <row r="2945" spans="1:10" x14ac:dyDescent="0.2">
      <c r="A2945" s="9" t="s">
        <v>67</v>
      </c>
      <c r="B2945" s="9" t="s">
        <v>1132</v>
      </c>
      <c r="C2945" s="9" t="s">
        <v>34</v>
      </c>
      <c r="D2945" s="9" t="s">
        <v>45</v>
      </c>
      <c r="E2945" s="9" t="s">
        <v>46</v>
      </c>
      <c r="F2945" s="9" t="s">
        <v>47</v>
      </c>
      <c r="G2945" s="9" t="s">
        <v>1132</v>
      </c>
      <c r="H2945" s="9" t="s">
        <v>1134</v>
      </c>
      <c r="I2945" s="10">
        <v>34335</v>
      </c>
      <c r="J2945" s="11">
        <v>2091.39</v>
      </c>
    </row>
    <row r="2946" spans="1:10" x14ac:dyDescent="0.2">
      <c r="A2946" s="9" t="s">
        <v>67</v>
      </c>
      <c r="B2946" s="9" t="s">
        <v>1132</v>
      </c>
      <c r="C2946" s="9" t="s">
        <v>34</v>
      </c>
      <c r="D2946" s="9" t="s">
        <v>45</v>
      </c>
      <c r="E2946" s="9" t="s">
        <v>46</v>
      </c>
      <c r="F2946" s="9" t="s">
        <v>47</v>
      </c>
      <c r="G2946" s="9" t="s">
        <v>1132</v>
      </c>
      <c r="H2946" s="9" t="s">
        <v>1134</v>
      </c>
      <c r="I2946" s="10">
        <v>36892</v>
      </c>
      <c r="J2946" s="11">
        <v>5254.57</v>
      </c>
    </row>
    <row r="2947" spans="1:10" x14ac:dyDescent="0.2">
      <c r="A2947" s="9" t="s">
        <v>67</v>
      </c>
      <c r="B2947" s="9" t="s">
        <v>1132</v>
      </c>
      <c r="C2947" s="9" t="s">
        <v>34</v>
      </c>
      <c r="D2947" s="9" t="s">
        <v>45</v>
      </c>
      <c r="E2947" s="9" t="s">
        <v>46</v>
      </c>
      <c r="F2947" s="9" t="s">
        <v>47</v>
      </c>
      <c r="G2947" s="9" t="s">
        <v>1132</v>
      </c>
      <c r="H2947" s="9" t="s">
        <v>1134</v>
      </c>
      <c r="I2947" s="10">
        <v>38686</v>
      </c>
      <c r="J2947" s="11">
        <v>162014.56</v>
      </c>
    </row>
    <row r="2948" spans="1:10" x14ac:dyDescent="0.2">
      <c r="A2948" s="9" t="s">
        <v>67</v>
      </c>
      <c r="B2948" s="9" t="s">
        <v>1132</v>
      </c>
      <c r="C2948" s="9" t="s">
        <v>34</v>
      </c>
      <c r="D2948" s="9" t="s">
        <v>45</v>
      </c>
      <c r="E2948" s="9" t="s">
        <v>46</v>
      </c>
      <c r="F2948" s="9" t="s">
        <v>47</v>
      </c>
      <c r="G2948" s="9" t="s">
        <v>1132</v>
      </c>
      <c r="H2948" s="9" t="s">
        <v>1134</v>
      </c>
      <c r="I2948" s="10">
        <v>39538</v>
      </c>
      <c r="J2948" s="11">
        <v>145388.39000000001</v>
      </c>
    </row>
    <row r="2949" spans="1:10" x14ac:dyDescent="0.2">
      <c r="A2949" s="9" t="s">
        <v>67</v>
      </c>
      <c r="B2949" s="9" t="s">
        <v>1132</v>
      </c>
      <c r="C2949" s="9" t="s">
        <v>34</v>
      </c>
      <c r="D2949" s="9" t="s">
        <v>45</v>
      </c>
      <c r="E2949" s="9" t="s">
        <v>46</v>
      </c>
      <c r="F2949" s="9" t="s">
        <v>47</v>
      </c>
      <c r="G2949" s="9" t="s">
        <v>1132</v>
      </c>
      <c r="H2949" s="9" t="s">
        <v>1134</v>
      </c>
      <c r="I2949" s="10">
        <v>39616</v>
      </c>
      <c r="J2949" s="11">
        <v>234.43</v>
      </c>
    </row>
    <row r="2950" spans="1:10" x14ac:dyDescent="0.2">
      <c r="A2950" s="9" t="s">
        <v>67</v>
      </c>
      <c r="B2950" s="9" t="s">
        <v>1132</v>
      </c>
      <c r="C2950" s="9" t="s">
        <v>34</v>
      </c>
      <c r="D2950" s="9" t="s">
        <v>45</v>
      </c>
      <c r="E2950" s="9" t="s">
        <v>46</v>
      </c>
      <c r="F2950" s="9" t="s">
        <v>47</v>
      </c>
      <c r="G2950" s="9" t="s">
        <v>1132</v>
      </c>
      <c r="H2950" s="9" t="s">
        <v>1134</v>
      </c>
      <c r="I2950" s="10">
        <v>40056</v>
      </c>
      <c r="J2950" s="11">
        <v>6732.72</v>
      </c>
    </row>
    <row r="2951" spans="1:10" x14ac:dyDescent="0.2">
      <c r="A2951" s="9" t="s">
        <v>67</v>
      </c>
      <c r="B2951" s="9" t="s">
        <v>1132</v>
      </c>
      <c r="C2951" s="9" t="s">
        <v>34</v>
      </c>
      <c r="D2951" s="9" t="s">
        <v>45</v>
      </c>
      <c r="E2951" s="9" t="s">
        <v>46</v>
      </c>
      <c r="F2951" s="9" t="s">
        <v>47</v>
      </c>
      <c r="G2951" s="9" t="s">
        <v>1132</v>
      </c>
      <c r="H2951" s="9" t="s">
        <v>1134</v>
      </c>
      <c r="I2951" s="10">
        <v>40359</v>
      </c>
      <c r="J2951" s="11">
        <v>12568.16</v>
      </c>
    </row>
    <row r="2952" spans="1:10" x14ac:dyDescent="0.2">
      <c r="A2952" s="9" t="s">
        <v>67</v>
      </c>
      <c r="B2952" s="9" t="s">
        <v>1132</v>
      </c>
      <c r="C2952" s="9" t="s">
        <v>34</v>
      </c>
      <c r="D2952" s="9" t="s">
        <v>45</v>
      </c>
      <c r="E2952" s="9" t="s">
        <v>46</v>
      </c>
      <c r="F2952" s="9" t="s">
        <v>47</v>
      </c>
      <c r="G2952" s="9" t="s">
        <v>1132</v>
      </c>
      <c r="H2952" s="9" t="s">
        <v>1134</v>
      </c>
      <c r="I2952" s="10">
        <v>40640</v>
      </c>
      <c r="J2952" s="11">
        <v>23167.86</v>
      </c>
    </row>
    <row r="2953" spans="1:10" x14ac:dyDescent="0.2">
      <c r="A2953" s="9" t="s">
        <v>67</v>
      </c>
      <c r="B2953" s="9" t="s">
        <v>1132</v>
      </c>
      <c r="C2953" s="9" t="s">
        <v>34</v>
      </c>
      <c r="D2953" s="9" t="s">
        <v>45</v>
      </c>
      <c r="E2953" s="9" t="s">
        <v>46</v>
      </c>
      <c r="F2953" s="9" t="s">
        <v>47</v>
      </c>
      <c r="G2953" s="9" t="s">
        <v>1132</v>
      </c>
      <c r="H2953" s="9" t="s">
        <v>1134</v>
      </c>
      <c r="I2953" s="10">
        <v>40806</v>
      </c>
      <c r="J2953" s="11">
        <v>31148.01</v>
      </c>
    </row>
    <row r="2954" spans="1:10" x14ac:dyDescent="0.2">
      <c r="A2954" s="9" t="s">
        <v>67</v>
      </c>
      <c r="B2954" s="9" t="s">
        <v>1132</v>
      </c>
      <c r="C2954" s="9" t="s">
        <v>34</v>
      </c>
      <c r="D2954" s="9" t="s">
        <v>45</v>
      </c>
      <c r="E2954" s="9" t="s">
        <v>46</v>
      </c>
      <c r="F2954" s="9" t="s">
        <v>47</v>
      </c>
      <c r="G2954" s="9" t="s">
        <v>1132</v>
      </c>
      <c r="H2954" s="9" t="s">
        <v>1134</v>
      </c>
      <c r="I2954" s="10">
        <v>41518</v>
      </c>
      <c r="J2954" s="11">
        <v>62986.43</v>
      </c>
    </row>
    <row r="2955" spans="1:10" x14ac:dyDescent="0.2">
      <c r="A2955" s="9" t="s">
        <v>67</v>
      </c>
      <c r="B2955" s="9" t="s">
        <v>1132</v>
      </c>
      <c r="C2955" s="9" t="s">
        <v>34</v>
      </c>
      <c r="D2955" s="9" t="s">
        <v>45</v>
      </c>
      <c r="E2955" s="9" t="s">
        <v>46</v>
      </c>
      <c r="F2955" s="9" t="s">
        <v>47</v>
      </c>
      <c r="G2955" s="9" t="s">
        <v>1132</v>
      </c>
      <c r="H2955" s="9" t="s">
        <v>1134</v>
      </c>
      <c r="I2955" s="10">
        <v>41677</v>
      </c>
      <c r="J2955" s="11">
        <v>16611.66</v>
      </c>
    </row>
    <row r="2956" spans="1:10" x14ac:dyDescent="0.2">
      <c r="A2956" s="9" t="s">
        <v>67</v>
      </c>
      <c r="B2956" s="9" t="s">
        <v>1132</v>
      </c>
      <c r="C2956" s="9" t="s">
        <v>34</v>
      </c>
      <c r="D2956" s="9" t="s">
        <v>45</v>
      </c>
      <c r="E2956" s="9" t="s">
        <v>46</v>
      </c>
      <c r="F2956" s="9" t="s">
        <v>47</v>
      </c>
      <c r="G2956" s="9" t="s">
        <v>1132</v>
      </c>
      <c r="H2956" s="9" t="s">
        <v>1134</v>
      </c>
      <c r="I2956" s="10">
        <v>41821</v>
      </c>
      <c r="J2956" s="11">
        <v>19352.689999999999</v>
      </c>
    </row>
    <row r="2957" spans="1:10" x14ac:dyDescent="0.2">
      <c r="A2957" s="9" t="s">
        <v>67</v>
      </c>
      <c r="B2957" s="9" t="s">
        <v>1132</v>
      </c>
      <c r="C2957" s="9" t="s">
        <v>34</v>
      </c>
      <c r="D2957" s="9" t="s">
        <v>45</v>
      </c>
      <c r="E2957" s="9" t="s">
        <v>46</v>
      </c>
      <c r="F2957" s="9" t="s">
        <v>47</v>
      </c>
      <c r="G2957" s="9" t="s">
        <v>1132</v>
      </c>
      <c r="H2957" s="9" t="s">
        <v>1134</v>
      </c>
      <c r="I2957" s="10">
        <v>42493</v>
      </c>
      <c r="J2957" s="11">
        <v>56615.59</v>
      </c>
    </row>
    <row r="2958" spans="1:10" x14ac:dyDescent="0.2">
      <c r="A2958" s="9" t="s">
        <v>67</v>
      </c>
      <c r="B2958" s="9" t="s">
        <v>1135</v>
      </c>
      <c r="C2958" s="9" t="s">
        <v>34</v>
      </c>
      <c r="D2958" s="9" t="s">
        <v>37</v>
      </c>
      <c r="E2958" s="9" t="s">
        <v>46</v>
      </c>
      <c r="F2958" s="9" t="s">
        <v>47</v>
      </c>
      <c r="G2958" s="9" t="s">
        <v>1135</v>
      </c>
      <c r="H2958" s="9" t="s">
        <v>1136</v>
      </c>
      <c r="I2958" s="10">
        <v>38995</v>
      </c>
      <c r="J2958" s="12">
        <v>0</v>
      </c>
    </row>
    <row r="2959" spans="1:10" x14ac:dyDescent="0.2">
      <c r="A2959" s="9" t="s">
        <v>67</v>
      </c>
      <c r="B2959" s="9" t="s">
        <v>1135</v>
      </c>
      <c r="C2959" s="9" t="s">
        <v>34</v>
      </c>
      <c r="D2959" s="9" t="s">
        <v>45</v>
      </c>
      <c r="E2959" s="9" t="s">
        <v>46</v>
      </c>
      <c r="F2959" s="9" t="s">
        <v>47</v>
      </c>
      <c r="G2959" s="9" t="s">
        <v>1135</v>
      </c>
      <c r="H2959" s="9" t="s">
        <v>1137</v>
      </c>
      <c r="I2959" s="10">
        <v>29952</v>
      </c>
      <c r="J2959" s="12">
        <v>0</v>
      </c>
    </row>
    <row r="2960" spans="1:10" x14ac:dyDescent="0.2">
      <c r="A2960" s="9" t="s">
        <v>67</v>
      </c>
      <c r="B2960" s="9" t="s">
        <v>1135</v>
      </c>
      <c r="C2960" s="9" t="s">
        <v>34</v>
      </c>
      <c r="D2960" s="9" t="s">
        <v>45</v>
      </c>
      <c r="E2960" s="9" t="s">
        <v>46</v>
      </c>
      <c r="F2960" s="9" t="s">
        <v>47</v>
      </c>
      <c r="G2960" s="9" t="s">
        <v>1135</v>
      </c>
      <c r="H2960" s="9" t="s">
        <v>1137</v>
      </c>
      <c r="I2960" s="10">
        <v>30682</v>
      </c>
      <c r="J2960" s="12">
        <v>0</v>
      </c>
    </row>
    <row r="2961" spans="1:10" x14ac:dyDescent="0.2">
      <c r="A2961" s="9" t="s">
        <v>67</v>
      </c>
      <c r="B2961" s="9" t="s">
        <v>1135</v>
      </c>
      <c r="C2961" s="9" t="s">
        <v>34</v>
      </c>
      <c r="D2961" s="9" t="s">
        <v>45</v>
      </c>
      <c r="E2961" s="9" t="s">
        <v>46</v>
      </c>
      <c r="F2961" s="9" t="s">
        <v>47</v>
      </c>
      <c r="G2961" s="9" t="s">
        <v>1135</v>
      </c>
      <c r="H2961" s="9" t="s">
        <v>1137</v>
      </c>
      <c r="I2961" s="10">
        <v>31413</v>
      </c>
      <c r="J2961" s="12">
        <v>0</v>
      </c>
    </row>
    <row r="2962" spans="1:10" x14ac:dyDescent="0.2">
      <c r="A2962" s="9" t="s">
        <v>67</v>
      </c>
      <c r="B2962" s="9" t="s">
        <v>1135</v>
      </c>
      <c r="C2962" s="9" t="s">
        <v>34</v>
      </c>
      <c r="D2962" s="9" t="s">
        <v>45</v>
      </c>
      <c r="E2962" s="9" t="s">
        <v>46</v>
      </c>
      <c r="F2962" s="9" t="s">
        <v>47</v>
      </c>
      <c r="G2962" s="9" t="s">
        <v>1135</v>
      </c>
      <c r="H2962" s="9" t="s">
        <v>1137</v>
      </c>
      <c r="I2962" s="10">
        <v>32509</v>
      </c>
      <c r="J2962" s="12">
        <v>0</v>
      </c>
    </row>
    <row r="2963" spans="1:10" x14ac:dyDescent="0.2">
      <c r="A2963" s="9" t="s">
        <v>67</v>
      </c>
      <c r="B2963" s="9" t="s">
        <v>1135</v>
      </c>
      <c r="C2963" s="9" t="s">
        <v>34</v>
      </c>
      <c r="D2963" s="9" t="s">
        <v>45</v>
      </c>
      <c r="E2963" s="9" t="s">
        <v>46</v>
      </c>
      <c r="F2963" s="9" t="s">
        <v>47</v>
      </c>
      <c r="G2963" s="9" t="s">
        <v>1135</v>
      </c>
      <c r="H2963" s="9" t="s">
        <v>1137</v>
      </c>
      <c r="I2963" s="10">
        <v>33239</v>
      </c>
      <c r="J2963" s="12">
        <v>0</v>
      </c>
    </row>
    <row r="2964" spans="1:10" x14ac:dyDescent="0.2">
      <c r="A2964" s="9" t="s">
        <v>67</v>
      </c>
      <c r="B2964" s="9" t="s">
        <v>1135</v>
      </c>
      <c r="C2964" s="9" t="s">
        <v>34</v>
      </c>
      <c r="D2964" s="9" t="s">
        <v>45</v>
      </c>
      <c r="E2964" s="9" t="s">
        <v>46</v>
      </c>
      <c r="F2964" s="9" t="s">
        <v>47</v>
      </c>
      <c r="G2964" s="9" t="s">
        <v>1135</v>
      </c>
      <c r="H2964" s="9" t="s">
        <v>1137</v>
      </c>
      <c r="I2964" s="10">
        <v>33604</v>
      </c>
      <c r="J2964" s="12">
        <v>0</v>
      </c>
    </row>
    <row r="2965" spans="1:10" x14ac:dyDescent="0.2">
      <c r="A2965" s="9" t="s">
        <v>67</v>
      </c>
      <c r="B2965" s="9" t="s">
        <v>1135</v>
      </c>
      <c r="C2965" s="9" t="s">
        <v>34</v>
      </c>
      <c r="D2965" s="9" t="s">
        <v>45</v>
      </c>
      <c r="E2965" s="9" t="s">
        <v>46</v>
      </c>
      <c r="F2965" s="9" t="s">
        <v>47</v>
      </c>
      <c r="G2965" s="9" t="s">
        <v>1135</v>
      </c>
      <c r="H2965" s="9" t="s">
        <v>1137</v>
      </c>
      <c r="I2965" s="10">
        <v>38995</v>
      </c>
      <c r="J2965" s="12">
        <v>0</v>
      </c>
    </row>
    <row r="2966" spans="1:10" x14ac:dyDescent="0.2">
      <c r="A2966" s="9" t="s">
        <v>67</v>
      </c>
      <c r="B2966" s="9" t="s">
        <v>1135</v>
      </c>
      <c r="C2966" s="9" t="s">
        <v>34</v>
      </c>
      <c r="D2966" s="9" t="s">
        <v>45</v>
      </c>
      <c r="E2966" s="9" t="s">
        <v>46</v>
      </c>
      <c r="F2966" s="9" t="s">
        <v>47</v>
      </c>
      <c r="G2966" s="9" t="s">
        <v>1135</v>
      </c>
      <c r="H2966" s="9" t="s">
        <v>1137</v>
      </c>
      <c r="I2966" s="10">
        <v>40421</v>
      </c>
      <c r="J2966" s="11">
        <v>1977.73</v>
      </c>
    </row>
    <row r="2967" spans="1:10" x14ac:dyDescent="0.2">
      <c r="A2967" s="9" t="s">
        <v>67</v>
      </c>
      <c r="B2967" s="9" t="s">
        <v>1135</v>
      </c>
      <c r="C2967" s="9" t="s">
        <v>34</v>
      </c>
      <c r="D2967" s="9" t="s">
        <v>45</v>
      </c>
      <c r="E2967" s="9" t="s">
        <v>46</v>
      </c>
      <c r="F2967" s="9" t="s">
        <v>47</v>
      </c>
      <c r="G2967" s="9" t="s">
        <v>1135</v>
      </c>
      <c r="H2967" s="9" t="s">
        <v>1137</v>
      </c>
      <c r="I2967" s="10">
        <v>41529</v>
      </c>
      <c r="J2967" s="11">
        <v>465239.97</v>
      </c>
    </row>
    <row r="2968" spans="1:10" x14ac:dyDescent="0.2">
      <c r="A2968" s="9" t="s">
        <v>67</v>
      </c>
      <c r="B2968" s="9" t="s">
        <v>1135</v>
      </c>
      <c r="C2968" s="9" t="s">
        <v>34</v>
      </c>
      <c r="D2968" s="9" t="s">
        <v>45</v>
      </c>
      <c r="E2968" s="9" t="s">
        <v>46</v>
      </c>
      <c r="F2968" s="9" t="s">
        <v>47</v>
      </c>
      <c r="G2968" s="9" t="s">
        <v>1135</v>
      </c>
      <c r="H2968" s="9" t="s">
        <v>1137</v>
      </c>
      <c r="I2968" s="10">
        <v>41547</v>
      </c>
      <c r="J2968" s="11">
        <v>393643.29</v>
      </c>
    </row>
    <row r="2969" spans="1:10" x14ac:dyDescent="0.2">
      <c r="A2969" s="9" t="s">
        <v>67</v>
      </c>
      <c r="B2969" s="9" t="s">
        <v>1135</v>
      </c>
      <c r="C2969" s="9" t="s">
        <v>34</v>
      </c>
      <c r="D2969" s="9" t="s">
        <v>45</v>
      </c>
      <c r="E2969" s="9" t="s">
        <v>46</v>
      </c>
      <c r="F2969" s="9" t="s">
        <v>47</v>
      </c>
      <c r="G2969" s="9" t="s">
        <v>1135</v>
      </c>
      <c r="H2969" s="9" t="s">
        <v>1137</v>
      </c>
      <c r="I2969" s="10">
        <v>41877</v>
      </c>
      <c r="J2969" s="11">
        <v>54445.279999999999</v>
      </c>
    </row>
    <row r="2970" spans="1:10" x14ac:dyDescent="0.2">
      <c r="A2970" s="9" t="s">
        <v>67</v>
      </c>
      <c r="B2970" s="9" t="s">
        <v>1135</v>
      </c>
      <c r="C2970" s="9" t="s">
        <v>34</v>
      </c>
      <c r="D2970" s="9" t="s">
        <v>45</v>
      </c>
      <c r="E2970" s="9" t="s">
        <v>46</v>
      </c>
      <c r="F2970" s="9" t="s">
        <v>47</v>
      </c>
      <c r="G2970" s="9" t="s">
        <v>1135</v>
      </c>
      <c r="H2970" s="9" t="s">
        <v>1137</v>
      </c>
      <c r="I2970" s="10">
        <v>41919</v>
      </c>
      <c r="J2970" s="11">
        <v>115581.33</v>
      </c>
    </row>
    <row r="2971" spans="1:10" x14ac:dyDescent="0.2">
      <c r="A2971" s="9" t="s">
        <v>67</v>
      </c>
      <c r="B2971" s="9" t="s">
        <v>1138</v>
      </c>
      <c r="C2971" s="9" t="s">
        <v>34</v>
      </c>
      <c r="D2971" s="9" t="s">
        <v>45</v>
      </c>
      <c r="E2971" s="9" t="s">
        <v>46</v>
      </c>
      <c r="F2971" s="9" t="s">
        <v>47</v>
      </c>
      <c r="G2971" s="9" t="s">
        <v>1138</v>
      </c>
      <c r="H2971" s="9" t="s">
        <v>1139</v>
      </c>
      <c r="I2971" s="10">
        <v>40357</v>
      </c>
      <c r="J2971" s="11">
        <v>91922.82</v>
      </c>
    </row>
    <row r="2972" spans="1:10" x14ac:dyDescent="0.2">
      <c r="A2972" s="9" t="s">
        <v>67</v>
      </c>
      <c r="B2972" s="9" t="s">
        <v>1140</v>
      </c>
      <c r="C2972" s="9" t="s">
        <v>34</v>
      </c>
      <c r="D2972" s="9" t="s">
        <v>45</v>
      </c>
      <c r="E2972" s="9" t="s">
        <v>46</v>
      </c>
      <c r="F2972" s="9" t="s">
        <v>47</v>
      </c>
      <c r="G2972" s="9" t="s">
        <v>1140</v>
      </c>
      <c r="H2972" s="9" t="s">
        <v>1141</v>
      </c>
      <c r="I2972" s="10">
        <v>31778</v>
      </c>
      <c r="J2972" s="12">
        <v>0</v>
      </c>
    </row>
    <row r="2973" spans="1:10" x14ac:dyDescent="0.2">
      <c r="A2973" s="9" t="s">
        <v>67</v>
      </c>
      <c r="B2973" s="9" t="s">
        <v>1140</v>
      </c>
      <c r="C2973" s="9" t="s">
        <v>34</v>
      </c>
      <c r="D2973" s="9" t="s">
        <v>45</v>
      </c>
      <c r="E2973" s="9" t="s">
        <v>46</v>
      </c>
      <c r="F2973" s="9" t="s">
        <v>47</v>
      </c>
      <c r="G2973" s="9" t="s">
        <v>1140</v>
      </c>
      <c r="H2973" s="9" t="s">
        <v>1141</v>
      </c>
      <c r="I2973" s="10">
        <v>35796</v>
      </c>
      <c r="J2973" s="12">
        <v>0</v>
      </c>
    </row>
    <row r="2974" spans="1:10" x14ac:dyDescent="0.2">
      <c r="A2974" s="9" t="s">
        <v>67</v>
      </c>
      <c r="B2974" s="9" t="s">
        <v>1140</v>
      </c>
      <c r="C2974" s="9" t="s">
        <v>34</v>
      </c>
      <c r="D2974" s="9" t="s">
        <v>45</v>
      </c>
      <c r="E2974" s="9" t="s">
        <v>46</v>
      </c>
      <c r="F2974" s="9" t="s">
        <v>47</v>
      </c>
      <c r="G2974" s="9" t="s">
        <v>1140</v>
      </c>
      <c r="H2974" s="9" t="s">
        <v>1141</v>
      </c>
      <c r="I2974" s="10">
        <v>41256</v>
      </c>
      <c r="J2974" s="11">
        <v>55677.01</v>
      </c>
    </row>
    <row r="2975" spans="1:10" x14ac:dyDescent="0.2">
      <c r="A2975" s="9" t="s">
        <v>67</v>
      </c>
      <c r="B2975" s="9" t="s">
        <v>1140</v>
      </c>
      <c r="C2975" s="9" t="s">
        <v>34</v>
      </c>
      <c r="D2975" s="9" t="s">
        <v>45</v>
      </c>
      <c r="E2975" s="9" t="s">
        <v>46</v>
      </c>
      <c r="F2975" s="9" t="s">
        <v>47</v>
      </c>
      <c r="G2975" s="9" t="s">
        <v>1140</v>
      </c>
      <c r="H2975" s="9" t="s">
        <v>1141</v>
      </c>
      <c r="I2975" s="10">
        <v>41257</v>
      </c>
      <c r="J2975" s="11">
        <v>167565.20000000001</v>
      </c>
    </row>
    <row r="2976" spans="1:10" x14ac:dyDescent="0.2">
      <c r="A2976" s="9" t="s">
        <v>67</v>
      </c>
      <c r="B2976" s="9" t="s">
        <v>1142</v>
      </c>
      <c r="C2976" s="9" t="s">
        <v>12</v>
      </c>
      <c r="D2976" s="9" t="s">
        <v>45</v>
      </c>
      <c r="E2976" s="9" t="s">
        <v>46</v>
      </c>
      <c r="F2976" s="9" t="s">
        <v>47</v>
      </c>
      <c r="G2976" s="9" t="s">
        <v>1142</v>
      </c>
      <c r="H2976" s="9" t="s">
        <v>1143</v>
      </c>
      <c r="I2976" s="10">
        <v>31413</v>
      </c>
      <c r="J2976" s="12">
        <v>0</v>
      </c>
    </row>
    <row r="2977" spans="1:10" x14ac:dyDescent="0.2">
      <c r="A2977" s="9" t="s">
        <v>67</v>
      </c>
      <c r="B2977" s="9" t="s">
        <v>1142</v>
      </c>
      <c r="C2977" s="9" t="s">
        <v>12</v>
      </c>
      <c r="D2977" s="9" t="s">
        <v>45</v>
      </c>
      <c r="E2977" s="9" t="s">
        <v>46</v>
      </c>
      <c r="F2977" s="9" t="s">
        <v>47</v>
      </c>
      <c r="G2977" s="9" t="s">
        <v>1142</v>
      </c>
      <c r="H2977" s="9" t="s">
        <v>1143</v>
      </c>
      <c r="I2977" s="10">
        <v>31778</v>
      </c>
      <c r="J2977" s="12">
        <v>0</v>
      </c>
    </row>
    <row r="2978" spans="1:10" x14ac:dyDescent="0.2">
      <c r="A2978" s="9" t="s">
        <v>67</v>
      </c>
      <c r="B2978" s="9" t="s">
        <v>1142</v>
      </c>
      <c r="C2978" s="9" t="s">
        <v>12</v>
      </c>
      <c r="D2978" s="9" t="s">
        <v>45</v>
      </c>
      <c r="E2978" s="9" t="s">
        <v>46</v>
      </c>
      <c r="F2978" s="9" t="s">
        <v>47</v>
      </c>
      <c r="G2978" s="9" t="s">
        <v>1142</v>
      </c>
      <c r="H2978" s="9" t="s">
        <v>1143</v>
      </c>
      <c r="I2978" s="10">
        <v>32143</v>
      </c>
      <c r="J2978" s="12">
        <v>0</v>
      </c>
    </row>
    <row r="2979" spans="1:10" x14ac:dyDescent="0.2">
      <c r="A2979" s="9" t="s">
        <v>67</v>
      </c>
      <c r="B2979" s="9" t="s">
        <v>1142</v>
      </c>
      <c r="C2979" s="9" t="s">
        <v>12</v>
      </c>
      <c r="D2979" s="9" t="s">
        <v>45</v>
      </c>
      <c r="E2979" s="9" t="s">
        <v>46</v>
      </c>
      <c r="F2979" s="9" t="s">
        <v>47</v>
      </c>
      <c r="G2979" s="9" t="s">
        <v>1142</v>
      </c>
      <c r="H2979" s="9" t="s">
        <v>1143</v>
      </c>
      <c r="I2979" s="10">
        <v>32509</v>
      </c>
      <c r="J2979" s="12">
        <v>0</v>
      </c>
    </row>
    <row r="2980" spans="1:10" x14ac:dyDescent="0.2">
      <c r="A2980" s="9" t="s">
        <v>67</v>
      </c>
      <c r="B2980" s="9" t="s">
        <v>1142</v>
      </c>
      <c r="C2980" s="9" t="s">
        <v>12</v>
      </c>
      <c r="D2980" s="9" t="s">
        <v>45</v>
      </c>
      <c r="E2980" s="9" t="s">
        <v>46</v>
      </c>
      <c r="F2980" s="9" t="s">
        <v>47</v>
      </c>
      <c r="G2980" s="9" t="s">
        <v>1142</v>
      </c>
      <c r="H2980" s="9" t="s">
        <v>1143</v>
      </c>
      <c r="I2980" s="10">
        <v>32874</v>
      </c>
      <c r="J2980" s="12">
        <v>0</v>
      </c>
    </row>
    <row r="2981" spans="1:10" x14ac:dyDescent="0.2">
      <c r="A2981" s="9" t="s">
        <v>67</v>
      </c>
      <c r="B2981" s="9" t="s">
        <v>1142</v>
      </c>
      <c r="C2981" s="9" t="s">
        <v>12</v>
      </c>
      <c r="D2981" s="9" t="s">
        <v>45</v>
      </c>
      <c r="E2981" s="9" t="s">
        <v>46</v>
      </c>
      <c r="F2981" s="9" t="s">
        <v>47</v>
      </c>
      <c r="G2981" s="9" t="s">
        <v>1142</v>
      </c>
      <c r="H2981" s="9" t="s">
        <v>1143</v>
      </c>
      <c r="I2981" s="10">
        <v>33604</v>
      </c>
      <c r="J2981" s="12">
        <v>0</v>
      </c>
    </row>
    <row r="2982" spans="1:10" x14ac:dyDescent="0.2">
      <c r="A2982" s="9" t="s">
        <v>67</v>
      </c>
      <c r="B2982" s="9" t="s">
        <v>1142</v>
      </c>
      <c r="C2982" s="9" t="s">
        <v>12</v>
      </c>
      <c r="D2982" s="9" t="s">
        <v>45</v>
      </c>
      <c r="E2982" s="9" t="s">
        <v>46</v>
      </c>
      <c r="F2982" s="9" t="s">
        <v>47</v>
      </c>
      <c r="G2982" s="9" t="s">
        <v>1142</v>
      </c>
      <c r="H2982" s="9" t="s">
        <v>1143</v>
      </c>
      <c r="I2982" s="10">
        <v>35431</v>
      </c>
      <c r="J2982" s="12">
        <v>0</v>
      </c>
    </row>
    <row r="2983" spans="1:10" x14ac:dyDescent="0.2">
      <c r="A2983" s="9" t="s">
        <v>67</v>
      </c>
      <c r="B2983" s="9" t="s">
        <v>1142</v>
      </c>
      <c r="C2983" s="9" t="s">
        <v>12</v>
      </c>
      <c r="D2983" s="9" t="s">
        <v>45</v>
      </c>
      <c r="E2983" s="9" t="s">
        <v>46</v>
      </c>
      <c r="F2983" s="9" t="s">
        <v>47</v>
      </c>
      <c r="G2983" s="9" t="s">
        <v>1142</v>
      </c>
      <c r="H2983" s="9" t="s">
        <v>1143</v>
      </c>
      <c r="I2983" s="10">
        <v>35796</v>
      </c>
      <c r="J2983" s="12">
        <v>0</v>
      </c>
    </row>
    <row r="2984" spans="1:10" x14ac:dyDescent="0.2">
      <c r="A2984" s="9" t="s">
        <v>67</v>
      </c>
      <c r="B2984" s="9" t="s">
        <v>1142</v>
      </c>
      <c r="C2984" s="9" t="s">
        <v>12</v>
      </c>
      <c r="D2984" s="9" t="s">
        <v>45</v>
      </c>
      <c r="E2984" s="9" t="s">
        <v>46</v>
      </c>
      <c r="F2984" s="9" t="s">
        <v>47</v>
      </c>
      <c r="G2984" s="9" t="s">
        <v>1142</v>
      </c>
      <c r="H2984" s="9" t="s">
        <v>1143</v>
      </c>
      <c r="I2984" s="10">
        <v>37987</v>
      </c>
      <c r="J2984" s="12">
        <v>0</v>
      </c>
    </row>
    <row r="2985" spans="1:10" x14ac:dyDescent="0.2">
      <c r="A2985" s="9" t="s">
        <v>67</v>
      </c>
      <c r="B2985" s="9" t="s">
        <v>1142</v>
      </c>
      <c r="C2985" s="9" t="s">
        <v>12</v>
      </c>
      <c r="D2985" s="9" t="s">
        <v>45</v>
      </c>
      <c r="E2985" s="9" t="s">
        <v>46</v>
      </c>
      <c r="F2985" s="9" t="s">
        <v>47</v>
      </c>
      <c r="G2985" s="9" t="s">
        <v>1142</v>
      </c>
      <c r="H2985" s="9" t="s">
        <v>1143</v>
      </c>
      <c r="I2985" s="10">
        <v>38353</v>
      </c>
      <c r="J2985" s="12">
        <v>0</v>
      </c>
    </row>
    <row r="2986" spans="1:10" x14ac:dyDescent="0.2">
      <c r="A2986" s="9" t="s">
        <v>67</v>
      </c>
      <c r="B2986" s="9" t="s">
        <v>1142</v>
      </c>
      <c r="C2986" s="9" t="s">
        <v>12</v>
      </c>
      <c r="D2986" s="9" t="s">
        <v>45</v>
      </c>
      <c r="E2986" s="9" t="s">
        <v>46</v>
      </c>
      <c r="F2986" s="9" t="s">
        <v>47</v>
      </c>
      <c r="G2986" s="9" t="s">
        <v>1142</v>
      </c>
      <c r="H2986" s="9" t="s">
        <v>1143</v>
      </c>
      <c r="I2986" s="10">
        <v>38716</v>
      </c>
      <c r="J2986" s="12">
        <v>0</v>
      </c>
    </row>
    <row r="2987" spans="1:10" x14ac:dyDescent="0.2">
      <c r="A2987" s="9" t="s">
        <v>67</v>
      </c>
      <c r="B2987" s="9" t="s">
        <v>1142</v>
      </c>
      <c r="C2987" s="9" t="s">
        <v>12</v>
      </c>
      <c r="D2987" s="9" t="s">
        <v>45</v>
      </c>
      <c r="E2987" s="9" t="s">
        <v>46</v>
      </c>
      <c r="F2987" s="9" t="s">
        <v>47</v>
      </c>
      <c r="G2987" s="9" t="s">
        <v>1142</v>
      </c>
      <c r="H2987" s="9" t="s">
        <v>1143</v>
      </c>
      <c r="I2987" s="10">
        <v>39813</v>
      </c>
      <c r="J2987" s="12">
        <v>0</v>
      </c>
    </row>
    <row r="2988" spans="1:10" x14ac:dyDescent="0.2">
      <c r="A2988" s="9" t="s">
        <v>67</v>
      </c>
      <c r="B2988" s="9" t="s">
        <v>1142</v>
      </c>
      <c r="C2988" s="9" t="s">
        <v>34</v>
      </c>
      <c r="D2988" s="9" t="s">
        <v>45</v>
      </c>
      <c r="E2988" s="9" t="s">
        <v>46</v>
      </c>
      <c r="F2988" s="9" t="s">
        <v>47</v>
      </c>
      <c r="G2988" s="9" t="s">
        <v>1142</v>
      </c>
      <c r="H2988" s="9" t="s">
        <v>1143</v>
      </c>
      <c r="I2988" s="10">
        <v>39507</v>
      </c>
      <c r="J2988" s="12">
        <v>0</v>
      </c>
    </row>
    <row r="2989" spans="1:10" x14ac:dyDescent="0.2">
      <c r="A2989" s="9" t="s">
        <v>67</v>
      </c>
      <c r="B2989" s="9" t="s">
        <v>1142</v>
      </c>
      <c r="C2989" s="9" t="s">
        <v>34</v>
      </c>
      <c r="D2989" s="9" t="s">
        <v>45</v>
      </c>
      <c r="E2989" s="9" t="s">
        <v>46</v>
      </c>
      <c r="F2989" s="9" t="s">
        <v>47</v>
      </c>
      <c r="G2989" s="9" t="s">
        <v>1142</v>
      </c>
      <c r="H2989" s="9" t="s">
        <v>1143</v>
      </c>
      <c r="I2989" s="10">
        <v>39629</v>
      </c>
      <c r="J2989" s="12">
        <v>0</v>
      </c>
    </row>
    <row r="2990" spans="1:10" x14ac:dyDescent="0.2">
      <c r="A2990" s="9" t="s">
        <v>67</v>
      </c>
      <c r="B2990" s="9" t="s">
        <v>1142</v>
      </c>
      <c r="C2990" s="9" t="s">
        <v>34</v>
      </c>
      <c r="D2990" s="9" t="s">
        <v>45</v>
      </c>
      <c r="E2990" s="9" t="s">
        <v>46</v>
      </c>
      <c r="F2990" s="9" t="s">
        <v>47</v>
      </c>
      <c r="G2990" s="9" t="s">
        <v>1142</v>
      </c>
      <c r="H2990" s="9" t="s">
        <v>1143</v>
      </c>
      <c r="I2990" s="10">
        <v>39691</v>
      </c>
      <c r="J2990" s="12">
        <v>0</v>
      </c>
    </row>
    <row r="2991" spans="1:10" x14ac:dyDescent="0.2">
      <c r="A2991" s="9" t="s">
        <v>67</v>
      </c>
      <c r="B2991" s="9" t="s">
        <v>1142</v>
      </c>
      <c r="C2991" s="9" t="s">
        <v>34</v>
      </c>
      <c r="D2991" s="9" t="s">
        <v>45</v>
      </c>
      <c r="E2991" s="9" t="s">
        <v>46</v>
      </c>
      <c r="F2991" s="9" t="s">
        <v>47</v>
      </c>
      <c r="G2991" s="9" t="s">
        <v>1142</v>
      </c>
      <c r="H2991" s="9" t="s">
        <v>1143</v>
      </c>
      <c r="I2991" s="10">
        <v>39752</v>
      </c>
      <c r="J2991" s="12">
        <v>0</v>
      </c>
    </row>
    <row r="2992" spans="1:10" x14ac:dyDescent="0.2">
      <c r="A2992" s="9" t="s">
        <v>67</v>
      </c>
      <c r="B2992" s="9" t="s">
        <v>1144</v>
      </c>
      <c r="C2992" s="9" t="s">
        <v>34</v>
      </c>
      <c r="D2992" s="9" t="s">
        <v>45</v>
      </c>
      <c r="E2992" s="9" t="s">
        <v>46</v>
      </c>
      <c r="F2992" s="9" t="s">
        <v>47</v>
      </c>
      <c r="G2992" s="9" t="s">
        <v>1144</v>
      </c>
      <c r="H2992" s="9" t="s">
        <v>1145</v>
      </c>
      <c r="I2992" s="10">
        <v>29221</v>
      </c>
      <c r="J2992" s="12">
        <v>0</v>
      </c>
    </row>
    <row r="2993" spans="1:10" x14ac:dyDescent="0.2">
      <c r="A2993" s="9" t="s">
        <v>67</v>
      </c>
      <c r="B2993" s="9" t="s">
        <v>1144</v>
      </c>
      <c r="C2993" s="9" t="s">
        <v>34</v>
      </c>
      <c r="D2993" s="9" t="s">
        <v>45</v>
      </c>
      <c r="E2993" s="9" t="s">
        <v>46</v>
      </c>
      <c r="F2993" s="9" t="s">
        <v>47</v>
      </c>
      <c r="G2993" s="9" t="s">
        <v>1144</v>
      </c>
      <c r="H2993" s="9" t="s">
        <v>1145</v>
      </c>
      <c r="I2993" s="10">
        <v>31413</v>
      </c>
      <c r="J2993" s="12">
        <v>0</v>
      </c>
    </row>
    <row r="2994" spans="1:10" x14ac:dyDescent="0.2">
      <c r="A2994" s="9" t="s">
        <v>67</v>
      </c>
      <c r="B2994" s="9" t="s">
        <v>1144</v>
      </c>
      <c r="C2994" s="9" t="s">
        <v>34</v>
      </c>
      <c r="D2994" s="9" t="s">
        <v>45</v>
      </c>
      <c r="E2994" s="9" t="s">
        <v>46</v>
      </c>
      <c r="F2994" s="9" t="s">
        <v>47</v>
      </c>
      <c r="G2994" s="9" t="s">
        <v>1144</v>
      </c>
      <c r="H2994" s="9" t="s">
        <v>1145</v>
      </c>
      <c r="I2994" s="10">
        <v>37257</v>
      </c>
      <c r="J2994" s="12">
        <v>0</v>
      </c>
    </row>
    <row r="2995" spans="1:10" x14ac:dyDescent="0.2">
      <c r="A2995" s="9" t="s">
        <v>67</v>
      </c>
      <c r="B2995" s="9" t="s">
        <v>1144</v>
      </c>
      <c r="C2995" s="9" t="s">
        <v>34</v>
      </c>
      <c r="D2995" s="9" t="s">
        <v>45</v>
      </c>
      <c r="E2995" s="9" t="s">
        <v>46</v>
      </c>
      <c r="F2995" s="9" t="s">
        <v>47</v>
      </c>
      <c r="G2995" s="9" t="s">
        <v>1144</v>
      </c>
      <c r="H2995" s="9" t="s">
        <v>1145</v>
      </c>
      <c r="I2995" s="10">
        <v>39326</v>
      </c>
      <c r="J2995" s="12">
        <v>0</v>
      </c>
    </row>
    <row r="2996" spans="1:10" x14ac:dyDescent="0.2">
      <c r="A2996" s="9" t="s">
        <v>67</v>
      </c>
      <c r="B2996" s="9" t="s">
        <v>1144</v>
      </c>
      <c r="C2996" s="9" t="s">
        <v>34</v>
      </c>
      <c r="D2996" s="9" t="s">
        <v>45</v>
      </c>
      <c r="E2996" s="9" t="s">
        <v>46</v>
      </c>
      <c r="F2996" s="9" t="s">
        <v>47</v>
      </c>
      <c r="G2996" s="9" t="s">
        <v>1144</v>
      </c>
      <c r="H2996" s="9" t="s">
        <v>1145</v>
      </c>
      <c r="I2996" s="10">
        <v>40057</v>
      </c>
      <c r="J2996" s="12">
        <v>0</v>
      </c>
    </row>
    <row r="2997" spans="1:10" x14ac:dyDescent="0.2">
      <c r="A2997" s="9" t="s">
        <v>67</v>
      </c>
      <c r="B2997" s="9" t="s">
        <v>1144</v>
      </c>
      <c r="C2997" s="9" t="s">
        <v>34</v>
      </c>
      <c r="D2997" s="9" t="s">
        <v>45</v>
      </c>
      <c r="E2997" s="9" t="s">
        <v>46</v>
      </c>
      <c r="F2997" s="9" t="s">
        <v>47</v>
      </c>
      <c r="G2997" s="9" t="s">
        <v>1144</v>
      </c>
      <c r="H2997" s="9" t="s">
        <v>1145</v>
      </c>
      <c r="I2997" s="10">
        <v>40889</v>
      </c>
      <c r="J2997" s="12">
        <v>0</v>
      </c>
    </row>
    <row r="2998" spans="1:10" x14ac:dyDescent="0.2">
      <c r="A2998" s="9" t="s">
        <v>67</v>
      </c>
      <c r="B2998" s="9" t="s">
        <v>1146</v>
      </c>
      <c r="C2998" s="9" t="s">
        <v>34</v>
      </c>
      <c r="D2998" s="9" t="s">
        <v>45</v>
      </c>
      <c r="E2998" s="9" t="s">
        <v>46</v>
      </c>
      <c r="F2998" s="9" t="s">
        <v>47</v>
      </c>
      <c r="G2998" s="9" t="s">
        <v>1146</v>
      </c>
      <c r="H2998" s="9" t="s">
        <v>1147</v>
      </c>
      <c r="I2998" s="10">
        <v>29587</v>
      </c>
      <c r="J2998" s="12">
        <v>0</v>
      </c>
    </row>
    <row r="2999" spans="1:10" x14ac:dyDescent="0.2">
      <c r="A2999" s="9" t="s">
        <v>67</v>
      </c>
      <c r="B2999" s="9" t="s">
        <v>1146</v>
      </c>
      <c r="C2999" s="9" t="s">
        <v>34</v>
      </c>
      <c r="D2999" s="9" t="s">
        <v>45</v>
      </c>
      <c r="E2999" s="9" t="s">
        <v>46</v>
      </c>
      <c r="F2999" s="9" t="s">
        <v>47</v>
      </c>
      <c r="G2999" s="9" t="s">
        <v>1146</v>
      </c>
      <c r="H2999" s="9" t="s">
        <v>1147</v>
      </c>
      <c r="I2999" s="10">
        <v>37257</v>
      </c>
      <c r="J2999" s="12">
        <v>0</v>
      </c>
    </row>
    <row r="3000" spans="1:10" x14ac:dyDescent="0.2">
      <c r="A3000" s="9" t="s">
        <v>67</v>
      </c>
      <c r="B3000" s="9" t="s">
        <v>1146</v>
      </c>
      <c r="C3000" s="9" t="s">
        <v>34</v>
      </c>
      <c r="D3000" s="9" t="s">
        <v>45</v>
      </c>
      <c r="E3000" s="9" t="s">
        <v>46</v>
      </c>
      <c r="F3000" s="9" t="s">
        <v>47</v>
      </c>
      <c r="G3000" s="9" t="s">
        <v>1146</v>
      </c>
      <c r="H3000" s="9" t="s">
        <v>1147</v>
      </c>
      <c r="I3000" s="10">
        <v>39326</v>
      </c>
      <c r="J3000" s="12">
        <v>0</v>
      </c>
    </row>
    <row r="3001" spans="1:10" x14ac:dyDescent="0.2">
      <c r="A3001" s="9" t="s">
        <v>67</v>
      </c>
      <c r="B3001" s="9" t="s">
        <v>1146</v>
      </c>
      <c r="C3001" s="9" t="s">
        <v>34</v>
      </c>
      <c r="D3001" s="9" t="s">
        <v>45</v>
      </c>
      <c r="E3001" s="9" t="s">
        <v>46</v>
      </c>
      <c r="F3001" s="9" t="s">
        <v>47</v>
      </c>
      <c r="G3001" s="9" t="s">
        <v>1146</v>
      </c>
      <c r="H3001" s="9" t="s">
        <v>1147</v>
      </c>
      <c r="I3001" s="10">
        <v>40057</v>
      </c>
      <c r="J3001" s="12">
        <v>0</v>
      </c>
    </row>
    <row r="3002" spans="1:10" x14ac:dyDescent="0.2">
      <c r="A3002" s="9" t="s">
        <v>67</v>
      </c>
      <c r="B3002" s="9" t="s">
        <v>1146</v>
      </c>
      <c r="C3002" s="9" t="s">
        <v>34</v>
      </c>
      <c r="D3002" s="9" t="s">
        <v>45</v>
      </c>
      <c r="E3002" s="9" t="s">
        <v>46</v>
      </c>
      <c r="F3002" s="9" t="s">
        <v>47</v>
      </c>
      <c r="G3002" s="9" t="s">
        <v>1146</v>
      </c>
      <c r="H3002" s="9" t="s">
        <v>1147</v>
      </c>
      <c r="I3002" s="10">
        <v>40889</v>
      </c>
      <c r="J3002" s="12">
        <v>0</v>
      </c>
    </row>
    <row r="3003" spans="1:10" x14ac:dyDescent="0.2">
      <c r="A3003" s="9" t="s">
        <v>67</v>
      </c>
      <c r="B3003" s="9" t="s">
        <v>1146</v>
      </c>
      <c r="C3003" s="9" t="s">
        <v>34</v>
      </c>
      <c r="D3003" s="9" t="s">
        <v>45</v>
      </c>
      <c r="E3003" s="9" t="s">
        <v>46</v>
      </c>
      <c r="F3003" s="9" t="s">
        <v>47</v>
      </c>
      <c r="G3003" s="9" t="s">
        <v>1146</v>
      </c>
      <c r="H3003" s="9" t="s">
        <v>1147</v>
      </c>
      <c r="I3003" s="10">
        <v>42064</v>
      </c>
      <c r="J3003" s="11">
        <v>41555.69</v>
      </c>
    </row>
    <row r="3004" spans="1:10" x14ac:dyDescent="0.2">
      <c r="A3004" s="9" t="s">
        <v>67</v>
      </c>
      <c r="B3004" s="9" t="s">
        <v>1148</v>
      </c>
      <c r="C3004" s="9" t="s">
        <v>34</v>
      </c>
      <c r="D3004" s="9" t="s">
        <v>45</v>
      </c>
      <c r="E3004" s="9" t="s">
        <v>46</v>
      </c>
      <c r="F3004" s="9" t="s">
        <v>47</v>
      </c>
      <c r="G3004" s="9" t="s">
        <v>1148</v>
      </c>
      <c r="H3004" s="9" t="s">
        <v>1149</v>
      </c>
      <c r="I3004" s="10">
        <v>33604</v>
      </c>
      <c r="J3004" s="11">
        <v>8644.35</v>
      </c>
    </row>
    <row r="3005" spans="1:10" x14ac:dyDescent="0.2">
      <c r="A3005" s="9" t="s">
        <v>67</v>
      </c>
      <c r="B3005" s="9" t="s">
        <v>1148</v>
      </c>
      <c r="C3005" s="9" t="s">
        <v>34</v>
      </c>
      <c r="D3005" s="9" t="s">
        <v>45</v>
      </c>
      <c r="E3005" s="9" t="s">
        <v>46</v>
      </c>
      <c r="F3005" s="9" t="s">
        <v>47</v>
      </c>
      <c r="G3005" s="9" t="s">
        <v>1148</v>
      </c>
      <c r="H3005" s="9" t="s">
        <v>1149</v>
      </c>
      <c r="I3005" s="10">
        <v>35431</v>
      </c>
      <c r="J3005" s="11">
        <v>6333.08</v>
      </c>
    </row>
    <row r="3006" spans="1:10" x14ac:dyDescent="0.2">
      <c r="A3006" s="9" t="s">
        <v>67</v>
      </c>
      <c r="B3006" s="9" t="s">
        <v>1148</v>
      </c>
      <c r="C3006" s="9" t="s">
        <v>34</v>
      </c>
      <c r="D3006" s="9" t="s">
        <v>45</v>
      </c>
      <c r="E3006" s="9" t="s">
        <v>46</v>
      </c>
      <c r="F3006" s="9" t="s">
        <v>47</v>
      </c>
      <c r="G3006" s="9" t="s">
        <v>1148</v>
      </c>
      <c r="H3006" s="9" t="s">
        <v>1149</v>
      </c>
      <c r="I3006" s="10">
        <v>40147</v>
      </c>
      <c r="J3006" s="11">
        <v>27452.35</v>
      </c>
    </row>
    <row r="3007" spans="1:10" x14ac:dyDescent="0.2">
      <c r="A3007" s="9" t="s">
        <v>67</v>
      </c>
      <c r="B3007" s="9" t="s">
        <v>1148</v>
      </c>
      <c r="C3007" s="9" t="s">
        <v>34</v>
      </c>
      <c r="D3007" s="9" t="s">
        <v>45</v>
      </c>
      <c r="E3007" s="9" t="s">
        <v>46</v>
      </c>
      <c r="F3007" s="9" t="s">
        <v>47</v>
      </c>
      <c r="G3007" s="9" t="s">
        <v>1148</v>
      </c>
      <c r="H3007" s="9" t="s">
        <v>1149</v>
      </c>
      <c r="I3007" s="10">
        <v>40237</v>
      </c>
      <c r="J3007" s="11">
        <v>1947.95</v>
      </c>
    </row>
    <row r="3008" spans="1:10" x14ac:dyDescent="0.2">
      <c r="A3008" s="9" t="s">
        <v>67</v>
      </c>
      <c r="B3008" s="9" t="s">
        <v>1148</v>
      </c>
      <c r="C3008" s="9" t="s">
        <v>34</v>
      </c>
      <c r="D3008" s="9" t="s">
        <v>45</v>
      </c>
      <c r="E3008" s="9" t="s">
        <v>46</v>
      </c>
      <c r="F3008" s="9" t="s">
        <v>47</v>
      </c>
      <c r="G3008" s="9" t="s">
        <v>1148</v>
      </c>
      <c r="H3008" s="9" t="s">
        <v>1149</v>
      </c>
      <c r="I3008" s="10">
        <v>40329</v>
      </c>
      <c r="J3008" s="11">
        <v>1403.9</v>
      </c>
    </row>
    <row r="3009" spans="1:10" x14ac:dyDescent="0.2">
      <c r="A3009" s="9" t="s">
        <v>67</v>
      </c>
      <c r="B3009" s="9" t="s">
        <v>1148</v>
      </c>
      <c r="C3009" s="9" t="s">
        <v>34</v>
      </c>
      <c r="D3009" s="9" t="s">
        <v>45</v>
      </c>
      <c r="E3009" s="9" t="s">
        <v>46</v>
      </c>
      <c r="F3009" s="9" t="s">
        <v>47</v>
      </c>
      <c r="G3009" s="9" t="s">
        <v>1148</v>
      </c>
      <c r="H3009" s="9" t="s">
        <v>1149</v>
      </c>
      <c r="I3009" s="10">
        <v>40543</v>
      </c>
      <c r="J3009" s="11">
        <v>10588.28</v>
      </c>
    </row>
    <row r="3010" spans="1:10" x14ac:dyDescent="0.2">
      <c r="A3010" s="9" t="s">
        <v>67</v>
      </c>
      <c r="B3010" s="9" t="s">
        <v>1148</v>
      </c>
      <c r="C3010" s="9" t="s">
        <v>34</v>
      </c>
      <c r="D3010" s="9" t="s">
        <v>45</v>
      </c>
      <c r="E3010" s="9" t="s">
        <v>46</v>
      </c>
      <c r="F3010" s="9" t="s">
        <v>47</v>
      </c>
      <c r="G3010" s="9" t="s">
        <v>1148</v>
      </c>
      <c r="H3010" s="9" t="s">
        <v>1149</v>
      </c>
      <c r="I3010" s="10">
        <v>40569</v>
      </c>
      <c r="J3010" s="11">
        <v>1854.49</v>
      </c>
    </row>
    <row r="3011" spans="1:10" x14ac:dyDescent="0.2">
      <c r="A3011" s="9" t="s">
        <v>67</v>
      </c>
      <c r="B3011" s="9" t="s">
        <v>1148</v>
      </c>
      <c r="C3011" s="9" t="s">
        <v>34</v>
      </c>
      <c r="D3011" s="9" t="s">
        <v>45</v>
      </c>
      <c r="E3011" s="9" t="s">
        <v>46</v>
      </c>
      <c r="F3011" s="9" t="s">
        <v>47</v>
      </c>
      <c r="G3011" s="9" t="s">
        <v>1148</v>
      </c>
      <c r="H3011" s="9" t="s">
        <v>1149</v>
      </c>
      <c r="I3011" s="10">
        <v>40633</v>
      </c>
      <c r="J3011" s="11">
        <v>50.29</v>
      </c>
    </row>
    <row r="3012" spans="1:10" x14ac:dyDescent="0.2">
      <c r="A3012" s="9" t="s">
        <v>67</v>
      </c>
      <c r="B3012" s="9" t="s">
        <v>1150</v>
      </c>
      <c r="C3012" s="9" t="s">
        <v>12</v>
      </c>
      <c r="D3012" s="9" t="s">
        <v>45</v>
      </c>
      <c r="E3012" s="9" t="s">
        <v>46</v>
      </c>
      <c r="F3012" s="9" t="s">
        <v>47</v>
      </c>
      <c r="G3012" s="9" t="s">
        <v>1150</v>
      </c>
      <c r="H3012" s="9" t="s">
        <v>1151</v>
      </c>
      <c r="I3012" s="10">
        <v>32509</v>
      </c>
      <c r="J3012" s="11">
        <v>36517.599999999999</v>
      </c>
    </row>
    <row r="3013" spans="1:10" x14ac:dyDescent="0.2">
      <c r="A3013" s="9" t="s">
        <v>67</v>
      </c>
      <c r="B3013" s="9" t="s">
        <v>1150</v>
      </c>
      <c r="C3013" s="9" t="s">
        <v>12</v>
      </c>
      <c r="D3013" s="9" t="s">
        <v>45</v>
      </c>
      <c r="E3013" s="9" t="s">
        <v>46</v>
      </c>
      <c r="F3013" s="9" t="s">
        <v>47</v>
      </c>
      <c r="G3013" s="9" t="s">
        <v>1150</v>
      </c>
      <c r="H3013" s="9" t="s">
        <v>1151</v>
      </c>
      <c r="I3013" s="10">
        <v>33604</v>
      </c>
      <c r="J3013" s="11">
        <v>9409.4699999999993</v>
      </c>
    </row>
    <row r="3014" spans="1:10" x14ac:dyDescent="0.2">
      <c r="A3014" s="9" t="s">
        <v>67</v>
      </c>
      <c r="B3014" s="9" t="s">
        <v>1150</v>
      </c>
      <c r="C3014" s="9" t="s">
        <v>12</v>
      </c>
      <c r="D3014" s="9" t="s">
        <v>45</v>
      </c>
      <c r="E3014" s="9" t="s">
        <v>46</v>
      </c>
      <c r="F3014" s="9" t="s">
        <v>47</v>
      </c>
      <c r="G3014" s="9" t="s">
        <v>1150</v>
      </c>
      <c r="H3014" s="9" t="s">
        <v>1151</v>
      </c>
      <c r="I3014" s="10">
        <v>33970</v>
      </c>
      <c r="J3014" s="11">
        <v>1221.02</v>
      </c>
    </row>
    <row r="3015" spans="1:10" x14ac:dyDescent="0.2">
      <c r="A3015" s="9" t="s">
        <v>67</v>
      </c>
      <c r="B3015" s="9" t="s">
        <v>1150</v>
      </c>
      <c r="C3015" s="9" t="s">
        <v>12</v>
      </c>
      <c r="D3015" s="9" t="s">
        <v>45</v>
      </c>
      <c r="E3015" s="9" t="s">
        <v>46</v>
      </c>
      <c r="F3015" s="9" t="s">
        <v>47</v>
      </c>
      <c r="G3015" s="9" t="s">
        <v>1150</v>
      </c>
      <c r="H3015" s="9" t="s">
        <v>1151</v>
      </c>
      <c r="I3015" s="10">
        <v>34335</v>
      </c>
      <c r="J3015" s="11">
        <v>360.99</v>
      </c>
    </row>
    <row r="3016" spans="1:10" x14ac:dyDescent="0.2">
      <c r="A3016" s="9" t="s">
        <v>67</v>
      </c>
      <c r="B3016" s="9" t="s">
        <v>1150</v>
      </c>
      <c r="C3016" s="9" t="s">
        <v>12</v>
      </c>
      <c r="D3016" s="9" t="s">
        <v>45</v>
      </c>
      <c r="E3016" s="9" t="s">
        <v>46</v>
      </c>
      <c r="F3016" s="9" t="s">
        <v>47</v>
      </c>
      <c r="G3016" s="9" t="s">
        <v>1150</v>
      </c>
      <c r="H3016" s="9" t="s">
        <v>1151</v>
      </c>
      <c r="I3016" s="10">
        <v>35431</v>
      </c>
      <c r="J3016" s="11">
        <v>103916.36</v>
      </c>
    </row>
    <row r="3017" spans="1:10" x14ac:dyDescent="0.2">
      <c r="A3017" s="9" t="s">
        <v>67</v>
      </c>
      <c r="B3017" s="9" t="s">
        <v>1150</v>
      </c>
      <c r="C3017" s="9" t="s">
        <v>12</v>
      </c>
      <c r="D3017" s="9" t="s">
        <v>45</v>
      </c>
      <c r="E3017" s="9" t="s">
        <v>46</v>
      </c>
      <c r="F3017" s="9" t="s">
        <v>47</v>
      </c>
      <c r="G3017" s="9" t="s">
        <v>1150</v>
      </c>
      <c r="H3017" s="9" t="s">
        <v>1151</v>
      </c>
      <c r="I3017" s="10">
        <v>35796</v>
      </c>
      <c r="J3017" s="11">
        <v>3522.01</v>
      </c>
    </row>
    <row r="3018" spans="1:10" x14ac:dyDescent="0.2">
      <c r="A3018" s="9" t="s">
        <v>67</v>
      </c>
      <c r="B3018" s="9" t="s">
        <v>1150</v>
      </c>
      <c r="C3018" s="9" t="s">
        <v>12</v>
      </c>
      <c r="D3018" s="9" t="s">
        <v>45</v>
      </c>
      <c r="E3018" s="9" t="s">
        <v>46</v>
      </c>
      <c r="F3018" s="9" t="s">
        <v>47</v>
      </c>
      <c r="G3018" s="9" t="s">
        <v>1150</v>
      </c>
      <c r="H3018" s="9" t="s">
        <v>1151</v>
      </c>
      <c r="I3018" s="10">
        <v>40452</v>
      </c>
      <c r="J3018" s="11">
        <v>6030.33</v>
      </c>
    </row>
    <row r="3019" spans="1:10" x14ac:dyDescent="0.2">
      <c r="A3019" s="9" t="s">
        <v>67</v>
      </c>
      <c r="B3019" s="9" t="s">
        <v>1152</v>
      </c>
      <c r="C3019" s="9" t="s">
        <v>12</v>
      </c>
      <c r="D3019" s="9" t="s">
        <v>45</v>
      </c>
      <c r="E3019" s="9" t="s">
        <v>46</v>
      </c>
      <c r="F3019" s="9" t="s">
        <v>47</v>
      </c>
      <c r="G3019" s="9" t="s">
        <v>1152</v>
      </c>
      <c r="H3019" s="9" t="s">
        <v>1153</v>
      </c>
      <c r="I3019" s="10">
        <v>28856</v>
      </c>
      <c r="J3019" s="11">
        <v>12456.63</v>
      </c>
    </row>
    <row r="3020" spans="1:10" x14ac:dyDescent="0.2">
      <c r="A3020" s="9" t="s">
        <v>67</v>
      </c>
      <c r="B3020" s="9" t="s">
        <v>1152</v>
      </c>
      <c r="C3020" s="9" t="s">
        <v>12</v>
      </c>
      <c r="D3020" s="9" t="s">
        <v>45</v>
      </c>
      <c r="E3020" s="9" t="s">
        <v>46</v>
      </c>
      <c r="F3020" s="9" t="s">
        <v>47</v>
      </c>
      <c r="G3020" s="9" t="s">
        <v>1152</v>
      </c>
      <c r="H3020" s="9" t="s">
        <v>1153</v>
      </c>
      <c r="I3020" s="10">
        <v>29221</v>
      </c>
      <c r="J3020" s="12">
        <v>0</v>
      </c>
    </row>
    <row r="3021" spans="1:10" x14ac:dyDescent="0.2">
      <c r="A3021" s="9" t="s">
        <v>67</v>
      </c>
      <c r="B3021" s="9" t="s">
        <v>1152</v>
      </c>
      <c r="C3021" s="9" t="s">
        <v>12</v>
      </c>
      <c r="D3021" s="9" t="s">
        <v>45</v>
      </c>
      <c r="E3021" s="9" t="s">
        <v>46</v>
      </c>
      <c r="F3021" s="9" t="s">
        <v>47</v>
      </c>
      <c r="G3021" s="9" t="s">
        <v>1152</v>
      </c>
      <c r="H3021" s="9" t="s">
        <v>1153</v>
      </c>
      <c r="I3021" s="10">
        <v>29587</v>
      </c>
      <c r="J3021" s="11">
        <v>12917.35</v>
      </c>
    </row>
    <row r="3022" spans="1:10" x14ac:dyDescent="0.2">
      <c r="A3022" s="9" t="s">
        <v>67</v>
      </c>
      <c r="B3022" s="9" t="s">
        <v>1152</v>
      </c>
      <c r="C3022" s="9" t="s">
        <v>12</v>
      </c>
      <c r="D3022" s="9" t="s">
        <v>45</v>
      </c>
      <c r="E3022" s="9" t="s">
        <v>46</v>
      </c>
      <c r="F3022" s="9" t="s">
        <v>47</v>
      </c>
      <c r="G3022" s="9" t="s">
        <v>1152</v>
      </c>
      <c r="H3022" s="9" t="s">
        <v>1153</v>
      </c>
      <c r="I3022" s="10">
        <v>33604</v>
      </c>
      <c r="J3022" s="11">
        <v>74882.210000000006</v>
      </c>
    </row>
    <row r="3023" spans="1:10" x14ac:dyDescent="0.2">
      <c r="A3023" s="9" t="s">
        <v>67</v>
      </c>
      <c r="B3023" s="9" t="s">
        <v>1152</v>
      </c>
      <c r="C3023" s="9" t="s">
        <v>12</v>
      </c>
      <c r="D3023" s="9" t="s">
        <v>45</v>
      </c>
      <c r="E3023" s="9" t="s">
        <v>46</v>
      </c>
      <c r="F3023" s="9" t="s">
        <v>47</v>
      </c>
      <c r="G3023" s="9" t="s">
        <v>1152</v>
      </c>
      <c r="H3023" s="9" t="s">
        <v>1153</v>
      </c>
      <c r="I3023" s="10">
        <v>33970</v>
      </c>
      <c r="J3023" s="11">
        <v>17777.150000000001</v>
      </c>
    </row>
    <row r="3024" spans="1:10" x14ac:dyDescent="0.2">
      <c r="A3024" s="9" t="s">
        <v>67</v>
      </c>
      <c r="B3024" s="9" t="s">
        <v>1152</v>
      </c>
      <c r="C3024" s="9" t="s">
        <v>12</v>
      </c>
      <c r="D3024" s="9" t="s">
        <v>45</v>
      </c>
      <c r="E3024" s="9" t="s">
        <v>46</v>
      </c>
      <c r="F3024" s="9" t="s">
        <v>47</v>
      </c>
      <c r="G3024" s="9" t="s">
        <v>1152</v>
      </c>
      <c r="H3024" s="9" t="s">
        <v>1153</v>
      </c>
      <c r="I3024" s="10">
        <v>34335</v>
      </c>
      <c r="J3024" s="11">
        <v>704.38</v>
      </c>
    </row>
    <row r="3025" spans="1:10" x14ac:dyDescent="0.2">
      <c r="A3025" s="9" t="s">
        <v>67</v>
      </c>
      <c r="B3025" s="9" t="s">
        <v>1152</v>
      </c>
      <c r="C3025" s="9" t="s">
        <v>12</v>
      </c>
      <c r="D3025" s="9" t="s">
        <v>45</v>
      </c>
      <c r="E3025" s="9" t="s">
        <v>46</v>
      </c>
      <c r="F3025" s="9" t="s">
        <v>47</v>
      </c>
      <c r="G3025" s="9" t="s">
        <v>1152</v>
      </c>
      <c r="H3025" s="9" t="s">
        <v>1153</v>
      </c>
      <c r="I3025" s="10">
        <v>37622</v>
      </c>
      <c r="J3025" s="11">
        <v>1917.39</v>
      </c>
    </row>
    <row r="3026" spans="1:10" x14ac:dyDescent="0.2">
      <c r="A3026" s="9" t="s">
        <v>67</v>
      </c>
      <c r="B3026" s="9" t="s">
        <v>1152</v>
      </c>
      <c r="C3026" s="9" t="s">
        <v>12</v>
      </c>
      <c r="D3026" s="9" t="s">
        <v>45</v>
      </c>
      <c r="E3026" s="9" t="s">
        <v>46</v>
      </c>
      <c r="F3026" s="9" t="s">
        <v>47</v>
      </c>
      <c r="G3026" s="9" t="s">
        <v>1152</v>
      </c>
      <c r="H3026" s="9" t="s">
        <v>1153</v>
      </c>
      <c r="I3026" s="10">
        <v>39813</v>
      </c>
      <c r="J3026" s="11">
        <v>1781.4</v>
      </c>
    </row>
    <row r="3027" spans="1:10" x14ac:dyDescent="0.2">
      <c r="A3027" s="9" t="s">
        <v>67</v>
      </c>
      <c r="B3027" s="9" t="s">
        <v>1154</v>
      </c>
      <c r="C3027" s="9" t="s">
        <v>12</v>
      </c>
      <c r="D3027" s="9" t="s">
        <v>45</v>
      </c>
      <c r="E3027" s="9" t="s">
        <v>46</v>
      </c>
      <c r="F3027" s="9" t="s">
        <v>47</v>
      </c>
      <c r="G3027" s="9" t="s">
        <v>1154</v>
      </c>
      <c r="H3027" s="9" t="s">
        <v>1155</v>
      </c>
      <c r="I3027" s="10">
        <v>27395</v>
      </c>
      <c r="J3027" s="11">
        <v>12136.28</v>
      </c>
    </row>
    <row r="3028" spans="1:10" x14ac:dyDescent="0.2">
      <c r="A3028" s="9" t="s">
        <v>67</v>
      </c>
      <c r="B3028" s="9" t="s">
        <v>1156</v>
      </c>
      <c r="C3028" s="9" t="s">
        <v>12</v>
      </c>
      <c r="D3028" s="9" t="s">
        <v>45</v>
      </c>
      <c r="E3028" s="9" t="s">
        <v>46</v>
      </c>
      <c r="F3028" s="9" t="s">
        <v>47</v>
      </c>
      <c r="G3028" s="9" t="s">
        <v>1156</v>
      </c>
      <c r="H3028" s="9" t="s">
        <v>1157</v>
      </c>
      <c r="I3028" s="10">
        <v>31048</v>
      </c>
      <c r="J3028" s="11">
        <v>12783.7</v>
      </c>
    </row>
    <row r="3029" spans="1:10" x14ac:dyDescent="0.2">
      <c r="A3029" s="9" t="s">
        <v>67</v>
      </c>
      <c r="B3029" s="9" t="s">
        <v>1156</v>
      </c>
      <c r="C3029" s="9" t="s">
        <v>12</v>
      </c>
      <c r="D3029" s="9" t="s">
        <v>45</v>
      </c>
      <c r="E3029" s="9" t="s">
        <v>46</v>
      </c>
      <c r="F3029" s="9" t="s">
        <v>47</v>
      </c>
      <c r="G3029" s="9" t="s">
        <v>1156</v>
      </c>
      <c r="H3029" s="9" t="s">
        <v>1157</v>
      </c>
      <c r="I3029" s="10">
        <v>31413</v>
      </c>
      <c r="J3029" s="11">
        <v>267.63</v>
      </c>
    </row>
    <row r="3030" spans="1:10" x14ac:dyDescent="0.2">
      <c r="A3030" s="9" t="s">
        <v>67</v>
      </c>
      <c r="B3030" s="9" t="s">
        <v>1156</v>
      </c>
      <c r="C3030" s="9" t="s">
        <v>12</v>
      </c>
      <c r="D3030" s="9" t="s">
        <v>45</v>
      </c>
      <c r="E3030" s="9" t="s">
        <v>46</v>
      </c>
      <c r="F3030" s="9" t="s">
        <v>47</v>
      </c>
      <c r="G3030" s="9" t="s">
        <v>1156</v>
      </c>
      <c r="H3030" s="9" t="s">
        <v>1157</v>
      </c>
      <c r="I3030" s="10">
        <v>32143</v>
      </c>
      <c r="J3030" s="11">
        <v>42531.65</v>
      </c>
    </row>
    <row r="3031" spans="1:10" x14ac:dyDescent="0.2">
      <c r="A3031" s="9" t="s">
        <v>67</v>
      </c>
      <c r="B3031" s="9" t="s">
        <v>1156</v>
      </c>
      <c r="C3031" s="9" t="s">
        <v>12</v>
      </c>
      <c r="D3031" s="9" t="s">
        <v>45</v>
      </c>
      <c r="E3031" s="9" t="s">
        <v>46</v>
      </c>
      <c r="F3031" s="9" t="s">
        <v>47</v>
      </c>
      <c r="G3031" s="9" t="s">
        <v>1156</v>
      </c>
      <c r="H3031" s="9" t="s">
        <v>1157</v>
      </c>
      <c r="I3031" s="10">
        <v>32509</v>
      </c>
      <c r="J3031" s="11">
        <v>93042.63</v>
      </c>
    </row>
    <row r="3032" spans="1:10" x14ac:dyDescent="0.2">
      <c r="A3032" s="9" t="s">
        <v>67</v>
      </c>
      <c r="B3032" s="9" t="s">
        <v>1156</v>
      </c>
      <c r="C3032" s="9" t="s">
        <v>12</v>
      </c>
      <c r="D3032" s="9" t="s">
        <v>45</v>
      </c>
      <c r="E3032" s="9" t="s">
        <v>46</v>
      </c>
      <c r="F3032" s="9" t="s">
        <v>47</v>
      </c>
      <c r="G3032" s="9" t="s">
        <v>1156</v>
      </c>
      <c r="H3032" s="9" t="s">
        <v>1157</v>
      </c>
      <c r="I3032" s="10">
        <v>33239</v>
      </c>
      <c r="J3032" s="11">
        <v>20830.71</v>
      </c>
    </row>
    <row r="3033" spans="1:10" x14ac:dyDescent="0.2">
      <c r="A3033" s="9" t="s">
        <v>67</v>
      </c>
      <c r="B3033" s="9" t="s">
        <v>1156</v>
      </c>
      <c r="C3033" s="9" t="s">
        <v>12</v>
      </c>
      <c r="D3033" s="9" t="s">
        <v>45</v>
      </c>
      <c r="E3033" s="9" t="s">
        <v>46</v>
      </c>
      <c r="F3033" s="9" t="s">
        <v>47</v>
      </c>
      <c r="G3033" s="9" t="s">
        <v>1156</v>
      </c>
      <c r="H3033" s="9" t="s">
        <v>1157</v>
      </c>
      <c r="I3033" s="10">
        <v>33604</v>
      </c>
      <c r="J3033" s="11">
        <v>2691.79</v>
      </c>
    </row>
    <row r="3034" spans="1:10" x14ac:dyDescent="0.2">
      <c r="A3034" s="9" t="s">
        <v>67</v>
      </c>
      <c r="B3034" s="9" t="s">
        <v>1156</v>
      </c>
      <c r="C3034" s="9" t="s">
        <v>12</v>
      </c>
      <c r="D3034" s="9" t="s">
        <v>45</v>
      </c>
      <c r="E3034" s="9" t="s">
        <v>46</v>
      </c>
      <c r="F3034" s="9" t="s">
        <v>47</v>
      </c>
      <c r="G3034" s="9" t="s">
        <v>1156</v>
      </c>
      <c r="H3034" s="9" t="s">
        <v>1157</v>
      </c>
      <c r="I3034" s="10">
        <v>33970</v>
      </c>
      <c r="J3034" s="11">
        <v>14151.5</v>
      </c>
    </row>
    <row r="3035" spans="1:10" x14ac:dyDescent="0.2">
      <c r="A3035" s="9" t="s">
        <v>67</v>
      </c>
      <c r="B3035" s="9" t="s">
        <v>1156</v>
      </c>
      <c r="C3035" s="9" t="s">
        <v>12</v>
      </c>
      <c r="D3035" s="9" t="s">
        <v>45</v>
      </c>
      <c r="E3035" s="9" t="s">
        <v>46</v>
      </c>
      <c r="F3035" s="9" t="s">
        <v>47</v>
      </c>
      <c r="G3035" s="9" t="s">
        <v>1156</v>
      </c>
      <c r="H3035" s="9" t="s">
        <v>1157</v>
      </c>
      <c r="I3035" s="10">
        <v>34700</v>
      </c>
      <c r="J3035" s="11">
        <v>5523.29</v>
      </c>
    </row>
    <row r="3036" spans="1:10" x14ac:dyDescent="0.2">
      <c r="A3036" s="9" t="s">
        <v>67</v>
      </c>
      <c r="B3036" s="9" t="s">
        <v>1156</v>
      </c>
      <c r="C3036" s="9" t="s">
        <v>12</v>
      </c>
      <c r="D3036" s="9" t="s">
        <v>45</v>
      </c>
      <c r="E3036" s="9" t="s">
        <v>46</v>
      </c>
      <c r="F3036" s="9" t="s">
        <v>47</v>
      </c>
      <c r="G3036" s="9" t="s">
        <v>1156</v>
      </c>
      <c r="H3036" s="9" t="s">
        <v>1157</v>
      </c>
      <c r="I3036" s="10">
        <v>35431</v>
      </c>
      <c r="J3036" s="11">
        <v>173651.28</v>
      </c>
    </row>
    <row r="3037" spans="1:10" x14ac:dyDescent="0.2">
      <c r="A3037" s="9" t="s">
        <v>67</v>
      </c>
      <c r="B3037" s="9" t="s">
        <v>1156</v>
      </c>
      <c r="C3037" s="9" t="s">
        <v>12</v>
      </c>
      <c r="D3037" s="9" t="s">
        <v>45</v>
      </c>
      <c r="E3037" s="9" t="s">
        <v>46</v>
      </c>
      <c r="F3037" s="9" t="s">
        <v>47</v>
      </c>
      <c r="G3037" s="9" t="s">
        <v>1156</v>
      </c>
      <c r="H3037" s="9" t="s">
        <v>1157</v>
      </c>
      <c r="I3037" s="10">
        <v>35796</v>
      </c>
      <c r="J3037" s="11">
        <v>17429.759999999998</v>
      </c>
    </row>
    <row r="3038" spans="1:10" x14ac:dyDescent="0.2">
      <c r="A3038" s="9" t="s">
        <v>67</v>
      </c>
      <c r="B3038" s="9" t="s">
        <v>1156</v>
      </c>
      <c r="C3038" s="9" t="s">
        <v>12</v>
      </c>
      <c r="D3038" s="9" t="s">
        <v>45</v>
      </c>
      <c r="E3038" s="9" t="s">
        <v>46</v>
      </c>
      <c r="F3038" s="9" t="s">
        <v>47</v>
      </c>
      <c r="G3038" s="9" t="s">
        <v>1156</v>
      </c>
      <c r="H3038" s="9" t="s">
        <v>1157</v>
      </c>
      <c r="I3038" s="10">
        <v>36526</v>
      </c>
      <c r="J3038" s="11">
        <v>3851.27</v>
      </c>
    </row>
    <row r="3039" spans="1:10" x14ac:dyDescent="0.2">
      <c r="A3039" s="9" t="s">
        <v>67</v>
      </c>
      <c r="B3039" s="9" t="s">
        <v>1156</v>
      </c>
      <c r="C3039" s="9" t="s">
        <v>12</v>
      </c>
      <c r="D3039" s="9" t="s">
        <v>45</v>
      </c>
      <c r="E3039" s="9" t="s">
        <v>46</v>
      </c>
      <c r="F3039" s="9" t="s">
        <v>47</v>
      </c>
      <c r="G3039" s="9" t="s">
        <v>1156</v>
      </c>
      <c r="H3039" s="9" t="s">
        <v>1157</v>
      </c>
      <c r="I3039" s="10">
        <v>37987</v>
      </c>
      <c r="J3039" s="11">
        <v>3638.56</v>
      </c>
    </row>
    <row r="3040" spans="1:10" x14ac:dyDescent="0.2">
      <c r="A3040" s="9" t="s">
        <v>67</v>
      </c>
      <c r="B3040" s="9" t="s">
        <v>1156</v>
      </c>
      <c r="C3040" s="9" t="s">
        <v>12</v>
      </c>
      <c r="D3040" s="9" t="s">
        <v>45</v>
      </c>
      <c r="E3040" s="9" t="s">
        <v>46</v>
      </c>
      <c r="F3040" s="9" t="s">
        <v>47</v>
      </c>
      <c r="G3040" s="9" t="s">
        <v>1156</v>
      </c>
      <c r="H3040" s="9" t="s">
        <v>1157</v>
      </c>
      <c r="I3040" s="10">
        <v>39813</v>
      </c>
      <c r="J3040" s="11">
        <v>2711.41</v>
      </c>
    </row>
    <row r="3041" spans="1:10" x14ac:dyDescent="0.2">
      <c r="A3041" s="9" t="s">
        <v>67</v>
      </c>
      <c r="B3041" s="9" t="s">
        <v>1156</v>
      </c>
      <c r="C3041" s="9" t="s">
        <v>34</v>
      </c>
      <c r="D3041" s="9" t="s">
        <v>45</v>
      </c>
      <c r="E3041" s="9" t="s">
        <v>46</v>
      </c>
      <c r="F3041" s="9" t="s">
        <v>47</v>
      </c>
      <c r="G3041" s="9" t="s">
        <v>1156</v>
      </c>
      <c r="H3041" s="9" t="s">
        <v>1157</v>
      </c>
      <c r="I3041" s="10">
        <v>39507</v>
      </c>
      <c r="J3041" s="11">
        <v>25799.919999999998</v>
      </c>
    </row>
    <row r="3042" spans="1:10" x14ac:dyDescent="0.2">
      <c r="A3042" s="9" t="s">
        <v>67</v>
      </c>
      <c r="B3042" s="9" t="s">
        <v>1156</v>
      </c>
      <c r="C3042" s="9" t="s">
        <v>34</v>
      </c>
      <c r="D3042" s="9" t="s">
        <v>45</v>
      </c>
      <c r="E3042" s="9" t="s">
        <v>46</v>
      </c>
      <c r="F3042" s="9" t="s">
        <v>47</v>
      </c>
      <c r="G3042" s="9" t="s">
        <v>1156</v>
      </c>
      <c r="H3042" s="9" t="s">
        <v>1157</v>
      </c>
      <c r="I3042" s="10">
        <v>39629</v>
      </c>
      <c r="J3042" s="11">
        <v>307874.24</v>
      </c>
    </row>
    <row r="3043" spans="1:10" x14ac:dyDescent="0.2">
      <c r="A3043" s="9" t="s">
        <v>67</v>
      </c>
      <c r="B3043" s="9" t="s">
        <v>1156</v>
      </c>
      <c r="C3043" s="9" t="s">
        <v>34</v>
      </c>
      <c r="D3043" s="9" t="s">
        <v>45</v>
      </c>
      <c r="E3043" s="9" t="s">
        <v>46</v>
      </c>
      <c r="F3043" s="9" t="s">
        <v>47</v>
      </c>
      <c r="G3043" s="9" t="s">
        <v>1156</v>
      </c>
      <c r="H3043" s="9" t="s">
        <v>1157</v>
      </c>
      <c r="I3043" s="10">
        <v>39691</v>
      </c>
      <c r="J3043" s="11">
        <v>816.52</v>
      </c>
    </row>
    <row r="3044" spans="1:10" x14ac:dyDescent="0.2">
      <c r="A3044" s="9" t="s">
        <v>67</v>
      </c>
      <c r="B3044" s="9" t="s">
        <v>1156</v>
      </c>
      <c r="C3044" s="9" t="s">
        <v>34</v>
      </c>
      <c r="D3044" s="9" t="s">
        <v>45</v>
      </c>
      <c r="E3044" s="9" t="s">
        <v>46</v>
      </c>
      <c r="F3044" s="9" t="s">
        <v>47</v>
      </c>
      <c r="G3044" s="9" t="s">
        <v>1156</v>
      </c>
      <c r="H3044" s="9" t="s">
        <v>1157</v>
      </c>
      <c r="I3044" s="10">
        <v>39721</v>
      </c>
      <c r="J3044" s="11">
        <v>5387.59</v>
      </c>
    </row>
    <row r="3045" spans="1:10" x14ac:dyDescent="0.2">
      <c r="A3045" s="9" t="s">
        <v>67</v>
      </c>
      <c r="B3045" s="9" t="s">
        <v>1156</v>
      </c>
      <c r="C3045" s="9" t="s">
        <v>34</v>
      </c>
      <c r="D3045" s="9" t="s">
        <v>45</v>
      </c>
      <c r="E3045" s="9" t="s">
        <v>46</v>
      </c>
      <c r="F3045" s="9" t="s">
        <v>47</v>
      </c>
      <c r="G3045" s="9" t="s">
        <v>1156</v>
      </c>
      <c r="H3045" s="9" t="s">
        <v>1157</v>
      </c>
      <c r="I3045" s="10">
        <v>40513</v>
      </c>
      <c r="J3045" s="11">
        <v>103171.39</v>
      </c>
    </row>
    <row r="3046" spans="1:10" x14ac:dyDescent="0.2">
      <c r="A3046" s="9" t="s">
        <v>67</v>
      </c>
      <c r="B3046" s="9" t="s">
        <v>1158</v>
      </c>
      <c r="C3046" s="9" t="s">
        <v>34</v>
      </c>
      <c r="D3046" s="9" t="s">
        <v>45</v>
      </c>
      <c r="E3046" s="9" t="s">
        <v>46</v>
      </c>
      <c r="F3046" s="9" t="s">
        <v>47</v>
      </c>
      <c r="G3046" s="9" t="s">
        <v>1158</v>
      </c>
      <c r="H3046" s="9" t="s">
        <v>1159</v>
      </c>
      <c r="I3046" s="10">
        <v>25204</v>
      </c>
      <c r="J3046" s="12">
        <v>0</v>
      </c>
    </row>
    <row r="3047" spans="1:10" x14ac:dyDescent="0.2">
      <c r="A3047" s="9" t="s">
        <v>67</v>
      </c>
      <c r="B3047" s="9" t="s">
        <v>1158</v>
      </c>
      <c r="C3047" s="9" t="s">
        <v>34</v>
      </c>
      <c r="D3047" s="9" t="s">
        <v>45</v>
      </c>
      <c r="E3047" s="9" t="s">
        <v>46</v>
      </c>
      <c r="F3047" s="9" t="s">
        <v>47</v>
      </c>
      <c r="G3047" s="9" t="s">
        <v>1158</v>
      </c>
      <c r="H3047" s="9" t="s">
        <v>1159</v>
      </c>
      <c r="I3047" s="10">
        <v>27760</v>
      </c>
      <c r="J3047" s="12">
        <v>0</v>
      </c>
    </row>
    <row r="3048" spans="1:10" x14ac:dyDescent="0.2">
      <c r="A3048" s="9" t="s">
        <v>67</v>
      </c>
      <c r="B3048" s="9" t="s">
        <v>1158</v>
      </c>
      <c r="C3048" s="9" t="s">
        <v>34</v>
      </c>
      <c r="D3048" s="9" t="s">
        <v>45</v>
      </c>
      <c r="E3048" s="9" t="s">
        <v>46</v>
      </c>
      <c r="F3048" s="9" t="s">
        <v>47</v>
      </c>
      <c r="G3048" s="9" t="s">
        <v>1158</v>
      </c>
      <c r="H3048" s="9" t="s">
        <v>1159</v>
      </c>
      <c r="I3048" s="10">
        <v>28126</v>
      </c>
      <c r="J3048" s="12">
        <v>0</v>
      </c>
    </row>
    <row r="3049" spans="1:10" x14ac:dyDescent="0.2">
      <c r="A3049" s="9" t="s">
        <v>67</v>
      </c>
      <c r="B3049" s="9" t="s">
        <v>1158</v>
      </c>
      <c r="C3049" s="9" t="s">
        <v>34</v>
      </c>
      <c r="D3049" s="9" t="s">
        <v>45</v>
      </c>
      <c r="E3049" s="9" t="s">
        <v>46</v>
      </c>
      <c r="F3049" s="9" t="s">
        <v>47</v>
      </c>
      <c r="G3049" s="9" t="s">
        <v>1158</v>
      </c>
      <c r="H3049" s="9" t="s">
        <v>1159</v>
      </c>
      <c r="I3049" s="10">
        <v>30317</v>
      </c>
      <c r="J3049" s="12">
        <v>0</v>
      </c>
    </row>
    <row r="3050" spans="1:10" x14ac:dyDescent="0.2">
      <c r="A3050" s="9" t="s">
        <v>67</v>
      </c>
      <c r="B3050" s="9" t="s">
        <v>1158</v>
      </c>
      <c r="C3050" s="9" t="s">
        <v>34</v>
      </c>
      <c r="D3050" s="9" t="s">
        <v>45</v>
      </c>
      <c r="E3050" s="9" t="s">
        <v>46</v>
      </c>
      <c r="F3050" s="9" t="s">
        <v>47</v>
      </c>
      <c r="G3050" s="9" t="s">
        <v>1158</v>
      </c>
      <c r="H3050" s="9" t="s">
        <v>1159</v>
      </c>
      <c r="I3050" s="10">
        <v>32143</v>
      </c>
      <c r="J3050" s="12">
        <v>0</v>
      </c>
    </row>
    <row r="3051" spans="1:10" x14ac:dyDescent="0.2">
      <c r="A3051" s="9" t="s">
        <v>67</v>
      </c>
      <c r="B3051" s="9" t="s">
        <v>1158</v>
      </c>
      <c r="C3051" s="9" t="s">
        <v>34</v>
      </c>
      <c r="D3051" s="9" t="s">
        <v>45</v>
      </c>
      <c r="E3051" s="9" t="s">
        <v>46</v>
      </c>
      <c r="F3051" s="9" t="s">
        <v>47</v>
      </c>
      <c r="G3051" s="9" t="s">
        <v>1158</v>
      </c>
      <c r="H3051" s="9" t="s">
        <v>1159</v>
      </c>
      <c r="I3051" s="10">
        <v>36526</v>
      </c>
      <c r="J3051" s="12">
        <v>0</v>
      </c>
    </row>
    <row r="3052" spans="1:10" x14ac:dyDescent="0.2">
      <c r="A3052" s="9" t="s">
        <v>67</v>
      </c>
      <c r="B3052" s="9" t="s">
        <v>1160</v>
      </c>
      <c r="C3052" s="9" t="s">
        <v>34</v>
      </c>
      <c r="D3052" s="9" t="s">
        <v>45</v>
      </c>
      <c r="E3052" s="9" t="s">
        <v>46</v>
      </c>
      <c r="F3052" s="9" t="s">
        <v>47</v>
      </c>
      <c r="G3052" s="9" t="s">
        <v>1160</v>
      </c>
      <c r="H3052" s="9" t="s">
        <v>1161</v>
      </c>
      <c r="I3052" s="10">
        <v>33604</v>
      </c>
      <c r="J3052" s="11">
        <v>30813.85</v>
      </c>
    </row>
    <row r="3053" spans="1:10" x14ac:dyDescent="0.2">
      <c r="A3053" s="9" t="s">
        <v>67</v>
      </c>
      <c r="B3053" s="9" t="s">
        <v>1160</v>
      </c>
      <c r="C3053" s="9" t="s">
        <v>34</v>
      </c>
      <c r="D3053" s="9" t="s">
        <v>45</v>
      </c>
      <c r="E3053" s="9" t="s">
        <v>46</v>
      </c>
      <c r="F3053" s="9" t="s">
        <v>47</v>
      </c>
      <c r="G3053" s="9" t="s">
        <v>1160</v>
      </c>
      <c r="H3053" s="9" t="s">
        <v>1161</v>
      </c>
      <c r="I3053" s="10">
        <v>35796</v>
      </c>
      <c r="J3053" s="11">
        <v>28118.45</v>
      </c>
    </row>
    <row r="3054" spans="1:10" x14ac:dyDescent="0.2">
      <c r="A3054" s="9" t="s">
        <v>67</v>
      </c>
      <c r="B3054" s="9" t="s">
        <v>1160</v>
      </c>
      <c r="C3054" s="9" t="s">
        <v>34</v>
      </c>
      <c r="D3054" s="9" t="s">
        <v>45</v>
      </c>
      <c r="E3054" s="9" t="s">
        <v>46</v>
      </c>
      <c r="F3054" s="9" t="s">
        <v>47</v>
      </c>
      <c r="G3054" s="9" t="s">
        <v>1160</v>
      </c>
      <c r="H3054" s="9" t="s">
        <v>1161</v>
      </c>
      <c r="I3054" s="10">
        <v>41090</v>
      </c>
      <c r="J3054" s="11">
        <v>122933.94</v>
      </c>
    </row>
    <row r="3055" spans="1:10" x14ac:dyDescent="0.2">
      <c r="A3055" s="9" t="s">
        <v>67</v>
      </c>
      <c r="B3055" s="9" t="s">
        <v>1160</v>
      </c>
      <c r="C3055" s="9" t="s">
        <v>34</v>
      </c>
      <c r="D3055" s="9" t="s">
        <v>45</v>
      </c>
      <c r="E3055" s="9" t="s">
        <v>46</v>
      </c>
      <c r="F3055" s="9" t="s">
        <v>47</v>
      </c>
      <c r="G3055" s="9" t="s">
        <v>1160</v>
      </c>
      <c r="H3055" s="9" t="s">
        <v>1161</v>
      </c>
      <c r="I3055" s="10">
        <v>41257</v>
      </c>
      <c r="J3055" s="11">
        <v>79573.23</v>
      </c>
    </row>
    <row r="3056" spans="1:10" x14ac:dyDescent="0.2">
      <c r="A3056" s="9" t="s">
        <v>67</v>
      </c>
      <c r="B3056" s="9" t="s">
        <v>1160</v>
      </c>
      <c r="C3056" s="9" t="s">
        <v>17</v>
      </c>
      <c r="D3056" s="9" t="s">
        <v>30</v>
      </c>
      <c r="E3056" s="9" t="s">
        <v>46</v>
      </c>
      <c r="F3056" s="9" t="s">
        <v>47</v>
      </c>
      <c r="G3056" s="9" t="s">
        <v>1160</v>
      </c>
      <c r="H3056" s="9" t="s">
        <v>1161</v>
      </c>
      <c r="I3056" s="10">
        <v>38981</v>
      </c>
      <c r="J3056" s="11">
        <v>2259.0100000000002</v>
      </c>
    </row>
    <row r="3057" spans="1:10" x14ac:dyDescent="0.2">
      <c r="A3057" s="9" t="s">
        <v>67</v>
      </c>
      <c r="B3057" s="9" t="s">
        <v>1160</v>
      </c>
      <c r="C3057" s="9" t="s">
        <v>17</v>
      </c>
      <c r="D3057" s="9" t="s">
        <v>30</v>
      </c>
      <c r="E3057" s="9" t="s">
        <v>46</v>
      </c>
      <c r="F3057" s="9" t="s">
        <v>47</v>
      </c>
      <c r="G3057" s="9" t="s">
        <v>1160</v>
      </c>
      <c r="H3057" s="9" t="s">
        <v>1161</v>
      </c>
      <c r="I3057" s="10">
        <v>41699</v>
      </c>
      <c r="J3057" s="11">
        <v>3756.85</v>
      </c>
    </row>
    <row r="3058" spans="1:10" x14ac:dyDescent="0.2">
      <c r="A3058" s="9" t="s">
        <v>67</v>
      </c>
      <c r="B3058" s="9" t="s">
        <v>1162</v>
      </c>
      <c r="C3058" s="9" t="s">
        <v>34</v>
      </c>
      <c r="D3058" s="9" t="s">
        <v>45</v>
      </c>
      <c r="E3058" s="9" t="s">
        <v>46</v>
      </c>
      <c r="F3058" s="9" t="s">
        <v>47</v>
      </c>
      <c r="G3058" s="9" t="s">
        <v>1162</v>
      </c>
      <c r="H3058" s="9" t="s">
        <v>1163</v>
      </c>
      <c r="I3058" s="10">
        <v>32874</v>
      </c>
      <c r="J3058" s="12">
        <v>0</v>
      </c>
    </row>
    <row r="3059" spans="1:10" x14ac:dyDescent="0.2">
      <c r="A3059" s="9" t="s">
        <v>67</v>
      </c>
      <c r="B3059" s="9" t="s">
        <v>1162</v>
      </c>
      <c r="C3059" s="9" t="s">
        <v>34</v>
      </c>
      <c r="D3059" s="9" t="s">
        <v>45</v>
      </c>
      <c r="E3059" s="9" t="s">
        <v>46</v>
      </c>
      <c r="F3059" s="9" t="s">
        <v>47</v>
      </c>
      <c r="G3059" s="9" t="s">
        <v>1162</v>
      </c>
      <c r="H3059" s="9" t="s">
        <v>1163</v>
      </c>
      <c r="I3059" s="10">
        <v>33239</v>
      </c>
      <c r="J3059" s="12">
        <v>0</v>
      </c>
    </row>
    <row r="3060" spans="1:10" x14ac:dyDescent="0.2">
      <c r="A3060" s="9" t="s">
        <v>67</v>
      </c>
      <c r="B3060" s="9" t="s">
        <v>1162</v>
      </c>
      <c r="C3060" s="9" t="s">
        <v>34</v>
      </c>
      <c r="D3060" s="9" t="s">
        <v>45</v>
      </c>
      <c r="E3060" s="9" t="s">
        <v>46</v>
      </c>
      <c r="F3060" s="9" t="s">
        <v>47</v>
      </c>
      <c r="G3060" s="9" t="s">
        <v>1162</v>
      </c>
      <c r="H3060" s="9" t="s">
        <v>1163</v>
      </c>
      <c r="I3060" s="10">
        <v>35796</v>
      </c>
      <c r="J3060" s="12">
        <v>0</v>
      </c>
    </row>
    <row r="3061" spans="1:10" x14ac:dyDescent="0.2">
      <c r="A3061" s="9" t="s">
        <v>67</v>
      </c>
      <c r="B3061" s="9" t="s">
        <v>1162</v>
      </c>
      <c r="C3061" s="9" t="s">
        <v>34</v>
      </c>
      <c r="D3061" s="9" t="s">
        <v>45</v>
      </c>
      <c r="E3061" s="9" t="s">
        <v>46</v>
      </c>
      <c r="F3061" s="9" t="s">
        <v>47</v>
      </c>
      <c r="G3061" s="9" t="s">
        <v>1162</v>
      </c>
      <c r="H3061" s="9" t="s">
        <v>1163</v>
      </c>
      <c r="I3061" s="10">
        <v>40543</v>
      </c>
      <c r="J3061" s="11">
        <v>71715.55</v>
      </c>
    </row>
    <row r="3062" spans="1:10" x14ac:dyDescent="0.2">
      <c r="A3062" s="9" t="s">
        <v>67</v>
      </c>
      <c r="B3062" s="9" t="s">
        <v>1164</v>
      </c>
      <c r="C3062" s="9" t="s">
        <v>34</v>
      </c>
      <c r="D3062" s="9" t="s">
        <v>45</v>
      </c>
      <c r="E3062" s="9" t="s">
        <v>46</v>
      </c>
      <c r="F3062" s="9" t="s">
        <v>47</v>
      </c>
      <c r="G3062" s="9" t="s">
        <v>1164</v>
      </c>
      <c r="H3062" s="9" t="s">
        <v>1165</v>
      </c>
      <c r="I3062" s="10">
        <v>30317</v>
      </c>
      <c r="J3062" s="11">
        <v>39072.379999999997</v>
      </c>
    </row>
    <row r="3063" spans="1:10" x14ac:dyDescent="0.2">
      <c r="A3063" s="9" t="s">
        <v>67</v>
      </c>
      <c r="B3063" s="9" t="s">
        <v>1164</v>
      </c>
      <c r="C3063" s="9" t="s">
        <v>34</v>
      </c>
      <c r="D3063" s="9" t="s">
        <v>45</v>
      </c>
      <c r="E3063" s="9" t="s">
        <v>46</v>
      </c>
      <c r="F3063" s="9" t="s">
        <v>47</v>
      </c>
      <c r="G3063" s="9" t="s">
        <v>1164</v>
      </c>
      <c r="H3063" s="9" t="s">
        <v>1165</v>
      </c>
      <c r="I3063" s="10">
        <v>32509</v>
      </c>
      <c r="J3063" s="11">
        <v>41170.559999999998</v>
      </c>
    </row>
    <row r="3064" spans="1:10" x14ac:dyDescent="0.2">
      <c r="A3064" s="9" t="s">
        <v>67</v>
      </c>
      <c r="B3064" s="9" t="s">
        <v>1164</v>
      </c>
      <c r="C3064" s="9" t="s">
        <v>34</v>
      </c>
      <c r="D3064" s="9" t="s">
        <v>45</v>
      </c>
      <c r="E3064" s="9" t="s">
        <v>46</v>
      </c>
      <c r="F3064" s="9" t="s">
        <v>47</v>
      </c>
      <c r="G3064" s="9" t="s">
        <v>1164</v>
      </c>
      <c r="H3064" s="9" t="s">
        <v>1165</v>
      </c>
      <c r="I3064" s="10">
        <v>34335</v>
      </c>
      <c r="J3064" s="11">
        <v>27685.55</v>
      </c>
    </row>
    <row r="3065" spans="1:10" x14ac:dyDescent="0.2">
      <c r="A3065" s="9" t="s">
        <v>67</v>
      </c>
      <c r="B3065" s="9" t="s">
        <v>1164</v>
      </c>
      <c r="C3065" s="9" t="s">
        <v>34</v>
      </c>
      <c r="D3065" s="9" t="s">
        <v>45</v>
      </c>
      <c r="E3065" s="9" t="s">
        <v>46</v>
      </c>
      <c r="F3065" s="9" t="s">
        <v>47</v>
      </c>
      <c r="G3065" s="9" t="s">
        <v>1164</v>
      </c>
      <c r="H3065" s="9" t="s">
        <v>1165</v>
      </c>
      <c r="I3065" s="10">
        <v>36161</v>
      </c>
      <c r="J3065" s="11">
        <v>2261.6799999999998</v>
      </c>
    </row>
    <row r="3066" spans="1:10" x14ac:dyDescent="0.2">
      <c r="A3066" s="9" t="s">
        <v>67</v>
      </c>
      <c r="B3066" s="9" t="s">
        <v>1164</v>
      </c>
      <c r="C3066" s="9" t="s">
        <v>34</v>
      </c>
      <c r="D3066" s="9" t="s">
        <v>45</v>
      </c>
      <c r="E3066" s="9" t="s">
        <v>46</v>
      </c>
      <c r="F3066" s="9" t="s">
        <v>47</v>
      </c>
      <c r="G3066" s="9" t="s">
        <v>1164</v>
      </c>
      <c r="H3066" s="9" t="s">
        <v>1165</v>
      </c>
      <c r="I3066" s="10">
        <v>38673</v>
      </c>
      <c r="J3066" s="11">
        <v>36.42</v>
      </c>
    </row>
    <row r="3067" spans="1:10" x14ac:dyDescent="0.2">
      <c r="A3067" s="9" t="s">
        <v>67</v>
      </c>
      <c r="B3067" s="9" t="s">
        <v>1164</v>
      </c>
      <c r="C3067" s="9" t="s">
        <v>34</v>
      </c>
      <c r="D3067" s="9" t="s">
        <v>45</v>
      </c>
      <c r="E3067" s="9" t="s">
        <v>46</v>
      </c>
      <c r="F3067" s="9" t="s">
        <v>47</v>
      </c>
      <c r="G3067" s="9" t="s">
        <v>1164</v>
      </c>
      <c r="H3067" s="9" t="s">
        <v>1165</v>
      </c>
      <c r="I3067" s="10">
        <v>39036</v>
      </c>
      <c r="J3067" s="11">
        <v>3840.51</v>
      </c>
    </row>
    <row r="3068" spans="1:10" x14ac:dyDescent="0.2">
      <c r="A3068" s="9" t="s">
        <v>67</v>
      </c>
      <c r="B3068" s="9" t="s">
        <v>1164</v>
      </c>
      <c r="C3068" s="9" t="s">
        <v>34</v>
      </c>
      <c r="D3068" s="9" t="s">
        <v>45</v>
      </c>
      <c r="E3068" s="9" t="s">
        <v>46</v>
      </c>
      <c r="F3068" s="9" t="s">
        <v>47</v>
      </c>
      <c r="G3068" s="9" t="s">
        <v>1164</v>
      </c>
      <c r="H3068" s="9" t="s">
        <v>1165</v>
      </c>
      <c r="I3068" s="10">
        <v>39600</v>
      </c>
      <c r="J3068" s="11">
        <v>4931.75</v>
      </c>
    </row>
    <row r="3069" spans="1:10" x14ac:dyDescent="0.2">
      <c r="A3069" s="9" t="s">
        <v>67</v>
      </c>
      <c r="B3069" s="9" t="s">
        <v>1164</v>
      </c>
      <c r="C3069" s="9" t="s">
        <v>34</v>
      </c>
      <c r="D3069" s="9" t="s">
        <v>45</v>
      </c>
      <c r="E3069" s="9" t="s">
        <v>46</v>
      </c>
      <c r="F3069" s="9" t="s">
        <v>47</v>
      </c>
      <c r="G3069" s="9" t="s">
        <v>1164</v>
      </c>
      <c r="H3069" s="9" t="s">
        <v>1165</v>
      </c>
      <c r="I3069" s="10">
        <v>40161</v>
      </c>
      <c r="J3069" s="11">
        <v>4612.6000000000004</v>
      </c>
    </row>
    <row r="3070" spans="1:10" x14ac:dyDescent="0.2">
      <c r="A3070" s="9" t="s">
        <v>67</v>
      </c>
      <c r="B3070" s="9" t="s">
        <v>1164</v>
      </c>
      <c r="C3070" s="9" t="s">
        <v>34</v>
      </c>
      <c r="D3070" s="9" t="s">
        <v>45</v>
      </c>
      <c r="E3070" s="9" t="s">
        <v>46</v>
      </c>
      <c r="F3070" s="9" t="s">
        <v>47</v>
      </c>
      <c r="G3070" s="9" t="s">
        <v>1164</v>
      </c>
      <c r="H3070" s="9" t="s">
        <v>1165</v>
      </c>
      <c r="I3070" s="10">
        <v>40806</v>
      </c>
      <c r="J3070" s="11">
        <v>229078.14</v>
      </c>
    </row>
    <row r="3071" spans="1:10" x14ac:dyDescent="0.2">
      <c r="A3071" s="9" t="s">
        <v>67</v>
      </c>
      <c r="B3071" s="9" t="s">
        <v>1164</v>
      </c>
      <c r="C3071" s="9" t="s">
        <v>34</v>
      </c>
      <c r="D3071" s="9" t="s">
        <v>45</v>
      </c>
      <c r="E3071" s="9" t="s">
        <v>46</v>
      </c>
      <c r="F3071" s="9" t="s">
        <v>47</v>
      </c>
      <c r="G3071" s="9" t="s">
        <v>1164</v>
      </c>
      <c r="H3071" s="9" t="s">
        <v>1165</v>
      </c>
      <c r="I3071" s="10">
        <v>41239</v>
      </c>
      <c r="J3071" s="11">
        <v>47381.37</v>
      </c>
    </row>
    <row r="3072" spans="1:10" x14ac:dyDescent="0.2">
      <c r="A3072" s="9" t="s">
        <v>67</v>
      </c>
      <c r="B3072" s="9" t="s">
        <v>1164</v>
      </c>
      <c r="C3072" s="9" t="s">
        <v>34</v>
      </c>
      <c r="D3072" s="9" t="s">
        <v>45</v>
      </c>
      <c r="E3072" s="9" t="s">
        <v>46</v>
      </c>
      <c r="F3072" s="9" t="s">
        <v>47</v>
      </c>
      <c r="G3072" s="9" t="s">
        <v>1164</v>
      </c>
      <c r="H3072" s="9" t="s">
        <v>1165</v>
      </c>
      <c r="I3072" s="10">
        <v>41518</v>
      </c>
      <c r="J3072" s="11">
        <v>314930.51</v>
      </c>
    </row>
    <row r="3073" spans="1:10" x14ac:dyDescent="0.2">
      <c r="A3073" s="9" t="s">
        <v>67</v>
      </c>
      <c r="B3073" s="9" t="s">
        <v>1164</v>
      </c>
      <c r="C3073" s="9" t="s">
        <v>34</v>
      </c>
      <c r="D3073" s="9" t="s">
        <v>45</v>
      </c>
      <c r="E3073" s="9" t="s">
        <v>46</v>
      </c>
      <c r="F3073" s="9" t="s">
        <v>47</v>
      </c>
      <c r="G3073" s="9" t="s">
        <v>1164</v>
      </c>
      <c r="H3073" s="9" t="s">
        <v>1165</v>
      </c>
      <c r="I3073" s="10">
        <v>41791</v>
      </c>
      <c r="J3073" s="11">
        <v>110028.46</v>
      </c>
    </row>
    <row r="3074" spans="1:10" x14ac:dyDescent="0.2">
      <c r="A3074" s="9" t="s">
        <v>67</v>
      </c>
      <c r="B3074" s="9" t="s">
        <v>1164</v>
      </c>
      <c r="C3074" s="9" t="s">
        <v>34</v>
      </c>
      <c r="D3074" s="9" t="s">
        <v>45</v>
      </c>
      <c r="E3074" s="9" t="s">
        <v>46</v>
      </c>
      <c r="F3074" s="9" t="s">
        <v>47</v>
      </c>
      <c r="G3074" s="9" t="s">
        <v>1164</v>
      </c>
      <c r="H3074" s="9" t="s">
        <v>1165</v>
      </c>
      <c r="I3074" s="10">
        <v>41795</v>
      </c>
      <c r="J3074" s="11">
        <v>107825.32</v>
      </c>
    </row>
    <row r="3075" spans="1:10" x14ac:dyDescent="0.2">
      <c r="A3075" s="9" t="s">
        <v>67</v>
      </c>
      <c r="B3075" s="9" t="s">
        <v>1166</v>
      </c>
      <c r="C3075" s="9" t="s">
        <v>34</v>
      </c>
      <c r="D3075" s="9" t="s">
        <v>45</v>
      </c>
      <c r="E3075" s="9" t="s">
        <v>46</v>
      </c>
      <c r="F3075" s="9" t="s">
        <v>47</v>
      </c>
      <c r="G3075" s="9" t="s">
        <v>1166</v>
      </c>
      <c r="H3075" s="9" t="s">
        <v>1167</v>
      </c>
      <c r="I3075" s="10">
        <v>28491</v>
      </c>
      <c r="J3075" s="12">
        <v>0</v>
      </c>
    </row>
    <row r="3076" spans="1:10" x14ac:dyDescent="0.2">
      <c r="A3076" s="9" t="s">
        <v>67</v>
      </c>
      <c r="B3076" s="9" t="s">
        <v>1166</v>
      </c>
      <c r="C3076" s="9" t="s">
        <v>34</v>
      </c>
      <c r="D3076" s="9" t="s">
        <v>45</v>
      </c>
      <c r="E3076" s="9" t="s">
        <v>46</v>
      </c>
      <c r="F3076" s="9" t="s">
        <v>47</v>
      </c>
      <c r="G3076" s="9" t="s">
        <v>1166</v>
      </c>
      <c r="H3076" s="9" t="s">
        <v>1167</v>
      </c>
      <c r="I3076" s="10">
        <v>29221</v>
      </c>
      <c r="J3076" s="12">
        <v>0</v>
      </c>
    </row>
    <row r="3077" spans="1:10" x14ac:dyDescent="0.2">
      <c r="A3077" s="9" t="s">
        <v>67</v>
      </c>
      <c r="B3077" s="9" t="s">
        <v>1166</v>
      </c>
      <c r="C3077" s="9" t="s">
        <v>34</v>
      </c>
      <c r="D3077" s="9" t="s">
        <v>45</v>
      </c>
      <c r="E3077" s="9" t="s">
        <v>46</v>
      </c>
      <c r="F3077" s="9" t="s">
        <v>47</v>
      </c>
      <c r="G3077" s="9" t="s">
        <v>1166</v>
      </c>
      <c r="H3077" s="9" t="s">
        <v>1167</v>
      </c>
      <c r="I3077" s="10">
        <v>29952</v>
      </c>
      <c r="J3077" s="12">
        <v>0</v>
      </c>
    </row>
    <row r="3078" spans="1:10" x14ac:dyDescent="0.2">
      <c r="A3078" s="9" t="s">
        <v>67</v>
      </c>
      <c r="B3078" s="9" t="s">
        <v>1166</v>
      </c>
      <c r="C3078" s="9" t="s">
        <v>34</v>
      </c>
      <c r="D3078" s="9" t="s">
        <v>45</v>
      </c>
      <c r="E3078" s="9" t="s">
        <v>46</v>
      </c>
      <c r="F3078" s="9" t="s">
        <v>47</v>
      </c>
      <c r="G3078" s="9" t="s">
        <v>1166</v>
      </c>
      <c r="H3078" s="9" t="s">
        <v>1167</v>
      </c>
      <c r="I3078" s="10">
        <v>31413</v>
      </c>
      <c r="J3078" s="12">
        <v>0</v>
      </c>
    </row>
    <row r="3079" spans="1:10" x14ac:dyDescent="0.2">
      <c r="A3079" s="9" t="s">
        <v>67</v>
      </c>
      <c r="B3079" s="9" t="s">
        <v>1166</v>
      </c>
      <c r="C3079" s="9" t="s">
        <v>34</v>
      </c>
      <c r="D3079" s="9" t="s">
        <v>45</v>
      </c>
      <c r="E3079" s="9" t="s">
        <v>46</v>
      </c>
      <c r="F3079" s="9" t="s">
        <v>47</v>
      </c>
      <c r="G3079" s="9" t="s">
        <v>1166</v>
      </c>
      <c r="H3079" s="9" t="s">
        <v>1167</v>
      </c>
      <c r="I3079" s="10">
        <v>31778</v>
      </c>
      <c r="J3079" s="12">
        <v>0</v>
      </c>
    </row>
    <row r="3080" spans="1:10" x14ac:dyDescent="0.2">
      <c r="A3080" s="9" t="s">
        <v>67</v>
      </c>
      <c r="B3080" s="9" t="s">
        <v>1166</v>
      </c>
      <c r="C3080" s="9" t="s">
        <v>34</v>
      </c>
      <c r="D3080" s="9" t="s">
        <v>45</v>
      </c>
      <c r="E3080" s="9" t="s">
        <v>46</v>
      </c>
      <c r="F3080" s="9" t="s">
        <v>47</v>
      </c>
      <c r="G3080" s="9" t="s">
        <v>1166</v>
      </c>
      <c r="H3080" s="9" t="s">
        <v>1167</v>
      </c>
      <c r="I3080" s="10">
        <v>32143</v>
      </c>
      <c r="J3080" s="12">
        <v>0</v>
      </c>
    </row>
    <row r="3081" spans="1:10" x14ac:dyDescent="0.2">
      <c r="A3081" s="9" t="s">
        <v>67</v>
      </c>
      <c r="B3081" s="9" t="s">
        <v>1166</v>
      </c>
      <c r="C3081" s="9" t="s">
        <v>34</v>
      </c>
      <c r="D3081" s="9" t="s">
        <v>45</v>
      </c>
      <c r="E3081" s="9" t="s">
        <v>46</v>
      </c>
      <c r="F3081" s="9" t="s">
        <v>47</v>
      </c>
      <c r="G3081" s="9" t="s">
        <v>1166</v>
      </c>
      <c r="H3081" s="9" t="s">
        <v>1167</v>
      </c>
      <c r="I3081" s="10">
        <v>33239</v>
      </c>
      <c r="J3081" s="12">
        <v>0</v>
      </c>
    </row>
    <row r="3082" spans="1:10" x14ac:dyDescent="0.2">
      <c r="A3082" s="9" t="s">
        <v>67</v>
      </c>
      <c r="B3082" s="9" t="s">
        <v>1166</v>
      </c>
      <c r="C3082" s="9" t="s">
        <v>34</v>
      </c>
      <c r="D3082" s="9" t="s">
        <v>45</v>
      </c>
      <c r="E3082" s="9" t="s">
        <v>46</v>
      </c>
      <c r="F3082" s="9" t="s">
        <v>47</v>
      </c>
      <c r="G3082" s="9" t="s">
        <v>1166</v>
      </c>
      <c r="H3082" s="9" t="s">
        <v>1167</v>
      </c>
      <c r="I3082" s="10">
        <v>33604</v>
      </c>
      <c r="J3082" s="11">
        <v>11321.89</v>
      </c>
    </row>
    <row r="3083" spans="1:10" x14ac:dyDescent="0.2">
      <c r="A3083" s="9" t="s">
        <v>67</v>
      </c>
      <c r="B3083" s="9" t="s">
        <v>1166</v>
      </c>
      <c r="C3083" s="9" t="s">
        <v>34</v>
      </c>
      <c r="D3083" s="9" t="s">
        <v>45</v>
      </c>
      <c r="E3083" s="9" t="s">
        <v>46</v>
      </c>
      <c r="F3083" s="9" t="s">
        <v>47</v>
      </c>
      <c r="G3083" s="9" t="s">
        <v>1166</v>
      </c>
      <c r="H3083" s="9" t="s">
        <v>1167</v>
      </c>
      <c r="I3083" s="10">
        <v>33970</v>
      </c>
      <c r="J3083" s="12">
        <v>0</v>
      </c>
    </row>
    <row r="3084" spans="1:10" x14ac:dyDescent="0.2">
      <c r="A3084" s="9" t="s">
        <v>67</v>
      </c>
      <c r="B3084" s="9" t="s">
        <v>1166</v>
      </c>
      <c r="C3084" s="9" t="s">
        <v>34</v>
      </c>
      <c r="D3084" s="9" t="s">
        <v>45</v>
      </c>
      <c r="E3084" s="9" t="s">
        <v>46</v>
      </c>
      <c r="F3084" s="9" t="s">
        <v>47</v>
      </c>
      <c r="G3084" s="9" t="s">
        <v>1166</v>
      </c>
      <c r="H3084" s="9" t="s">
        <v>1167</v>
      </c>
      <c r="I3084" s="10">
        <v>34335</v>
      </c>
      <c r="J3084" s="11">
        <v>19574.07</v>
      </c>
    </row>
    <row r="3085" spans="1:10" x14ac:dyDescent="0.2">
      <c r="A3085" s="9" t="s">
        <v>67</v>
      </c>
      <c r="B3085" s="9" t="s">
        <v>1166</v>
      </c>
      <c r="C3085" s="9" t="s">
        <v>34</v>
      </c>
      <c r="D3085" s="9" t="s">
        <v>45</v>
      </c>
      <c r="E3085" s="9" t="s">
        <v>46</v>
      </c>
      <c r="F3085" s="9" t="s">
        <v>47</v>
      </c>
      <c r="G3085" s="9" t="s">
        <v>1166</v>
      </c>
      <c r="H3085" s="9" t="s">
        <v>1167</v>
      </c>
      <c r="I3085" s="10">
        <v>34700</v>
      </c>
      <c r="J3085" s="12">
        <v>0</v>
      </c>
    </row>
    <row r="3086" spans="1:10" x14ac:dyDescent="0.2">
      <c r="A3086" s="9" t="s">
        <v>67</v>
      </c>
      <c r="B3086" s="9" t="s">
        <v>1166</v>
      </c>
      <c r="C3086" s="9" t="s">
        <v>34</v>
      </c>
      <c r="D3086" s="9" t="s">
        <v>45</v>
      </c>
      <c r="E3086" s="9" t="s">
        <v>46</v>
      </c>
      <c r="F3086" s="9" t="s">
        <v>47</v>
      </c>
      <c r="G3086" s="9" t="s">
        <v>1166</v>
      </c>
      <c r="H3086" s="9" t="s">
        <v>1167</v>
      </c>
      <c r="I3086" s="10">
        <v>35065</v>
      </c>
      <c r="J3086" s="11">
        <v>7265.61</v>
      </c>
    </row>
    <row r="3087" spans="1:10" x14ac:dyDescent="0.2">
      <c r="A3087" s="9" t="s">
        <v>67</v>
      </c>
      <c r="B3087" s="9" t="s">
        <v>1166</v>
      </c>
      <c r="C3087" s="9" t="s">
        <v>34</v>
      </c>
      <c r="D3087" s="9" t="s">
        <v>45</v>
      </c>
      <c r="E3087" s="9" t="s">
        <v>46</v>
      </c>
      <c r="F3087" s="9" t="s">
        <v>47</v>
      </c>
      <c r="G3087" s="9" t="s">
        <v>1166</v>
      </c>
      <c r="H3087" s="9" t="s">
        <v>1167</v>
      </c>
      <c r="I3087" s="10">
        <v>36161</v>
      </c>
      <c r="J3087" s="11">
        <v>687737.87</v>
      </c>
    </row>
    <row r="3088" spans="1:10" x14ac:dyDescent="0.2">
      <c r="A3088" s="9" t="s">
        <v>67</v>
      </c>
      <c r="B3088" s="9" t="s">
        <v>1166</v>
      </c>
      <c r="C3088" s="9" t="s">
        <v>34</v>
      </c>
      <c r="D3088" s="9" t="s">
        <v>45</v>
      </c>
      <c r="E3088" s="9" t="s">
        <v>46</v>
      </c>
      <c r="F3088" s="9" t="s">
        <v>47</v>
      </c>
      <c r="G3088" s="9" t="s">
        <v>1166</v>
      </c>
      <c r="H3088" s="9" t="s">
        <v>1167</v>
      </c>
      <c r="I3088" s="10">
        <v>36526</v>
      </c>
      <c r="J3088" s="11">
        <v>348146.92</v>
      </c>
    </row>
    <row r="3089" spans="1:10" x14ac:dyDescent="0.2">
      <c r="A3089" s="9" t="s">
        <v>67</v>
      </c>
      <c r="B3089" s="9" t="s">
        <v>1166</v>
      </c>
      <c r="C3089" s="9" t="s">
        <v>34</v>
      </c>
      <c r="D3089" s="9" t="s">
        <v>45</v>
      </c>
      <c r="E3089" s="9" t="s">
        <v>46</v>
      </c>
      <c r="F3089" s="9" t="s">
        <v>47</v>
      </c>
      <c r="G3089" s="9" t="s">
        <v>1166</v>
      </c>
      <c r="H3089" s="9" t="s">
        <v>1167</v>
      </c>
      <c r="I3089" s="10">
        <v>37257</v>
      </c>
      <c r="J3089" s="11">
        <v>11140.53</v>
      </c>
    </row>
    <row r="3090" spans="1:10" x14ac:dyDescent="0.2">
      <c r="A3090" s="9" t="s">
        <v>67</v>
      </c>
      <c r="B3090" s="9" t="s">
        <v>1166</v>
      </c>
      <c r="C3090" s="9" t="s">
        <v>34</v>
      </c>
      <c r="D3090" s="9" t="s">
        <v>45</v>
      </c>
      <c r="E3090" s="9" t="s">
        <v>46</v>
      </c>
      <c r="F3090" s="9" t="s">
        <v>47</v>
      </c>
      <c r="G3090" s="9" t="s">
        <v>1166</v>
      </c>
      <c r="H3090" s="9" t="s">
        <v>1167</v>
      </c>
      <c r="I3090" s="10">
        <v>37622</v>
      </c>
      <c r="J3090" s="11">
        <v>228387.64</v>
      </c>
    </row>
    <row r="3091" spans="1:10" x14ac:dyDescent="0.2">
      <c r="A3091" s="9" t="s">
        <v>67</v>
      </c>
      <c r="B3091" s="9" t="s">
        <v>1166</v>
      </c>
      <c r="C3091" s="9" t="s">
        <v>34</v>
      </c>
      <c r="D3091" s="9" t="s">
        <v>45</v>
      </c>
      <c r="E3091" s="9" t="s">
        <v>46</v>
      </c>
      <c r="F3091" s="9" t="s">
        <v>47</v>
      </c>
      <c r="G3091" s="9" t="s">
        <v>1166</v>
      </c>
      <c r="H3091" s="9" t="s">
        <v>1167</v>
      </c>
      <c r="I3091" s="10">
        <v>37987</v>
      </c>
      <c r="J3091" s="11">
        <v>169504.64000000001</v>
      </c>
    </row>
    <row r="3092" spans="1:10" x14ac:dyDescent="0.2">
      <c r="A3092" s="9" t="s">
        <v>67</v>
      </c>
      <c r="B3092" s="9" t="s">
        <v>1166</v>
      </c>
      <c r="C3092" s="9" t="s">
        <v>34</v>
      </c>
      <c r="D3092" s="9" t="s">
        <v>45</v>
      </c>
      <c r="E3092" s="9" t="s">
        <v>46</v>
      </c>
      <c r="F3092" s="9" t="s">
        <v>47</v>
      </c>
      <c r="G3092" s="9" t="s">
        <v>1166</v>
      </c>
      <c r="H3092" s="9" t="s">
        <v>1167</v>
      </c>
      <c r="I3092" s="10">
        <v>38353</v>
      </c>
      <c r="J3092" s="11">
        <v>36240.870000000003</v>
      </c>
    </row>
    <row r="3093" spans="1:10" x14ac:dyDescent="0.2">
      <c r="A3093" s="9" t="s">
        <v>67</v>
      </c>
      <c r="B3093" s="9" t="s">
        <v>1166</v>
      </c>
      <c r="C3093" s="9" t="s">
        <v>34</v>
      </c>
      <c r="D3093" s="9" t="s">
        <v>45</v>
      </c>
      <c r="E3093" s="9" t="s">
        <v>46</v>
      </c>
      <c r="F3093" s="9" t="s">
        <v>47</v>
      </c>
      <c r="G3093" s="9" t="s">
        <v>1166</v>
      </c>
      <c r="H3093" s="9" t="s">
        <v>1167</v>
      </c>
      <c r="I3093" s="10">
        <v>38442</v>
      </c>
      <c r="J3093" s="11">
        <v>248.94</v>
      </c>
    </row>
    <row r="3094" spans="1:10" x14ac:dyDescent="0.2">
      <c r="A3094" s="9" t="s">
        <v>67</v>
      </c>
      <c r="B3094" s="9" t="s">
        <v>1166</v>
      </c>
      <c r="C3094" s="9" t="s">
        <v>34</v>
      </c>
      <c r="D3094" s="9" t="s">
        <v>45</v>
      </c>
      <c r="E3094" s="9" t="s">
        <v>46</v>
      </c>
      <c r="F3094" s="9" t="s">
        <v>47</v>
      </c>
      <c r="G3094" s="9" t="s">
        <v>1166</v>
      </c>
      <c r="H3094" s="9" t="s">
        <v>1167</v>
      </c>
      <c r="I3094" s="10">
        <v>38532</v>
      </c>
      <c r="J3094" s="12">
        <v>0</v>
      </c>
    </row>
    <row r="3095" spans="1:10" x14ac:dyDescent="0.2">
      <c r="A3095" s="9" t="s">
        <v>67</v>
      </c>
      <c r="B3095" s="9" t="s">
        <v>1166</v>
      </c>
      <c r="C3095" s="9" t="s">
        <v>34</v>
      </c>
      <c r="D3095" s="9" t="s">
        <v>45</v>
      </c>
      <c r="E3095" s="9" t="s">
        <v>46</v>
      </c>
      <c r="F3095" s="9" t="s">
        <v>47</v>
      </c>
      <c r="G3095" s="9" t="s">
        <v>1166</v>
      </c>
      <c r="H3095" s="9" t="s">
        <v>1167</v>
      </c>
      <c r="I3095" s="10">
        <v>38769</v>
      </c>
      <c r="J3095" s="12">
        <v>0</v>
      </c>
    </row>
    <row r="3096" spans="1:10" x14ac:dyDescent="0.2">
      <c r="A3096" s="9" t="s">
        <v>67</v>
      </c>
      <c r="B3096" s="9" t="s">
        <v>1166</v>
      </c>
      <c r="C3096" s="9" t="s">
        <v>34</v>
      </c>
      <c r="D3096" s="9" t="s">
        <v>45</v>
      </c>
      <c r="E3096" s="9" t="s">
        <v>46</v>
      </c>
      <c r="F3096" s="9" t="s">
        <v>47</v>
      </c>
      <c r="G3096" s="9" t="s">
        <v>1166</v>
      </c>
      <c r="H3096" s="9" t="s">
        <v>1167</v>
      </c>
      <c r="I3096" s="10">
        <v>38888</v>
      </c>
      <c r="J3096" s="11">
        <v>123386.99</v>
      </c>
    </row>
    <row r="3097" spans="1:10" x14ac:dyDescent="0.2">
      <c r="A3097" s="9" t="s">
        <v>67</v>
      </c>
      <c r="B3097" s="9" t="s">
        <v>1166</v>
      </c>
      <c r="C3097" s="9" t="s">
        <v>34</v>
      </c>
      <c r="D3097" s="9" t="s">
        <v>45</v>
      </c>
      <c r="E3097" s="9" t="s">
        <v>46</v>
      </c>
      <c r="F3097" s="9" t="s">
        <v>47</v>
      </c>
      <c r="G3097" s="9" t="s">
        <v>1166</v>
      </c>
      <c r="H3097" s="9" t="s">
        <v>1167</v>
      </c>
      <c r="I3097" s="10">
        <v>39098</v>
      </c>
      <c r="J3097" s="11">
        <v>1358.08</v>
      </c>
    </row>
    <row r="3098" spans="1:10" x14ac:dyDescent="0.2">
      <c r="A3098" s="9" t="s">
        <v>67</v>
      </c>
      <c r="B3098" s="9" t="s">
        <v>1166</v>
      </c>
      <c r="C3098" s="9" t="s">
        <v>34</v>
      </c>
      <c r="D3098" s="9" t="s">
        <v>45</v>
      </c>
      <c r="E3098" s="9" t="s">
        <v>46</v>
      </c>
      <c r="F3098" s="9" t="s">
        <v>47</v>
      </c>
      <c r="G3098" s="9" t="s">
        <v>1166</v>
      </c>
      <c r="H3098" s="9" t="s">
        <v>1167</v>
      </c>
      <c r="I3098" s="10">
        <v>39527</v>
      </c>
      <c r="J3098" s="11">
        <v>13272.59</v>
      </c>
    </row>
    <row r="3099" spans="1:10" x14ac:dyDescent="0.2">
      <c r="A3099" s="9" t="s">
        <v>67</v>
      </c>
      <c r="B3099" s="9" t="s">
        <v>1166</v>
      </c>
      <c r="C3099" s="9" t="s">
        <v>34</v>
      </c>
      <c r="D3099" s="9" t="s">
        <v>45</v>
      </c>
      <c r="E3099" s="9" t="s">
        <v>46</v>
      </c>
      <c r="F3099" s="9" t="s">
        <v>47</v>
      </c>
      <c r="G3099" s="9" t="s">
        <v>1166</v>
      </c>
      <c r="H3099" s="9" t="s">
        <v>1167</v>
      </c>
      <c r="I3099" s="10">
        <v>39797</v>
      </c>
      <c r="J3099" s="11">
        <v>7180.47</v>
      </c>
    </row>
    <row r="3100" spans="1:10" x14ac:dyDescent="0.2">
      <c r="A3100" s="9" t="s">
        <v>67</v>
      </c>
      <c r="B3100" s="9" t="s">
        <v>1166</v>
      </c>
      <c r="C3100" s="9" t="s">
        <v>34</v>
      </c>
      <c r="D3100" s="9" t="s">
        <v>45</v>
      </c>
      <c r="E3100" s="9" t="s">
        <v>46</v>
      </c>
      <c r="F3100" s="9" t="s">
        <v>47</v>
      </c>
      <c r="G3100" s="9" t="s">
        <v>1166</v>
      </c>
      <c r="H3100" s="9" t="s">
        <v>1167</v>
      </c>
      <c r="I3100" s="10">
        <v>39861</v>
      </c>
      <c r="J3100" s="11">
        <v>173024.85</v>
      </c>
    </row>
    <row r="3101" spans="1:10" x14ac:dyDescent="0.2">
      <c r="A3101" s="9" t="s">
        <v>67</v>
      </c>
      <c r="B3101" s="9" t="s">
        <v>1166</v>
      </c>
      <c r="C3101" s="9" t="s">
        <v>34</v>
      </c>
      <c r="D3101" s="9" t="s">
        <v>45</v>
      </c>
      <c r="E3101" s="9" t="s">
        <v>46</v>
      </c>
      <c r="F3101" s="9" t="s">
        <v>47</v>
      </c>
      <c r="G3101" s="9" t="s">
        <v>1166</v>
      </c>
      <c r="H3101" s="9" t="s">
        <v>1167</v>
      </c>
      <c r="I3101" s="10">
        <v>39885</v>
      </c>
      <c r="J3101" s="11">
        <v>16046.04</v>
      </c>
    </row>
    <row r="3102" spans="1:10" x14ac:dyDescent="0.2">
      <c r="A3102" s="9" t="s">
        <v>67</v>
      </c>
      <c r="B3102" s="9" t="s">
        <v>1166</v>
      </c>
      <c r="C3102" s="9" t="s">
        <v>34</v>
      </c>
      <c r="D3102" s="9" t="s">
        <v>45</v>
      </c>
      <c r="E3102" s="9" t="s">
        <v>46</v>
      </c>
      <c r="F3102" s="9" t="s">
        <v>47</v>
      </c>
      <c r="G3102" s="9" t="s">
        <v>1166</v>
      </c>
      <c r="H3102" s="9" t="s">
        <v>1167</v>
      </c>
      <c r="I3102" s="10">
        <v>39917</v>
      </c>
      <c r="J3102" s="11">
        <v>4708.68</v>
      </c>
    </row>
    <row r="3103" spans="1:10" x14ac:dyDescent="0.2">
      <c r="A3103" s="9" t="s">
        <v>67</v>
      </c>
      <c r="B3103" s="9" t="s">
        <v>1166</v>
      </c>
      <c r="C3103" s="9" t="s">
        <v>34</v>
      </c>
      <c r="D3103" s="9" t="s">
        <v>45</v>
      </c>
      <c r="E3103" s="9" t="s">
        <v>46</v>
      </c>
      <c r="F3103" s="9" t="s">
        <v>47</v>
      </c>
      <c r="G3103" s="9" t="s">
        <v>1166</v>
      </c>
      <c r="H3103" s="9" t="s">
        <v>1167</v>
      </c>
      <c r="I3103" s="10">
        <v>40239</v>
      </c>
      <c r="J3103" s="11">
        <v>7217.65</v>
      </c>
    </row>
    <row r="3104" spans="1:10" x14ac:dyDescent="0.2">
      <c r="A3104" s="9" t="s">
        <v>67</v>
      </c>
      <c r="B3104" s="9" t="s">
        <v>1166</v>
      </c>
      <c r="C3104" s="9" t="s">
        <v>34</v>
      </c>
      <c r="D3104" s="9" t="s">
        <v>45</v>
      </c>
      <c r="E3104" s="9" t="s">
        <v>46</v>
      </c>
      <c r="F3104" s="9" t="s">
        <v>47</v>
      </c>
      <c r="G3104" s="9" t="s">
        <v>1166</v>
      </c>
      <c r="H3104" s="9" t="s">
        <v>1167</v>
      </c>
      <c r="I3104" s="10">
        <v>40421</v>
      </c>
      <c r="J3104" s="11">
        <v>2802.06</v>
      </c>
    </row>
    <row r="3105" spans="1:10" x14ac:dyDescent="0.2">
      <c r="A3105" s="9" t="s">
        <v>67</v>
      </c>
      <c r="B3105" s="9" t="s">
        <v>1166</v>
      </c>
      <c r="C3105" s="9" t="s">
        <v>34</v>
      </c>
      <c r="D3105" s="9" t="s">
        <v>45</v>
      </c>
      <c r="E3105" s="9" t="s">
        <v>46</v>
      </c>
      <c r="F3105" s="9" t="s">
        <v>47</v>
      </c>
      <c r="G3105" s="9" t="s">
        <v>1166</v>
      </c>
      <c r="H3105" s="9" t="s">
        <v>1167</v>
      </c>
      <c r="I3105" s="10">
        <v>40575</v>
      </c>
      <c r="J3105" s="11">
        <v>11383.92</v>
      </c>
    </row>
    <row r="3106" spans="1:10" x14ac:dyDescent="0.2">
      <c r="A3106" s="9" t="s">
        <v>67</v>
      </c>
      <c r="B3106" s="9" t="s">
        <v>1166</v>
      </c>
      <c r="C3106" s="9" t="s">
        <v>34</v>
      </c>
      <c r="D3106" s="9" t="s">
        <v>45</v>
      </c>
      <c r="E3106" s="9" t="s">
        <v>46</v>
      </c>
      <c r="F3106" s="9" t="s">
        <v>47</v>
      </c>
      <c r="G3106" s="9" t="s">
        <v>1166</v>
      </c>
      <c r="H3106" s="9" t="s">
        <v>1167</v>
      </c>
      <c r="I3106" s="10">
        <v>40805</v>
      </c>
      <c r="J3106" s="11">
        <v>188035.48</v>
      </c>
    </row>
    <row r="3107" spans="1:10" x14ac:dyDescent="0.2">
      <c r="A3107" s="9" t="s">
        <v>67</v>
      </c>
      <c r="B3107" s="9" t="s">
        <v>1166</v>
      </c>
      <c r="C3107" s="9" t="s">
        <v>34</v>
      </c>
      <c r="D3107" s="9" t="s">
        <v>45</v>
      </c>
      <c r="E3107" s="9" t="s">
        <v>46</v>
      </c>
      <c r="F3107" s="9" t="s">
        <v>47</v>
      </c>
      <c r="G3107" s="9" t="s">
        <v>1166</v>
      </c>
      <c r="H3107" s="9" t="s">
        <v>1167</v>
      </c>
      <c r="I3107" s="10">
        <v>40962</v>
      </c>
      <c r="J3107" s="11">
        <v>5597.3</v>
      </c>
    </row>
    <row r="3108" spans="1:10" x14ac:dyDescent="0.2">
      <c r="A3108" s="9" t="s">
        <v>67</v>
      </c>
      <c r="B3108" s="9" t="s">
        <v>1166</v>
      </c>
      <c r="C3108" s="9" t="s">
        <v>34</v>
      </c>
      <c r="D3108" s="9" t="s">
        <v>45</v>
      </c>
      <c r="E3108" s="9" t="s">
        <v>46</v>
      </c>
      <c r="F3108" s="9" t="s">
        <v>47</v>
      </c>
      <c r="G3108" s="9" t="s">
        <v>1166</v>
      </c>
      <c r="H3108" s="9" t="s">
        <v>1167</v>
      </c>
      <c r="I3108" s="10">
        <v>41150</v>
      </c>
      <c r="J3108" s="11">
        <v>30083.360000000001</v>
      </c>
    </row>
    <row r="3109" spans="1:10" x14ac:dyDescent="0.2">
      <c r="A3109" s="9" t="s">
        <v>67</v>
      </c>
      <c r="B3109" s="9" t="s">
        <v>1166</v>
      </c>
      <c r="C3109" s="9" t="s">
        <v>34</v>
      </c>
      <c r="D3109" s="9" t="s">
        <v>45</v>
      </c>
      <c r="E3109" s="9" t="s">
        <v>46</v>
      </c>
      <c r="F3109" s="9" t="s">
        <v>47</v>
      </c>
      <c r="G3109" s="9" t="s">
        <v>1166</v>
      </c>
      <c r="H3109" s="9" t="s">
        <v>1167</v>
      </c>
      <c r="I3109" s="10">
        <v>41239</v>
      </c>
      <c r="J3109" s="11">
        <v>6493.46</v>
      </c>
    </row>
    <row r="3110" spans="1:10" x14ac:dyDescent="0.2">
      <c r="A3110" s="9" t="s">
        <v>67</v>
      </c>
      <c r="B3110" s="9" t="s">
        <v>1166</v>
      </c>
      <c r="C3110" s="9" t="s">
        <v>34</v>
      </c>
      <c r="D3110" s="9" t="s">
        <v>45</v>
      </c>
      <c r="E3110" s="9" t="s">
        <v>46</v>
      </c>
      <c r="F3110" s="9" t="s">
        <v>47</v>
      </c>
      <c r="G3110" s="9" t="s">
        <v>1166</v>
      </c>
      <c r="H3110" s="9" t="s">
        <v>1167</v>
      </c>
      <c r="I3110" s="10">
        <v>41267</v>
      </c>
      <c r="J3110" s="11">
        <v>115677.46</v>
      </c>
    </row>
    <row r="3111" spans="1:10" x14ac:dyDescent="0.2">
      <c r="A3111" s="9" t="s">
        <v>67</v>
      </c>
      <c r="B3111" s="9" t="s">
        <v>1166</v>
      </c>
      <c r="C3111" s="9" t="s">
        <v>34</v>
      </c>
      <c r="D3111" s="9" t="s">
        <v>45</v>
      </c>
      <c r="E3111" s="9" t="s">
        <v>46</v>
      </c>
      <c r="F3111" s="9" t="s">
        <v>47</v>
      </c>
      <c r="G3111" s="9" t="s">
        <v>1166</v>
      </c>
      <c r="H3111" s="9" t="s">
        <v>1167</v>
      </c>
      <c r="I3111" s="10">
        <v>41303</v>
      </c>
      <c r="J3111" s="11">
        <v>22011.42</v>
      </c>
    </row>
    <row r="3112" spans="1:10" x14ac:dyDescent="0.2">
      <c r="A3112" s="9" t="s">
        <v>67</v>
      </c>
      <c r="B3112" s="9" t="s">
        <v>1166</v>
      </c>
      <c r="C3112" s="9" t="s">
        <v>34</v>
      </c>
      <c r="D3112" s="9" t="s">
        <v>45</v>
      </c>
      <c r="E3112" s="9" t="s">
        <v>46</v>
      </c>
      <c r="F3112" s="9" t="s">
        <v>47</v>
      </c>
      <c r="G3112" s="9" t="s">
        <v>1166</v>
      </c>
      <c r="H3112" s="9" t="s">
        <v>1167</v>
      </c>
      <c r="I3112" s="10">
        <v>41424</v>
      </c>
      <c r="J3112" s="11">
        <v>229014.12</v>
      </c>
    </row>
    <row r="3113" spans="1:10" x14ac:dyDescent="0.2">
      <c r="A3113" s="9" t="s">
        <v>67</v>
      </c>
      <c r="B3113" s="9" t="s">
        <v>1166</v>
      </c>
      <c r="C3113" s="9" t="s">
        <v>34</v>
      </c>
      <c r="D3113" s="9" t="s">
        <v>45</v>
      </c>
      <c r="E3113" s="9" t="s">
        <v>46</v>
      </c>
      <c r="F3113" s="9" t="s">
        <v>47</v>
      </c>
      <c r="G3113" s="9" t="s">
        <v>1166</v>
      </c>
      <c r="H3113" s="9" t="s">
        <v>1167</v>
      </c>
      <c r="I3113" s="10">
        <v>41591</v>
      </c>
      <c r="J3113" s="11">
        <v>105203.14</v>
      </c>
    </row>
    <row r="3114" spans="1:10" x14ac:dyDescent="0.2">
      <c r="A3114" s="9" t="s">
        <v>67</v>
      </c>
      <c r="B3114" s="9" t="s">
        <v>1166</v>
      </c>
      <c r="C3114" s="9" t="s">
        <v>34</v>
      </c>
      <c r="D3114" s="9" t="s">
        <v>45</v>
      </c>
      <c r="E3114" s="9" t="s">
        <v>46</v>
      </c>
      <c r="F3114" s="9" t="s">
        <v>47</v>
      </c>
      <c r="G3114" s="9" t="s">
        <v>1166</v>
      </c>
      <c r="H3114" s="9" t="s">
        <v>1167</v>
      </c>
      <c r="I3114" s="10">
        <v>41911</v>
      </c>
      <c r="J3114" s="11">
        <v>33526.959999999999</v>
      </c>
    </row>
    <row r="3115" spans="1:10" x14ac:dyDescent="0.2">
      <c r="A3115" s="9" t="s">
        <v>67</v>
      </c>
      <c r="B3115" s="9" t="s">
        <v>1166</v>
      </c>
      <c r="C3115" s="9" t="s">
        <v>34</v>
      </c>
      <c r="D3115" s="9" t="s">
        <v>45</v>
      </c>
      <c r="E3115" s="9" t="s">
        <v>46</v>
      </c>
      <c r="F3115" s="9" t="s">
        <v>47</v>
      </c>
      <c r="G3115" s="9" t="s">
        <v>1166</v>
      </c>
      <c r="H3115" s="9" t="s">
        <v>1167</v>
      </c>
      <c r="I3115" s="10">
        <v>42725</v>
      </c>
      <c r="J3115" s="11">
        <v>29315.34</v>
      </c>
    </row>
    <row r="3116" spans="1:10" x14ac:dyDescent="0.2">
      <c r="A3116" s="9" t="s">
        <v>67</v>
      </c>
      <c r="B3116" s="9" t="s">
        <v>1168</v>
      </c>
      <c r="C3116" s="9" t="s">
        <v>12</v>
      </c>
      <c r="D3116" s="9" t="s">
        <v>45</v>
      </c>
      <c r="E3116" s="9" t="s">
        <v>46</v>
      </c>
      <c r="F3116" s="9" t="s">
        <v>47</v>
      </c>
      <c r="G3116" s="9" t="s">
        <v>1168</v>
      </c>
      <c r="H3116" s="9" t="s">
        <v>1169</v>
      </c>
      <c r="I3116" s="10">
        <v>34335</v>
      </c>
      <c r="J3116" s="11">
        <v>8652.9699999999993</v>
      </c>
    </row>
    <row r="3117" spans="1:10" x14ac:dyDescent="0.2">
      <c r="A3117" s="9" t="s">
        <v>67</v>
      </c>
      <c r="B3117" s="9" t="s">
        <v>1170</v>
      </c>
      <c r="C3117" s="9" t="s">
        <v>34</v>
      </c>
      <c r="D3117" s="9" t="s">
        <v>45</v>
      </c>
      <c r="E3117" s="9" t="s">
        <v>46</v>
      </c>
      <c r="F3117" s="9" t="s">
        <v>47</v>
      </c>
      <c r="G3117" s="9" t="s">
        <v>1170</v>
      </c>
      <c r="H3117" s="9" t="s">
        <v>1171</v>
      </c>
      <c r="I3117" s="10">
        <v>41500</v>
      </c>
      <c r="J3117" s="11">
        <v>30869.32</v>
      </c>
    </row>
    <row r="3118" spans="1:10" x14ac:dyDescent="0.2">
      <c r="A3118" s="9" t="s">
        <v>67</v>
      </c>
      <c r="B3118" s="9" t="s">
        <v>1172</v>
      </c>
      <c r="C3118" s="9" t="s">
        <v>34</v>
      </c>
      <c r="D3118" s="9" t="s">
        <v>45</v>
      </c>
      <c r="E3118" s="9" t="s">
        <v>46</v>
      </c>
      <c r="F3118" s="9" t="s">
        <v>47</v>
      </c>
      <c r="G3118" s="9" t="s">
        <v>1172</v>
      </c>
      <c r="H3118" s="9" t="s">
        <v>1173</v>
      </c>
      <c r="I3118" s="10">
        <v>31048</v>
      </c>
      <c r="J3118" s="11">
        <v>31295.73</v>
      </c>
    </row>
    <row r="3119" spans="1:10" x14ac:dyDescent="0.2">
      <c r="A3119" s="9" t="s">
        <v>67</v>
      </c>
      <c r="B3119" s="9" t="s">
        <v>1172</v>
      </c>
      <c r="C3119" s="9" t="s">
        <v>34</v>
      </c>
      <c r="D3119" s="9" t="s">
        <v>45</v>
      </c>
      <c r="E3119" s="9" t="s">
        <v>46</v>
      </c>
      <c r="F3119" s="9" t="s">
        <v>47</v>
      </c>
      <c r="G3119" s="9" t="s">
        <v>1172</v>
      </c>
      <c r="H3119" s="9" t="s">
        <v>1173</v>
      </c>
      <c r="I3119" s="10">
        <v>33239</v>
      </c>
      <c r="J3119" s="11">
        <v>72657.66</v>
      </c>
    </row>
    <row r="3120" spans="1:10" x14ac:dyDescent="0.2">
      <c r="A3120" s="9" t="s">
        <v>67</v>
      </c>
      <c r="B3120" s="9" t="s">
        <v>1172</v>
      </c>
      <c r="C3120" s="9" t="s">
        <v>34</v>
      </c>
      <c r="D3120" s="9" t="s">
        <v>45</v>
      </c>
      <c r="E3120" s="9" t="s">
        <v>46</v>
      </c>
      <c r="F3120" s="9" t="s">
        <v>47</v>
      </c>
      <c r="G3120" s="9" t="s">
        <v>1172</v>
      </c>
      <c r="H3120" s="9" t="s">
        <v>1173</v>
      </c>
      <c r="I3120" s="10">
        <v>33970</v>
      </c>
      <c r="J3120" s="11">
        <v>13663.66</v>
      </c>
    </row>
    <row r="3121" spans="1:10" x14ac:dyDescent="0.2">
      <c r="A3121" s="9" t="s">
        <v>67</v>
      </c>
      <c r="B3121" s="9" t="s">
        <v>1172</v>
      </c>
      <c r="C3121" s="9" t="s">
        <v>34</v>
      </c>
      <c r="D3121" s="9" t="s">
        <v>45</v>
      </c>
      <c r="E3121" s="9" t="s">
        <v>46</v>
      </c>
      <c r="F3121" s="9" t="s">
        <v>47</v>
      </c>
      <c r="G3121" s="9" t="s">
        <v>1172</v>
      </c>
      <c r="H3121" s="9" t="s">
        <v>1173</v>
      </c>
      <c r="I3121" s="10">
        <v>34335</v>
      </c>
      <c r="J3121" s="11">
        <v>65339.53</v>
      </c>
    </row>
    <row r="3122" spans="1:10" x14ac:dyDescent="0.2">
      <c r="A3122" s="9" t="s">
        <v>67</v>
      </c>
      <c r="B3122" s="9" t="s">
        <v>1172</v>
      </c>
      <c r="C3122" s="9" t="s">
        <v>34</v>
      </c>
      <c r="D3122" s="9" t="s">
        <v>45</v>
      </c>
      <c r="E3122" s="9" t="s">
        <v>46</v>
      </c>
      <c r="F3122" s="9" t="s">
        <v>47</v>
      </c>
      <c r="G3122" s="9" t="s">
        <v>1172</v>
      </c>
      <c r="H3122" s="9" t="s">
        <v>1173</v>
      </c>
      <c r="I3122" s="10">
        <v>36161</v>
      </c>
      <c r="J3122" s="12">
        <v>0</v>
      </c>
    </row>
    <row r="3123" spans="1:10" x14ac:dyDescent="0.2">
      <c r="A3123" s="9" t="s">
        <v>67</v>
      </c>
      <c r="B3123" s="9" t="s">
        <v>1172</v>
      </c>
      <c r="C3123" s="9" t="s">
        <v>34</v>
      </c>
      <c r="D3123" s="9" t="s">
        <v>45</v>
      </c>
      <c r="E3123" s="9" t="s">
        <v>46</v>
      </c>
      <c r="F3123" s="9" t="s">
        <v>47</v>
      </c>
      <c r="G3123" s="9" t="s">
        <v>1172</v>
      </c>
      <c r="H3123" s="9" t="s">
        <v>1173</v>
      </c>
      <c r="I3123" s="10">
        <v>37987</v>
      </c>
      <c r="J3123" s="11">
        <v>7981.1</v>
      </c>
    </row>
    <row r="3124" spans="1:10" x14ac:dyDescent="0.2">
      <c r="A3124" s="9" t="s">
        <v>67</v>
      </c>
      <c r="B3124" s="9" t="s">
        <v>1172</v>
      </c>
      <c r="C3124" s="9" t="s">
        <v>34</v>
      </c>
      <c r="D3124" s="9" t="s">
        <v>45</v>
      </c>
      <c r="E3124" s="9" t="s">
        <v>46</v>
      </c>
      <c r="F3124" s="9" t="s">
        <v>47</v>
      </c>
      <c r="G3124" s="9" t="s">
        <v>1172</v>
      </c>
      <c r="H3124" s="9" t="s">
        <v>1173</v>
      </c>
      <c r="I3124" s="10">
        <v>39619</v>
      </c>
      <c r="J3124" s="11">
        <v>9694.0499999999993</v>
      </c>
    </row>
    <row r="3125" spans="1:10" x14ac:dyDescent="0.2">
      <c r="A3125" s="9" t="s">
        <v>67</v>
      </c>
      <c r="B3125" s="9" t="s">
        <v>1172</v>
      </c>
      <c r="C3125" s="9" t="s">
        <v>34</v>
      </c>
      <c r="D3125" s="9" t="s">
        <v>45</v>
      </c>
      <c r="E3125" s="9" t="s">
        <v>46</v>
      </c>
      <c r="F3125" s="9" t="s">
        <v>47</v>
      </c>
      <c r="G3125" s="9" t="s">
        <v>1172</v>
      </c>
      <c r="H3125" s="9" t="s">
        <v>1173</v>
      </c>
      <c r="I3125" s="10">
        <v>40974</v>
      </c>
      <c r="J3125" s="12">
        <v>0</v>
      </c>
    </row>
    <row r="3126" spans="1:10" x14ac:dyDescent="0.2">
      <c r="A3126" s="9" t="s">
        <v>67</v>
      </c>
      <c r="B3126" s="9" t="s">
        <v>1172</v>
      </c>
      <c r="C3126" s="9" t="s">
        <v>34</v>
      </c>
      <c r="D3126" s="9" t="s">
        <v>45</v>
      </c>
      <c r="E3126" s="9" t="s">
        <v>46</v>
      </c>
      <c r="F3126" s="9" t="s">
        <v>47</v>
      </c>
      <c r="G3126" s="9" t="s">
        <v>1172</v>
      </c>
      <c r="H3126" s="9" t="s">
        <v>1173</v>
      </c>
      <c r="I3126" s="10">
        <v>40983</v>
      </c>
      <c r="J3126" s="11">
        <v>96443.13</v>
      </c>
    </row>
    <row r="3127" spans="1:10" x14ac:dyDescent="0.2">
      <c r="A3127" s="9" t="s">
        <v>67</v>
      </c>
      <c r="B3127" s="9" t="s">
        <v>1172</v>
      </c>
      <c r="C3127" s="9" t="s">
        <v>34</v>
      </c>
      <c r="D3127" s="9" t="s">
        <v>45</v>
      </c>
      <c r="E3127" s="9" t="s">
        <v>46</v>
      </c>
      <c r="F3127" s="9" t="s">
        <v>47</v>
      </c>
      <c r="G3127" s="9" t="s">
        <v>1172</v>
      </c>
      <c r="H3127" s="9" t="s">
        <v>1173</v>
      </c>
      <c r="I3127" s="10">
        <v>41039</v>
      </c>
      <c r="J3127" s="11">
        <v>52316.58</v>
      </c>
    </row>
    <row r="3128" spans="1:10" x14ac:dyDescent="0.2">
      <c r="A3128" s="9" t="s">
        <v>67</v>
      </c>
      <c r="B3128" s="9" t="s">
        <v>1174</v>
      </c>
      <c r="C3128" s="9" t="s">
        <v>34</v>
      </c>
      <c r="D3128" s="9" t="s">
        <v>37</v>
      </c>
      <c r="E3128" s="9" t="s">
        <v>46</v>
      </c>
      <c r="F3128" s="9" t="s">
        <v>47</v>
      </c>
      <c r="G3128" s="9" t="s">
        <v>1174</v>
      </c>
      <c r="H3128" s="9" t="s">
        <v>1175</v>
      </c>
      <c r="I3128" s="10">
        <v>37987</v>
      </c>
      <c r="J3128" s="12">
        <v>0</v>
      </c>
    </row>
    <row r="3129" spans="1:10" x14ac:dyDescent="0.2">
      <c r="A3129" s="9" t="s">
        <v>67</v>
      </c>
      <c r="B3129" s="9" t="s">
        <v>1174</v>
      </c>
      <c r="C3129" s="9" t="s">
        <v>34</v>
      </c>
      <c r="D3129" s="9" t="s">
        <v>37</v>
      </c>
      <c r="E3129" s="9" t="s">
        <v>46</v>
      </c>
      <c r="F3129" s="9" t="s">
        <v>47</v>
      </c>
      <c r="G3129" s="9" t="s">
        <v>1174</v>
      </c>
      <c r="H3129" s="9" t="s">
        <v>1175</v>
      </c>
      <c r="I3129" s="10">
        <v>39051</v>
      </c>
      <c r="J3129" s="12">
        <v>0</v>
      </c>
    </row>
    <row r="3130" spans="1:10" x14ac:dyDescent="0.2">
      <c r="A3130" s="9" t="s">
        <v>67</v>
      </c>
      <c r="B3130" s="9" t="s">
        <v>1174</v>
      </c>
      <c r="C3130" s="9" t="s">
        <v>34</v>
      </c>
      <c r="D3130" s="9" t="s">
        <v>45</v>
      </c>
      <c r="E3130" s="9" t="s">
        <v>46</v>
      </c>
      <c r="F3130" s="9" t="s">
        <v>47</v>
      </c>
      <c r="G3130" s="9" t="s">
        <v>1174</v>
      </c>
      <c r="H3130" s="9" t="s">
        <v>1176</v>
      </c>
      <c r="I3130" s="10">
        <v>31048</v>
      </c>
      <c r="J3130" s="11">
        <v>34481.300000000003</v>
      </c>
    </row>
    <row r="3131" spans="1:10" x14ac:dyDescent="0.2">
      <c r="A3131" s="9" t="s">
        <v>67</v>
      </c>
      <c r="B3131" s="9" t="s">
        <v>1174</v>
      </c>
      <c r="C3131" s="9" t="s">
        <v>34</v>
      </c>
      <c r="D3131" s="9" t="s">
        <v>45</v>
      </c>
      <c r="E3131" s="9" t="s">
        <v>46</v>
      </c>
      <c r="F3131" s="9" t="s">
        <v>47</v>
      </c>
      <c r="G3131" s="9" t="s">
        <v>1174</v>
      </c>
      <c r="H3131" s="9" t="s">
        <v>1176</v>
      </c>
      <c r="I3131" s="10">
        <v>31413</v>
      </c>
      <c r="J3131" s="11">
        <v>511.68</v>
      </c>
    </row>
    <row r="3132" spans="1:10" x14ac:dyDescent="0.2">
      <c r="A3132" s="9" t="s">
        <v>67</v>
      </c>
      <c r="B3132" s="9" t="s">
        <v>1174</v>
      </c>
      <c r="C3132" s="9" t="s">
        <v>34</v>
      </c>
      <c r="D3132" s="9" t="s">
        <v>45</v>
      </c>
      <c r="E3132" s="9" t="s">
        <v>46</v>
      </c>
      <c r="F3132" s="9" t="s">
        <v>47</v>
      </c>
      <c r="G3132" s="9" t="s">
        <v>1174</v>
      </c>
      <c r="H3132" s="9" t="s">
        <v>1176</v>
      </c>
      <c r="I3132" s="10">
        <v>32143</v>
      </c>
      <c r="J3132" s="11">
        <v>1902.6</v>
      </c>
    </row>
    <row r="3133" spans="1:10" x14ac:dyDescent="0.2">
      <c r="A3133" s="9" t="s">
        <v>67</v>
      </c>
      <c r="B3133" s="9" t="s">
        <v>1174</v>
      </c>
      <c r="C3133" s="9" t="s">
        <v>34</v>
      </c>
      <c r="D3133" s="9" t="s">
        <v>45</v>
      </c>
      <c r="E3133" s="9" t="s">
        <v>46</v>
      </c>
      <c r="F3133" s="9" t="s">
        <v>47</v>
      </c>
      <c r="G3133" s="9" t="s">
        <v>1174</v>
      </c>
      <c r="H3133" s="9" t="s">
        <v>1176</v>
      </c>
      <c r="I3133" s="10">
        <v>34335</v>
      </c>
      <c r="J3133" s="11">
        <v>3062.42</v>
      </c>
    </row>
    <row r="3134" spans="1:10" x14ac:dyDescent="0.2">
      <c r="A3134" s="9" t="s">
        <v>67</v>
      </c>
      <c r="B3134" s="9" t="s">
        <v>1174</v>
      </c>
      <c r="C3134" s="9" t="s">
        <v>34</v>
      </c>
      <c r="D3134" s="9" t="s">
        <v>45</v>
      </c>
      <c r="E3134" s="9" t="s">
        <v>46</v>
      </c>
      <c r="F3134" s="9" t="s">
        <v>47</v>
      </c>
      <c r="G3134" s="9" t="s">
        <v>1174</v>
      </c>
      <c r="H3134" s="9" t="s">
        <v>1176</v>
      </c>
      <c r="I3134" s="10">
        <v>37987</v>
      </c>
      <c r="J3134" s="11">
        <v>96236.04</v>
      </c>
    </row>
    <row r="3135" spans="1:10" x14ac:dyDescent="0.2">
      <c r="A3135" s="9" t="s">
        <v>67</v>
      </c>
      <c r="B3135" s="9" t="s">
        <v>1174</v>
      </c>
      <c r="C3135" s="9" t="s">
        <v>34</v>
      </c>
      <c r="D3135" s="9" t="s">
        <v>45</v>
      </c>
      <c r="E3135" s="9" t="s">
        <v>46</v>
      </c>
      <c r="F3135" s="9" t="s">
        <v>47</v>
      </c>
      <c r="G3135" s="9" t="s">
        <v>1174</v>
      </c>
      <c r="H3135" s="9" t="s">
        <v>1176</v>
      </c>
      <c r="I3135" s="10">
        <v>38716</v>
      </c>
      <c r="J3135" s="11">
        <v>157807.78</v>
      </c>
    </row>
    <row r="3136" spans="1:10" x14ac:dyDescent="0.2">
      <c r="A3136" s="9" t="s">
        <v>67</v>
      </c>
      <c r="B3136" s="9" t="s">
        <v>1174</v>
      </c>
      <c r="C3136" s="9" t="s">
        <v>34</v>
      </c>
      <c r="D3136" s="9" t="s">
        <v>45</v>
      </c>
      <c r="E3136" s="9" t="s">
        <v>46</v>
      </c>
      <c r="F3136" s="9" t="s">
        <v>47</v>
      </c>
      <c r="G3136" s="9" t="s">
        <v>1174</v>
      </c>
      <c r="H3136" s="9" t="s">
        <v>1176</v>
      </c>
      <c r="I3136" s="10">
        <v>39051</v>
      </c>
      <c r="J3136" s="11">
        <v>4195.59</v>
      </c>
    </row>
    <row r="3137" spans="1:10" x14ac:dyDescent="0.2">
      <c r="A3137" s="9" t="s">
        <v>67</v>
      </c>
      <c r="B3137" s="9" t="s">
        <v>1174</v>
      </c>
      <c r="C3137" s="9" t="s">
        <v>34</v>
      </c>
      <c r="D3137" s="9" t="s">
        <v>45</v>
      </c>
      <c r="E3137" s="9" t="s">
        <v>46</v>
      </c>
      <c r="F3137" s="9" t="s">
        <v>47</v>
      </c>
      <c r="G3137" s="9" t="s">
        <v>1174</v>
      </c>
      <c r="H3137" s="9" t="s">
        <v>1176</v>
      </c>
      <c r="I3137" s="10">
        <v>39748</v>
      </c>
      <c r="J3137" s="11">
        <v>42554.79</v>
      </c>
    </row>
    <row r="3138" spans="1:10" x14ac:dyDescent="0.2">
      <c r="A3138" s="9" t="s">
        <v>67</v>
      </c>
      <c r="B3138" s="9" t="s">
        <v>1174</v>
      </c>
      <c r="C3138" s="9" t="s">
        <v>34</v>
      </c>
      <c r="D3138" s="9" t="s">
        <v>45</v>
      </c>
      <c r="E3138" s="9" t="s">
        <v>46</v>
      </c>
      <c r="F3138" s="9" t="s">
        <v>47</v>
      </c>
      <c r="G3138" s="9" t="s">
        <v>1174</v>
      </c>
      <c r="H3138" s="9" t="s">
        <v>1176</v>
      </c>
      <c r="I3138" s="10">
        <v>39885</v>
      </c>
      <c r="J3138" s="11">
        <v>18791.169999999998</v>
      </c>
    </row>
    <row r="3139" spans="1:10" x14ac:dyDescent="0.2">
      <c r="A3139" s="9" t="s">
        <v>67</v>
      </c>
      <c r="B3139" s="9" t="s">
        <v>1174</v>
      </c>
      <c r="C3139" s="9" t="s">
        <v>34</v>
      </c>
      <c r="D3139" s="9" t="s">
        <v>45</v>
      </c>
      <c r="E3139" s="9" t="s">
        <v>46</v>
      </c>
      <c r="F3139" s="9" t="s">
        <v>47</v>
      </c>
      <c r="G3139" s="9" t="s">
        <v>1174</v>
      </c>
      <c r="H3139" s="9" t="s">
        <v>1176</v>
      </c>
      <c r="I3139" s="10">
        <v>40265</v>
      </c>
      <c r="J3139" s="12">
        <v>0</v>
      </c>
    </row>
    <row r="3140" spans="1:10" x14ac:dyDescent="0.2">
      <c r="A3140" s="9" t="s">
        <v>67</v>
      </c>
      <c r="B3140" s="9" t="s">
        <v>1174</v>
      </c>
      <c r="C3140" s="9" t="s">
        <v>34</v>
      </c>
      <c r="D3140" s="9" t="s">
        <v>45</v>
      </c>
      <c r="E3140" s="9" t="s">
        <v>46</v>
      </c>
      <c r="F3140" s="9" t="s">
        <v>47</v>
      </c>
      <c r="G3140" s="9" t="s">
        <v>1174</v>
      </c>
      <c r="H3140" s="9" t="s">
        <v>1176</v>
      </c>
      <c r="I3140" s="10">
        <v>40903</v>
      </c>
      <c r="J3140" s="11">
        <v>10431.73</v>
      </c>
    </row>
    <row r="3141" spans="1:10" x14ac:dyDescent="0.2">
      <c r="A3141" s="9" t="s">
        <v>67</v>
      </c>
      <c r="B3141" s="9" t="s">
        <v>1174</v>
      </c>
      <c r="C3141" s="9" t="s">
        <v>34</v>
      </c>
      <c r="D3141" s="9" t="s">
        <v>45</v>
      </c>
      <c r="E3141" s="9" t="s">
        <v>46</v>
      </c>
      <c r="F3141" s="9" t="s">
        <v>47</v>
      </c>
      <c r="G3141" s="9" t="s">
        <v>1174</v>
      </c>
      <c r="H3141" s="9" t="s">
        <v>1176</v>
      </c>
      <c r="I3141" s="10">
        <v>41429</v>
      </c>
      <c r="J3141" s="11">
        <v>8760.6</v>
      </c>
    </row>
    <row r="3142" spans="1:10" x14ac:dyDescent="0.2">
      <c r="A3142" s="9" t="s">
        <v>67</v>
      </c>
      <c r="B3142" s="9" t="s">
        <v>1174</v>
      </c>
      <c r="C3142" s="9" t="s">
        <v>34</v>
      </c>
      <c r="D3142" s="9" t="s">
        <v>45</v>
      </c>
      <c r="E3142" s="9" t="s">
        <v>46</v>
      </c>
      <c r="F3142" s="9" t="s">
        <v>47</v>
      </c>
      <c r="G3142" s="9" t="s">
        <v>1174</v>
      </c>
      <c r="H3142" s="9" t="s">
        <v>1176</v>
      </c>
      <c r="I3142" s="10">
        <v>41556</v>
      </c>
      <c r="J3142" s="11">
        <v>4048.2</v>
      </c>
    </row>
    <row r="3143" spans="1:10" x14ac:dyDescent="0.2">
      <c r="A3143" s="9" t="s">
        <v>67</v>
      </c>
      <c r="B3143" s="9" t="s">
        <v>1174</v>
      </c>
      <c r="C3143" s="9" t="s">
        <v>34</v>
      </c>
      <c r="D3143" s="9" t="s">
        <v>45</v>
      </c>
      <c r="E3143" s="9" t="s">
        <v>46</v>
      </c>
      <c r="F3143" s="9" t="s">
        <v>47</v>
      </c>
      <c r="G3143" s="9" t="s">
        <v>1174</v>
      </c>
      <c r="H3143" s="9" t="s">
        <v>1176</v>
      </c>
      <c r="I3143" s="10">
        <v>42600</v>
      </c>
      <c r="J3143" s="11">
        <v>106456.31</v>
      </c>
    </row>
    <row r="3144" spans="1:10" x14ac:dyDescent="0.2">
      <c r="A3144" s="9" t="s">
        <v>67</v>
      </c>
      <c r="B3144" s="9" t="s">
        <v>1177</v>
      </c>
      <c r="C3144" s="9" t="s">
        <v>12</v>
      </c>
      <c r="D3144" s="9" t="s">
        <v>45</v>
      </c>
      <c r="E3144" s="9" t="s">
        <v>46</v>
      </c>
      <c r="F3144" s="9" t="s">
        <v>47</v>
      </c>
      <c r="G3144" s="9" t="s">
        <v>1177</v>
      </c>
      <c r="H3144" s="9" t="s">
        <v>1178</v>
      </c>
      <c r="I3144" s="10">
        <v>39681</v>
      </c>
      <c r="J3144" s="11">
        <v>17950.82</v>
      </c>
    </row>
    <row r="3145" spans="1:10" x14ac:dyDescent="0.2">
      <c r="A3145" s="9" t="s">
        <v>67</v>
      </c>
      <c r="B3145" s="9" t="s">
        <v>1177</v>
      </c>
      <c r="C3145" s="9" t="s">
        <v>12</v>
      </c>
      <c r="D3145" s="9" t="s">
        <v>45</v>
      </c>
      <c r="E3145" s="9" t="s">
        <v>46</v>
      </c>
      <c r="F3145" s="9" t="s">
        <v>47</v>
      </c>
      <c r="G3145" s="9" t="s">
        <v>1177</v>
      </c>
      <c r="H3145" s="9" t="s">
        <v>1178</v>
      </c>
      <c r="I3145" s="10">
        <v>42594</v>
      </c>
      <c r="J3145" s="11">
        <v>17018.18</v>
      </c>
    </row>
    <row r="3146" spans="1:10" x14ac:dyDescent="0.2">
      <c r="A3146" s="9" t="s">
        <v>67</v>
      </c>
      <c r="B3146" s="9" t="s">
        <v>1179</v>
      </c>
      <c r="C3146" s="9" t="s">
        <v>12</v>
      </c>
      <c r="D3146" s="9" t="s">
        <v>45</v>
      </c>
      <c r="E3146" s="9" t="s">
        <v>46</v>
      </c>
      <c r="F3146" s="9" t="s">
        <v>47</v>
      </c>
      <c r="G3146" s="9" t="s">
        <v>1179</v>
      </c>
      <c r="H3146" s="9" t="s">
        <v>1180</v>
      </c>
      <c r="I3146" s="10">
        <v>28856</v>
      </c>
      <c r="J3146" s="11">
        <v>206.01</v>
      </c>
    </row>
    <row r="3147" spans="1:10" x14ac:dyDescent="0.2">
      <c r="A3147" s="9" t="s">
        <v>67</v>
      </c>
      <c r="B3147" s="9" t="s">
        <v>1179</v>
      </c>
      <c r="C3147" s="9" t="s">
        <v>12</v>
      </c>
      <c r="D3147" s="9" t="s">
        <v>45</v>
      </c>
      <c r="E3147" s="9" t="s">
        <v>46</v>
      </c>
      <c r="F3147" s="9" t="s">
        <v>47</v>
      </c>
      <c r="G3147" s="9" t="s">
        <v>1179</v>
      </c>
      <c r="H3147" s="9" t="s">
        <v>1180</v>
      </c>
      <c r="I3147" s="10">
        <v>32874</v>
      </c>
      <c r="J3147" s="12">
        <v>0</v>
      </c>
    </row>
    <row r="3148" spans="1:10" x14ac:dyDescent="0.2">
      <c r="A3148" s="9" t="s">
        <v>67</v>
      </c>
      <c r="B3148" s="9" t="s">
        <v>1179</v>
      </c>
      <c r="C3148" s="9" t="s">
        <v>12</v>
      </c>
      <c r="D3148" s="9" t="s">
        <v>45</v>
      </c>
      <c r="E3148" s="9" t="s">
        <v>46</v>
      </c>
      <c r="F3148" s="9" t="s">
        <v>47</v>
      </c>
      <c r="G3148" s="9" t="s">
        <v>1179</v>
      </c>
      <c r="H3148" s="9" t="s">
        <v>1180</v>
      </c>
      <c r="I3148" s="10">
        <v>33239</v>
      </c>
      <c r="J3148" s="12">
        <v>0</v>
      </c>
    </row>
    <row r="3149" spans="1:10" x14ac:dyDescent="0.2">
      <c r="A3149" s="9" t="s">
        <v>67</v>
      </c>
      <c r="B3149" s="9" t="s">
        <v>1179</v>
      </c>
      <c r="C3149" s="9" t="s">
        <v>12</v>
      </c>
      <c r="D3149" s="9" t="s">
        <v>45</v>
      </c>
      <c r="E3149" s="9" t="s">
        <v>46</v>
      </c>
      <c r="F3149" s="9" t="s">
        <v>47</v>
      </c>
      <c r="G3149" s="9" t="s">
        <v>1179</v>
      </c>
      <c r="H3149" s="9" t="s">
        <v>1180</v>
      </c>
      <c r="I3149" s="10">
        <v>33970</v>
      </c>
      <c r="J3149" s="11">
        <v>10509.26</v>
      </c>
    </row>
    <row r="3150" spans="1:10" x14ac:dyDescent="0.2">
      <c r="A3150" s="9" t="s">
        <v>67</v>
      </c>
      <c r="B3150" s="9" t="s">
        <v>1179</v>
      </c>
      <c r="C3150" s="9" t="s">
        <v>12</v>
      </c>
      <c r="D3150" s="9" t="s">
        <v>45</v>
      </c>
      <c r="E3150" s="9" t="s">
        <v>46</v>
      </c>
      <c r="F3150" s="9" t="s">
        <v>47</v>
      </c>
      <c r="G3150" s="9" t="s">
        <v>1179</v>
      </c>
      <c r="H3150" s="9" t="s">
        <v>1180</v>
      </c>
      <c r="I3150" s="10">
        <v>35065</v>
      </c>
      <c r="J3150" s="11">
        <v>1154.03</v>
      </c>
    </row>
    <row r="3151" spans="1:10" x14ac:dyDescent="0.2">
      <c r="A3151" s="9" t="s">
        <v>67</v>
      </c>
      <c r="B3151" s="9" t="s">
        <v>1179</v>
      </c>
      <c r="C3151" s="9" t="s">
        <v>12</v>
      </c>
      <c r="D3151" s="9" t="s">
        <v>45</v>
      </c>
      <c r="E3151" s="9" t="s">
        <v>46</v>
      </c>
      <c r="F3151" s="9" t="s">
        <v>47</v>
      </c>
      <c r="G3151" s="9" t="s">
        <v>1179</v>
      </c>
      <c r="H3151" s="9" t="s">
        <v>1180</v>
      </c>
      <c r="I3151" s="10">
        <v>35431</v>
      </c>
      <c r="J3151" s="12">
        <v>0</v>
      </c>
    </row>
    <row r="3152" spans="1:10" x14ac:dyDescent="0.2">
      <c r="A3152" s="9" t="s">
        <v>67</v>
      </c>
      <c r="B3152" s="9" t="s">
        <v>1179</v>
      </c>
      <c r="C3152" s="9" t="s">
        <v>12</v>
      </c>
      <c r="D3152" s="9" t="s">
        <v>45</v>
      </c>
      <c r="E3152" s="9" t="s">
        <v>46</v>
      </c>
      <c r="F3152" s="9" t="s">
        <v>47</v>
      </c>
      <c r="G3152" s="9" t="s">
        <v>1179</v>
      </c>
      <c r="H3152" s="9" t="s">
        <v>1180</v>
      </c>
      <c r="I3152" s="10">
        <v>37622</v>
      </c>
      <c r="J3152" s="11">
        <v>59677.56</v>
      </c>
    </row>
    <row r="3153" spans="1:10" x14ac:dyDescent="0.2">
      <c r="A3153" s="9" t="s">
        <v>67</v>
      </c>
      <c r="B3153" s="9" t="s">
        <v>1179</v>
      </c>
      <c r="C3153" s="9" t="s">
        <v>12</v>
      </c>
      <c r="D3153" s="9" t="s">
        <v>45</v>
      </c>
      <c r="E3153" s="9" t="s">
        <v>46</v>
      </c>
      <c r="F3153" s="9" t="s">
        <v>47</v>
      </c>
      <c r="G3153" s="9" t="s">
        <v>1179</v>
      </c>
      <c r="H3153" s="9" t="s">
        <v>1180</v>
      </c>
      <c r="I3153" s="10">
        <v>38769</v>
      </c>
      <c r="J3153" s="11">
        <v>32275.31</v>
      </c>
    </row>
    <row r="3154" spans="1:10" x14ac:dyDescent="0.2">
      <c r="A3154" s="9" t="s">
        <v>67</v>
      </c>
      <c r="B3154" s="9" t="s">
        <v>1179</v>
      </c>
      <c r="C3154" s="9" t="s">
        <v>12</v>
      </c>
      <c r="D3154" s="9" t="s">
        <v>45</v>
      </c>
      <c r="E3154" s="9" t="s">
        <v>46</v>
      </c>
      <c r="F3154" s="9" t="s">
        <v>47</v>
      </c>
      <c r="G3154" s="9" t="s">
        <v>1179</v>
      </c>
      <c r="H3154" s="9" t="s">
        <v>1180</v>
      </c>
      <c r="I3154" s="10">
        <v>39098</v>
      </c>
      <c r="J3154" s="11">
        <v>13641.56</v>
      </c>
    </row>
    <row r="3155" spans="1:10" x14ac:dyDescent="0.2">
      <c r="A3155" s="9" t="s">
        <v>67</v>
      </c>
      <c r="B3155" s="9" t="s">
        <v>1179</v>
      </c>
      <c r="C3155" s="9" t="s">
        <v>12</v>
      </c>
      <c r="D3155" s="9" t="s">
        <v>45</v>
      </c>
      <c r="E3155" s="9" t="s">
        <v>46</v>
      </c>
      <c r="F3155" s="9" t="s">
        <v>47</v>
      </c>
      <c r="G3155" s="9" t="s">
        <v>1179</v>
      </c>
      <c r="H3155" s="9" t="s">
        <v>1180</v>
      </c>
      <c r="I3155" s="10">
        <v>40714</v>
      </c>
      <c r="J3155" s="11">
        <v>115588.73</v>
      </c>
    </row>
    <row r="3156" spans="1:10" x14ac:dyDescent="0.2">
      <c r="A3156" s="9" t="s">
        <v>67</v>
      </c>
      <c r="B3156" s="9" t="s">
        <v>1179</v>
      </c>
      <c r="C3156" s="9" t="s">
        <v>12</v>
      </c>
      <c r="D3156" s="9" t="s">
        <v>45</v>
      </c>
      <c r="E3156" s="9" t="s">
        <v>46</v>
      </c>
      <c r="F3156" s="9" t="s">
        <v>47</v>
      </c>
      <c r="G3156" s="9" t="s">
        <v>1179</v>
      </c>
      <c r="H3156" s="9" t="s">
        <v>1180</v>
      </c>
      <c r="I3156" s="10">
        <v>42272</v>
      </c>
      <c r="J3156" s="11">
        <v>36618.199999999997</v>
      </c>
    </row>
    <row r="3157" spans="1:10" x14ac:dyDescent="0.2">
      <c r="A3157" s="9" t="s">
        <v>67</v>
      </c>
      <c r="B3157" s="9" t="s">
        <v>1181</v>
      </c>
      <c r="C3157" s="9" t="s">
        <v>34</v>
      </c>
      <c r="D3157" s="9" t="s">
        <v>37</v>
      </c>
      <c r="E3157" s="9" t="s">
        <v>46</v>
      </c>
      <c r="F3157" s="9" t="s">
        <v>47</v>
      </c>
      <c r="G3157" s="9" t="s">
        <v>1181</v>
      </c>
      <c r="H3157" s="9" t="s">
        <v>1182</v>
      </c>
      <c r="I3157" s="10">
        <v>38646</v>
      </c>
      <c r="J3157" s="12">
        <v>38598</v>
      </c>
    </row>
    <row r="3158" spans="1:10" x14ac:dyDescent="0.2">
      <c r="A3158" s="9" t="s">
        <v>67</v>
      </c>
      <c r="B3158" s="9" t="s">
        <v>1181</v>
      </c>
      <c r="C3158" s="9" t="s">
        <v>34</v>
      </c>
      <c r="D3158" s="9" t="s">
        <v>45</v>
      </c>
      <c r="E3158" s="9" t="s">
        <v>46</v>
      </c>
      <c r="F3158" s="9" t="s">
        <v>47</v>
      </c>
      <c r="G3158" s="9" t="s">
        <v>1181</v>
      </c>
      <c r="H3158" s="9" t="s">
        <v>1183</v>
      </c>
      <c r="I3158" s="10">
        <v>35065</v>
      </c>
      <c r="J3158" s="11">
        <v>1707.42</v>
      </c>
    </row>
    <row r="3159" spans="1:10" x14ac:dyDescent="0.2">
      <c r="A3159" s="9" t="s">
        <v>67</v>
      </c>
      <c r="B3159" s="9" t="s">
        <v>1181</v>
      </c>
      <c r="C3159" s="9" t="s">
        <v>34</v>
      </c>
      <c r="D3159" s="9" t="s">
        <v>45</v>
      </c>
      <c r="E3159" s="9" t="s">
        <v>46</v>
      </c>
      <c r="F3159" s="9" t="s">
        <v>47</v>
      </c>
      <c r="G3159" s="9" t="s">
        <v>1181</v>
      </c>
      <c r="H3159" s="9" t="s">
        <v>1183</v>
      </c>
      <c r="I3159" s="10">
        <v>35431</v>
      </c>
      <c r="J3159" s="11">
        <v>163391.89000000001</v>
      </c>
    </row>
    <row r="3160" spans="1:10" x14ac:dyDescent="0.2">
      <c r="A3160" s="9" t="s">
        <v>67</v>
      </c>
      <c r="B3160" s="9" t="s">
        <v>1181</v>
      </c>
      <c r="C3160" s="9" t="s">
        <v>34</v>
      </c>
      <c r="D3160" s="9" t="s">
        <v>45</v>
      </c>
      <c r="E3160" s="9" t="s">
        <v>46</v>
      </c>
      <c r="F3160" s="9" t="s">
        <v>47</v>
      </c>
      <c r="G3160" s="9" t="s">
        <v>1181</v>
      </c>
      <c r="H3160" s="9" t="s">
        <v>1183</v>
      </c>
      <c r="I3160" s="10">
        <v>36526</v>
      </c>
      <c r="J3160" s="11">
        <v>31160.22</v>
      </c>
    </row>
    <row r="3161" spans="1:10" x14ac:dyDescent="0.2">
      <c r="A3161" s="9" t="s">
        <v>67</v>
      </c>
      <c r="B3161" s="9" t="s">
        <v>1181</v>
      </c>
      <c r="C3161" s="9" t="s">
        <v>34</v>
      </c>
      <c r="D3161" s="9" t="s">
        <v>45</v>
      </c>
      <c r="E3161" s="9" t="s">
        <v>46</v>
      </c>
      <c r="F3161" s="9" t="s">
        <v>47</v>
      </c>
      <c r="G3161" s="9" t="s">
        <v>1181</v>
      </c>
      <c r="H3161" s="9" t="s">
        <v>1183</v>
      </c>
      <c r="I3161" s="10">
        <v>39903</v>
      </c>
      <c r="J3161" s="11">
        <v>51090.9</v>
      </c>
    </row>
    <row r="3162" spans="1:10" x14ac:dyDescent="0.2">
      <c r="A3162" s="9" t="s">
        <v>67</v>
      </c>
      <c r="B3162" s="9" t="s">
        <v>1181</v>
      </c>
      <c r="C3162" s="9" t="s">
        <v>34</v>
      </c>
      <c r="D3162" s="9" t="s">
        <v>45</v>
      </c>
      <c r="E3162" s="9" t="s">
        <v>46</v>
      </c>
      <c r="F3162" s="9" t="s">
        <v>47</v>
      </c>
      <c r="G3162" s="9" t="s">
        <v>1181</v>
      </c>
      <c r="H3162" s="9" t="s">
        <v>1183</v>
      </c>
      <c r="I3162" s="10">
        <v>40482</v>
      </c>
      <c r="J3162" s="11">
        <v>68008.479999999996</v>
      </c>
    </row>
    <row r="3163" spans="1:10" x14ac:dyDescent="0.2">
      <c r="A3163" s="9" t="s">
        <v>67</v>
      </c>
      <c r="B3163" s="9" t="s">
        <v>1181</v>
      </c>
      <c r="C3163" s="9" t="s">
        <v>34</v>
      </c>
      <c r="D3163" s="9" t="s">
        <v>45</v>
      </c>
      <c r="E3163" s="9" t="s">
        <v>46</v>
      </c>
      <c r="F3163" s="9" t="s">
        <v>47</v>
      </c>
      <c r="G3163" s="9" t="s">
        <v>1181</v>
      </c>
      <c r="H3163" s="9" t="s">
        <v>1183</v>
      </c>
      <c r="I3163" s="10">
        <v>40575</v>
      </c>
      <c r="J3163" s="11">
        <v>4201.62</v>
      </c>
    </row>
    <row r="3164" spans="1:10" x14ac:dyDescent="0.2">
      <c r="A3164" s="9" t="s">
        <v>67</v>
      </c>
      <c r="B3164" s="9" t="s">
        <v>1181</v>
      </c>
      <c r="C3164" s="9" t="s">
        <v>34</v>
      </c>
      <c r="D3164" s="9" t="s">
        <v>45</v>
      </c>
      <c r="E3164" s="9" t="s">
        <v>46</v>
      </c>
      <c r="F3164" s="9" t="s">
        <v>47</v>
      </c>
      <c r="G3164" s="9" t="s">
        <v>1181</v>
      </c>
      <c r="H3164" s="9" t="s">
        <v>1183</v>
      </c>
      <c r="I3164" s="10">
        <v>41418</v>
      </c>
      <c r="J3164" s="11">
        <v>51789.39</v>
      </c>
    </row>
    <row r="3165" spans="1:10" x14ac:dyDescent="0.2">
      <c r="A3165" s="9" t="s">
        <v>67</v>
      </c>
      <c r="B3165" s="9" t="s">
        <v>1181</v>
      </c>
      <c r="C3165" s="9" t="s">
        <v>34</v>
      </c>
      <c r="D3165" s="9" t="s">
        <v>45</v>
      </c>
      <c r="E3165" s="9" t="s">
        <v>46</v>
      </c>
      <c r="F3165" s="9" t="s">
        <v>47</v>
      </c>
      <c r="G3165" s="9" t="s">
        <v>1181</v>
      </c>
      <c r="H3165" s="9" t="s">
        <v>1183</v>
      </c>
      <c r="I3165" s="10">
        <v>42395</v>
      </c>
      <c r="J3165" s="11">
        <v>66052.75</v>
      </c>
    </row>
    <row r="3166" spans="1:10" x14ac:dyDescent="0.2">
      <c r="A3166" s="9" t="s">
        <v>67</v>
      </c>
      <c r="B3166" s="9" t="s">
        <v>1184</v>
      </c>
      <c r="C3166" s="9" t="s">
        <v>34</v>
      </c>
      <c r="D3166" s="9" t="s">
        <v>37</v>
      </c>
      <c r="E3166" s="9" t="s">
        <v>46</v>
      </c>
      <c r="F3166" s="9" t="s">
        <v>47</v>
      </c>
      <c r="G3166" s="9" t="s">
        <v>1184</v>
      </c>
      <c r="H3166" s="9" t="s">
        <v>1185</v>
      </c>
      <c r="I3166" s="10">
        <v>41348</v>
      </c>
      <c r="J3166" s="12">
        <v>0</v>
      </c>
    </row>
    <row r="3167" spans="1:10" x14ac:dyDescent="0.2">
      <c r="A3167" s="9" t="s">
        <v>67</v>
      </c>
      <c r="B3167" s="9" t="s">
        <v>1184</v>
      </c>
      <c r="C3167" s="9" t="s">
        <v>34</v>
      </c>
      <c r="D3167" s="9" t="s">
        <v>45</v>
      </c>
      <c r="E3167" s="9" t="s">
        <v>46</v>
      </c>
      <c r="F3167" s="9" t="s">
        <v>47</v>
      </c>
      <c r="G3167" s="9" t="s">
        <v>1184</v>
      </c>
      <c r="H3167" s="9" t="s">
        <v>1186</v>
      </c>
      <c r="I3167" s="10">
        <v>33604</v>
      </c>
      <c r="J3167" s="11">
        <v>2688.33</v>
      </c>
    </row>
    <row r="3168" spans="1:10" x14ac:dyDescent="0.2">
      <c r="A3168" s="9" t="s">
        <v>67</v>
      </c>
      <c r="B3168" s="9" t="s">
        <v>1184</v>
      </c>
      <c r="C3168" s="9" t="s">
        <v>34</v>
      </c>
      <c r="D3168" s="9" t="s">
        <v>45</v>
      </c>
      <c r="E3168" s="9" t="s">
        <v>46</v>
      </c>
      <c r="F3168" s="9" t="s">
        <v>47</v>
      </c>
      <c r="G3168" s="9" t="s">
        <v>1184</v>
      </c>
      <c r="H3168" s="9" t="s">
        <v>1186</v>
      </c>
      <c r="I3168" s="10">
        <v>33970</v>
      </c>
      <c r="J3168" s="11">
        <v>3602.82</v>
      </c>
    </row>
    <row r="3169" spans="1:10" x14ac:dyDescent="0.2">
      <c r="A3169" s="9" t="s">
        <v>67</v>
      </c>
      <c r="B3169" s="9" t="s">
        <v>1184</v>
      </c>
      <c r="C3169" s="9" t="s">
        <v>34</v>
      </c>
      <c r="D3169" s="9" t="s">
        <v>45</v>
      </c>
      <c r="E3169" s="9" t="s">
        <v>46</v>
      </c>
      <c r="F3169" s="9" t="s">
        <v>47</v>
      </c>
      <c r="G3169" s="9" t="s">
        <v>1184</v>
      </c>
      <c r="H3169" s="9" t="s">
        <v>1186</v>
      </c>
      <c r="I3169" s="10">
        <v>34700</v>
      </c>
      <c r="J3169" s="11">
        <v>827.31</v>
      </c>
    </row>
    <row r="3170" spans="1:10" x14ac:dyDescent="0.2">
      <c r="A3170" s="9" t="s">
        <v>67</v>
      </c>
      <c r="B3170" s="9" t="s">
        <v>1184</v>
      </c>
      <c r="C3170" s="9" t="s">
        <v>34</v>
      </c>
      <c r="D3170" s="9" t="s">
        <v>45</v>
      </c>
      <c r="E3170" s="9" t="s">
        <v>46</v>
      </c>
      <c r="F3170" s="9" t="s">
        <v>47</v>
      </c>
      <c r="G3170" s="9" t="s">
        <v>1184</v>
      </c>
      <c r="H3170" s="9" t="s">
        <v>1186</v>
      </c>
      <c r="I3170" s="10">
        <v>35796</v>
      </c>
      <c r="J3170" s="11">
        <v>6771.97</v>
      </c>
    </row>
    <row r="3171" spans="1:10" x14ac:dyDescent="0.2">
      <c r="A3171" s="9" t="s">
        <v>67</v>
      </c>
      <c r="B3171" s="9" t="s">
        <v>1184</v>
      </c>
      <c r="C3171" s="9" t="s">
        <v>34</v>
      </c>
      <c r="D3171" s="9" t="s">
        <v>45</v>
      </c>
      <c r="E3171" s="9" t="s">
        <v>46</v>
      </c>
      <c r="F3171" s="9" t="s">
        <v>47</v>
      </c>
      <c r="G3171" s="9" t="s">
        <v>1184</v>
      </c>
      <c r="H3171" s="9" t="s">
        <v>1186</v>
      </c>
      <c r="I3171" s="10">
        <v>36161</v>
      </c>
      <c r="J3171" s="11">
        <v>12945.55</v>
      </c>
    </row>
    <row r="3172" spans="1:10" x14ac:dyDescent="0.2">
      <c r="A3172" s="9" t="s">
        <v>67</v>
      </c>
      <c r="B3172" s="9" t="s">
        <v>1184</v>
      </c>
      <c r="C3172" s="9" t="s">
        <v>34</v>
      </c>
      <c r="D3172" s="9" t="s">
        <v>45</v>
      </c>
      <c r="E3172" s="9" t="s">
        <v>46</v>
      </c>
      <c r="F3172" s="9" t="s">
        <v>47</v>
      </c>
      <c r="G3172" s="9" t="s">
        <v>1184</v>
      </c>
      <c r="H3172" s="9" t="s">
        <v>1186</v>
      </c>
      <c r="I3172" s="10">
        <v>37257</v>
      </c>
      <c r="J3172" s="11">
        <v>4425.6099999999997</v>
      </c>
    </row>
    <row r="3173" spans="1:10" x14ac:dyDescent="0.2">
      <c r="A3173" s="9" t="s">
        <v>67</v>
      </c>
      <c r="B3173" s="9" t="s">
        <v>1184</v>
      </c>
      <c r="C3173" s="9" t="s">
        <v>34</v>
      </c>
      <c r="D3173" s="9" t="s">
        <v>45</v>
      </c>
      <c r="E3173" s="9" t="s">
        <v>46</v>
      </c>
      <c r="F3173" s="9" t="s">
        <v>47</v>
      </c>
      <c r="G3173" s="9" t="s">
        <v>1184</v>
      </c>
      <c r="H3173" s="9" t="s">
        <v>1186</v>
      </c>
      <c r="I3173" s="10">
        <v>37987</v>
      </c>
      <c r="J3173" s="11">
        <v>170807.75</v>
      </c>
    </row>
    <row r="3174" spans="1:10" x14ac:dyDescent="0.2">
      <c r="A3174" s="9" t="s">
        <v>67</v>
      </c>
      <c r="B3174" s="9" t="s">
        <v>1184</v>
      </c>
      <c r="C3174" s="9" t="s">
        <v>34</v>
      </c>
      <c r="D3174" s="9" t="s">
        <v>45</v>
      </c>
      <c r="E3174" s="9" t="s">
        <v>46</v>
      </c>
      <c r="F3174" s="9" t="s">
        <v>47</v>
      </c>
      <c r="G3174" s="9" t="s">
        <v>1184</v>
      </c>
      <c r="H3174" s="9" t="s">
        <v>1186</v>
      </c>
      <c r="I3174" s="10">
        <v>38353</v>
      </c>
      <c r="J3174" s="11">
        <v>421293.8</v>
      </c>
    </row>
    <row r="3175" spans="1:10" x14ac:dyDescent="0.2">
      <c r="A3175" s="9" t="s">
        <v>67</v>
      </c>
      <c r="B3175" s="9" t="s">
        <v>1184</v>
      </c>
      <c r="C3175" s="9" t="s">
        <v>34</v>
      </c>
      <c r="D3175" s="9" t="s">
        <v>45</v>
      </c>
      <c r="E3175" s="9" t="s">
        <v>46</v>
      </c>
      <c r="F3175" s="9" t="s">
        <v>47</v>
      </c>
      <c r="G3175" s="9" t="s">
        <v>1184</v>
      </c>
      <c r="H3175" s="9" t="s">
        <v>1186</v>
      </c>
      <c r="I3175" s="10">
        <v>39507</v>
      </c>
      <c r="J3175" s="11">
        <v>20189.080000000002</v>
      </c>
    </row>
    <row r="3176" spans="1:10" x14ac:dyDescent="0.2">
      <c r="A3176" s="9" t="s">
        <v>67</v>
      </c>
      <c r="B3176" s="9" t="s">
        <v>1184</v>
      </c>
      <c r="C3176" s="9" t="s">
        <v>34</v>
      </c>
      <c r="D3176" s="9" t="s">
        <v>45</v>
      </c>
      <c r="E3176" s="9" t="s">
        <v>46</v>
      </c>
      <c r="F3176" s="9" t="s">
        <v>47</v>
      </c>
      <c r="G3176" s="9" t="s">
        <v>1184</v>
      </c>
      <c r="H3176" s="9" t="s">
        <v>1186</v>
      </c>
      <c r="I3176" s="10">
        <v>39629</v>
      </c>
      <c r="J3176" s="11">
        <v>154995.76</v>
      </c>
    </row>
    <row r="3177" spans="1:10" x14ac:dyDescent="0.2">
      <c r="A3177" s="9" t="s">
        <v>67</v>
      </c>
      <c r="B3177" s="9" t="s">
        <v>1184</v>
      </c>
      <c r="C3177" s="9" t="s">
        <v>34</v>
      </c>
      <c r="D3177" s="9" t="s">
        <v>45</v>
      </c>
      <c r="E3177" s="9" t="s">
        <v>46</v>
      </c>
      <c r="F3177" s="9" t="s">
        <v>47</v>
      </c>
      <c r="G3177" s="9" t="s">
        <v>1184</v>
      </c>
      <c r="H3177" s="9" t="s">
        <v>1186</v>
      </c>
      <c r="I3177" s="10">
        <v>39691</v>
      </c>
      <c r="J3177" s="11">
        <v>3082.53</v>
      </c>
    </row>
    <row r="3178" spans="1:10" x14ac:dyDescent="0.2">
      <c r="A3178" s="9" t="s">
        <v>67</v>
      </c>
      <c r="B3178" s="9" t="s">
        <v>1184</v>
      </c>
      <c r="C3178" s="9" t="s">
        <v>34</v>
      </c>
      <c r="D3178" s="9" t="s">
        <v>45</v>
      </c>
      <c r="E3178" s="9" t="s">
        <v>46</v>
      </c>
      <c r="F3178" s="9" t="s">
        <v>47</v>
      </c>
      <c r="G3178" s="9" t="s">
        <v>1184</v>
      </c>
      <c r="H3178" s="9" t="s">
        <v>1186</v>
      </c>
      <c r="I3178" s="10">
        <v>39721</v>
      </c>
      <c r="J3178" s="11">
        <v>14766.87</v>
      </c>
    </row>
    <row r="3179" spans="1:10" x14ac:dyDescent="0.2">
      <c r="A3179" s="9" t="s">
        <v>67</v>
      </c>
      <c r="B3179" s="9" t="s">
        <v>1184</v>
      </c>
      <c r="C3179" s="9" t="s">
        <v>34</v>
      </c>
      <c r="D3179" s="9" t="s">
        <v>45</v>
      </c>
      <c r="E3179" s="9" t="s">
        <v>46</v>
      </c>
      <c r="F3179" s="9" t="s">
        <v>47</v>
      </c>
      <c r="G3179" s="9" t="s">
        <v>1184</v>
      </c>
      <c r="H3179" s="9" t="s">
        <v>1186</v>
      </c>
      <c r="I3179" s="10">
        <v>39903</v>
      </c>
      <c r="J3179" s="11">
        <v>22352.33</v>
      </c>
    </row>
    <row r="3180" spans="1:10" x14ac:dyDescent="0.2">
      <c r="A3180" s="9" t="s">
        <v>67</v>
      </c>
      <c r="B3180" s="9" t="s">
        <v>1184</v>
      </c>
      <c r="C3180" s="9" t="s">
        <v>34</v>
      </c>
      <c r="D3180" s="9" t="s">
        <v>45</v>
      </c>
      <c r="E3180" s="9" t="s">
        <v>46</v>
      </c>
      <c r="F3180" s="9" t="s">
        <v>47</v>
      </c>
      <c r="G3180" s="9" t="s">
        <v>1184</v>
      </c>
      <c r="H3180" s="9" t="s">
        <v>1186</v>
      </c>
      <c r="I3180" s="10">
        <v>40347</v>
      </c>
      <c r="J3180" s="11">
        <v>62452.2</v>
      </c>
    </row>
    <row r="3181" spans="1:10" x14ac:dyDescent="0.2">
      <c r="A3181" s="9" t="s">
        <v>67</v>
      </c>
      <c r="B3181" s="9" t="s">
        <v>1184</v>
      </c>
      <c r="C3181" s="9" t="s">
        <v>34</v>
      </c>
      <c r="D3181" s="9" t="s">
        <v>45</v>
      </c>
      <c r="E3181" s="9" t="s">
        <v>46</v>
      </c>
      <c r="F3181" s="9" t="s">
        <v>47</v>
      </c>
      <c r="G3181" s="9" t="s">
        <v>1184</v>
      </c>
      <c r="H3181" s="9" t="s">
        <v>1186</v>
      </c>
      <c r="I3181" s="10">
        <v>40482</v>
      </c>
      <c r="J3181" s="11">
        <v>29753.7</v>
      </c>
    </row>
    <row r="3182" spans="1:10" x14ac:dyDescent="0.2">
      <c r="A3182" s="9" t="s">
        <v>67</v>
      </c>
      <c r="B3182" s="9" t="s">
        <v>1184</v>
      </c>
      <c r="C3182" s="9" t="s">
        <v>34</v>
      </c>
      <c r="D3182" s="9" t="s">
        <v>45</v>
      </c>
      <c r="E3182" s="9" t="s">
        <v>46</v>
      </c>
      <c r="F3182" s="9" t="s">
        <v>47</v>
      </c>
      <c r="G3182" s="9" t="s">
        <v>1184</v>
      </c>
      <c r="H3182" s="9" t="s">
        <v>1186</v>
      </c>
      <c r="I3182" s="10">
        <v>40575</v>
      </c>
      <c r="J3182" s="11">
        <v>1838.16</v>
      </c>
    </row>
    <row r="3183" spans="1:10" x14ac:dyDescent="0.2">
      <c r="A3183" s="9" t="s">
        <v>67</v>
      </c>
      <c r="B3183" s="9" t="s">
        <v>1184</v>
      </c>
      <c r="C3183" s="9" t="s">
        <v>34</v>
      </c>
      <c r="D3183" s="9" t="s">
        <v>45</v>
      </c>
      <c r="E3183" s="9" t="s">
        <v>46</v>
      </c>
      <c r="F3183" s="9" t="s">
        <v>47</v>
      </c>
      <c r="G3183" s="9" t="s">
        <v>1184</v>
      </c>
      <c r="H3183" s="9" t="s">
        <v>1186</v>
      </c>
      <c r="I3183" s="10">
        <v>41348</v>
      </c>
      <c r="J3183" s="11">
        <v>13067.01</v>
      </c>
    </row>
    <row r="3184" spans="1:10" x14ac:dyDescent="0.2">
      <c r="A3184" s="9" t="s">
        <v>67</v>
      </c>
      <c r="B3184" s="9" t="s">
        <v>1184</v>
      </c>
      <c r="C3184" s="9" t="s">
        <v>34</v>
      </c>
      <c r="D3184" s="9" t="s">
        <v>45</v>
      </c>
      <c r="E3184" s="9" t="s">
        <v>46</v>
      </c>
      <c r="F3184" s="9" t="s">
        <v>47</v>
      </c>
      <c r="G3184" s="9" t="s">
        <v>1184</v>
      </c>
      <c r="H3184" s="9" t="s">
        <v>1186</v>
      </c>
      <c r="I3184" s="10">
        <v>41500</v>
      </c>
      <c r="J3184" s="11">
        <v>16351.04</v>
      </c>
    </row>
    <row r="3185" spans="1:10" x14ac:dyDescent="0.2">
      <c r="A3185" s="9" t="s">
        <v>67</v>
      </c>
      <c r="B3185" s="9" t="s">
        <v>1184</v>
      </c>
      <c r="C3185" s="9" t="s">
        <v>34</v>
      </c>
      <c r="D3185" s="9" t="s">
        <v>45</v>
      </c>
      <c r="E3185" s="9" t="s">
        <v>46</v>
      </c>
      <c r="F3185" s="9" t="s">
        <v>47</v>
      </c>
      <c r="G3185" s="9" t="s">
        <v>1184</v>
      </c>
      <c r="H3185" s="9" t="s">
        <v>1186</v>
      </c>
      <c r="I3185" s="10">
        <v>42461</v>
      </c>
      <c r="J3185" s="11">
        <v>19432.84</v>
      </c>
    </row>
    <row r="3186" spans="1:10" x14ac:dyDescent="0.2">
      <c r="A3186" s="9" t="s">
        <v>67</v>
      </c>
      <c r="B3186" s="9" t="s">
        <v>1187</v>
      </c>
      <c r="C3186" s="9" t="s">
        <v>12</v>
      </c>
      <c r="D3186" s="9" t="s">
        <v>45</v>
      </c>
      <c r="E3186" s="9" t="s">
        <v>46</v>
      </c>
      <c r="F3186" s="9" t="s">
        <v>47</v>
      </c>
      <c r="G3186" s="9" t="s">
        <v>1187</v>
      </c>
      <c r="H3186" s="9" t="s">
        <v>1188</v>
      </c>
      <c r="I3186" s="10">
        <v>39478</v>
      </c>
      <c r="J3186" s="11">
        <v>26467.22</v>
      </c>
    </row>
    <row r="3187" spans="1:10" x14ac:dyDescent="0.2">
      <c r="A3187" s="9" t="s">
        <v>67</v>
      </c>
      <c r="B3187" s="9" t="s">
        <v>1187</v>
      </c>
      <c r="C3187" s="9" t="s">
        <v>12</v>
      </c>
      <c r="D3187" s="9" t="s">
        <v>45</v>
      </c>
      <c r="E3187" s="9" t="s">
        <v>46</v>
      </c>
      <c r="F3187" s="9" t="s">
        <v>47</v>
      </c>
      <c r="G3187" s="9" t="s">
        <v>1187</v>
      </c>
      <c r="H3187" s="9" t="s">
        <v>1188</v>
      </c>
      <c r="I3187" s="10">
        <v>39599</v>
      </c>
      <c r="J3187" s="11">
        <v>649.9</v>
      </c>
    </row>
    <row r="3188" spans="1:10" x14ac:dyDescent="0.2">
      <c r="A3188" s="9" t="s">
        <v>67</v>
      </c>
      <c r="B3188" s="9" t="s">
        <v>1187</v>
      </c>
      <c r="C3188" s="9" t="s">
        <v>12</v>
      </c>
      <c r="D3188" s="9" t="s">
        <v>45</v>
      </c>
      <c r="E3188" s="9" t="s">
        <v>46</v>
      </c>
      <c r="F3188" s="9" t="s">
        <v>47</v>
      </c>
      <c r="G3188" s="9" t="s">
        <v>1187</v>
      </c>
      <c r="H3188" s="9" t="s">
        <v>1188</v>
      </c>
      <c r="I3188" s="10">
        <v>39691</v>
      </c>
      <c r="J3188" s="11">
        <v>691.62</v>
      </c>
    </row>
    <row r="3189" spans="1:10" x14ac:dyDescent="0.2">
      <c r="A3189" s="9" t="s">
        <v>67</v>
      </c>
      <c r="B3189" s="9" t="s">
        <v>1189</v>
      </c>
      <c r="C3189" s="9" t="s">
        <v>34</v>
      </c>
      <c r="D3189" s="9" t="s">
        <v>45</v>
      </c>
      <c r="E3189" s="9" t="s">
        <v>46</v>
      </c>
      <c r="F3189" s="9" t="s">
        <v>47</v>
      </c>
      <c r="G3189" s="9" t="s">
        <v>1189</v>
      </c>
      <c r="H3189" s="9" t="s">
        <v>1190</v>
      </c>
      <c r="I3189" s="10">
        <v>36161</v>
      </c>
      <c r="J3189" s="11">
        <v>2742.28</v>
      </c>
    </row>
    <row r="3190" spans="1:10" x14ac:dyDescent="0.2">
      <c r="A3190" s="9" t="s">
        <v>67</v>
      </c>
      <c r="B3190" s="9" t="s">
        <v>1189</v>
      </c>
      <c r="C3190" s="9" t="s">
        <v>34</v>
      </c>
      <c r="D3190" s="9" t="s">
        <v>45</v>
      </c>
      <c r="E3190" s="9" t="s">
        <v>46</v>
      </c>
      <c r="F3190" s="9" t="s">
        <v>47</v>
      </c>
      <c r="G3190" s="9" t="s">
        <v>1189</v>
      </c>
      <c r="H3190" s="9" t="s">
        <v>1190</v>
      </c>
      <c r="I3190" s="10">
        <v>37257</v>
      </c>
      <c r="J3190" s="11">
        <v>133.63</v>
      </c>
    </row>
    <row r="3191" spans="1:10" x14ac:dyDescent="0.2">
      <c r="A3191" s="9" t="s">
        <v>67</v>
      </c>
      <c r="B3191" s="9" t="s">
        <v>1189</v>
      </c>
      <c r="C3191" s="9" t="s">
        <v>34</v>
      </c>
      <c r="D3191" s="9" t="s">
        <v>45</v>
      </c>
      <c r="E3191" s="9" t="s">
        <v>46</v>
      </c>
      <c r="F3191" s="9" t="s">
        <v>47</v>
      </c>
      <c r="G3191" s="9" t="s">
        <v>1189</v>
      </c>
      <c r="H3191" s="9" t="s">
        <v>1190</v>
      </c>
      <c r="I3191" s="10">
        <v>37622</v>
      </c>
      <c r="J3191" s="11">
        <v>145456.10999999999</v>
      </c>
    </row>
    <row r="3192" spans="1:10" x14ac:dyDescent="0.2">
      <c r="A3192" s="9" t="s">
        <v>67</v>
      </c>
      <c r="B3192" s="9" t="s">
        <v>1189</v>
      </c>
      <c r="C3192" s="9" t="s">
        <v>34</v>
      </c>
      <c r="D3192" s="9" t="s">
        <v>45</v>
      </c>
      <c r="E3192" s="9" t="s">
        <v>46</v>
      </c>
      <c r="F3192" s="9" t="s">
        <v>47</v>
      </c>
      <c r="G3192" s="9" t="s">
        <v>1189</v>
      </c>
      <c r="H3192" s="9" t="s">
        <v>1190</v>
      </c>
      <c r="I3192" s="10">
        <v>38625</v>
      </c>
      <c r="J3192" s="11">
        <v>278053.78999999998</v>
      </c>
    </row>
    <row r="3193" spans="1:10" x14ac:dyDescent="0.2">
      <c r="A3193" s="9" t="s">
        <v>67</v>
      </c>
      <c r="B3193" s="9" t="s">
        <v>1189</v>
      </c>
      <c r="C3193" s="9" t="s">
        <v>34</v>
      </c>
      <c r="D3193" s="9" t="s">
        <v>45</v>
      </c>
      <c r="E3193" s="9" t="s">
        <v>46</v>
      </c>
      <c r="F3193" s="9" t="s">
        <v>47</v>
      </c>
      <c r="G3193" s="9" t="s">
        <v>1189</v>
      </c>
      <c r="H3193" s="9" t="s">
        <v>1190</v>
      </c>
      <c r="I3193" s="10">
        <v>39493</v>
      </c>
      <c r="J3193" s="11">
        <v>189805.73</v>
      </c>
    </row>
    <row r="3194" spans="1:10" x14ac:dyDescent="0.2">
      <c r="A3194" s="9" t="s">
        <v>67</v>
      </c>
      <c r="B3194" s="9" t="s">
        <v>1189</v>
      </c>
      <c r="C3194" s="9" t="s">
        <v>34</v>
      </c>
      <c r="D3194" s="9" t="s">
        <v>45</v>
      </c>
      <c r="E3194" s="9" t="s">
        <v>46</v>
      </c>
      <c r="F3194" s="9" t="s">
        <v>47</v>
      </c>
      <c r="G3194" s="9" t="s">
        <v>1189</v>
      </c>
      <c r="H3194" s="9" t="s">
        <v>1190</v>
      </c>
      <c r="I3194" s="10">
        <v>39777</v>
      </c>
      <c r="J3194" s="11">
        <v>4583.8</v>
      </c>
    </row>
    <row r="3195" spans="1:10" x14ac:dyDescent="0.2">
      <c r="A3195" s="9" t="s">
        <v>67</v>
      </c>
      <c r="B3195" s="9" t="s">
        <v>1189</v>
      </c>
      <c r="C3195" s="9" t="s">
        <v>34</v>
      </c>
      <c r="D3195" s="9" t="s">
        <v>45</v>
      </c>
      <c r="E3195" s="9" t="s">
        <v>46</v>
      </c>
      <c r="F3195" s="9" t="s">
        <v>47</v>
      </c>
      <c r="G3195" s="9" t="s">
        <v>1189</v>
      </c>
      <c r="H3195" s="9" t="s">
        <v>1190</v>
      </c>
      <c r="I3195" s="10">
        <v>40973</v>
      </c>
      <c r="J3195" s="11">
        <v>66148.789999999994</v>
      </c>
    </row>
    <row r="3196" spans="1:10" x14ac:dyDescent="0.2">
      <c r="A3196" s="9" t="s">
        <v>67</v>
      </c>
      <c r="B3196" s="9" t="s">
        <v>1191</v>
      </c>
      <c r="C3196" s="9" t="s">
        <v>12</v>
      </c>
      <c r="D3196" s="9" t="s">
        <v>45</v>
      </c>
      <c r="E3196" s="9" t="s">
        <v>46</v>
      </c>
      <c r="F3196" s="9" t="s">
        <v>47</v>
      </c>
      <c r="G3196" s="9" t="s">
        <v>1191</v>
      </c>
      <c r="H3196" s="9" t="s">
        <v>1192</v>
      </c>
      <c r="I3196" s="10">
        <v>33970</v>
      </c>
      <c r="J3196" s="11">
        <v>69748.47</v>
      </c>
    </row>
    <row r="3197" spans="1:10" x14ac:dyDescent="0.2">
      <c r="A3197" s="9" t="s">
        <v>67</v>
      </c>
      <c r="B3197" s="9" t="s">
        <v>1191</v>
      </c>
      <c r="C3197" s="9" t="s">
        <v>12</v>
      </c>
      <c r="D3197" s="9" t="s">
        <v>45</v>
      </c>
      <c r="E3197" s="9" t="s">
        <v>46</v>
      </c>
      <c r="F3197" s="9" t="s">
        <v>47</v>
      </c>
      <c r="G3197" s="9" t="s">
        <v>1191</v>
      </c>
      <c r="H3197" s="9" t="s">
        <v>1192</v>
      </c>
      <c r="I3197" s="10">
        <v>34335</v>
      </c>
      <c r="J3197" s="11">
        <v>329277.53999999998</v>
      </c>
    </row>
    <row r="3198" spans="1:10" x14ac:dyDescent="0.2">
      <c r="A3198" s="9" t="s">
        <v>67</v>
      </c>
      <c r="B3198" s="9" t="s">
        <v>1191</v>
      </c>
      <c r="C3198" s="9" t="s">
        <v>12</v>
      </c>
      <c r="D3198" s="9" t="s">
        <v>45</v>
      </c>
      <c r="E3198" s="9" t="s">
        <v>46</v>
      </c>
      <c r="F3198" s="9" t="s">
        <v>47</v>
      </c>
      <c r="G3198" s="9" t="s">
        <v>1191</v>
      </c>
      <c r="H3198" s="9" t="s">
        <v>1192</v>
      </c>
      <c r="I3198" s="10">
        <v>35796</v>
      </c>
      <c r="J3198" s="11">
        <v>19102.189999999999</v>
      </c>
    </row>
    <row r="3199" spans="1:10" x14ac:dyDescent="0.2">
      <c r="A3199" s="9" t="s">
        <v>67</v>
      </c>
      <c r="B3199" s="9" t="s">
        <v>1193</v>
      </c>
      <c r="C3199" s="9" t="s">
        <v>12</v>
      </c>
      <c r="D3199" s="9" t="s">
        <v>45</v>
      </c>
      <c r="E3199" s="9" t="s">
        <v>46</v>
      </c>
      <c r="F3199" s="9" t="s">
        <v>47</v>
      </c>
      <c r="G3199" s="9" t="s">
        <v>1193</v>
      </c>
      <c r="H3199" s="9" t="s">
        <v>1194</v>
      </c>
      <c r="I3199" s="10">
        <v>34335</v>
      </c>
      <c r="J3199" s="11">
        <v>10958.73</v>
      </c>
    </row>
    <row r="3200" spans="1:10" x14ac:dyDescent="0.2">
      <c r="A3200" s="9" t="s">
        <v>67</v>
      </c>
      <c r="B3200" s="9" t="s">
        <v>1193</v>
      </c>
      <c r="C3200" s="9" t="s">
        <v>12</v>
      </c>
      <c r="D3200" s="9" t="s">
        <v>45</v>
      </c>
      <c r="E3200" s="9" t="s">
        <v>46</v>
      </c>
      <c r="F3200" s="9" t="s">
        <v>47</v>
      </c>
      <c r="G3200" s="9" t="s">
        <v>1193</v>
      </c>
      <c r="H3200" s="9" t="s">
        <v>1194</v>
      </c>
      <c r="I3200" s="10">
        <v>35065</v>
      </c>
      <c r="J3200" s="12">
        <v>0</v>
      </c>
    </row>
    <row r="3201" spans="1:10" x14ac:dyDescent="0.2">
      <c r="A3201" s="9" t="s">
        <v>67</v>
      </c>
      <c r="B3201" s="9" t="s">
        <v>1193</v>
      </c>
      <c r="C3201" s="9" t="s">
        <v>12</v>
      </c>
      <c r="D3201" s="9" t="s">
        <v>45</v>
      </c>
      <c r="E3201" s="9" t="s">
        <v>46</v>
      </c>
      <c r="F3201" s="9" t="s">
        <v>47</v>
      </c>
      <c r="G3201" s="9" t="s">
        <v>1193</v>
      </c>
      <c r="H3201" s="9" t="s">
        <v>1194</v>
      </c>
      <c r="I3201" s="10">
        <v>37257</v>
      </c>
      <c r="J3201" s="11">
        <v>34301.03</v>
      </c>
    </row>
    <row r="3202" spans="1:10" x14ac:dyDescent="0.2">
      <c r="A3202" s="9" t="s">
        <v>67</v>
      </c>
      <c r="B3202" s="9" t="s">
        <v>1193</v>
      </c>
      <c r="C3202" s="9" t="s">
        <v>12</v>
      </c>
      <c r="D3202" s="9" t="s">
        <v>45</v>
      </c>
      <c r="E3202" s="9" t="s">
        <v>46</v>
      </c>
      <c r="F3202" s="9" t="s">
        <v>47</v>
      </c>
      <c r="G3202" s="9" t="s">
        <v>1193</v>
      </c>
      <c r="H3202" s="9" t="s">
        <v>1194</v>
      </c>
      <c r="I3202" s="10">
        <v>41152</v>
      </c>
      <c r="J3202" s="11">
        <v>7932.55</v>
      </c>
    </row>
    <row r="3203" spans="1:10" x14ac:dyDescent="0.2">
      <c r="A3203" s="9" t="s">
        <v>67</v>
      </c>
      <c r="B3203" s="9" t="s">
        <v>1195</v>
      </c>
      <c r="C3203" s="9" t="s">
        <v>34</v>
      </c>
      <c r="D3203" s="9" t="s">
        <v>45</v>
      </c>
      <c r="E3203" s="9" t="s">
        <v>46</v>
      </c>
      <c r="F3203" s="9" t="s">
        <v>47</v>
      </c>
      <c r="G3203" s="9" t="s">
        <v>1195</v>
      </c>
      <c r="H3203" s="9" t="s">
        <v>1196</v>
      </c>
      <c r="I3203" s="10">
        <v>36161</v>
      </c>
      <c r="J3203" s="11">
        <v>5221.1899999999996</v>
      </c>
    </row>
    <row r="3204" spans="1:10" x14ac:dyDescent="0.2">
      <c r="A3204" s="9" t="s">
        <v>67</v>
      </c>
      <c r="B3204" s="9" t="s">
        <v>1197</v>
      </c>
      <c r="C3204" s="9" t="s">
        <v>34</v>
      </c>
      <c r="D3204" s="9" t="s">
        <v>45</v>
      </c>
      <c r="E3204" s="9" t="s">
        <v>46</v>
      </c>
      <c r="F3204" s="9" t="s">
        <v>47</v>
      </c>
      <c r="G3204" s="9" t="s">
        <v>1197</v>
      </c>
      <c r="H3204" s="9" t="s">
        <v>1198</v>
      </c>
      <c r="I3204" s="10">
        <v>36161</v>
      </c>
      <c r="J3204" s="11">
        <v>273407.05</v>
      </c>
    </row>
    <row r="3205" spans="1:10" x14ac:dyDescent="0.2">
      <c r="A3205" s="9" t="s">
        <v>67</v>
      </c>
      <c r="B3205" s="9" t="s">
        <v>1197</v>
      </c>
      <c r="C3205" s="9" t="s">
        <v>34</v>
      </c>
      <c r="D3205" s="9" t="s">
        <v>45</v>
      </c>
      <c r="E3205" s="9" t="s">
        <v>46</v>
      </c>
      <c r="F3205" s="9" t="s">
        <v>47</v>
      </c>
      <c r="G3205" s="9" t="s">
        <v>1197</v>
      </c>
      <c r="H3205" s="9" t="s">
        <v>1198</v>
      </c>
      <c r="I3205" s="10">
        <v>40421</v>
      </c>
      <c r="J3205" s="11">
        <v>2802.05</v>
      </c>
    </row>
    <row r="3206" spans="1:10" x14ac:dyDescent="0.2">
      <c r="A3206" s="9" t="s">
        <v>67</v>
      </c>
      <c r="B3206" s="9" t="s">
        <v>1197</v>
      </c>
      <c r="C3206" s="9" t="s">
        <v>34</v>
      </c>
      <c r="D3206" s="9" t="s">
        <v>45</v>
      </c>
      <c r="E3206" s="9" t="s">
        <v>46</v>
      </c>
      <c r="F3206" s="9" t="s">
        <v>47</v>
      </c>
      <c r="G3206" s="9" t="s">
        <v>1197</v>
      </c>
      <c r="H3206" s="9" t="s">
        <v>1198</v>
      </c>
      <c r="I3206" s="10">
        <v>41527</v>
      </c>
      <c r="J3206" s="11">
        <v>33665.39</v>
      </c>
    </row>
    <row r="3207" spans="1:10" x14ac:dyDescent="0.2">
      <c r="A3207" s="9" t="s">
        <v>67</v>
      </c>
      <c r="B3207" s="9" t="s">
        <v>1197</v>
      </c>
      <c r="C3207" s="9" t="s">
        <v>34</v>
      </c>
      <c r="D3207" s="9" t="s">
        <v>45</v>
      </c>
      <c r="E3207" s="9" t="s">
        <v>46</v>
      </c>
      <c r="F3207" s="9" t="s">
        <v>47</v>
      </c>
      <c r="G3207" s="9" t="s">
        <v>1197</v>
      </c>
      <c r="H3207" s="9" t="s">
        <v>1198</v>
      </c>
      <c r="I3207" s="10">
        <v>41680</v>
      </c>
      <c r="J3207" s="11">
        <v>2528.84</v>
      </c>
    </row>
    <row r="3208" spans="1:10" x14ac:dyDescent="0.2">
      <c r="A3208" s="9" t="s">
        <v>67</v>
      </c>
      <c r="B3208" s="9" t="s">
        <v>1199</v>
      </c>
      <c r="C3208" s="9" t="s">
        <v>34</v>
      </c>
      <c r="D3208" s="9" t="s">
        <v>30</v>
      </c>
      <c r="E3208" s="9" t="s">
        <v>46</v>
      </c>
      <c r="F3208" s="9" t="s">
        <v>47</v>
      </c>
      <c r="G3208" s="9" t="s">
        <v>1199</v>
      </c>
      <c r="H3208" s="9" t="s">
        <v>1200</v>
      </c>
      <c r="I3208" s="10">
        <v>39447</v>
      </c>
      <c r="J3208" s="12">
        <v>0</v>
      </c>
    </row>
    <row r="3209" spans="1:10" x14ac:dyDescent="0.2">
      <c r="A3209" s="9" t="s">
        <v>67</v>
      </c>
      <c r="B3209" s="9" t="s">
        <v>1199</v>
      </c>
      <c r="C3209" s="9" t="s">
        <v>34</v>
      </c>
      <c r="D3209" s="9" t="s">
        <v>30</v>
      </c>
      <c r="E3209" s="9" t="s">
        <v>46</v>
      </c>
      <c r="F3209" s="9" t="s">
        <v>47</v>
      </c>
      <c r="G3209" s="9" t="s">
        <v>1199</v>
      </c>
      <c r="H3209" s="9" t="s">
        <v>1200</v>
      </c>
      <c r="I3209" s="10">
        <v>39500</v>
      </c>
      <c r="J3209" s="12">
        <v>0</v>
      </c>
    </row>
    <row r="3210" spans="1:10" x14ac:dyDescent="0.2">
      <c r="A3210" s="9" t="s">
        <v>67</v>
      </c>
      <c r="B3210" s="9" t="s">
        <v>1199</v>
      </c>
      <c r="C3210" s="9" t="s">
        <v>34</v>
      </c>
      <c r="D3210" s="9" t="s">
        <v>30</v>
      </c>
      <c r="E3210" s="9" t="s">
        <v>46</v>
      </c>
      <c r="F3210" s="9" t="s">
        <v>47</v>
      </c>
      <c r="G3210" s="9" t="s">
        <v>1199</v>
      </c>
      <c r="H3210" s="9" t="s">
        <v>1200</v>
      </c>
      <c r="I3210" s="10">
        <v>41518</v>
      </c>
      <c r="J3210" s="11">
        <v>0.04</v>
      </c>
    </row>
    <row r="3211" spans="1:10" x14ac:dyDescent="0.2">
      <c r="A3211" s="9" t="s">
        <v>67</v>
      </c>
      <c r="B3211" s="9" t="s">
        <v>1199</v>
      </c>
      <c r="C3211" s="9" t="s">
        <v>34</v>
      </c>
      <c r="D3211" s="9" t="s">
        <v>45</v>
      </c>
      <c r="E3211" s="9" t="s">
        <v>46</v>
      </c>
      <c r="F3211" s="9" t="s">
        <v>47</v>
      </c>
      <c r="G3211" s="9" t="s">
        <v>1199</v>
      </c>
      <c r="H3211" s="9" t="s">
        <v>1201</v>
      </c>
      <c r="I3211" s="10">
        <v>31413</v>
      </c>
      <c r="J3211" s="11">
        <v>42203.46</v>
      </c>
    </row>
    <row r="3212" spans="1:10" x14ac:dyDescent="0.2">
      <c r="A3212" s="9" t="s">
        <v>67</v>
      </c>
      <c r="B3212" s="9" t="s">
        <v>1199</v>
      </c>
      <c r="C3212" s="9" t="s">
        <v>34</v>
      </c>
      <c r="D3212" s="9" t="s">
        <v>45</v>
      </c>
      <c r="E3212" s="9" t="s">
        <v>46</v>
      </c>
      <c r="F3212" s="9" t="s">
        <v>47</v>
      </c>
      <c r="G3212" s="9" t="s">
        <v>1199</v>
      </c>
      <c r="H3212" s="9" t="s">
        <v>1201</v>
      </c>
      <c r="I3212" s="10">
        <v>34700</v>
      </c>
      <c r="J3212" s="11">
        <v>71552.17</v>
      </c>
    </row>
    <row r="3213" spans="1:10" x14ac:dyDescent="0.2">
      <c r="A3213" s="9" t="s">
        <v>67</v>
      </c>
      <c r="B3213" s="9" t="s">
        <v>1199</v>
      </c>
      <c r="C3213" s="9" t="s">
        <v>34</v>
      </c>
      <c r="D3213" s="9" t="s">
        <v>45</v>
      </c>
      <c r="E3213" s="9" t="s">
        <v>46</v>
      </c>
      <c r="F3213" s="9" t="s">
        <v>47</v>
      </c>
      <c r="G3213" s="9" t="s">
        <v>1199</v>
      </c>
      <c r="H3213" s="9" t="s">
        <v>1201</v>
      </c>
      <c r="I3213" s="10">
        <v>35796</v>
      </c>
      <c r="J3213" s="11">
        <v>354170.9</v>
      </c>
    </row>
    <row r="3214" spans="1:10" x14ac:dyDescent="0.2">
      <c r="A3214" s="9" t="s">
        <v>67</v>
      </c>
      <c r="B3214" s="9" t="s">
        <v>1199</v>
      </c>
      <c r="C3214" s="9" t="s">
        <v>34</v>
      </c>
      <c r="D3214" s="9" t="s">
        <v>45</v>
      </c>
      <c r="E3214" s="9" t="s">
        <v>46</v>
      </c>
      <c r="F3214" s="9" t="s">
        <v>47</v>
      </c>
      <c r="G3214" s="9" t="s">
        <v>1199</v>
      </c>
      <c r="H3214" s="9" t="s">
        <v>1201</v>
      </c>
      <c r="I3214" s="10">
        <v>37987</v>
      </c>
      <c r="J3214" s="11">
        <v>3828.6</v>
      </c>
    </row>
    <row r="3215" spans="1:10" x14ac:dyDescent="0.2">
      <c r="A3215" s="9" t="s">
        <v>67</v>
      </c>
      <c r="B3215" s="9" t="s">
        <v>1199</v>
      </c>
      <c r="C3215" s="9" t="s">
        <v>34</v>
      </c>
      <c r="D3215" s="9" t="s">
        <v>45</v>
      </c>
      <c r="E3215" s="9" t="s">
        <v>46</v>
      </c>
      <c r="F3215" s="9" t="s">
        <v>47</v>
      </c>
      <c r="G3215" s="9" t="s">
        <v>1199</v>
      </c>
      <c r="H3215" s="9" t="s">
        <v>1201</v>
      </c>
      <c r="I3215" s="10">
        <v>39447</v>
      </c>
      <c r="J3215" s="11">
        <v>764699.91</v>
      </c>
    </row>
    <row r="3216" spans="1:10" x14ac:dyDescent="0.2">
      <c r="A3216" s="9" t="s">
        <v>67</v>
      </c>
      <c r="B3216" s="9" t="s">
        <v>1199</v>
      </c>
      <c r="C3216" s="9" t="s">
        <v>34</v>
      </c>
      <c r="D3216" s="9" t="s">
        <v>45</v>
      </c>
      <c r="E3216" s="9" t="s">
        <v>46</v>
      </c>
      <c r="F3216" s="9" t="s">
        <v>47</v>
      </c>
      <c r="G3216" s="9" t="s">
        <v>1199</v>
      </c>
      <c r="H3216" s="9" t="s">
        <v>1201</v>
      </c>
      <c r="I3216" s="10">
        <v>39448</v>
      </c>
      <c r="J3216" s="11">
        <v>54396.22</v>
      </c>
    </row>
    <row r="3217" spans="1:10" x14ac:dyDescent="0.2">
      <c r="A3217" s="9" t="s">
        <v>67</v>
      </c>
      <c r="B3217" s="9" t="s">
        <v>1199</v>
      </c>
      <c r="C3217" s="9" t="s">
        <v>34</v>
      </c>
      <c r="D3217" s="9" t="s">
        <v>45</v>
      </c>
      <c r="E3217" s="9" t="s">
        <v>46</v>
      </c>
      <c r="F3217" s="9" t="s">
        <v>47</v>
      </c>
      <c r="G3217" s="9" t="s">
        <v>1199</v>
      </c>
      <c r="H3217" s="9" t="s">
        <v>1201</v>
      </c>
      <c r="I3217" s="10">
        <v>39500</v>
      </c>
      <c r="J3217" s="11">
        <v>416.6</v>
      </c>
    </row>
    <row r="3218" spans="1:10" x14ac:dyDescent="0.2">
      <c r="A3218" s="9" t="s">
        <v>67</v>
      </c>
      <c r="B3218" s="9" t="s">
        <v>1199</v>
      </c>
      <c r="C3218" s="9" t="s">
        <v>34</v>
      </c>
      <c r="D3218" s="9" t="s">
        <v>45</v>
      </c>
      <c r="E3218" s="9" t="s">
        <v>46</v>
      </c>
      <c r="F3218" s="9" t="s">
        <v>47</v>
      </c>
      <c r="G3218" s="9" t="s">
        <v>1199</v>
      </c>
      <c r="H3218" s="9" t="s">
        <v>1201</v>
      </c>
      <c r="I3218" s="10">
        <v>40806</v>
      </c>
      <c r="J3218" s="11">
        <v>130989.1</v>
      </c>
    </row>
    <row r="3219" spans="1:10" x14ac:dyDescent="0.2">
      <c r="A3219" s="9" t="s">
        <v>67</v>
      </c>
      <c r="B3219" s="9" t="s">
        <v>1199</v>
      </c>
      <c r="C3219" s="9" t="s">
        <v>34</v>
      </c>
      <c r="D3219" s="9" t="s">
        <v>45</v>
      </c>
      <c r="E3219" s="9" t="s">
        <v>46</v>
      </c>
      <c r="F3219" s="9" t="s">
        <v>47</v>
      </c>
      <c r="G3219" s="9" t="s">
        <v>1199</v>
      </c>
      <c r="H3219" s="9" t="s">
        <v>1201</v>
      </c>
      <c r="I3219" s="10">
        <v>41518</v>
      </c>
      <c r="J3219" s="11">
        <v>188958.56</v>
      </c>
    </row>
    <row r="3220" spans="1:10" x14ac:dyDescent="0.2">
      <c r="A3220" s="9" t="s">
        <v>67</v>
      </c>
      <c r="B3220" s="9" t="s">
        <v>1199</v>
      </c>
      <c r="C3220" s="9" t="s">
        <v>34</v>
      </c>
      <c r="D3220" s="9" t="s">
        <v>45</v>
      </c>
      <c r="E3220" s="9" t="s">
        <v>46</v>
      </c>
      <c r="F3220" s="9" t="s">
        <v>47</v>
      </c>
      <c r="G3220" s="9" t="s">
        <v>1199</v>
      </c>
      <c r="H3220" s="9" t="s">
        <v>1201</v>
      </c>
      <c r="I3220" s="10">
        <v>42493</v>
      </c>
      <c r="J3220" s="11">
        <v>50213.11</v>
      </c>
    </row>
    <row r="3221" spans="1:10" x14ac:dyDescent="0.2">
      <c r="A3221" s="9" t="s">
        <v>67</v>
      </c>
      <c r="B3221" s="9" t="s">
        <v>1202</v>
      </c>
      <c r="C3221" s="9" t="s">
        <v>12</v>
      </c>
      <c r="D3221" s="9" t="s">
        <v>45</v>
      </c>
      <c r="E3221" s="9" t="s">
        <v>46</v>
      </c>
      <c r="F3221" s="9" t="s">
        <v>47</v>
      </c>
      <c r="G3221" s="9" t="s">
        <v>1202</v>
      </c>
      <c r="H3221" s="9" t="s">
        <v>1203</v>
      </c>
      <c r="I3221" s="10">
        <v>40814</v>
      </c>
      <c r="J3221" s="11">
        <v>16324.23</v>
      </c>
    </row>
    <row r="3222" spans="1:10" x14ac:dyDescent="0.2">
      <c r="A3222" s="9" t="s">
        <v>67</v>
      </c>
      <c r="B3222" s="9" t="s">
        <v>1202</v>
      </c>
      <c r="C3222" s="9" t="s">
        <v>12</v>
      </c>
      <c r="D3222" s="9" t="s">
        <v>45</v>
      </c>
      <c r="E3222" s="9" t="s">
        <v>46</v>
      </c>
      <c r="F3222" s="9" t="s">
        <v>47</v>
      </c>
      <c r="G3222" s="9" t="s">
        <v>1202</v>
      </c>
      <c r="H3222" s="9" t="s">
        <v>1203</v>
      </c>
      <c r="I3222" s="10">
        <v>40939</v>
      </c>
      <c r="J3222" s="11">
        <v>28068.95</v>
      </c>
    </row>
    <row r="3223" spans="1:10" x14ac:dyDescent="0.2">
      <c r="A3223" s="9" t="s">
        <v>67</v>
      </c>
      <c r="B3223" s="9" t="s">
        <v>1202</v>
      </c>
      <c r="C3223" s="9" t="s">
        <v>12</v>
      </c>
      <c r="D3223" s="9" t="s">
        <v>45</v>
      </c>
      <c r="E3223" s="9" t="s">
        <v>46</v>
      </c>
      <c r="F3223" s="9" t="s">
        <v>47</v>
      </c>
      <c r="G3223" s="9" t="s">
        <v>1202</v>
      </c>
      <c r="H3223" s="9" t="s">
        <v>1203</v>
      </c>
      <c r="I3223" s="10">
        <v>40968</v>
      </c>
      <c r="J3223" s="11">
        <v>985.58</v>
      </c>
    </row>
    <row r="3224" spans="1:10" x14ac:dyDescent="0.2">
      <c r="A3224" s="9" t="s">
        <v>67</v>
      </c>
      <c r="B3224" s="9" t="s">
        <v>1202</v>
      </c>
      <c r="C3224" s="9" t="s">
        <v>12</v>
      </c>
      <c r="D3224" s="9" t="s">
        <v>45</v>
      </c>
      <c r="E3224" s="9" t="s">
        <v>46</v>
      </c>
      <c r="F3224" s="9" t="s">
        <v>47</v>
      </c>
      <c r="G3224" s="9" t="s">
        <v>1202</v>
      </c>
      <c r="H3224" s="9" t="s">
        <v>1203</v>
      </c>
      <c r="I3224" s="10">
        <v>40999</v>
      </c>
      <c r="J3224" s="11">
        <v>86.88</v>
      </c>
    </row>
    <row r="3225" spans="1:10" x14ac:dyDescent="0.2">
      <c r="A3225" s="9" t="s">
        <v>67</v>
      </c>
      <c r="B3225" s="9" t="s">
        <v>1202</v>
      </c>
      <c r="C3225" s="9" t="s">
        <v>12</v>
      </c>
      <c r="D3225" s="9" t="s">
        <v>45</v>
      </c>
      <c r="E3225" s="9" t="s">
        <v>46</v>
      </c>
      <c r="F3225" s="9" t="s">
        <v>47</v>
      </c>
      <c r="G3225" s="9" t="s">
        <v>1202</v>
      </c>
      <c r="H3225" s="9" t="s">
        <v>1203</v>
      </c>
      <c r="I3225" s="10">
        <v>41060</v>
      </c>
      <c r="J3225" s="11">
        <v>-410.06</v>
      </c>
    </row>
    <row r="3226" spans="1:10" x14ac:dyDescent="0.2">
      <c r="A3226" s="9" t="s">
        <v>67</v>
      </c>
      <c r="B3226" s="9" t="s">
        <v>1202</v>
      </c>
      <c r="C3226" s="9" t="s">
        <v>12</v>
      </c>
      <c r="D3226" s="9" t="s">
        <v>45</v>
      </c>
      <c r="E3226" s="9" t="s">
        <v>46</v>
      </c>
      <c r="F3226" s="9" t="s">
        <v>47</v>
      </c>
      <c r="G3226" s="9" t="s">
        <v>1202</v>
      </c>
      <c r="H3226" s="9" t="s">
        <v>1203</v>
      </c>
      <c r="I3226" s="10">
        <v>41090</v>
      </c>
      <c r="J3226" s="11">
        <v>122.39</v>
      </c>
    </row>
    <row r="3227" spans="1:10" x14ac:dyDescent="0.2">
      <c r="A3227" s="9" t="s">
        <v>67</v>
      </c>
      <c r="B3227" s="9" t="s">
        <v>1202</v>
      </c>
      <c r="C3227" s="9" t="s">
        <v>12</v>
      </c>
      <c r="D3227" s="9" t="s">
        <v>45</v>
      </c>
      <c r="E3227" s="9" t="s">
        <v>46</v>
      </c>
      <c r="F3227" s="9" t="s">
        <v>47</v>
      </c>
      <c r="G3227" s="9" t="s">
        <v>1202</v>
      </c>
      <c r="H3227" s="9" t="s">
        <v>1203</v>
      </c>
      <c r="I3227" s="10">
        <v>41428</v>
      </c>
      <c r="J3227" s="11">
        <v>69210.080000000002</v>
      </c>
    </row>
    <row r="3228" spans="1:10" x14ac:dyDescent="0.2">
      <c r="A3228" s="9" t="s">
        <v>67</v>
      </c>
      <c r="B3228" s="9" t="s">
        <v>1204</v>
      </c>
      <c r="C3228" s="9" t="s">
        <v>34</v>
      </c>
      <c r="D3228" s="9" t="s">
        <v>45</v>
      </c>
      <c r="E3228" s="9" t="s">
        <v>46</v>
      </c>
      <c r="F3228" s="9" t="s">
        <v>47</v>
      </c>
      <c r="G3228" s="9" t="s">
        <v>1204</v>
      </c>
      <c r="H3228" s="9" t="s">
        <v>1205</v>
      </c>
      <c r="I3228" s="10">
        <v>31048</v>
      </c>
      <c r="J3228" s="11">
        <v>115563.98</v>
      </c>
    </row>
    <row r="3229" spans="1:10" x14ac:dyDescent="0.2">
      <c r="A3229" s="9" t="s">
        <v>67</v>
      </c>
      <c r="B3229" s="9" t="s">
        <v>1204</v>
      </c>
      <c r="C3229" s="9" t="s">
        <v>34</v>
      </c>
      <c r="D3229" s="9" t="s">
        <v>45</v>
      </c>
      <c r="E3229" s="9" t="s">
        <v>46</v>
      </c>
      <c r="F3229" s="9" t="s">
        <v>47</v>
      </c>
      <c r="G3229" s="9" t="s">
        <v>1204</v>
      </c>
      <c r="H3229" s="9" t="s">
        <v>1205</v>
      </c>
      <c r="I3229" s="10">
        <v>35065</v>
      </c>
      <c r="J3229" s="11">
        <v>3626.56</v>
      </c>
    </row>
    <row r="3230" spans="1:10" x14ac:dyDescent="0.2">
      <c r="A3230" s="9" t="s">
        <v>67</v>
      </c>
      <c r="B3230" s="9" t="s">
        <v>1204</v>
      </c>
      <c r="C3230" s="9" t="s">
        <v>34</v>
      </c>
      <c r="D3230" s="9" t="s">
        <v>45</v>
      </c>
      <c r="E3230" s="9" t="s">
        <v>46</v>
      </c>
      <c r="F3230" s="9" t="s">
        <v>47</v>
      </c>
      <c r="G3230" s="9" t="s">
        <v>1204</v>
      </c>
      <c r="H3230" s="9" t="s">
        <v>1205</v>
      </c>
      <c r="I3230" s="10">
        <v>37987</v>
      </c>
      <c r="J3230" s="11">
        <v>66950.41</v>
      </c>
    </row>
    <row r="3231" spans="1:10" x14ac:dyDescent="0.2">
      <c r="A3231" s="9" t="s">
        <v>67</v>
      </c>
      <c r="B3231" s="9" t="s">
        <v>1206</v>
      </c>
      <c r="C3231" s="9" t="s">
        <v>12</v>
      </c>
      <c r="D3231" s="9" t="s">
        <v>45</v>
      </c>
      <c r="E3231" s="9" t="s">
        <v>46</v>
      </c>
      <c r="F3231" s="9" t="s">
        <v>47</v>
      </c>
      <c r="G3231" s="9" t="s">
        <v>1206</v>
      </c>
      <c r="H3231" s="9" t="s">
        <v>1207</v>
      </c>
      <c r="I3231" s="10">
        <v>28856</v>
      </c>
      <c r="J3231" s="11">
        <v>3532.61</v>
      </c>
    </row>
    <row r="3232" spans="1:10" x14ac:dyDescent="0.2">
      <c r="A3232" s="9" t="s">
        <v>67</v>
      </c>
      <c r="B3232" s="9" t="s">
        <v>1206</v>
      </c>
      <c r="C3232" s="9" t="s">
        <v>12</v>
      </c>
      <c r="D3232" s="9" t="s">
        <v>45</v>
      </c>
      <c r="E3232" s="9" t="s">
        <v>46</v>
      </c>
      <c r="F3232" s="9" t="s">
        <v>47</v>
      </c>
      <c r="G3232" s="9" t="s">
        <v>1206</v>
      </c>
      <c r="H3232" s="9" t="s">
        <v>1207</v>
      </c>
      <c r="I3232" s="10">
        <v>30317</v>
      </c>
      <c r="J3232" s="11">
        <v>300.62</v>
      </c>
    </row>
    <row r="3233" spans="1:10" x14ac:dyDescent="0.2">
      <c r="A3233" s="9" t="s">
        <v>67</v>
      </c>
      <c r="B3233" s="9" t="s">
        <v>1206</v>
      </c>
      <c r="C3233" s="9" t="s">
        <v>12</v>
      </c>
      <c r="D3233" s="9" t="s">
        <v>45</v>
      </c>
      <c r="E3233" s="9" t="s">
        <v>46</v>
      </c>
      <c r="F3233" s="9" t="s">
        <v>47</v>
      </c>
      <c r="G3233" s="9" t="s">
        <v>1206</v>
      </c>
      <c r="H3233" s="9" t="s">
        <v>1207</v>
      </c>
      <c r="I3233" s="10">
        <v>30682</v>
      </c>
      <c r="J3233" s="11">
        <v>11969.21</v>
      </c>
    </row>
    <row r="3234" spans="1:10" x14ac:dyDescent="0.2">
      <c r="A3234" s="9" t="s">
        <v>67</v>
      </c>
      <c r="B3234" s="9" t="s">
        <v>1206</v>
      </c>
      <c r="C3234" s="9" t="s">
        <v>12</v>
      </c>
      <c r="D3234" s="9" t="s">
        <v>45</v>
      </c>
      <c r="E3234" s="9" t="s">
        <v>46</v>
      </c>
      <c r="F3234" s="9" t="s">
        <v>47</v>
      </c>
      <c r="G3234" s="9" t="s">
        <v>1206</v>
      </c>
      <c r="H3234" s="9" t="s">
        <v>1207</v>
      </c>
      <c r="I3234" s="10">
        <v>31413</v>
      </c>
      <c r="J3234" s="11">
        <v>3947.18</v>
      </c>
    </row>
    <row r="3235" spans="1:10" x14ac:dyDescent="0.2">
      <c r="A3235" s="9" t="s">
        <v>67</v>
      </c>
      <c r="B3235" s="9" t="s">
        <v>1206</v>
      </c>
      <c r="C3235" s="9" t="s">
        <v>12</v>
      </c>
      <c r="D3235" s="9" t="s">
        <v>45</v>
      </c>
      <c r="E3235" s="9" t="s">
        <v>46</v>
      </c>
      <c r="F3235" s="9" t="s">
        <v>47</v>
      </c>
      <c r="G3235" s="9" t="s">
        <v>1206</v>
      </c>
      <c r="H3235" s="9" t="s">
        <v>1207</v>
      </c>
      <c r="I3235" s="10">
        <v>31778</v>
      </c>
      <c r="J3235" s="11">
        <v>1452.1</v>
      </c>
    </row>
    <row r="3236" spans="1:10" x14ac:dyDescent="0.2">
      <c r="A3236" s="9" t="s">
        <v>67</v>
      </c>
      <c r="B3236" s="9" t="s">
        <v>1206</v>
      </c>
      <c r="C3236" s="9" t="s">
        <v>12</v>
      </c>
      <c r="D3236" s="9" t="s">
        <v>45</v>
      </c>
      <c r="E3236" s="9" t="s">
        <v>46</v>
      </c>
      <c r="F3236" s="9" t="s">
        <v>47</v>
      </c>
      <c r="G3236" s="9" t="s">
        <v>1206</v>
      </c>
      <c r="H3236" s="9" t="s">
        <v>1207</v>
      </c>
      <c r="I3236" s="10">
        <v>32143</v>
      </c>
      <c r="J3236" s="11">
        <v>8511.2000000000007</v>
      </c>
    </row>
    <row r="3237" spans="1:10" x14ac:dyDescent="0.2">
      <c r="A3237" s="9" t="s">
        <v>67</v>
      </c>
      <c r="B3237" s="9" t="s">
        <v>1206</v>
      </c>
      <c r="C3237" s="9" t="s">
        <v>12</v>
      </c>
      <c r="D3237" s="9" t="s">
        <v>45</v>
      </c>
      <c r="E3237" s="9" t="s">
        <v>46</v>
      </c>
      <c r="F3237" s="9" t="s">
        <v>47</v>
      </c>
      <c r="G3237" s="9" t="s">
        <v>1206</v>
      </c>
      <c r="H3237" s="9" t="s">
        <v>1207</v>
      </c>
      <c r="I3237" s="10">
        <v>32509</v>
      </c>
      <c r="J3237" s="11">
        <v>45911.09</v>
      </c>
    </row>
    <row r="3238" spans="1:10" x14ac:dyDescent="0.2">
      <c r="A3238" s="9" t="s">
        <v>67</v>
      </c>
      <c r="B3238" s="9" t="s">
        <v>1206</v>
      </c>
      <c r="C3238" s="9" t="s">
        <v>12</v>
      </c>
      <c r="D3238" s="9" t="s">
        <v>45</v>
      </c>
      <c r="E3238" s="9" t="s">
        <v>46</v>
      </c>
      <c r="F3238" s="9" t="s">
        <v>47</v>
      </c>
      <c r="G3238" s="9" t="s">
        <v>1206</v>
      </c>
      <c r="H3238" s="9" t="s">
        <v>1207</v>
      </c>
      <c r="I3238" s="10">
        <v>32874</v>
      </c>
      <c r="J3238" s="11">
        <v>2419.9899999999998</v>
      </c>
    </row>
    <row r="3239" spans="1:10" x14ac:dyDescent="0.2">
      <c r="A3239" s="9" t="s">
        <v>67</v>
      </c>
      <c r="B3239" s="9" t="s">
        <v>1206</v>
      </c>
      <c r="C3239" s="9" t="s">
        <v>12</v>
      </c>
      <c r="D3239" s="9" t="s">
        <v>45</v>
      </c>
      <c r="E3239" s="9" t="s">
        <v>46</v>
      </c>
      <c r="F3239" s="9" t="s">
        <v>47</v>
      </c>
      <c r="G3239" s="9" t="s">
        <v>1206</v>
      </c>
      <c r="H3239" s="9" t="s">
        <v>1207</v>
      </c>
      <c r="I3239" s="10">
        <v>33239</v>
      </c>
      <c r="J3239" s="11">
        <v>14019.44</v>
      </c>
    </row>
    <row r="3240" spans="1:10" x14ac:dyDescent="0.2">
      <c r="A3240" s="9" t="s">
        <v>67</v>
      </c>
      <c r="B3240" s="9" t="s">
        <v>1206</v>
      </c>
      <c r="C3240" s="9" t="s">
        <v>12</v>
      </c>
      <c r="D3240" s="9" t="s">
        <v>45</v>
      </c>
      <c r="E3240" s="9" t="s">
        <v>46</v>
      </c>
      <c r="F3240" s="9" t="s">
        <v>47</v>
      </c>
      <c r="G3240" s="9" t="s">
        <v>1206</v>
      </c>
      <c r="H3240" s="9" t="s">
        <v>1207</v>
      </c>
      <c r="I3240" s="10">
        <v>33970</v>
      </c>
      <c r="J3240" s="11">
        <v>114139.83</v>
      </c>
    </row>
    <row r="3241" spans="1:10" x14ac:dyDescent="0.2">
      <c r="A3241" s="9" t="s">
        <v>67</v>
      </c>
      <c r="B3241" s="9" t="s">
        <v>1206</v>
      </c>
      <c r="C3241" s="9" t="s">
        <v>12</v>
      </c>
      <c r="D3241" s="9" t="s">
        <v>45</v>
      </c>
      <c r="E3241" s="9" t="s">
        <v>46</v>
      </c>
      <c r="F3241" s="9" t="s">
        <v>47</v>
      </c>
      <c r="G3241" s="9" t="s">
        <v>1206</v>
      </c>
      <c r="H3241" s="9" t="s">
        <v>1207</v>
      </c>
      <c r="I3241" s="10">
        <v>34335</v>
      </c>
      <c r="J3241" s="11">
        <v>8335.83</v>
      </c>
    </row>
    <row r="3242" spans="1:10" x14ac:dyDescent="0.2">
      <c r="A3242" s="9" t="s">
        <v>67</v>
      </c>
      <c r="B3242" s="9" t="s">
        <v>1206</v>
      </c>
      <c r="C3242" s="9" t="s">
        <v>12</v>
      </c>
      <c r="D3242" s="9" t="s">
        <v>45</v>
      </c>
      <c r="E3242" s="9" t="s">
        <v>46</v>
      </c>
      <c r="F3242" s="9" t="s">
        <v>47</v>
      </c>
      <c r="G3242" s="9" t="s">
        <v>1206</v>
      </c>
      <c r="H3242" s="9" t="s">
        <v>1207</v>
      </c>
      <c r="I3242" s="10">
        <v>34700</v>
      </c>
      <c r="J3242" s="11">
        <v>15396.48</v>
      </c>
    </row>
    <row r="3243" spans="1:10" x14ac:dyDescent="0.2">
      <c r="A3243" s="9" t="s">
        <v>67</v>
      </c>
      <c r="B3243" s="9" t="s">
        <v>1206</v>
      </c>
      <c r="C3243" s="9" t="s">
        <v>12</v>
      </c>
      <c r="D3243" s="9" t="s">
        <v>45</v>
      </c>
      <c r="E3243" s="9" t="s">
        <v>46</v>
      </c>
      <c r="F3243" s="9" t="s">
        <v>47</v>
      </c>
      <c r="G3243" s="9" t="s">
        <v>1206</v>
      </c>
      <c r="H3243" s="9" t="s">
        <v>1207</v>
      </c>
      <c r="I3243" s="10">
        <v>35065</v>
      </c>
      <c r="J3243" s="11">
        <v>6131.09</v>
      </c>
    </row>
    <row r="3244" spans="1:10" x14ac:dyDescent="0.2">
      <c r="A3244" s="9" t="s">
        <v>67</v>
      </c>
      <c r="B3244" s="9" t="s">
        <v>1206</v>
      </c>
      <c r="C3244" s="9" t="s">
        <v>12</v>
      </c>
      <c r="D3244" s="9" t="s">
        <v>45</v>
      </c>
      <c r="E3244" s="9" t="s">
        <v>46</v>
      </c>
      <c r="F3244" s="9" t="s">
        <v>47</v>
      </c>
      <c r="G3244" s="9" t="s">
        <v>1206</v>
      </c>
      <c r="H3244" s="9" t="s">
        <v>1207</v>
      </c>
      <c r="I3244" s="10">
        <v>35431</v>
      </c>
      <c r="J3244" s="11">
        <v>247108.87</v>
      </c>
    </row>
    <row r="3245" spans="1:10" x14ac:dyDescent="0.2">
      <c r="A3245" s="9" t="s">
        <v>67</v>
      </c>
      <c r="B3245" s="9" t="s">
        <v>1206</v>
      </c>
      <c r="C3245" s="9" t="s">
        <v>12</v>
      </c>
      <c r="D3245" s="9" t="s">
        <v>45</v>
      </c>
      <c r="E3245" s="9" t="s">
        <v>46</v>
      </c>
      <c r="F3245" s="9" t="s">
        <v>47</v>
      </c>
      <c r="G3245" s="9" t="s">
        <v>1206</v>
      </c>
      <c r="H3245" s="9" t="s">
        <v>1207</v>
      </c>
      <c r="I3245" s="10">
        <v>36526</v>
      </c>
      <c r="J3245" s="12">
        <v>0</v>
      </c>
    </row>
    <row r="3246" spans="1:10" x14ac:dyDescent="0.2">
      <c r="A3246" s="9" t="s">
        <v>67</v>
      </c>
      <c r="B3246" s="9" t="s">
        <v>1206</v>
      </c>
      <c r="C3246" s="9" t="s">
        <v>12</v>
      </c>
      <c r="D3246" s="9" t="s">
        <v>45</v>
      </c>
      <c r="E3246" s="9" t="s">
        <v>46</v>
      </c>
      <c r="F3246" s="9" t="s">
        <v>47</v>
      </c>
      <c r="G3246" s="9" t="s">
        <v>1206</v>
      </c>
      <c r="H3246" s="9" t="s">
        <v>1207</v>
      </c>
      <c r="I3246" s="10">
        <v>36892</v>
      </c>
      <c r="J3246" s="11">
        <v>1316765.3999999999</v>
      </c>
    </row>
    <row r="3247" spans="1:10" x14ac:dyDescent="0.2">
      <c r="A3247" s="9" t="s">
        <v>67</v>
      </c>
      <c r="B3247" s="9" t="s">
        <v>1206</v>
      </c>
      <c r="C3247" s="9" t="s">
        <v>12</v>
      </c>
      <c r="D3247" s="9" t="s">
        <v>45</v>
      </c>
      <c r="E3247" s="9" t="s">
        <v>46</v>
      </c>
      <c r="F3247" s="9" t="s">
        <v>47</v>
      </c>
      <c r="G3247" s="9" t="s">
        <v>1206</v>
      </c>
      <c r="H3247" s="9" t="s">
        <v>1207</v>
      </c>
      <c r="I3247" s="10">
        <v>37257</v>
      </c>
      <c r="J3247" s="12">
        <v>0</v>
      </c>
    </row>
    <row r="3248" spans="1:10" x14ac:dyDescent="0.2">
      <c r="A3248" s="9" t="s">
        <v>67</v>
      </c>
      <c r="B3248" s="9" t="s">
        <v>1206</v>
      </c>
      <c r="C3248" s="9" t="s">
        <v>12</v>
      </c>
      <c r="D3248" s="9" t="s">
        <v>45</v>
      </c>
      <c r="E3248" s="9" t="s">
        <v>46</v>
      </c>
      <c r="F3248" s="9" t="s">
        <v>47</v>
      </c>
      <c r="G3248" s="9" t="s">
        <v>1206</v>
      </c>
      <c r="H3248" s="9" t="s">
        <v>1207</v>
      </c>
      <c r="I3248" s="10">
        <v>37987</v>
      </c>
      <c r="J3248" s="12">
        <v>0</v>
      </c>
    </row>
    <row r="3249" spans="1:10" x14ac:dyDescent="0.2">
      <c r="A3249" s="9" t="s">
        <v>67</v>
      </c>
      <c r="B3249" s="9" t="s">
        <v>1206</v>
      </c>
      <c r="C3249" s="9" t="s">
        <v>12</v>
      </c>
      <c r="D3249" s="9" t="s">
        <v>45</v>
      </c>
      <c r="E3249" s="9" t="s">
        <v>46</v>
      </c>
      <c r="F3249" s="9" t="s">
        <v>47</v>
      </c>
      <c r="G3249" s="9" t="s">
        <v>1206</v>
      </c>
      <c r="H3249" s="9" t="s">
        <v>1207</v>
      </c>
      <c r="I3249" s="10">
        <v>38929</v>
      </c>
      <c r="J3249" s="11">
        <v>27949.19</v>
      </c>
    </row>
    <row r="3250" spans="1:10" x14ac:dyDescent="0.2">
      <c r="A3250" s="9" t="s">
        <v>67</v>
      </c>
      <c r="B3250" s="9" t="s">
        <v>1206</v>
      </c>
      <c r="C3250" s="9" t="s">
        <v>12</v>
      </c>
      <c r="D3250" s="9" t="s">
        <v>45</v>
      </c>
      <c r="E3250" s="9" t="s">
        <v>46</v>
      </c>
      <c r="F3250" s="9" t="s">
        <v>47</v>
      </c>
      <c r="G3250" s="9" t="s">
        <v>1206</v>
      </c>
      <c r="H3250" s="9" t="s">
        <v>1207</v>
      </c>
      <c r="I3250" s="10">
        <v>39813</v>
      </c>
      <c r="J3250" s="11">
        <v>2553.66</v>
      </c>
    </row>
    <row r="3251" spans="1:10" x14ac:dyDescent="0.2">
      <c r="A3251" s="9" t="s">
        <v>67</v>
      </c>
      <c r="B3251" s="9" t="s">
        <v>1206</v>
      </c>
      <c r="C3251" s="9" t="s">
        <v>12</v>
      </c>
      <c r="D3251" s="9" t="s">
        <v>45</v>
      </c>
      <c r="E3251" s="9" t="s">
        <v>46</v>
      </c>
      <c r="F3251" s="9" t="s">
        <v>47</v>
      </c>
      <c r="G3251" s="9" t="s">
        <v>1206</v>
      </c>
      <c r="H3251" s="9" t="s">
        <v>1207</v>
      </c>
      <c r="I3251" s="10">
        <v>40308</v>
      </c>
      <c r="J3251" s="11">
        <v>17651.73</v>
      </c>
    </row>
    <row r="3252" spans="1:10" x14ac:dyDescent="0.2">
      <c r="A3252" s="9" t="s">
        <v>67</v>
      </c>
      <c r="B3252" s="9" t="s">
        <v>1206</v>
      </c>
      <c r="C3252" s="9" t="s">
        <v>12</v>
      </c>
      <c r="D3252" s="9" t="s">
        <v>45</v>
      </c>
      <c r="E3252" s="9" t="s">
        <v>46</v>
      </c>
      <c r="F3252" s="9" t="s">
        <v>47</v>
      </c>
      <c r="G3252" s="9" t="s">
        <v>1206</v>
      </c>
      <c r="H3252" s="9" t="s">
        <v>1207</v>
      </c>
      <c r="I3252" s="10">
        <v>41333</v>
      </c>
      <c r="J3252" s="11">
        <v>53530.81</v>
      </c>
    </row>
    <row r="3253" spans="1:10" x14ac:dyDescent="0.2">
      <c r="A3253" s="9" t="s">
        <v>67</v>
      </c>
      <c r="B3253" s="9" t="s">
        <v>1208</v>
      </c>
      <c r="C3253" s="9" t="s">
        <v>34</v>
      </c>
      <c r="D3253" s="9" t="s">
        <v>45</v>
      </c>
      <c r="E3253" s="9" t="s">
        <v>46</v>
      </c>
      <c r="F3253" s="9" t="s">
        <v>47</v>
      </c>
      <c r="G3253" s="9" t="s">
        <v>1208</v>
      </c>
      <c r="H3253" s="9" t="s">
        <v>1209</v>
      </c>
      <c r="I3253" s="10">
        <v>37622</v>
      </c>
      <c r="J3253" s="11">
        <v>5101.6400000000003</v>
      </c>
    </row>
    <row r="3254" spans="1:10" x14ac:dyDescent="0.2">
      <c r="A3254" s="9" t="s">
        <v>67</v>
      </c>
      <c r="B3254" s="9" t="s">
        <v>1208</v>
      </c>
      <c r="C3254" s="9" t="s">
        <v>34</v>
      </c>
      <c r="D3254" s="9" t="s">
        <v>45</v>
      </c>
      <c r="E3254" s="9" t="s">
        <v>46</v>
      </c>
      <c r="F3254" s="9" t="s">
        <v>47</v>
      </c>
      <c r="G3254" s="9" t="s">
        <v>1208</v>
      </c>
      <c r="H3254" s="9" t="s">
        <v>1209</v>
      </c>
      <c r="I3254" s="10">
        <v>38961</v>
      </c>
      <c r="J3254" s="11">
        <v>2067.1</v>
      </c>
    </row>
    <row r="3255" spans="1:10" x14ac:dyDescent="0.2">
      <c r="A3255" s="9" t="s">
        <v>67</v>
      </c>
      <c r="B3255" s="9" t="s">
        <v>1210</v>
      </c>
      <c r="C3255" s="9" t="s">
        <v>12</v>
      </c>
      <c r="D3255" s="9" t="s">
        <v>45</v>
      </c>
      <c r="E3255" s="9" t="s">
        <v>46</v>
      </c>
      <c r="F3255" s="9" t="s">
        <v>47</v>
      </c>
      <c r="G3255" s="9" t="s">
        <v>1210</v>
      </c>
      <c r="H3255" s="9" t="s">
        <v>1211</v>
      </c>
      <c r="I3255" s="10">
        <v>24473</v>
      </c>
      <c r="J3255" s="11">
        <v>946.01</v>
      </c>
    </row>
    <row r="3256" spans="1:10" x14ac:dyDescent="0.2">
      <c r="A3256" s="9" t="s">
        <v>67</v>
      </c>
      <c r="B3256" s="9" t="s">
        <v>1210</v>
      </c>
      <c r="C3256" s="9" t="s">
        <v>12</v>
      </c>
      <c r="D3256" s="9" t="s">
        <v>45</v>
      </c>
      <c r="E3256" s="9" t="s">
        <v>46</v>
      </c>
      <c r="F3256" s="9" t="s">
        <v>47</v>
      </c>
      <c r="G3256" s="9" t="s">
        <v>1210</v>
      </c>
      <c r="H3256" s="9" t="s">
        <v>1211</v>
      </c>
      <c r="I3256" s="10">
        <v>29587</v>
      </c>
      <c r="J3256" s="11">
        <v>9826.66</v>
      </c>
    </row>
    <row r="3257" spans="1:10" x14ac:dyDescent="0.2">
      <c r="A3257" s="9" t="s">
        <v>67</v>
      </c>
      <c r="B3257" s="9" t="s">
        <v>1210</v>
      </c>
      <c r="C3257" s="9" t="s">
        <v>12</v>
      </c>
      <c r="D3257" s="9" t="s">
        <v>45</v>
      </c>
      <c r="E3257" s="9" t="s">
        <v>46</v>
      </c>
      <c r="F3257" s="9" t="s">
        <v>47</v>
      </c>
      <c r="G3257" s="9" t="s">
        <v>1210</v>
      </c>
      <c r="H3257" s="9" t="s">
        <v>1211</v>
      </c>
      <c r="I3257" s="10">
        <v>31413</v>
      </c>
      <c r="J3257" s="11">
        <v>5411.4</v>
      </c>
    </row>
    <row r="3258" spans="1:10" x14ac:dyDescent="0.2">
      <c r="A3258" s="9" t="s">
        <v>67</v>
      </c>
      <c r="B3258" s="9" t="s">
        <v>1210</v>
      </c>
      <c r="C3258" s="9" t="s">
        <v>12</v>
      </c>
      <c r="D3258" s="9" t="s">
        <v>45</v>
      </c>
      <c r="E3258" s="9" t="s">
        <v>46</v>
      </c>
      <c r="F3258" s="9" t="s">
        <v>47</v>
      </c>
      <c r="G3258" s="9" t="s">
        <v>1210</v>
      </c>
      <c r="H3258" s="9" t="s">
        <v>1211</v>
      </c>
      <c r="I3258" s="10">
        <v>32509</v>
      </c>
      <c r="J3258" s="11">
        <v>99256.41</v>
      </c>
    </row>
    <row r="3259" spans="1:10" x14ac:dyDescent="0.2">
      <c r="A3259" s="9" t="s">
        <v>67</v>
      </c>
      <c r="B3259" s="9" t="s">
        <v>1210</v>
      </c>
      <c r="C3259" s="9" t="s">
        <v>12</v>
      </c>
      <c r="D3259" s="9" t="s">
        <v>45</v>
      </c>
      <c r="E3259" s="9" t="s">
        <v>46</v>
      </c>
      <c r="F3259" s="9" t="s">
        <v>47</v>
      </c>
      <c r="G3259" s="9" t="s">
        <v>1210</v>
      </c>
      <c r="H3259" s="9" t="s">
        <v>1211</v>
      </c>
      <c r="I3259" s="10">
        <v>32874</v>
      </c>
      <c r="J3259" s="11">
        <v>13484.41</v>
      </c>
    </row>
    <row r="3260" spans="1:10" x14ac:dyDescent="0.2">
      <c r="A3260" s="9" t="s">
        <v>67</v>
      </c>
      <c r="B3260" s="9" t="s">
        <v>1210</v>
      </c>
      <c r="C3260" s="9" t="s">
        <v>12</v>
      </c>
      <c r="D3260" s="9" t="s">
        <v>45</v>
      </c>
      <c r="E3260" s="9" t="s">
        <v>46</v>
      </c>
      <c r="F3260" s="9" t="s">
        <v>47</v>
      </c>
      <c r="G3260" s="9" t="s">
        <v>1210</v>
      </c>
      <c r="H3260" s="9" t="s">
        <v>1211</v>
      </c>
      <c r="I3260" s="10">
        <v>33239</v>
      </c>
      <c r="J3260" s="11">
        <v>28569.599999999999</v>
      </c>
    </row>
    <row r="3261" spans="1:10" x14ac:dyDescent="0.2">
      <c r="A3261" s="9" t="s">
        <v>67</v>
      </c>
      <c r="B3261" s="9" t="s">
        <v>1210</v>
      </c>
      <c r="C3261" s="9" t="s">
        <v>12</v>
      </c>
      <c r="D3261" s="9" t="s">
        <v>45</v>
      </c>
      <c r="E3261" s="9" t="s">
        <v>46</v>
      </c>
      <c r="F3261" s="9" t="s">
        <v>47</v>
      </c>
      <c r="G3261" s="9" t="s">
        <v>1210</v>
      </c>
      <c r="H3261" s="9" t="s">
        <v>1211</v>
      </c>
      <c r="I3261" s="10">
        <v>33604</v>
      </c>
      <c r="J3261" s="11">
        <v>87276.08</v>
      </c>
    </row>
    <row r="3262" spans="1:10" x14ac:dyDescent="0.2">
      <c r="A3262" s="9" t="s">
        <v>67</v>
      </c>
      <c r="B3262" s="9" t="s">
        <v>1210</v>
      </c>
      <c r="C3262" s="9" t="s">
        <v>12</v>
      </c>
      <c r="D3262" s="9" t="s">
        <v>45</v>
      </c>
      <c r="E3262" s="9" t="s">
        <v>46</v>
      </c>
      <c r="F3262" s="9" t="s">
        <v>47</v>
      </c>
      <c r="G3262" s="9" t="s">
        <v>1210</v>
      </c>
      <c r="H3262" s="9" t="s">
        <v>1211</v>
      </c>
      <c r="I3262" s="10">
        <v>34335</v>
      </c>
      <c r="J3262" s="11">
        <v>3778.76</v>
      </c>
    </row>
    <row r="3263" spans="1:10" x14ac:dyDescent="0.2">
      <c r="A3263" s="9" t="s">
        <v>67</v>
      </c>
      <c r="B3263" s="9" t="s">
        <v>1210</v>
      </c>
      <c r="C3263" s="9" t="s">
        <v>12</v>
      </c>
      <c r="D3263" s="9" t="s">
        <v>45</v>
      </c>
      <c r="E3263" s="9" t="s">
        <v>46</v>
      </c>
      <c r="F3263" s="9" t="s">
        <v>47</v>
      </c>
      <c r="G3263" s="9" t="s">
        <v>1210</v>
      </c>
      <c r="H3263" s="9" t="s">
        <v>1211</v>
      </c>
      <c r="I3263" s="10">
        <v>35796</v>
      </c>
      <c r="J3263" s="11">
        <v>65758.399999999994</v>
      </c>
    </row>
    <row r="3264" spans="1:10" x14ac:dyDescent="0.2">
      <c r="A3264" s="9" t="s">
        <v>67</v>
      </c>
      <c r="B3264" s="9" t="s">
        <v>1210</v>
      </c>
      <c r="C3264" s="9" t="s">
        <v>12</v>
      </c>
      <c r="D3264" s="9" t="s">
        <v>45</v>
      </c>
      <c r="E3264" s="9" t="s">
        <v>46</v>
      </c>
      <c r="F3264" s="9" t="s">
        <v>47</v>
      </c>
      <c r="G3264" s="9" t="s">
        <v>1210</v>
      </c>
      <c r="H3264" s="9" t="s">
        <v>1211</v>
      </c>
      <c r="I3264" s="10">
        <v>39813</v>
      </c>
      <c r="J3264" s="11">
        <v>2711.41</v>
      </c>
    </row>
    <row r="3265" spans="1:10" x14ac:dyDescent="0.2">
      <c r="A3265" s="9" t="s">
        <v>67</v>
      </c>
      <c r="B3265" s="9" t="s">
        <v>1210</v>
      </c>
      <c r="C3265" s="9" t="s">
        <v>12</v>
      </c>
      <c r="D3265" s="9" t="s">
        <v>45</v>
      </c>
      <c r="E3265" s="9" t="s">
        <v>46</v>
      </c>
      <c r="F3265" s="9" t="s">
        <v>47</v>
      </c>
      <c r="G3265" s="9" t="s">
        <v>1210</v>
      </c>
      <c r="H3265" s="9" t="s">
        <v>1211</v>
      </c>
      <c r="I3265" s="10">
        <v>41333</v>
      </c>
      <c r="J3265" s="11">
        <v>56897.3</v>
      </c>
    </row>
    <row r="3266" spans="1:10" x14ac:dyDescent="0.2">
      <c r="A3266" s="9" t="s">
        <v>67</v>
      </c>
      <c r="B3266" s="9" t="s">
        <v>1212</v>
      </c>
      <c r="C3266" s="9" t="s">
        <v>12</v>
      </c>
      <c r="D3266" s="9" t="s">
        <v>45</v>
      </c>
      <c r="E3266" s="9" t="s">
        <v>46</v>
      </c>
      <c r="F3266" s="9" t="s">
        <v>47</v>
      </c>
      <c r="G3266" s="9" t="s">
        <v>1212</v>
      </c>
      <c r="H3266" s="9" t="s">
        <v>1213</v>
      </c>
      <c r="I3266" s="10">
        <v>29587</v>
      </c>
      <c r="J3266" s="12">
        <v>0</v>
      </c>
    </row>
    <row r="3267" spans="1:10" x14ac:dyDescent="0.2">
      <c r="A3267" s="9" t="s">
        <v>67</v>
      </c>
      <c r="B3267" s="9" t="s">
        <v>1212</v>
      </c>
      <c r="C3267" s="9" t="s">
        <v>12</v>
      </c>
      <c r="D3267" s="9" t="s">
        <v>45</v>
      </c>
      <c r="E3267" s="9" t="s">
        <v>46</v>
      </c>
      <c r="F3267" s="9" t="s">
        <v>47</v>
      </c>
      <c r="G3267" s="9" t="s">
        <v>1212</v>
      </c>
      <c r="H3267" s="9" t="s">
        <v>1213</v>
      </c>
      <c r="I3267" s="10">
        <v>33604</v>
      </c>
      <c r="J3267" s="12">
        <v>0</v>
      </c>
    </row>
    <row r="3268" spans="1:10" x14ac:dyDescent="0.2">
      <c r="A3268" s="9" t="s">
        <v>67</v>
      </c>
      <c r="B3268" s="9" t="s">
        <v>1212</v>
      </c>
      <c r="C3268" s="9" t="s">
        <v>12</v>
      </c>
      <c r="D3268" s="9" t="s">
        <v>45</v>
      </c>
      <c r="E3268" s="9" t="s">
        <v>46</v>
      </c>
      <c r="F3268" s="9" t="s">
        <v>47</v>
      </c>
      <c r="G3268" s="9" t="s">
        <v>1212</v>
      </c>
      <c r="H3268" s="9" t="s">
        <v>1213</v>
      </c>
      <c r="I3268" s="10">
        <v>33970</v>
      </c>
      <c r="J3268" s="11">
        <v>26267.94</v>
      </c>
    </row>
    <row r="3269" spans="1:10" x14ac:dyDescent="0.2">
      <c r="A3269" s="9" t="s">
        <v>67</v>
      </c>
      <c r="B3269" s="9" t="s">
        <v>1212</v>
      </c>
      <c r="C3269" s="9" t="s">
        <v>12</v>
      </c>
      <c r="D3269" s="9" t="s">
        <v>45</v>
      </c>
      <c r="E3269" s="9" t="s">
        <v>46</v>
      </c>
      <c r="F3269" s="9" t="s">
        <v>47</v>
      </c>
      <c r="G3269" s="9" t="s">
        <v>1212</v>
      </c>
      <c r="H3269" s="9" t="s">
        <v>1213</v>
      </c>
      <c r="I3269" s="10">
        <v>34335</v>
      </c>
      <c r="J3269" s="12">
        <v>0</v>
      </c>
    </row>
    <row r="3270" spans="1:10" x14ac:dyDescent="0.2">
      <c r="A3270" s="9" t="s">
        <v>67</v>
      </c>
      <c r="B3270" s="9" t="s">
        <v>1212</v>
      </c>
      <c r="C3270" s="9" t="s">
        <v>12</v>
      </c>
      <c r="D3270" s="9" t="s">
        <v>45</v>
      </c>
      <c r="E3270" s="9" t="s">
        <v>46</v>
      </c>
      <c r="F3270" s="9" t="s">
        <v>47</v>
      </c>
      <c r="G3270" s="9" t="s">
        <v>1212</v>
      </c>
      <c r="H3270" s="9" t="s">
        <v>1213</v>
      </c>
      <c r="I3270" s="10">
        <v>39813</v>
      </c>
      <c r="J3270" s="11">
        <v>36451.800000000003</v>
      </c>
    </row>
    <row r="3271" spans="1:10" x14ac:dyDescent="0.2">
      <c r="A3271" s="9" t="s">
        <v>67</v>
      </c>
      <c r="B3271" s="9" t="s">
        <v>1214</v>
      </c>
      <c r="C3271" s="9" t="s">
        <v>12</v>
      </c>
      <c r="D3271" s="9" t="s">
        <v>45</v>
      </c>
      <c r="E3271" s="9" t="s">
        <v>46</v>
      </c>
      <c r="F3271" s="9" t="s">
        <v>47</v>
      </c>
      <c r="G3271" s="9" t="s">
        <v>1214</v>
      </c>
      <c r="H3271" s="9" t="s">
        <v>1215</v>
      </c>
      <c r="I3271" s="10">
        <v>34335</v>
      </c>
      <c r="J3271" s="12">
        <v>0</v>
      </c>
    </row>
    <row r="3272" spans="1:10" x14ac:dyDescent="0.2">
      <c r="A3272" s="9" t="s">
        <v>67</v>
      </c>
      <c r="B3272" s="9" t="s">
        <v>1214</v>
      </c>
      <c r="C3272" s="9" t="s">
        <v>12</v>
      </c>
      <c r="D3272" s="9" t="s">
        <v>45</v>
      </c>
      <c r="E3272" s="9" t="s">
        <v>46</v>
      </c>
      <c r="F3272" s="9" t="s">
        <v>47</v>
      </c>
      <c r="G3272" s="9" t="s">
        <v>1214</v>
      </c>
      <c r="H3272" s="9" t="s">
        <v>1215</v>
      </c>
      <c r="I3272" s="10">
        <v>40800</v>
      </c>
      <c r="J3272" s="11">
        <v>30238.799999999999</v>
      </c>
    </row>
    <row r="3273" spans="1:10" x14ac:dyDescent="0.2">
      <c r="A3273" s="9" t="s">
        <v>67</v>
      </c>
      <c r="B3273" s="9" t="s">
        <v>1216</v>
      </c>
      <c r="C3273" s="9" t="s">
        <v>34</v>
      </c>
      <c r="D3273" s="9" t="s">
        <v>45</v>
      </c>
      <c r="E3273" s="9" t="s">
        <v>46</v>
      </c>
      <c r="F3273" s="9" t="s">
        <v>47</v>
      </c>
      <c r="G3273" s="9" t="s">
        <v>1216</v>
      </c>
      <c r="H3273" s="9" t="s">
        <v>1217</v>
      </c>
      <c r="I3273" s="10">
        <v>31048</v>
      </c>
      <c r="J3273" s="11">
        <v>74242.039999999994</v>
      </c>
    </row>
    <row r="3274" spans="1:10" x14ac:dyDescent="0.2">
      <c r="A3274" s="9" t="s">
        <v>67</v>
      </c>
      <c r="B3274" s="9" t="s">
        <v>1216</v>
      </c>
      <c r="C3274" s="9" t="s">
        <v>34</v>
      </c>
      <c r="D3274" s="9" t="s">
        <v>45</v>
      </c>
      <c r="E3274" s="9" t="s">
        <v>46</v>
      </c>
      <c r="F3274" s="9" t="s">
        <v>47</v>
      </c>
      <c r="G3274" s="9" t="s">
        <v>1216</v>
      </c>
      <c r="H3274" s="9" t="s">
        <v>1217</v>
      </c>
      <c r="I3274" s="10">
        <v>37622</v>
      </c>
      <c r="J3274" s="11">
        <v>12273.2</v>
      </c>
    </row>
    <row r="3275" spans="1:10" x14ac:dyDescent="0.2">
      <c r="A3275" s="9" t="s">
        <v>67</v>
      </c>
      <c r="B3275" s="9" t="s">
        <v>1216</v>
      </c>
      <c r="C3275" s="9" t="s">
        <v>34</v>
      </c>
      <c r="D3275" s="9" t="s">
        <v>45</v>
      </c>
      <c r="E3275" s="9" t="s">
        <v>46</v>
      </c>
      <c r="F3275" s="9" t="s">
        <v>47</v>
      </c>
      <c r="G3275" s="9" t="s">
        <v>1216</v>
      </c>
      <c r="H3275" s="9" t="s">
        <v>1217</v>
      </c>
      <c r="I3275" s="10">
        <v>39218</v>
      </c>
      <c r="J3275" s="11">
        <v>14713.01</v>
      </c>
    </row>
    <row r="3276" spans="1:10" x14ac:dyDescent="0.2">
      <c r="A3276" s="9" t="s">
        <v>67</v>
      </c>
      <c r="B3276" s="9" t="s">
        <v>1216</v>
      </c>
      <c r="C3276" s="9" t="s">
        <v>34</v>
      </c>
      <c r="D3276" s="9" t="s">
        <v>45</v>
      </c>
      <c r="E3276" s="9" t="s">
        <v>46</v>
      </c>
      <c r="F3276" s="9" t="s">
        <v>47</v>
      </c>
      <c r="G3276" s="9" t="s">
        <v>1216</v>
      </c>
      <c r="H3276" s="9" t="s">
        <v>1217</v>
      </c>
      <c r="I3276" s="10">
        <v>40161</v>
      </c>
      <c r="J3276" s="11">
        <v>10701.45</v>
      </c>
    </row>
    <row r="3277" spans="1:10" x14ac:dyDescent="0.2">
      <c r="A3277" s="9" t="s">
        <v>67</v>
      </c>
      <c r="B3277" s="9" t="s">
        <v>1216</v>
      </c>
      <c r="C3277" s="9" t="s">
        <v>34</v>
      </c>
      <c r="D3277" s="9" t="s">
        <v>45</v>
      </c>
      <c r="E3277" s="9" t="s">
        <v>46</v>
      </c>
      <c r="F3277" s="9" t="s">
        <v>47</v>
      </c>
      <c r="G3277" s="9" t="s">
        <v>1216</v>
      </c>
      <c r="H3277" s="9" t="s">
        <v>1217</v>
      </c>
      <c r="I3277" s="10">
        <v>40288</v>
      </c>
      <c r="J3277" s="11">
        <v>2101.65</v>
      </c>
    </row>
    <row r="3278" spans="1:10" x14ac:dyDescent="0.2">
      <c r="A3278" s="9" t="s">
        <v>67</v>
      </c>
      <c r="B3278" s="9" t="s">
        <v>1216</v>
      </c>
      <c r="C3278" s="9" t="s">
        <v>34</v>
      </c>
      <c r="D3278" s="9" t="s">
        <v>45</v>
      </c>
      <c r="E3278" s="9" t="s">
        <v>46</v>
      </c>
      <c r="F3278" s="9" t="s">
        <v>47</v>
      </c>
      <c r="G3278" s="9" t="s">
        <v>1216</v>
      </c>
      <c r="H3278" s="9" t="s">
        <v>1217</v>
      </c>
      <c r="I3278" s="10">
        <v>41760</v>
      </c>
      <c r="J3278" s="11">
        <v>31508.95</v>
      </c>
    </row>
    <row r="3279" spans="1:10" x14ac:dyDescent="0.2">
      <c r="A3279" s="9" t="s">
        <v>67</v>
      </c>
      <c r="B3279" s="9" t="s">
        <v>1216</v>
      </c>
      <c r="C3279" s="9" t="s">
        <v>34</v>
      </c>
      <c r="D3279" s="9" t="s">
        <v>45</v>
      </c>
      <c r="E3279" s="9" t="s">
        <v>46</v>
      </c>
      <c r="F3279" s="9" t="s">
        <v>47</v>
      </c>
      <c r="G3279" s="9" t="s">
        <v>1216</v>
      </c>
      <c r="H3279" s="9" t="s">
        <v>1217</v>
      </c>
      <c r="I3279" s="10">
        <v>41913</v>
      </c>
      <c r="J3279" s="11">
        <v>166725.19</v>
      </c>
    </row>
    <row r="3280" spans="1:10" x14ac:dyDescent="0.2">
      <c r="A3280" s="9" t="s">
        <v>67</v>
      </c>
      <c r="B3280" s="9" t="s">
        <v>1216</v>
      </c>
      <c r="C3280" s="9" t="s">
        <v>34</v>
      </c>
      <c r="D3280" s="9" t="s">
        <v>45</v>
      </c>
      <c r="E3280" s="9" t="s">
        <v>46</v>
      </c>
      <c r="F3280" s="9" t="s">
        <v>47</v>
      </c>
      <c r="G3280" s="9" t="s">
        <v>1216</v>
      </c>
      <c r="H3280" s="9" t="s">
        <v>1217</v>
      </c>
      <c r="I3280" s="10">
        <v>41964</v>
      </c>
      <c r="J3280" s="11">
        <v>270735.55</v>
      </c>
    </row>
    <row r="3281" spans="1:10" x14ac:dyDescent="0.2">
      <c r="A3281" s="9" t="s">
        <v>67</v>
      </c>
      <c r="B3281" s="9" t="s">
        <v>1218</v>
      </c>
      <c r="C3281" s="9" t="s">
        <v>34</v>
      </c>
      <c r="D3281" s="9" t="s">
        <v>45</v>
      </c>
      <c r="E3281" s="9" t="s">
        <v>46</v>
      </c>
      <c r="F3281" s="9" t="s">
        <v>47</v>
      </c>
      <c r="G3281" s="9" t="s">
        <v>1218</v>
      </c>
      <c r="H3281" s="9" t="s">
        <v>1219</v>
      </c>
      <c r="I3281" s="10">
        <v>30682</v>
      </c>
      <c r="J3281" s="12">
        <v>0</v>
      </c>
    </row>
    <row r="3282" spans="1:10" x14ac:dyDescent="0.2">
      <c r="A3282" s="9" t="s">
        <v>67</v>
      </c>
      <c r="B3282" s="9" t="s">
        <v>1218</v>
      </c>
      <c r="C3282" s="9" t="s">
        <v>34</v>
      </c>
      <c r="D3282" s="9" t="s">
        <v>45</v>
      </c>
      <c r="E3282" s="9" t="s">
        <v>46</v>
      </c>
      <c r="F3282" s="9" t="s">
        <v>47</v>
      </c>
      <c r="G3282" s="9" t="s">
        <v>1218</v>
      </c>
      <c r="H3282" s="9" t="s">
        <v>1219</v>
      </c>
      <c r="I3282" s="10">
        <v>31048</v>
      </c>
      <c r="J3282" s="12">
        <v>0</v>
      </c>
    </row>
    <row r="3283" spans="1:10" x14ac:dyDescent="0.2">
      <c r="A3283" s="9" t="s">
        <v>67</v>
      </c>
      <c r="B3283" s="9" t="s">
        <v>1218</v>
      </c>
      <c r="C3283" s="9" t="s">
        <v>34</v>
      </c>
      <c r="D3283" s="9" t="s">
        <v>45</v>
      </c>
      <c r="E3283" s="9" t="s">
        <v>46</v>
      </c>
      <c r="F3283" s="9" t="s">
        <v>47</v>
      </c>
      <c r="G3283" s="9" t="s">
        <v>1218</v>
      </c>
      <c r="H3283" s="9" t="s">
        <v>1219</v>
      </c>
      <c r="I3283" s="10">
        <v>31413</v>
      </c>
      <c r="J3283" s="11">
        <v>14409.19</v>
      </c>
    </row>
    <row r="3284" spans="1:10" x14ac:dyDescent="0.2">
      <c r="A3284" s="9" t="s">
        <v>67</v>
      </c>
      <c r="B3284" s="9" t="s">
        <v>1218</v>
      </c>
      <c r="C3284" s="9" t="s">
        <v>34</v>
      </c>
      <c r="D3284" s="9" t="s">
        <v>45</v>
      </c>
      <c r="E3284" s="9" t="s">
        <v>46</v>
      </c>
      <c r="F3284" s="9" t="s">
        <v>47</v>
      </c>
      <c r="G3284" s="9" t="s">
        <v>1218</v>
      </c>
      <c r="H3284" s="9" t="s">
        <v>1219</v>
      </c>
      <c r="I3284" s="10">
        <v>31778</v>
      </c>
      <c r="J3284" s="11">
        <v>10713.8</v>
      </c>
    </row>
    <row r="3285" spans="1:10" x14ac:dyDescent="0.2">
      <c r="A3285" s="9" t="s">
        <v>67</v>
      </c>
      <c r="B3285" s="9" t="s">
        <v>1218</v>
      </c>
      <c r="C3285" s="9" t="s">
        <v>34</v>
      </c>
      <c r="D3285" s="9" t="s">
        <v>45</v>
      </c>
      <c r="E3285" s="9" t="s">
        <v>46</v>
      </c>
      <c r="F3285" s="9" t="s">
        <v>47</v>
      </c>
      <c r="G3285" s="9" t="s">
        <v>1218</v>
      </c>
      <c r="H3285" s="9" t="s">
        <v>1219</v>
      </c>
      <c r="I3285" s="10">
        <v>32143</v>
      </c>
      <c r="J3285" s="11">
        <v>14038.27</v>
      </c>
    </row>
    <row r="3286" spans="1:10" x14ac:dyDescent="0.2">
      <c r="A3286" s="9" t="s">
        <v>67</v>
      </c>
      <c r="B3286" s="9" t="s">
        <v>1218</v>
      </c>
      <c r="C3286" s="9" t="s">
        <v>34</v>
      </c>
      <c r="D3286" s="9" t="s">
        <v>45</v>
      </c>
      <c r="E3286" s="9" t="s">
        <v>46</v>
      </c>
      <c r="F3286" s="9" t="s">
        <v>47</v>
      </c>
      <c r="G3286" s="9" t="s">
        <v>1218</v>
      </c>
      <c r="H3286" s="9" t="s">
        <v>1219</v>
      </c>
      <c r="I3286" s="10">
        <v>32509</v>
      </c>
      <c r="J3286" s="11">
        <v>51281.760000000002</v>
      </c>
    </row>
    <row r="3287" spans="1:10" x14ac:dyDescent="0.2">
      <c r="A3287" s="9" t="s">
        <v>67</v>
      </c>
      <c r="B3287" s="9" t="s">
        <v>1218</v>
      </c>
      <c r="C3287" s="9" t="s">
        <v>34</v>
      </c>
      <c r="D3287" s="9" t="s">
        <v>45</v>
      </c>
      <c r="E3287" s="9" t="s">
        <v>46</v>
      </c>
      <c r="F3287" s="9" t="s">
        <v>47</v>
      </c>
      <c r="G3287" s="9" t="s">
        <v>1218</v>
      </c>
      <c r="H3287" s="9" t="s">
        <v>1219</v>
      </c>
      <c r="I3287" s="10">
        <v>33239</v>
      </c>
      <c r="J3287" s="11">
        <v>17176.21</v>
      </c>
    </row>
    <row r="3288" spans="1:10" x14ac:dyDescent="0.2">
      <c r="A3288" s="9" t="s">
        <v>67</v>
      </c>
      <c r="B3288" s="9" t="s">
        <v>1218</v>
      </c>
      <c r="C3288" s="9" t="s">
        <v>34</v>
      </c>
      <c r="D3288" s="9" t="s">
        <v>45</v>
      </c>
      <c r="E3288" s="9" t="s">
        <v>46</v>
      </c>
      <c r="F3288" s="9" t="s">
        <v>47</v>
      </c>
      <c r="G3288" s="9" t="s">
        <v>1218</v>
      </c>
      <c r="H3288" s="9" t="s">
        <v>1219</v>
      </c>
      <c r="I3288" s="10">
        <v>33604</v>
      </c>
      <c r="J3288" s="11">
        <v>31760.09</v>
      </c>
    </row>
    <row r="3289" spans="1:10" x14ac:dyDescent="0.2">
      <c r="A3289" s="9" t="s">
        <v>67</v>
      </c>
      <c r="B3289" s="9" t="s">
        <v>1218</v>
      </c>
      <c r="C3289" s="9" t="s">
        <v>34</v>
      </c>
      <c r="D3289" s="9" t="s">
        <v>45</v>
      </c>
      <c r="E3289" s="9" t="s">
        <v>46</v>
      </c>
      <c r="F3289" s="9" t="s">
        <v>47</v>
      </c>
      <c r="G3289" s="9" t="s">
        <v>1218</v>
      </c>
      <c r="H3289" s="9" t="s">
        <v>1219</v>
      </c>
      <c r="I3289" s="10">
        <v>33970</v>
      </c>
      <c r="J3289" s="11">
        <v>39574.980000000003</v>
      </c>
    </row>
    <row r="3290" spans="1:10" x14ac:dyDescent="0.2">
      <c r="A3290" s="9" t="s">
        <v>67</v>
      </c>
      <c r="B3290" s="9" t="s">
        <v>1218</v>
      </c>
      <c r="C3290" s="9" t="s">
        <v>34</v>
      </c>
      <c r="D3290" s="9" t="s">
        <v>45</v>
      </c>
      <c r="E3290" s="9" t="s">
        <v>46</v>
      </c>
      <c r="F3290" s="9" t="s">
        <v>47</v>
      </c>
      <c r="G3290" s="9" t="s">
        <v>1218</v>
      </c>
      <c r="H3290" s="9" t="s">
        <v>1219</v>
      </c>
      <c r="I3290" s="10">
        <v>34335</v>
      </c>
      <c r="J3290" s="11">
        <v>23497.02</v>
      </c>
    </row>
    <row r="3291" spans="1:10" x14ac:dyDescent="0.2">
      <c r="A3291" s="9" t="s">
        <v>67</v>
      </c>
      <c r="B3291" s="9" t="s">
        <v>1218</v>
      </c>
      <c r="C3291" s="9" t="s">
        <v>34</v>
      </c>
      <c r="D3291" s="9" t="s">
        <v>45</v>
      </c>
      <c r="E3291" s="9" t="s">
        <v>46</v>
      </c>
      <c r="F3291" s="9" t="s">
        <v>47</v>
      </c>
      <c r="G3291" s="9" t="s">
        <v>1218</v>
      </c>
      <c r="H3291" s="9" t="s">
        <v>1219</v>
      </c>
      <c r="I3291" s="10">
        <v>34700</v>
      </c>
      <c r="J3291" s="11">
        <v>575843.4</v>
      </c>
    </row>
    <row r="3292" spans="1:10" x14ac:dyDescent="0.2">
      <c r="A3292" s="9" t="s">
        <v>67</v>
      </c>
      <c r="B3292" s="9" t="s">
        <v>1218</v>
      </c>
      <c r="C3292" s="9" t="s">
        <v>34</v>
      </c>
      <c r="D3292" s="9" t="s">
        <v>45</v>
      </c>
      <c r="E3292" s="9" t="s">
        <v>46</v>
      </c>
      <c r="F3292" s="9" t="s">
        <v>47</v>
      </c>
      <c r="G3292" s="9" t="s">
        <v>1218</v>
      </c>
      <c r="H3292" s="9" t="s">
        <v>1219</v>
      </c>
      <c r="I3292" s="10">
        <v>35065</v>
      </c>
      <c r="J3292" s="11">
        <v>83500.490000000005</v>
      </c>
    </row>
    <row r="3293" spans="1:10" x14ac:dyDescent="0.2">
      <c r="A3293" s="9" t="s">
        <v>67</v>
      </c>
      <c r="B3293" s="9" t="s">
        <v>1218</v>
      </c>
      <c r="C3293" s="9" t="s">
        <v>34</v>
      </c>
      <c r="D3293" s="9" t="s">
        <v>45</v>
      </c>
      <c r="E3293" s="9" t="s">
        <v>46</v>
      </c>
      <c r="F3293" s="9" t="s">
        <v>47</v>
      </c>
      <c r="G3293" s="9" t="s">
        <v>1218</v>
      </c>
      <c r="H3293" s="9" t="s">
        <v>1219</v>
      </c>
      <c r="I3293" s="10">
        <v>35431</v>
      </c>
      <c r="J3293" s="12">
        <v>0</v>
      </c>
    </row>
    <row r="3294" spans="1:10" x14ac:dyDescent="0.2">
      <c r="A3294" s="9" t="s">
        <v>67</v>
      </c>
      <c r="B3294" s="9" t="s">
        <v>1218</v>
      </c>
      <c r="C3294" s="9" t="s">
        <v>34</v>
      </c>
      <c r="D3294" s="9" t="s">
        <v>45</v>
      </c>
      <c r="E3294" s="9" t="s">
        <v>46</v>
      </c>
      <c r="F3294" s="9" t="s">
        <v>47</v>
      </c>
      <c r="G3294" s="9" t="s">
        <v>1218</v>
      </c>
      <c r="H3294" s="9" t="s">
        <v>1219</v>
      </c>
      <c r="I3294" s="10">
        <v>35796</v>
      </c>
      <c r="J3294" s="11">
        <v>2480846.31</v>
      </c>
    </row>
    <row r="3295" spans="1:10" x14ac:dyDescent="0.2">
      <c r="A3295" s="9" t="s">
        <v>67</v>
      </c>
      <c r="B3295" s="9" t="s">
        <v>1218</v>
      </c>
      <c r="C3295" s="9" t="s">
        <v>34</v>
      </c>
      <c r="D3295" s="9" t="s">
        <v>45</v>
      </c>
      <c r="E3295" s="9" t="s">
        <v>46</v>
      </c>
      <c r="F3295" s="9" t="s">
        <v>47</v>
      </c>
      <c r="G3295" s="9" t="s">
        <v>1218</v>
      </c>
      <c r="H3295" s="9" t="s">
        <v>1219</v>
      </c>
      <c r="I3295" s="10">
        <v>36161</v>
      </c>
      <c r="J3295" s="11">
        <v>411614.96</v>
      </c>
    </row>
    <row r="3296" spans="1:10" x14ac:dyDescent="0.2">
      <c r="A3296" s="9" t="s">
        <v>67</v>
      </c>
      <c r="B3296" s="9" t="s">
        <v>1218</v>
      </c>
      <c r="C3296" s="9" t="s">
        <v>34</v>
      </c>
      <c r="D3296" s="9" t="s">
        <v>45</v>
      </c>
      <c r="E3296" s="9" t="s">
        <v>46</v>
      </c>
      <c r="F3296" s="9" t="s">
        <v>47</v>
      </c>
      <c r="G3296" s="9" t="s">
        <v>1218</v>
      </c>
      <c r="H3296" s="9" t="s">
        <v>1219</v>
      </c>
      <c r="I3296" s="10">
        <v>36526</v>
      </c>
      <c r="J3296" s="11">
        <v>364745.83</v>
      </c>
    </row>
    <row r="3297" spans="1:10" x14ac:dyDescent="0.2">
      <c r="A3297" s="9" t="s">
        <v>67</v>
      </c>
      <c r="B3297" s="9" t="s">
        <v>1218</v>
      </c>
      <c r="C3297" s="9" t="s">
        <v>34</v>
      </c>
      <c r="D3297" s="9" t="s">
        <v>45</v>
      </c>
      <c r="E3297" s="9" t="s">
        <v>46</v>
      </c>
      <c r="F3297" s="9" t="s">
        <v>47</v>
      </c>
      <c r="G3297" s="9" t="s">
        <v>1218</v>
      </c>
      <c r="H3297" s="9" t="s">
        <v>1219</v>
      </c>
      <c r="I3297" s="10">
        <v>36892</v>
      </c>
      <c r="J3297" s="11">
        <v>104312.17</v>
      </c>
    </row>
    <row r="3298" spans="1:10" x14ac:dyDescent="0.2">
      <c r="A3298" s="9" t="s">
        <v>67</v>
      </c>
      <c r="B3298" s="9" t="s">
        <v>1218</v>
      </c>
      <c r="C3298" s="9" t="s">
        <v>34</v>
      </c>
      <c r="D3298" s="9" t="s">
        <v>45</v>
      </c>
      <c r="E3298" s="9" t="s">
        <v>46</v>
      </c>
      <c r="F3298" s="9" t="s">
        <v>47</v>
      </c>
      <c r="G3298" s="9" t="s">
        <v>1218</v>
      </c>
      <c r="H3298" s="9" t="s">
        <v>1219</v>
      </c>
      <c r="I3298" s="10">
        <v>37257</v>
      </c>
      <c r="J3298" s="11">
        <v>65857.710000000006</v>
      </c>
    </row>
    <row r="3299" spans="1:10" x14ac:dyDescent="0.2">
      <c r="A3299" s="9" t="s">
        <v>67</v>
      </c>
      <c r="B3299" s="9" t="s">
        <v>1218</v>
      </c>
      <c r="C3299" s="9" t="s">
        <v>34</v>
      </c>
      <c r="D3299" s="9" t="s">
        <v>45</v>
      </c>
      <c r="E3299" s="9" t="s">
        <v>46</v>
      </c>
      <c r="F3299" s="9" t="s">
        <v>47</v>
      </c>
      <c r="G3299" s="9" t="s">
        <v>1218</v>
      </c>
      <c r="H3299" s="9" t="s">
        <v>1219</v>
      </c>
      <c r="I3299" s="10">
        <v>37622</v>
      </c>
      <c r="J3299" s="11">
        <v>603977.21</v>
      </c>
    </row>
    <row r="3300" spans="1:10" x14ac:dyDescent="0.2">
      <c r="A3300" s="9" t="s">
        <v>67</v>
      </c>
      <c r="B3300" s="9" t="s">
        <v>1218</v>
      </c>
      <c r="C3300" s="9" t="s">
        <v>34</v>
      </c>
      <c r="D3300" s="9" t="s">
        <v>45</v>
      </c>
      <c r="E3300" s="9" t="s">
        <v>46</v>
      </c>
      <c r="F3300" s="9" t="s">
        <v>47</v>
      </c>
      <c r="G3300" s="9" t="s">
        <v>1218</v>
      </c>
      <c r="H3300" s="9" t="s">
        <v>1219</v>
      </c>
      <c r="I3300" s="10">
        <v>37987</v>
      </c>
      <c r="J3300" s="12">
        <v>219977</v>
      </c>
    </row>
    <row r="3301" spans="1:10" x14ac:dyDescent="0.2">
      <c r="A3301" s="9" t="s">
        <v>67</v>
      </c>
      <c r="B3301" s="9" t="s">
        <v>1218</v>
      </c>
      <c r="C3301" s="9" t="s">
        <v>34</v>
      </c>
      <c r="D3301" s="9" t="s">
        <v>45</v>
      </c>
      <c r="E3301" s="9" t="s">
        <v>46</v>
      </c>
      <c r="F3301" s="9" t="s">
        <v>47</v>
      </c>
      <c r="G3301" s="9" t="s">
        <v>1218</v>
      </c>
      <c r="H3301" s="9" t="s">
        <v>1219</v>
      </c>
      <c r="I3301" s="10">
        <v>38353</v>
      </c>
      <c r="J3301" s="11">
        <v>61391.71</v>
      </c>
    </row>
    <row r="3302" spans="1:10" x14ac:dyDescent="0.2">
      <c r="A3302" s="9" t="s">
        <v>67</v>
      </c>
      <c r="B3302" s="9" t="s">
        <v>1218</v>
      </c>
      <c r="C3302" s="9" t="s">
        <v>34</v>
      </c>
      <c r="D3302" s="9" t="s">
        <v>45</v>
      </c>
      <c r="E3302" s="9" t="s">
        <v>46</v>
      </c>
      <c r="F3302" s="9" t="s">
        <v>47</v>
      </c>
      <c r="G3302" s="9" t="s">
        <v>1218</v>
      </c>
      <c r="H3302" s="9" t="s">
        <v>1219</v>
      </c>
      <c r="I3302" s="10">
        <v>38686</v>
      </c>
      <c r="J3302" s="11">
        <v>48400.47</v>
      </c>
    </row>
    <row r="3303" spans="1:10" x14ac:dyDescent="0.2">
      <c r="A3303" s="9" t="s">
        <v>67</v>
      </c>
      <c r="B3303" s="9" t="s">
        <v>1218</v>
      </c>
      <c r="C3303" s="9" t="s">
        <v>34</v>
      </c>
      <c r="D3303" s="9" t="s">
        <v>45</v>
      </c>
      <c r="E3303" s="9" t="s">
        <v>46</v>
      </c>
      <c r="F3303" s="9" t="s">
        <v>47</v>
      </c>
      <c r="G3303" s="9" t="s">
        <v>1218</v>
      </c>
      <c r="H3303" s="9" t="s">
        <v>1219</v>
      </c>
      <c r="I3303" s="10">
        <v>38748</v>
      </c>
      <c r="J3303" s="11">
        <v>10242.280000000001</v>
      </c>
    </row>
    <row r="3304" spans="1:10" x14ac:dyDescent="0.2">
      <c r="A3304" s="9" t="s">
        <v>67</v>
      </c>
      <c r="B3304" s="9" t="s">
        <v>1218</v>
      </c>
      <c r="C3304" s="9" t="s">
        <v>34</v>
      </c>
      <c r="D3304" s="9" t="s">
        <v>45</v>
      </c>
      <c r="E3304" s="9" t="s">
        <v>46</v>
      </c>
      <c r="F3304" s="9" t="s">
        <v>47</v>
      </c>
      <c r="G3304" s="9" t="s">
        <v>1218</v>
      </c>
      <c r="H3304" s="9" t="s">
        <v>1219</v>
      </c>
      <c r="I3304" s="10">
        <v>38929</v>
      </c>
      <c r="J3304" s="11">
        <v>88585.19</v>
      </c>
    </row>
    <row r="3305" spans="1:10" x14ac:dyDescent="0.2">
      <c r="A3305" s="9" t="s">
        <v>67</v>
      </c>
      <c r="B3305" s="9" t="s">
        <v>1218</v>
      </c>
      <c r="C3305" s="9" t="s">
        <v>34</v>
      </c>
      <c r="D3305" s="9" t="s">
        <v>45</v>
      </c>
      <c r="E3305" s="9" t="s">
        <v>46</v>
      </c>
      <c r="F3305" s="9" t="s">
        <v>47</v>
      </c>
      <c r="G3305" s="9" t="s">
        <v>1218</v>
      </c>
      <c r="H3305" s="9" t="s">
        <v>1219</v>
      </c>
      <c r="I3305" s="10">
        <v>39031</v>
      </c>
      <c r="J3305" s="11">
        <v>63524.44</v>
      </c>
    </row>
    <row r="3306" spans="1:10" x14ac:dyDescent="0.2">
      <c r="A3306" s="9" t="s">
        <v>67</v>
      </c>
      <c r="B3306" s="9" t="s">
        <v>1218</v>
      </c>
      <c r="C3306" s="9" t="s">
        <v>34</v>
      </c>
      <c r="D3306" s="9" t="s">
        <v>45</v>
      </c>
      <c r="E3306" s="9" t="s">
        <v>46</v>
      </c>
      <c r="F3306" s="9" t="s">
        <v>47</v>
      </c>
      <c r="G3306" s="9" t="s">
        <v>1218</v>
      </c>
      <c r="H3306" s="9" t="s">
        <v>1219</v>
      </c>
      <c r="I3306" s="10">
        <v>39449</v>
      </c>
      <c r="J3306" s="11">
        <v>21605.62</v>
      </c>
    </row>
    <row r="3307" spans="1:10" x14ac:dyDescent="0.2">
      <c r="A3307" s="9" t="s">
        <v>67</v>
      </c>
      <c r="B3307" s="9" t="s">
        <v>1218</v>
      </c>
      <c r="C3307" s="9" t="s">
        <v>34</v>
      </c>
      <c r="D3307" s="9" t="s">
        <v>45</v>
      </c>
      <c r="E3307" s="9" t="s">
        <v>46</v>
      </c>
      <c r="F3307" s="9" t="s">
        <v>47</v>
      </c>
      <c r="G3307" s="9" t="s">
        <v>1218</v>
      </c>
      <c r="H3307" s="9" t="s">
        <v>1219</v>
      </c>
      <c r="I3307" s="10">
        <v>39721</v>
      </c>
      <c r="J3307" s="11">
        <v>38756.92</v>
      </c>
    </row>
    <row r="3308" spans="1:10" x14ac:dyDescent="0.2">
      <c r="A3308" s="9" t="s">
        <v>67</v>
      </c>
      <c r="B3308" s="9" t="s">
        <v>1218</v>
      </c>
      <c r="C3308" s="9" t="s">
        <v>34</v>
      </c>
      <c r="D3308" s="9" t="s">
        <v>45</v>
      </c>
      <c r="E3308" s="9" t="s">
        <v>46</v>
      </c>
      <c r="F3308" s="9" t="s">
        <v>47</v>
      </c>
      <c r="G3308" s="9" t="s">
        <v>1218</v>
      </c>
      <c r="H3308" s="9" t="s">
        <v>1219</v>
      </c>
      <c r="I3308" s="10">
        <v>39752</v>
      </c>
      <c r="J3308" s="11">
        <v>14039.42</v>
      </c>
    </row>
    <row r="3309" spans="1:10" x14ac:dyDescent="0.2">
      <c r="A3309" s="9" t="s">
        <v>67</v>
      </c>
      <c r="B3309" s="9" t="s">
        <v>1218</v>
      </c>
      <c r="C3309" s="9" t="s">
        <v>34</v>
      </c>
      <c r="D3309" s="9" t="s">
        <v>45</v>
      </c>
      <c r="E3309" s="9" t="s">
        <v>46</v>
      </c>
      <c r="F3309" s="9" t="s">
        <v>47</v>
      </c>
      <c r="G3309" s="9" t="s">
        <v>1218</v>
      </c>
      <c r="H3309" s="9" t="s">
        <v>1219</v>
      </c>
      <c r="I3309" s="10">
        <v>39782</v>
      </c>
      <c r="J3309" s="11">
        <v>4817.59</v>
      </c>
    </row>
    <row r="3310" spans="1:10" x14ac:dyDescent="0.2">
      <c r="A3310" s="9" t="s">
        <v>67</v>
      </c>
      <c r="B3310" s="9" t="s">
        <v>1218</v>
      </c>
      <c r="C3310" s="9" t="s">
        <v>34</v>
      </c>
      <c r="D3310" s="9" t="s">
        <v>45</v>
      </c>
      <c r="E3310" s="9" t="s">
        <v>46</v>
      </c>
      <c r="F3310" s="9" t="s">
        <v>47</v>
      </c>
      <c r="G3310" s="9" t="s">
        <v>1218</v>
      </c>
      <c r="H3310" s="9" t="s">
        <v>1219</v>
      </c>
      <c r="I3310" s="10">
        <v>39792</v>
      </c>
      <c r="J3310" s="11">
        <v>14371.14</v>
      </c>
    </row>
    <row r="3311" spans="1:10" x14ac:dyDescent="0.2">
      <c r="A3311" s="9" t="s">
        <v>67</v>
      </c>
      <c r="B3311" s="9" t="s">
        <v>1218</v>
      </c>
      <c r="C3311" s="9" t="s">
        <v>34</v>
      </c>
      <c r="D3311" s="9" t="s">
        <v>45</v>
      </c>
      <c r="E3311" s="9" t="s">
        <v>46</v>
      </c>
      <c r="F3311" s="9" t="s">
        <v>47</v>
      </c>
      <c r="G3311" s="9" t="s">
        <v>1218</v>
      </c>
      <c r="H3311" s="9" t="s">
        <v>1219</v>
      </c>
      <c r="I3311" s="10">
        <v>39793</v>
      </c>
      <c r="J3311" s="11">
        <v>8824.65</v>
      </c>
    </row>
    <row r="3312" spans="1:10" x14ac:dyDescent="0.2">
      <c r="A3312" s="9" t="s">
        <v>67</v>
      </c>
      <c r="B3312" s="9" t="s">
        <v>1218</v>
      </c>
      <c r="C3312" s="9" t="s">
        <v>34</v>
      </c>
      <c r="D3312" s="9" t="s">
        <v>45</v>
      </c>
      <c r="E3312" s="9" t="s">
        <v>46</v>
      </c>
      <c r="F3312" s="9" t="s">
        <v>47</v>
      </c>
      <c r="G3312" s="9" t="s">
        <v>1218</v>
      </c>
      <c r="H3312" s="9" t="s">
        <v>1219</v>
      </c>
      <c r="I3312" s="10">
        <v>39813</v>
      </c>
      <c r="J3312" s="11">
        <v>6248.8</v>
      </c>
    </row>
    <row r="3313" spans="1:10" x14ac:dyDescent="0.2">
      <c r="A3313" s="9" t="s">
        <v>67</v>
      </c>
      <c r="B3313" s="9" t="s">
        <v>1218</v>
      </c>
      <c r="C3313" s="9" t="s">
        <v>34</v>
      </c>
      <c r="D3313" s="9" t="s">
        <v>45</v>
      </c>
      <c r="E3313" s="9" t="s">
        <v>46</v>
      </c>
      <c r="F3313" s="9" t="s">
        <v>47</v>
      </c>
      <c r="G3313" s="9" t="s">
        <v>1218</v>
      </c>
      <c r="H3313" s="9" t="s">
        <v>1219</v>
      </c>
      <c r="I3313" s="10">
        <v>39844</v>
      </c>
      <c r="J3313" s="11">
        <v>40707.89</v>
      </c>
    </row>
    <row r="3314" spans="1:10" x14ac:dyDescent="0.2">
      <c r="A3314" s="9" t="s">
        <v>67</v>
      </c>
      <c r="B3314" s="9" t="s">
        <v>1218</v>
      </c>
      <c r="C3314" s="9" t="s">
        <v>34</v>
      </c>
      <c r="D3314" s="9" t="s">
        <v>45</v>
      </c>
      <c r="E3314" s="9" t="s">
        <v>46</v>
      </c>
      <c r="F3314" s="9" t="s">
        <v>47</v>
      </c>
      <c r="G3314" s="9" t="s">
        <v>1218</v>
      </c>
      <c r="H3314" s="9" t="s">
        <v>1219</v>
      </c>
      <c r="I3314" s="10">
        <v>39964</v>
      </c>
      <c r="J3314" s="11">
        <v>2026.87</v>
      </c>
    </row>
    <row r="3315" spans="1:10" x14ac:dyDescent="0.2">
      <c r="A3315" s="9" t="s">
        <v>67</v>
      </c>
      <c r="B3315" s="9" t="s">
        <v>1218</v>
      </c>
      <c r="C3315" s="9" t="s">
        <v>34</v>
      </c>
      <c r="D3315" s="9" t="s">
        <v>45</v>
      </c>
      <c r="E3315" s="9" t="s">
        <v>46</v>
      </c>
      <c r="F3315" s="9" t="s">
        <v>47</v>
      </c>
      <c r="G3315" s="9" t="s">
        <v>1218</v>
      </c>
      <c r="H3315" s="9" t="s">
        <v>1219</v>
      </c>
      <c r="I3315" s="10">
        <v>39994</v>
      </c>
      <c r="J3315" s="11">
        <v>55945.43</v>
      </c>
    </row>
    <row r="3316" spans="1:10" x14ac:dyDescent="0.2">
      <c r="A3316" s="9" t="s">
        <v>67</v>
      </c>
      <c r="B3316" s="9" t="s">
        <v>1218</v>
      </c>
      <c r="C3316" s="9" t="s">
        <v>34</v>
      </c>
      <c r="D3316" s="9" t="s">
        <v>45</v>
      </c>
      <c r="E3316" s="9" t="s">
        <v>46</v>
      </c>
      <c r="F3316" s="9" t="s">
        <v>47</v>
      </c>
      <c r="G3316" s="9" t="s">
        <v>1218</v>
      </c>
      <c r="H3316" s="9" t="s">
        <v>1219</v>
      </c>
      <c r="I3316" s="10">
        <v>40057</v>
      </c>
      <c r="J3316" s="11">
        <v>51967.93</v>
      </c>
    </row>
    <row r="3317" spans="1:10" x14ac:dyDescent="0.2">
      <c r="A3317" s="9" t="s">
        <v>67</v>
      </c>
      <c r="B3317" s="9" t="s">
        <v>1218</v>
      </c>
      <c r="C3317" s="9" t="s">
        <v>34</v>
      </c>
      <c r="D3317" s="9" t="s">
        <v>45</v>
      </c>
      <c r="E3317" s="9" t="s">
        <v>46</v>
      </c>
      <c r="F3317" s="9" t="s">
        <v>47</v>
      </c>
      <c r="G3317" s="9" t="s">
        <v>1218</v>
      </c>
      <c r="H3317" s="9" t="s">
        <v>1219</v>
      </c>
      <c r="I3317" s="10">
        <v>40084</v>
      </c>
      <c r="J3317" s="11">
        <v>52070.7</v>
      </c>
    </row>
    <row r="3318" spans="1:10" x14ac:dyDescent="0.2">
      <c r="A3318" s="9" t="s">
        <v>67</v>
      </c>
      <c r="B3318" s="9" t="s">
        <v>1218</v>
      </c>
      <c r="C3318" s="9" t="s">
        <v>34</v>
      </c>
      <c r="D3318" s="9" t="s">
        <v>45</v>
      </c>
      <c r="E3318" s="9" t="s">
        <v>46</v>
      </c>
      <c r="F3318" s="9" t="s">
        <v>47</v>
      </c>
      <c r="G3318" s="9" t="s">
        <v>1218</v>
      </c>
      <c r="H3318" s="9" t="s">
        <v>1219</v>
      </c>
      <c r="I3318" s="10">
        <v>40086</v>
      </c>
      <c r="J3318" s="11">
        <v>-143.44</v>
      </c>
    </row>
    <row r="3319" spans="1:10" x14ac:dyDescent="0.2">
      <c r="A3319" s="9" t="s">
        <v>67</v>
      </c>
      <c r="B3319" s="9" t="s">
        <v>1218</v>
      </c>
      <c r="C3319" s="9" t="s">
        <v>34</v>
      </c>
      <c r="D3319" s="9" t="s">
        <v>45</v>
      </c>
      <c r="E3319" s="9" t="s">
        <v>46</v>
      </c>
      <c r="F3319" s="9" t="s">
        <v>47</v>
      </c>
      <c r="G3319" s="9" t="s">
        <v>1218</v>
      </c>
      <c r="H3319" s="9" t="s">
        <v>1219</v>
      </c>
      <c r="I3319" s="10">
        <v>40263</v>
      </c>
      <c r="J3319" s="11">
        <v>148518.54</v>
      </c>
    </row>
    <row r="3320" spans="1:10" x14ac:dyDescent="0.2">
      <c r="A3320" s="9" t="s">
        <v>67</v>
      </c>
      <c r="B3320" s="9" t="s">
        <v>1218</v>
      </c>
      <c r="C3320" s="9" t="s">
        <v>34</v>
      </c>
      <c r="D3320" s="9" t="s">
        <v>45</v>
      </c>
      <c r="E3320" s="9" t="s">
        <v>46</v>
      </c>
      <c r="F3320" s="9" t="s">
        <v>47</v>
      </c>
      <c r="G3320" s="9" t="s">
        <v>1218</v>
      </c>
      <c r="H3320" s="9" t="s">
        <v>1219</v>
      </c>
      <c r="I3320" s="10">
        <v>40268</v>
      </c>
      <c r="J3320" s="11">
        <v>179526.35</v>
      </c>
    </row>
    <row r="3321" spans="1:10" x14ac:dyDescent="0.2">
      <c r="A3321" s="9" t="s">
        <v>67</v>
      </c>
      <c r="B3321" s="9" t="s">
        <v>1218</v>
      </c>
      <c r="C3321" s="9" t="s">
        <v>34</v>
      </c>
      <c r="D3321" s="9" t="s">
        <v>45</v>
      </c>
      <c r="E3321" s="9" t="s">
        <v>46</v>
      </c>
      <c r="F3321" s="9" t="s">
        <v>47</v>
      </c>
      <c r="G3321" s="9" t="s">
        <v>1218</v>
      </c>
      <c r="H3321" s="9" t="s">
        <v>1219</v>
      </c>
      <c r="I3321" s="10">
        <v>40390</v>
      </c>
      <c r="J3321" s="11">
        <v>12.22</v>
      </c>
    </row>
    <row r="3322" spans="1:10" x14ac:dyDescent="0.2">
      <c r="A3322" s="9" t="s">
        <v>67</v>
      </c>
      <c r="B3322" s="9" t="s">
        <v>1218</v>
      </c>
      <c r="C3322" s="9" t="s">
        <v>34</v>
      </c>
      <c r="D3322" s="9" t="s">
        <v>45</v>
      </c>
      <c r="E3322" s="9" t="s">
        <v>46</v>
      </c>
      <c r="F3322" s="9" t="s">
        <v>47</v>
      </c>
      <c r="G3322" s="9" t="s">
        <v>1218</v>
      </c>
      <c r="H3322" s="9" t="s">
        <v>1219</v>
      </c>
      <c r="I3322" s="10">
        <v>40421</v>
      </c>
      <c r="J3322" s="11">
        <v>198043.97</v>
      </c>
    </row>
    <row r="3323" spans="1:10" x14ac:dyDescent="0.2">
      <c r="A3323" s="9" t="s">
        <v>67</v>
      </c>
      <c r="B3323" s="9" t="s">
        <v>1218</v>
      </c>
      <c r="C3323" s="9" t="s">
        <v>34</v>
      </c>
      <c r="D3323" s="9" t="s">
        <v>45</v>
      </c>
      <c r="E3323" s="9" t="s">
        <v>46</v>
      </c>
      <c r="F3323" s="9" t="s">
        <v>47</v>
      </c>
      <c r="G3323" s="9" t="s">
        <v>1218</v>
      </c>
      <c r="H3323" s="9" t="s">
        <v>1219</v>
      </c>
      <c r="I3323" s="10">
        <v>40512</v>
      </c>
      <c r="J3323" s="11">
        <v>26555.98</v>
      </c>
    </row>
    <row r="3324" spans="1:10" x14ac:dyDescent="0.2">
      <c r="A3324" s="9" t="s">
        <v>67</v>
      </c>
      <c r="B3324" s="9" t="s">
        <v>1218</v>
      </c>
      <c r="C3324" s="9" t="s">
        <v>34</v>
      </c>
      <c r="D3324" s="9" t="s">
        <v>45</v>
      </c>
      <c r="E3324" s="9" t="s">
        <v>46</v>
      </c>
      <c r="F3324" s="9" t="s">
        <v>47</v>
      </c>
      <c r="G3324" s="9" t="s">
        <v>1218</v>
      </c>
      <c r="H3324" s="9" t="s">
        <v>1219</v>
      </c>
      <c r="I3324" s="10">
        <v>40543</v>
      </c>
      <c r="J3324" s="11">
        <v>-8.02</v>
      </c>
    </row>
    <row r="3325" spans="1:10" x14ac:dyDescent="0.2">
      <c r="A3325" s="9" t="s">
        <v>67</v>
      </c>
      <c r="B3325" s="9" t="s">
        <v>1218</v>
      </c>
      <c r="C3325" s="9" t="s">
        <v>34</v>
      </c>
      <c r="D3325" s="9" t="s">
        <v>45</v>
      </c>
      <c r="E3325" s="9" t="s">
        <v>46</v>
      </c>
      <c r="F3325" s="9" t="s">
        <v>47</v>
      </c>
      <c r="G3325" s="9" t="s">
        <v>1218</v>
      </c>
      <c r="H3325" s="9" t="s">
        <v>1219</v>
      </c>
      <c r="I3325" s="10">
        <v>40724</v>
      </c>
      <c r="J3325" s="11">
        <v>546.66</v>
      </c>
    </row>
    <row r="3326" spans="1:10" x14ac:dyDescent="0.2">
      <c r="A3326" s="9" t="s">
        <v>67</v>
      </c>
      <c r="B3326" s="9" t="s">
        <v>1218</v>
      </c>
      <c r="C3326" s="9" t="s">
        <v>34</v>
      </c>
      <c r="D3326" s="9" t="s">
        <v>45</v>
      </c>
      <c r="E3326" s="9" t="s">
        <v>46</v>
      </c>
      <c r="F3326" s="9" t="s">
        <v>47</v>
      </c>
      <c r="G3326" s="9" t="s">
        <v>1218</v>
      </c>
      <c r="H3326" s="9" t="s">
        <v>1219</v>
      </c>
      <c r="I3326" s="10">
        <v>41369</v>
      </c>
      <c r="J3326" s="11">
        <v>248775.13</v>
      </c>
    </row>
    <row r="3327" spans="1:10" x14ac:dyDescent="0.2">
      <c r="A3327" s="9" t="s">
        <v>67</v>
      </c>
      <c r="B3327" s="9" t="s">
        <v>1218</v>
      </c>
      <c r="C3327" s="9" t="s">
        <v>34</v>
      </c>
      <c r="D3327" s="9" t="s">
        <v>45</v>
      </c>
      <c r="E3327" s="9" t="s">
        <v>46</v>
      </c>
      <c r="F3327" s="9" t="s">
        <v>47</v>
      </c>
      <c r="G3327" s="9" t="s">
        <v>1218</v>
      </c>
      <c r="H3327" s="9" t="s">
        <v>1219</v>
      </c>
      <c r="I3327" s="10">
        <v>41518</v>
      </c>
      <c r="J3327" s="11">
        <v>670398.61</v>
      </c>
    </row>
    <row r="3328" spans="1:10" x14ac:dyDescent="0.2">
      <c r="A3328" s="9" t="s">
        <v>67</v>
      </c>
      <c r="B3328" s="9" t="s">
        <v>1218</v>
      </c>
      <c r="C3328" s="9" t="s">
        <v>34</v>
      </c>
      <c r="D3328" s="9" t="s">
        <v>45</v>
      </c>
      <c r="E3328" s="9" t="s">
        <v>46</v>
      </c>
      <c r="F3328" s="9" t="s">
        <v>47</v>
      </c>
      <c r="G3328" s="9" t="s">
        <v>1218</v>
      </c>
      <c r="H3328" s="9" t="s">
        <v>1219</v>
      </c>
      <c r="I3328" s="10">
        <v>41528</v>
      </c>
      <c r="J3328" s="12">
        <v>9231</v>
      </c>
    </row>
    <row r="3329" spans="1:10" x14ac:dyDescent="0.2">
      <c r="A3329" s="9" t="s">
        <v>67</v>
      </c>
      <c r="B3329" s="9" t="s">
        <v>1218</v>
      </c>
      <c r="C3329" s="9" t="s">
        <v>34</v>
      </c>
      <c r="D3329" s="9" t="s">
        <v>45</v>
      </c>
      <c r="E3329" s="9" t="s">
        <v>46</v>
      </c>
      <c r="F3329" s="9" t="s">
        <v>47</v>
      </c>
      <c r="G3329" s="9" t="s">
        <v>1218</v>
      </c>
      <c r="H3329" s="9" t="s">
        <v>1219</v>
      </c>
      <c r="I3329" s="10">
        <v>41723</v>
      </c>
      <c r="J3329" s="11">
        <v>361381.03</v>
      </c>
    </row>
    <row r="3330" spans="1:10" x14ac:dyDescent="0.2">
      <c r="A3330" s="9" t="s">
        <v>67</v>
      </c>
      <c r="B3330" s="9" t="s">
        <v>1218</v>
      </c>
      <c r="C3330" s="9" t="s">
        <v>34</v>
      </c>
      <c r="D3330" s="9" t="s">
        <v>45</v>
      </c>
      <c r="E3330" s="9" t="s">
        <v>46</v>
      </c>
      <c r="F3330" s="9" t="s">
        <v>47</v>
      </c>
      <c r="G3330" s="9" t="s">
        <v>1218</v>
      </c>
      <c r="H3330" s="9" t="s">
        <v>1219</v>
      </c>
      <c r="I3330" s="10">
        <v>41850</v>
      </c>
      <c r="J3330" s="11">
        <v>42029.3</v>
      </c>
    </row>
    <row r="3331" spans="1:10" x14ac:dyDescent="0.2">
      <c r="A3331" s="9" t="s">
        <v>67</v>
      </c>
      <c r="B3331" s="9" t="s">
        <v>1218</v>
      </c>
      <c r="C3331" s="9" t="s">
        <v>34</v>
      </c>
      <c r="D3331" s="9" t="s">
        <v>45</v>
      </c>
      <c r="E3331" s="9" t="s">
        <v>46</v>
      </c>
      <c r="F3331" s="9" t="s">
        <v>47</v>
      </c>
      <c r="G3331" s="9" t="s">
        <v>1218</v>
      </c>
      <c r="H3331" s="9" t="s">
        <v>1219</v>
      </c>
      <c r="I3331" s="10">
        <v>42440</v>
      </c>
      <c r="J3331" s="11">
        <v>1533.37</v>
      </c>
    </row>
    <row r="3332" spans="1:10" x14ac:dyDescent="0.2">
      <c r="A3332" s="9" t="s">
        <v>67</v>
      </c>
      <c r="B3332" s="9" t="s">
        <v>1218</v>
      </c>
      <c r="C3332" s="9" t="s">
        <v>34</v>
      </c>
      <c r="D3332" s="9" t="s">
        <v>45</v>
      </c>
      <c r="E3332" s="9" t="s">
        <v>46</v>
      </c>
      <c r="F3332" s="9" t="s">
        <v>47</v>
      </c>
      <c r="G3332" s="9" t="s">
        <v>1218</v>
      </c>
      <c r="H3332" s="9" t="s">
        <v>1219</v>
      </c>
      <c r="I3332" s="10">
        <v>42478</v>
      </c>
      <c r="J3332" s="11">
        <v>2877.77</v>
      </c>
    </row>
    <row r="3333" spans="1:10" x14ac:dyDescent="0.2">
      <c r="A3333" s="9" t="s">
        <v>67</v>
      </c>
      <c r="B3333" s="9" t="s">
        <v>1218</v>
      </c>
      <c r="C3333" s="9" t="s">
        <v>34</v>
      </c>
      <c r="D3333" s="9" t="s">
        <v>45</v>
      </c>
      <c r="E3333" s="9" t="s">
        <v>46</v>
      </c>
      <c r="F3333" s="9" t="s">
        <v>47</v>
      </c>
      <c r="G3333" s="9" t="s">
        <v>1218</v>
      </c>
      <c r="H3333" s="9" t="s">
        <v>1219</v>
      </c>
      <c r="I3333" s="10">
        <v>42489</v>
      </c>
      <c r="J3333" s="11">
        <v>34332.31</v>
      </c>
    </row>
    <row r="3334" spans="1:10" x14ac:dyDescent="0.2">
      <c r="A3334" s="9" t="s">
        <v>67</v>
      </c>
      <c r="B3334" s="9" t="s">
        <v>1218</v>
      </c>
      <c r="C3334" s="9" t="s">
        <v>34</v>
      </c>
      <c r="D3334" s="9" t="s">
        <v>45</v>
      </c>
      <c r="E3334" s="9" t="s">
        <v>46</v>
      </c>
      <c r="F3334" s="9" t="s">
        <v>47</v>
      </c>
      <c r="G3334" s="9" t="s">
        <v>1218</v>
      </c>
      <c r="H3334" s="9" t="s">
        <v>1219</v>
      </c>
      <c r="I3334" s="10">
        <v>42493</v>
      </c>
      <c r="J3334" s="11">
        <v>29026.3</v>
      </c>
    </row>
    <row r="3335" spans="1:10" x14ac:dyDescent="0.2">
      <c r="A3335" s="9" t="s">
        <v>67</v>
      </c>
      <c r="B3335" s="9" t="s">
        <v>1218</v>
      </c>
      <c r="C3335" s="9" t="s">
        <v>34</v>
      </c>
      <c r="D3335" s="9" t="s">
        <v>45</v>
      </c>
      <c r="E3335" s="9" t="s">
        <v>46</v>
      </c>
      <c r="F3335" s="9" t="s">
        <v>47</v>
      </c>
      <c r="G3335" s="9" t="s">
        <v>1218</v>
      </c>
      <c r="H3335" s="9" t="s">
        <v>1219</v>
      </c>
      <c r="I3335" s="10">
        <v>42593</v>
      </c>
      <c r="J3335" s="11">
        <v>25400.9</v>
      </c>
    </row>
    <row r="3336" spans="1:10" x14ac:dyDescent="0.2">
      <c r="A3336" s="9" t="s">
        <v>67</v>
      </c>
      <c r="B3336" s="9" t="s">
        <v>1218</v>
      </c>
      <c r="C3336" s="9" t="s">
        <v>34</v>
      </c>
      <c r="D3336" s="9" t="s">
        <v>45</v>
      </c>
      <c r="E3336" s="9" t="s">
        <v>46</v>
      </c>
      <c r="F3336" s="9" t="s">
        <v>47</v>
      </c>
      <c r="G3336" s="9" t="s">
        <v>1218</v>
      </c>
      <c r="H3336" s="9" t="s">
        <v>1219</v>
      </c>
      <c r="I3336" s="10">
        <v>42725</v>
      </c>
      <c r="J3336" s="11">
        <v>58696.43</v>
      </c>
    </row>
    <row r="3337" spans="1:10" x14ac:dyDescent="0.2">
      <c r="A3337" s="9" t="s">
        <v>67</v>
      </c>
      <c r="B3337" s="9" t="s">
        <v>1218</v>
      </c>
      <c r="C3337" s="9" t="s">
        <v>34</v>
      </c>
      <c r="D3337" s="9" t="s">
        <v>45</v>
      </c>
      <c r="E3337" s="9" t="s">
        <v>46</v>
      </c>
      <c r="F3337" s="9" t="s">
        <v>47</v>
      </c>
      <c r="G3337" s="9" t="s">
        <v>1218</v>
      </c>
      <c r="H3337" s="9" t="s">
        <v>1219</v>
      </c>
      <c r="I3337" s="10">
        <v>42726</v>
      </c>
      <c r="J3337" s="11">
        <v>109510.36</v>
      </c>
    </row>
    <row r="3338" spans="1:10" x14ac:dyDescent="0.2">
      <c r="A3338" s="9" t="s">
        <v>67</v>
      </c>
      <c r="B3338" s="9" t="s">
        <v>1220</v>
      </c>
      <c r="C3338" s="9" t="s">
        <v>34</v>
      </c>
      <c r="D3338" s="9" t="s">
        <v>45</v>
      </c>
      <c r="E3338" s="9" t="s">
        <v>46</v>
      </c>
      <c r="F3338" s="9" t="s">
        <v>47</v>
      </c>
      <c r="G3338" s="9" t="s">
        <v>1220</v>
      </c>
      <c r="H3338" s="9" t="s">
        <v>1221</v>
      </c>
      <c r="I3338" s="10">
        <v>35796</v>
      </c>
      <c r="J3338" s="11">
        <v>4685.8</v>
      </c>
    </row>
    <row r="3339" spans="1:10" x14ac:dyDescent="0.2">
      <c r="A3339" s="9" t="s">
        <v>67</v>
      </c>
      <c r="B3339" s="9" t="s">
        <v>1222</v>
      </c>
      <c r="C3339" s="9" t="s">
        <v>34</v>
      </c>
      <c r="D3339" s="9" t="s">
        <v>45</v>
      </c>
      <c r="E3339" s="9" t="s">
        <v>46</v>
      </c>
      <c r="F3339" s="9" t="s">
        <v>47</v>
      </c>
      <c r="G3339" s="9" t="s">
        <v>1222</v>
      </c>
      <c r="H3339" s="9" t="s">
        <v>1223</v>
      </c>
      <c r="I3339" s="10">
        <v>34335</v>
      </c>
      <c r="J3339" s="11">
        <v>5400.87</v>
      </c>
    </row>
    <row r="3340" spans="1:10" x14ac:dyDescent="0.2">
      <c r="A3340" s="9" t="s">
        <v>67</v>
      </c>
      <c r="B3340" s="9" t="s">
        <v>1222</v>
      </c>
      <c r="C3340" s="9" t="s">
        <v>34</v>
      </c>
      <c r="D3340" s="9" t="s">
        <v>45</v>
      </c>
      <c r="E3340" s="9" t="s">
        <v>46</v>
      </c>
      <c r="F3340" s="9" t="s">
        <v>47</v>
      </c>
      <c r="G3340" s="9" t="s">
        <v>1222</v>
      </c>
      <c r="H3340" s="9" t="s">
        <v>1223</v>
      </c>
      <c r="I3340" s="10">
        <v>35065</v>
      </c>
      <c r="J3340" s="11">
        <v>13504.94</v>
      </c>
    </row>
    <row r="3341" spans="1:10" x14ac:dyDescent="0.2">
      <c r="A3341" s="9" t="s">
        <v>67</v>
      </c>
      <c r="B3341" s="9" t="s">
        <v>1222</v>
      </c>
      <c r="C3341" s="9" t="s">
        <v>34</v>
      </c>
      <c r="D3341" s="9" t="s">
        <v>45</v>
      </c>
      <c r="E3341" s="9" t="s">
        <v>46</v>
      </c>
      <c r="F3341" s="9" t="s">
        <v>47</v>
      </c>
      <c r="G3341" s="9" t="s">
        <v>1222</v>
      </c>
      <c r="H3341" s="9" t="s">
        <v>1223</v>
      </c>
      <c r="I3341" s="10">
        <v>36161</v>
      </c>
      <c r="J3341" s="11">
        <v>3416.37</v>
      </c>
    </row>
    <row r="3342" spans="1:10" x14ac:dyDescent="0.2">
      <c r="A3342" s="9" t="s">
        <v>67</v>
      </c>
      <c r="B3342" s="9" t="s">
        <v>1222</v>
      </c>
      <c r="C3342" s="9" t="s">
        <v>34</v>
      </c>
      <c r="D3342" s="9" t="s">
        <v>45</v>
      </c>
      <c r="E3342" s="9" t="s">
        <v>46</v>
      </c>
      <c r="F3342" s="9" t="s">
        <v>47</v>
      </c>
      <c r="G3342" s="9" t="s">
        <v>1222</v>
      </c>
      <c r="H3342" s="9" t="s">
        <v>1223</v>
      </c>
      <c r="I3342" s="10">
        <v>40107</v>
      </c>
      <c r="J3342" s="11">
        <v>144451.76</v>
      </c>
    </row>
    <row r="3343" spans="1:10" x14ac:dyDescent="0.2">
      <c r="A3343" s="9" t="s">
        <v>67</v>
      </c>
      <c r="B3343" s="9" t="s">
        <v>1222</v>
      </c>
      <c r="C3343" s="9" t="s">
        <v>34</v>
      </c>
      <c r="D3343" s="9" t="s">
        <v>45</v>
      </c>
      <c r="E3343" s="9" t="s">
        <v>46</v>
      </c>
      <c r="F3343" s="9" t="s">
        <v>47</v>
      </c>
      <c r="G3343" s="9" t="s">
        <v>1222</v>
      </c>
      <c r="H3343" s="9" t="s">
        <v>1223</v>
      </c>
      <c r="I3343" s="10">
        <v>40858</v>
      </c>
      <c r="J3343" s="11">
        <v>3822.62</v>
      </c>
    </row>
    <row r="3344" spans="1:10" x14ac:dyDescent="0.2">
      <c r="A3344" s="9" t="s">
        <v>67</v>
      </c>
      <c r="B3344" s="9" t="s">
        <v>1224</v>
      </c>
      <c r="C3344" s="9" t="s">
        <v>34</v>
      </c>
      <c r="D3344" s="9" t="s">
        <v>45</v>
      </c>
      <c r="E3344" s="9" t="s">
        <v>46</v>
      </c>
      <c r="F3344" s="9" t="s">
        <v>47</v>
      </c>
      <c r="G3344" s="9" t="s">
        <v>1224</v>
      </c>
      <c r="H3344" s="9" t="s">
        <v>1225</v>
      </c>
      <c r="I3344" s="10">
        <v>27760</v>
      </c>
      <c r="J3344" s="11">
        <v>7617.77</v>
      </c>
    </row>
    <row r="3345" spans="1:10" x14ac:dyDescent="0.2">
      <c r="A3345" s="9" t="s">
        <v>67</v>
      </c>
      <c r="B3345" s="9" t="s">
        <v>1224</v>
      </c>
      <c r="C3345" s="9" t="s">
        <v>34</v>
      </c>
      <c r="D3345" s="9" t="s">
        <v>45</v>
      </c>
      <c r="E3345" s="9" t="s">
        <v>46</v>
      </c>
      <c r="F3345" s="9" t="s">
        <v>47</v>
      </c>
      <c r="G3345" s="9" t="s">
        <v>1224</v>
      </c>
      <c r="H3345" s="9" t="s">
        <v>1225</v>
      </c>
      <c r="I3345" s="10">
        <v>30682</v>
      </c>
      <c r="J3345" s="11">
        <v>14336.99</v>
      </c>
    </row>
    <row r="3346" spans="1:10" x14ac:dyDescent="0.2">
      <c r="A3346" s="9" t="s">
        <v>67</v>
      </c>
      <c r="B3346" s="9" t="s">
        <v>1224</v>
      </c>
      <c r="C3346" s="9" t="s">
        <v>34</v>
      </c>
      <c r="D3346" s="9" t="s">
        <v>45</v>
      </c>
      <c r="E3346" s="9" t="s">
        <v>46</v>
      </c>
      <c r="F3346" s="9" t="s">
        <v>47</v>
      </c>
      <c r="G3346" s="9" t="s">
        <v>1224</v>
      </c>
      <c r="H3346" s="9" t="s">
        <v>1225</v>
      </c>
      <c r="I3346" s="10">
        <v>31413</v>
      </c>
      <c r="J3346" s="11">
        <v>6809.77</v>
      </c>
    </row>
    <row r="3347" spans="1:10" x14ac:dyDescent="0.2">
      <c r="A3347" s="9" t="s">
        <v>67</v>
      </c>
      <c r="B3347" s="9" t="s">
        <v>1224</v>
      </c>
      <c r="C3347" s="9" t="s">
        <v>34</v>
      </c>
      <c r="D3347" s="9" t="s">
        <v>45</v>
      </c>
      <c r="E3347" s="9" t="s">
        <v>46</v>
      </c>
      <c r="F3347" s="9" t="s">
        <v>47</v>
      </c>
      <c r="G3347" s="9" t="s">
        <v>1224</v>
      </c>
      <c r="H3347" s="9" t="s">
        <v>1225</v>
      </c>
      <c r="I3347" s="10">
        <v>32143</v>
      </c>
      <c r="J3347" s="11">
        <v>150.94</v>
      </c>
    </row>
    <row r="3348" spans="1:10" x14ac:dyDescent="0.2">
      <c r="A3348" s="9" t="s">
        <v>67</v>
      </c>
      <c r="B3348" s="9" t="s">
        <v>1224</v>
      </c>
      <c r="C3348" s="9" t="s">
        <v>34</v>
      </c>
      <c r="D3348" s="9" t="s">
        <v>45</v>
      </c>
      <c r="E3348" s="9" t="s">
        <v>46</v>
      </c>
      <c r="F3348" s="9" t="s">
        <v>47</v>
      </c>
      <c r="G3348" s="9" t="s">
        <v>1224</v>
      </c>
      <c r="H3348" s="9" t="s">
        <v>1225</v>
      </c>
      <c r="I3348" s="10">
        <v>34335</v>
      </c>
      <c r="J3348" s="11">
        <v>348.96</v>
      </c>
    </row>
    <row r="3349" spans="1:10" x14ac:dyDescent="0.2">
      <c r="A3349" s="9" t="s">
        <v>67</v>
      </c>
      <c r="B3349" s="9" t="s">
        <v>1224</v>
      </c>
      <c r="C3349" s="9" t="s">
        <v>34</v>
      </c>
      <c r="D3349" s="9" t="s">
        <v>45</v>
      </c>
      <c r="E3349" s="9" t="s">
        <v>46</v>
      </c>
      <c r="F3349" s="9" t="s">
        <v>47</v>
      </c>
      <c r="G3349" s="9" t="s">
        <v>1224</v>
      </c>
      <c r="H3349" s="9" t="s">
        <v>1225</v>
      </c>
      <c r="I3349" s="10">
        <v>40330</v>
      </c>
      <c r="J3349" s="11">
        <v>108745.88</v>
      </c>
    </row>
    <row r="3350" spans="1:10" x14ac:dyDescent="0.2">
      <c r="A3350" s="9" t="s">
        <v>67</v>
      </c>
      <c r="B3350" s="9" t="s">
        <v>1224</v>
      </c>
      <c r="C3350" s="9" t="s">
        <v>34</v>
      </c>
      <c r="D3350" s="9" t="s">
        <v>45</v>
      </c>
      <c r="E3350" s="9" t="s">
        <v>46</v>
      </c>
      <c r="F3350" s="9" t="s">
        <v>47</v>
      </c>
      <c r="G3350" s="9" t="s">
        <v>1224</v>
      </c>
      <c r="H3350" s="9" t="s">
        <v>1225</v>
      </c>
      <c r="I3350" s="10">
        <v>41487</v>
      </c>
      <c r="J3350" s="11">
        <v>34993.760000000002</v>
      </c>
    </row>
    <row r="3351" spans="1:10" x14ac:dyDescent="0.2">
      <c r="A3351" s="9" t="s">
        <v>67</v>
      </c>
      <c r="B3351" s="9" t="s">
        <v>1226</v>
      </c>
      <c r="C3351" s="9" t="s">
        <v>34</v>
      </c>
      <c r="D3351" s="9" t="s">
        <v>45</v>
      </c>
      <c r="E3351" s="9" t="s">
        <v>46</v>
      </c>
      <c r="F3351" s="9" t="s">
        <v>47</v>
      </c>
      <c r="G3351" s="9" t="s">
        <v>1226</v>
      </c>
      <c r="H3351" s="9" t="s">
        <v>1227</v>
      </c>
      <c r="I3351" s="10">
        <v>26299</v>
      </c>
      <c r="J3351" s="11">
        <v>4455.26</v>
      </c>
    </row>
    <row r="3352" spans="1:10" x14ac:dyDescent="0.2">
      <c r="A3352" s="9" t="s">
        <v>67</v>
      </c>
      <c r="B3352" s="9" t="s">
        <v>1226</v>
      </c>
      <c r="C3352" s="9" t="s">
        <v>34</v>
      </c>
      <c r="D3352" s="9" t="s">
        <v>45</v>
      </c>
      <c r="E3352" s="9" t="s">
        <v>46</v>
      </c>
      <c r="F3352" s="9" t="s">
        <v>47</v>
      </c>
      <c r="G3352" s="9" t="s">
        <v>1226</v>
      </c>
      <c r="H3352" s="9" t="s">
        <v>1227</v>
      </c>
      <c r="I3352" s="10">
        <v>26665</v>
      </c>
      <c r="J3352" s="11">
        <v>6250.93</v>
      </c>
    </row>
    <row r="3353" spans="1:10" x14ac:dyDescent="0.2">
      <c r="A3353" s="9" t="s">
        <v>67</v>
      </c>
      <c r="B3353" s="9" t="s">
        <v>1226</v>
      </c>
      <c r="C3353" s="9" t="s">
        <v>34</v>
      </c>
      <c r="D3353" s="9" t="s">
        <v>45</v>
      </c>
      <c r="E3353" s="9" t="s">
        <v>46</v>
      </c>
      <c r="F3353" s="9" t="s">
        <v>47</v>
      </c>
      <c r="G3353" s="9" t="s">
        <v>1226</v>
      </c>
      <c r="H3353" s="9" t="s">
        <v>1227</v>
      </c>
      <c r="I3353" s="10">
        <v>27760</v>
      </c>
      <c r="J3353" s="11">
        <v>3011.23</v>
      </c>
    </row>
    <row r="3354" spans="1:10" x14ac:dyDescent="0.2">
      <c r="A3354" s="9" t="s">
        <v>67</v>
      </c>
      <c r="B3354" s="9" t="s">
        <v>1226</v>
      </c>
      <c r="C3354" s="9" t="s">
        <v>34</v>
      </c>
      <c r="D3354" s="9" t="s">
        <v>45</v>
      </c>
      <c r="E3354" s="9" t="s">
        <v>46</v>
      </c>
      <c r="F3354" s="9" t="s">
        <v>47</v>
      </c>
      <c r="G3354" s="9" t="s">
        <v>1226</v>
      </c>
      <c r="H3354" s="9" t="s">
        <v>1227</v>
      </c>
      <c r="I3354" s="10">
        <v>28856</v>
      </c>
      <c r="J3354" s="11">
        <v>617.52</v>
      </c>
    </row>
    <row r="3355" spans="1:10" x14ac:dyDescent="0.2">
      <c r="A3355" s="9" t="s">
        <v>67</v>
      </c>
      <c r="B3355" s="9" t="s">
        <v>1226</v>
      </c>
      <c r="C3355" s="9" t="s">
        <v>34</v>
      </c>
      <c r="D3355" s="9" t="s">
        <v>45</v>
      </c>
      <c r="E3355" s="9" t="s">
        <v>46</v>
      </c>
      <c r="F3355" s="9" t="s">
        <v>47</v>
      </c>
      <c r="G3355" s="9" t="s">
        <v>1226</v>
      </c>
      <c r="H3355" s="9" t="s">
        <v>1227</v>
      </c>
      <c r="I3355" s="10">
        <v>31048</v>
      </c>
      <c r="J3355" s="11">
        <v>26022.84</v>
      </c>
    </row>
    <row r="3356" spans="1:10" x14ac:dyDescent="0.2">
      <c r="A3356" s="9" t="s">
        <v>67</v>
      </c>
      <c r="B3356" s="9" t="s">
        <v>1226</v>
      </c>
      <c r="C3356" s="9" t="s">
        <v>34</v>
      </c>
      <c r="D3356" s="9" t="s">
        <v>45</v>
      </c>
      <c r="E3356" s="9" t="s">
        <v>46</v>
      </c>
      <c r="F3356" s="9" t="s">
        <v>47</v>
      </c>
      <c r="G3356" s="9" t="s">
        <v>1226</v>
      </c>
      <c r="H3356" s="9" t="s">
        <v>1227</v>
      </c>
      <c r="I3356" s="10">
        <v>32509</v>
      </c>
      <c r="J3356" s="11">
        <v>4334.8500000000004</v>
      </c>
    </row>
    <row r="3357" spans="1:10" x14ac:dyDescent="0.2">
      <c r="A3357" s="9" t="s">
        <v>67</v>
      </c>
      <c r="B3357" s="9" t="s">
        <v>1226</v>
      </c>
      <c r="C3357" s="9" t="s">
        <v>34</v>
      </c>
      <c r="D3357" s="9" t="s">
        <v>45</v>
      </c>
      <c r="E3357" s="9" t="s">
        <v>46</v>
      </c>
      <c r="F3357" s="9" t="s">
        <v>47</v>
      </c>
      <c r="G3357" s="9" t="s">
        <v>1226</v>
      </c>
      <c r="H3357" s="9" t="s">
        <v>1227</v>
      </c>
      <c r="I3357" s="10">
        <v>32874</v>
      </c>
      <c r="J3357" s="11">
        <v>22129.68</v>
      </c>
    </row>
    <row r="3358" spans="1:10" x14ac:dyDescent="0.2">
      <c r="A3358" s="9" t="s">
        <v>67</v>
      </c>
      <c r="B3358" s="9" t="s">
        <v>1226</v>
      </c>
      <c r="C3358" s="9" t="s">
        <v>34</v>
      </c>
      <c r="D3358" s="9" t="s">
        <v>45</v>
      </c>
      <c r="E3358" s="9" t="s">
        <v>46</v>
      </c>
      <c r="F3358" s="9" t="s">
        <v>47</v>
      </c>
      <c r="G3358" s="9" t="s">
        <v>1226</v>
      </c>
      <c r="H3358" s="9" t="s">
        <v>1227</v>
      </c>
      <c r="I3358" s="10">
        <v>33604</v>
      </c>
      <c r="J3358" s="11">
        <v>47453.72</v>
      </c>
    </row>
    <row r="3359" spans="1:10" x14ac:dyDescent="0.2">
      <c r="A3359" s="9" t="s">
        <v>67</v>
      </c>
      <c r="B3359" s="9" t="s">
        <v>1226</v>
      </c>
      <c r="C3359" s="9" t="s">
        <v>34</v>
      </c>
      <c r="D3359" s="9" t="s">
        <v>45</v>
      </c>
      <c r="E3359" s="9" t="s">
        <v>46</v>
      </c>
      <c r="F3359" s="9" t="s">
        <v>47</v>
      </c>
      <c r="G3359" s="9" t="s">
        <v>1226</v>
      </c>
      <c r="H3359" s="9" t="s">
        <v>1227</v>
      </c>
      <c r="I3359" s="10">
        <v>35796</v>
      </c>
      <c r="J3359" s="11">
        <v>4158.1899999999996</v>
      </c>
    </row>
    <row r="3360" spans="1:10" x14ac:dyDescent="0.2">
      <c r="A3360" s="9" t="s">
        <v>67</v>
      </c>
      <c r="B3360" s="9" t="s">
        <v>1226</v>
      </c>
      <c r="C3360" s="9" t="s">
        <v>34</v>
      </c>
      <c r="D3360" s="9" t="s">
        <v>45</v>
      </c>
      <c r="E3360" s="9" t="s">
        <v>46</v>
      </c>
      <c r="F3360" s="9" t="s">
        <v>47</v>
      </c>
      <c r="G3360" s="9" t="s">
        <v>1226</v>
      </c>
      <c r="H3360" s="9" t="s">
        <v>1227</v>
      </c>
      <c r="I3360" s="10">
        <v>39903</v>
      </c>
      <c r="J3360" s="11">
        <v>28738.59</v>
      </c>
    </row>
    <row r="3361" spans="1:10" x14ac:dyDescent="0.2">
      <c r="A3361" s="9" t="s">
        <v>67</v>
      </c>
      <c r="B3361" s="9" t="s">
        <v>1226</v>
      </c>
      <c r="C3361" s="9" t="s">
        <v>34</v>
      </c>
      <c r="D3361" s="9" t="s">
        <v>45</v>
      </c>
      <c r="E3361" s="9" t="s">
        <v>46</v>
      </c>
      <c r="F3361" s="9" t="s">
        <v>47</v>
      </c>
      <c r="G3361" s="9" t="s">
        <v>1226</v>
      </c>
      <c r="H3361" s="9" t="s">
        <v>1227</v>
      </c>
      <c r="I3361" s="10">
        <v>40235</v>
      </c>
      <c r="J3361" s="11">
        <v>39276.400000000001</v>
      </c>
    </row>
    <row r="3362" spans="1:10" x14ac:dyDescent="0.2">
      <c r="A3362" s="9" t="s">
        <v>67</v>
      </c>
      <c r="B3362" s="9" t="s">
        <v>1226</v>
      </c>
      <c r="C3362" s="9" t="s">
        <v>34</v>
      </c>
      <c r="D3362" s="9" t="s">
        <v>45</v>
      </c>
      <c r="E3362" s="9" t="s">
        <v>46</v>
      </c>
      <c r="F3362" s="9" t="s">
        <v>47</v>
      </c>
      <c r="G3362" s="9" t="s">
        <v>1226</v>
      </c>
      <c r="H3362" s="9" t="s">
        <v>1227</v>
      </c>
      <c r="I3362" s="10">
        <v>40482</v>
      </c>
      <c r="J3362" s="11">
        <v>38254.82</v>
      </c>
    </row>
    <row r="3363" spans="1:10" x14ac:dyDescent="0.2">
      <c r="A3363" s="9" t="s">
        <v>67</v>
      </c>
      <c r="B3363" s="9" t="s">
        <v>1226</v>
      </c>
      <c r="C3363" s="9" t="s">
        <v>34</v>
      </c>
      <c r="D3363" s="9" t="s">
        <v>45</v>
      </c>
      <c r="E3363" s="9" t="s">
        <v>46</v>
      </c>
      <c r="F3363" s="9" t="s">
        <v>47</v>
      </c>
      <c r="G3363" s="9" t="s">
        <v>1226</v>
      </c>
      <c r="H3363" s="9" t="s">
        <v>1227</v>
      </c>
      <c r="I3363" s="10">
        <v>40575</v>
      </c>
      <c r="J3363" s="11">
        <v>2363.41</v>
      </c>
    </row>
    <row r="3364" spans="1:10" x14ac:dyDescent="0.2">
      <c r="A3364" s="9" t="s">
        <v>67</v>
      </c>
      <c r="B3364" s="9" t="s">
        <v>1226</v>
      </c>
      <c r="C3364" s="9" t="s">
        <v>34</v>
      </c>
      <c r="D3364" s="9" t="s">
        <v>45</v>
      </c>
      <c r="E3364" s="9" t="s">
        <v>46</v>
      </c>
      <c r="F3364" s="9" t="s">
        <v>47</v>
      </c>
      <c r="G3364" s="9" t="s">
        <v>1226</v>
      </c>
      <c r="H3364" s="9" t="s">
        <v>1227</v>
      </c>
      <c r="I3364" s="10">
        <v>41429</v>
      </c>
      <c r="J3364" s="11">
        <v>213738.32</v>
      </c>
    </row>
    <row r="3365" spans="1:10" x14ac:dyDescent="0.2">
      <c r="A3365" s="9" t="s">
        <v>67</v>
      </c>
      <c r="B3365" s="9" t="s">
        <v>1226</v>
      </c>
      <c r="C3365" s="9" t="s">
        <v>34</v>
      </c>
      <c r="D3365" s="9" t="s">
        <v>45</v>
      </c>
      <c r="E3365" s="9" t="s">
        <v>46</v>
      </c>
      <c r="F3365" s="9" t="s">
        <v>47</v>
      </c>
      <c r="G3365" s="9" t="s">
        <v>1226</v>
      </c>
      <c r="H3365" s="9" t="s">
        <v>1227</v>
      </c>
      <c r="I3365" s="10">
        <v>42243</v>
      </c>
      <c r="J3365" s="11">
        <v>252523.59</v>
      </c>
    </row>
    <row r="3366" spans="1:10" x14ac:dyDescent="0.2">
      <c r="A3366" s="9" t="s">
        <v>67</v>
      </c>
      <c r="B3366" s="9" t="s">
        <v>1228</v>
      </c>
      <c r="C3366" s="9" t="s">
        <v>12</v>
      </c>
      <c r="D3366" s="9" t="s">
        <v>45</v>
      </c>
      <c r="E3366" s="9" t="s">
        <v>46</v>
      </c>
      <c r="F3366" s="9" t="s">
        <v>47</v>
      </c>
      <c r="G3366" s="9" t="s">
        <v>1228</v>
      </c>
      <c r="H3366" s="9" t="s">
        <v>1229</v>
      </c>
      <c r="I3366" s="10">
        <v>33239</v>
      </c>
      <c r="J3366" s="11">
        <v>5432.7</v>
      </c>
    </row>
    <row r="3367" spans="1:10" x14ac:dyDescent="0.2">
      <c r="A3367" s="9" t="s">
        <v>67</v>
      </c>
      <c r="B3367" s="9" t="s">
        <v>11</v>
      </c>
      <c r="C3367" s="9" t="s">
        <v>12</v>
      </c>
      <c r="D3367" s="9" t="s">
        <v>13</v>
      </c>
      <c r="E3367" s="9" t="s">
        <v>14</v>
      </c>
      <c r="F3367" s="9" t="s">
        <v>15</v>
      </c>
      <c r="G3367" s="9" t="s">
        <v>11</v>
      </c>
      <c r="H3367" s="9" t="s">
        <v>16</v>
      </c>
      <c r="I3367" s="10">
        <v>37257</v>
      </c>
      <c r="J3367" s="12">
        <v>0</v>
      </c>
    </row>
    <row r="3368" spans="1:10" x14ac:dyDescent="0.2">
      <c r="A3368" s="9" t="s">
        <v>67</v>
      </c>
      <c r="B3368" s="9" t="s">
        <v>11</v>
      </c>
      <c r="C3368" s="9" t="s">
        <v>12</v>
      </c>
      <c r="D3368" s="9" t="s">
        <v>13</v>
      </c>
      <c r="E3368" s="9" t="s">
        <v>14</v>
      </c>
      <c r="F3368" s="9" t="s">
        <v>15</v>
      </c>
      <c r="G3368" s="9" t="s">
        <v>11</v>
      </c>
      <c r="H3368" s="9" t="s">
        <v>16</v>
      </c>
      <c r="I3368" s="10">
        <v>37622</v>
      </c>
      <c r="J3368" s="12">
        <v>0</v>
      </c>
    </row>
    <row r="3369" spans="1:10" x14ac:dyDescent="0.2">
      <c r="A3369" s="9" t="s">
        <v>67</v>
      </c>
      <c r="B3369" s="9" t="s">
        <v>11</v>
      </c>
      <c r="C3369" s="9" t="s">
        <v>12</v>
      </c>
      <c r="D3369" s="9" t="s">
        <v>13</v>
      </c>
      <c r="E3369" s="9" t="s">
        <v>14</v>
      </c>
      <c r="F3369" s="9" t="s">
        <v>15</v>
      </c>
      <c r="G3369" s="9" t="s">
        <v>11</v>
      </c>
      <c r="H3369" s="9" t="s">
        <v>16</v>
      </c>
      <c r="I3369" s="10">
        <v>41901</v>
      </c>
      <c r="J3369" s="12">
        <v>0</v>
      </c>
    </row>
    <row r="3370" spans="1:10" x14ac:dyDescent="0.2">
      <c r="A3370" s="9" t="s">
        <v>67</v>
      </c>
      <c r="B3370" s="9" t="s">
        <v>11</v>
      </c>
      <c r="C3370" s="9" t="s">
        <v>12</v>
      </c>
      <c r="D3370" s="9" t="s">
        <v>13</v>
      </c>
      <c r="E3370" s="9" t="s">
        <v>14</v>
      </c>
      <c r="F3370" s="9" t="s">
        <v>15</v>
      </c>
      <c r="G3370" s="9" t="s">
        <v>11</v>
      </c>
      <c r="H3370" s="9" t="s">
        <v>18</v>
      </c>
      <c r="I3370" s="10">
        <v>42381</v>
      </c>
      <c r="J3370" s="11">
        <v>1147.94</v>
      </c>
    </row>
    <row r="3371" spans="1:10" x14ac:dyDescent="0.2">
      <c r="A3371" s="9" t="s">
        <v>67</v>
      </c>
      <c r="B3371" s="9" t="s">
        <v>11</v>
      </c>
      <c r="C3371" s="9" t="s">
        <v>12</v>
      </c>
      <c r="D3371" s="9" t="s">
        <v>13</v>
      </c>
      <c r="E3371" s="9" t="s">
        <v>14</v>
      </c>
      <c r="F3371" s="9" t="s">
        <v>15</v>
      </c>
      <c r="G3371" s="9" t="s">
        <v>11</v>
      </c>
      <c r="H3371" s="9" t="s">
        <v>20</v>
      </c>
      <c r="I3371" s="10">
        <v>37257</v>
      </c>
      <c r="J3371" s="12">
        <v>428841</v>
      </c>
    </row>
    <row r="3372" spans="1:10" x14ac:dyDescent="0.2">
      <c r="A3372" s="9" t="s">
        <v>67</v>
      </c>
      <c r="B3372" s="9" t="s">
        <v>11</v>
      </c>
      <c r="C3372" s="9" t="s">
        <v>12</v>
      </c>
      <c r="D3372" s="9" t="s">
        <v>13</v>
      </c>
      <c r="E3372" s="9" t="s">
        <v>14</v>
      </c>
      <c r="F3372" s="9" t="s">
        <v>15</v>
      </c>
      <c r="G3372" s="9" t="s">
        <v>11</v>
      </c>
      <c r="H3372" s="9" t="s">
        <v>20</v>
      </c>
      <c r="I3372" s="10">
        <v>37622</v>
      </c>
      <c r="J3372" s="11">
        <v>87012.14</v>
      </c>
    </row>
    <row r="3373" spans="1:10" x14ac:dyDescent="0.2">
      <c r="A3373" s="9" t="s">
        <v>67</v>
      </c>
      <c r="B3373" s="9" t="s">
        <v>11</v>
      </c>
      <c r="C3373" s="9" t="s">
        <v>12</v>
      </c>
      <c r="D3373" s="9" t="s">
        <v>13</v>
      </c>
      <c r="E3373" s="9" t="s">
        <v>14</v>
      </c>
      <c r="F3373" s="9" t="s">
        <v>15</v>
      </c>
      <c r="G3373" s="9" t="s">
        <v>11</v>
      </c>
      <c r="H3373" s="9" t="s">
        <v>20</v>
      </c>
      <c r="I3373" s="10">
        <v>41901</v>
      </c>
      <c r="J3373" s="11">
        <v>136135.63</v>
      </c>
    </row>
    <row r="3374" spans="1:10" x14ac:dyDescent="0.2">
      <c r="A3374" s="9" t="s">
        <v>67</v>
      </c>
      <c r="B3374" s="9" t="s">
        <v>1064</v>
      </c>
      <c r="C3374" s="9" t="s">
        <v>12</v>
      </c>
      <c r="D3374" s="9" t="s">
        <v>13</v>
      </c>
      <c r="E3374" s="9" t="s">
        <v>14</v>
      </c>
      <c r="F3374" s="9" t="s">
        <v>15</v>
      </c>
      <c r="G3374" s="9" t="s">
        <v>1064</v>
      </c>
      <c r="H3374" s="9" t="s">
        <v>1230</v>
      </c>
      <c r="I3374" s="10">
        <v>32509</v>
      </c>
      <c r="J3374" s="11">
        <v>92043.12</v>
      </c>
    </row>
    <row r="3375" spans="1:10" x14ac:dyDescent="0.2">
      <c r="A3375" s="9" t="s">
        <v>67</v>
      </c>
      <c r="B3375" s="9" t="s">
        <v>1064</v>
      </c>
      <c r="C3375" s="9" t="s">
        <v>12</v>
      </c>
      <c r="D3375" s="9" t="s">
        <v>13</v>
      </c>
      <c r="E3375" s="9" t="s">
        <v>14</v>
      </c>
      <c r="F3375" s="9" t="s">
        <v>15</v>
      </c>
      <c r="G3375" s="9" t="s">
        <v>1064</v>
      </c>
      <c r="H3375" s="9" t="s">
        <v>1230</v>
      </c>
      <c r="I3375" s="10">
        <v>33604</v>
      </c>
      <c r="J3375" s="11">
        <v>7174.2</v>
      </c>
    </row>
    <row r="3376" spans="1:10" x14ac:dyDescent="0.2">
      <c r="A3376" s="9" t="s">
        <v>67</v>
      </c>
      <c r="B3376" s="9" t="s">
        <v>1064</v>
      </c>
      <c r="C3376" s="9" t="s">
        <v>12</v>
      </c>
      <c r="D3376" s="9" t="s">
        <v>13</v>
      </c>
      <c r="E3376" s="9" t="s">
        <v>14</v>
      </c>
      <c r="F3376" s="9" t="s">
        <v>15</v>
      </c>
      <c r="G3376" s="9" t="s">
        <v>1064</v>
      </c>
      <c r="H3376" s="9" t="s">
        <v>1230</v>
      </c>
      <c r="I3376" s="10">
        <v>33970</v>
      </c>
      <c r="J3376" s="11">
        <v>209748.79</v>
      </c>
    </row>
    <row r="3377" spans="1:10" x14ac:dyDescent="0.2">
      <c r="A3377" s="9" t="s">
        <v>67</v>
      </c>
      <c r="B3377" s="9" t="s">
        <v>1064</v>
      </c>
      <c r="C3377" s="9" t="s">
        <v>12</v>
      </c>
      <c r="D3377" s="9" t="s">
        <v>13</v>
      </c>
      <c r="E3377" s="9" t="s">
        <v>14</v>
      </c>
      <c r="F3377" s="9" t="s">
        <v>15</v>
      </c>
      <c r="G3377" s="9" t="s">
        <v>1064</v>
      </c>
      <c r="H3377" s="9" t="s">
        <v>1230</v>
      </c>
      <c r="I3377" s="10">
        <v>34700</v>
      </c>
      <c r="J3377" s="11">
        <v>63101.54</v>
      </c>
    </row>
    <row r="3378" spans="1:10" x14ac:dyDescent="0.2">
      <c r="A3378" s="9" t="s">
        <v>67</v>
      </c>
      <c r="B3378" s="9" t="s">
        <v>1064</v>
      </c>
      <c r="C3378" s="9" t="s">
        <v>12</v>
      </c>
      <c r="D3378" s="9" t="s">
        <v>13</v>
      </c>
      <c r="E3378" s="9" t="s">
        <v>14</v>
      </c>
      <c r="F3378" s="9" t="s">
        <v>15</v>
      </c>
      <c r="G3378" s="9" t="s">
        <v>1064</v>
      </c>
      <c r="H3378" s="9" t="s">
        <v>1230</v>
      </c>
      <c r="I3378" s="10">
        <v>35065</v>
      </c>
      <c r="J3378" s="11">
        <v>249.93</v>
      </c>
    </row>
    <row r="3379" spans="1:10" x14ac:dyDescent="0.2">
      <c r="A3379" s="9" t="s">
        <v>67</v>
      </c>
      <c r="B3379" s="9" t="s">
        <v>1064</v>
      </c>
      <c r="C3379" s="9" t="s">
        <v>12</v>
      </c>
      <c r="D3379" s="9" t="s">
        <v>13</v>
      </c>
      <c r="E3379" s="9" t="s">
        <v>14</v>
      </c>
      <c r="F3379" s="9" t="s">
        <v>15</v>
      </c>
      <c r="G3379" s="9" t="s">
        <v>1064</v>
      </c>
      <c r="H3379" s="9" t="s">
        <v>1230</v>
      </c>
      <c r="I3379" s="10">
        <v>35431</v>
      </c>
      <c r="J3379" s="11">
        <v>94234.44</v>
      </c>
    </row>
    <row r="3380" spans="1:10" x14ac:dyDescent="0.2">
      <c r="A3380" s="9" t="s">
        <v>67</v>
      </c>
      <c r="B3380" s="9" t="s">
        <v>1064</v>
      </c>
      <c r="C3380" s="9" t="s">
        <v>12</v>
      </c>
      <c r="D3380" s="9" t="s">
        <v>13</v>
      </c>
      <c r="E3380" s="9" t="s">
        <v>14</v>
      </c>
      <c r="F3380" s="9" t="s">
        <v>15</v>
      </c>
      <c r="G3380" s="9" t="s">
        <v>1064</v>
      </c>
      <c r="H3380" s="9" t="s">
        <v>1230</v>
      </c>
      <c r="I3380" s="10">
        <v>36526</v>
      </c>
      <c r="J3380" s="11">
        <v>113.47</v>
      </c>
    </row>
    <row r="3381" spans="1:10" x14ac:dyDescent="0.2">
      <c r="A3381" s="9" t="s">
        <v>67</v>
      </c>
      <c r="B3381" s="9" t="s">
        <v>1064</v>
      </c>
      <c r="C3381" s="9" t="s">
        <v>12</v>
      </c>
      <c r="D3381" s="9" t="s">
        <v>13</v>
      </c>
      <c r="E3381" s="9" t="s">
        <v>14</v>
      </c>
      <c r="F3381" s="9" t="s">
        <v>15</v>
      </c>
      <c r="G3381" s="9" t="s">
        <v>1064</v>
      </c>
      <c r="H3381" s="9" t="s">
        <v>1230</v>
      </c>
      <c r="I3381" s="10">
        <v>38714</v>
      </c>
      <c r="J3381" s="11">
        <v>40969.629999999997</v>
      </c>
    </row>
    <row r="3382" spans="1:10" x14ac:dyDescent="0.2">
      <c r="A3382" s="9" t="s">
        <v>67</v>
      </c>
      <c r="B3382" s="9" t="s">
        <v>1064</v>
      </c>
      <c r="C3382" s="9" t="s">
        <v>12</v>
      </c>
      <c r="D3382" s="9" t="s">
        <v>13</v>
      </c>
      <c r="E3382" s="9" t="s">
        <v>14</v>
      </c>
      <c r="F3382" s="9" t="s">
        <v>15</v>
      </c>
      <c r="G3382" s="9" t="s">
        <v>1064</v>
      </c>
      <c r="H3382" s="9" t="s">
        <v>1230</v>
      </c>
      <c r="I3382" s="10">
        <v>39094</v>
      </c>
      <c r="J3382" s="11">
        <v>90913.36</v>
      </c>
    </row>
    <row r="3383" spans="1:10" x14ac:dyDescent="0.2">
      <c r="A3383" s="9" t="s">
        <v>67</v>
      </c>
      <c r="B3383" s="9" t="s">
        <v>1064</v>
      </c>
      <c r="C3383" s="9" t="s">
        <v>12</v>
      </c>
      <c r="D3383" s="9" t="s">
        <v>13</v>
      </c>
      <c r="E3383" s="9" t="s">
        <v>14</v>
      </c>
      <c r="F3383" s="9" t="s">
        <v>15</v>
      </c>
      <c r="G3383" s="9" t="s">
        <v>1064</v>
      </c>
      <c r="H3383" s="9" t="s">
        <v>1230</v>
      </c>
      <c r="I3383" s="10">
        <v>39478</v>
      </c>
      <c r="J3383" s="11">
        <v>26468.44</v>
      </c>
    </row>
    <row r="3384" spans="1:10" x14ac:dyDescent="0.2">
      <c r="A3384" s="9" t="s">
        <v>67</v>
      </c>
      <c r="B3384" s="9" t="s">
        <v>1064</v>
      </c>
      <c r="C3384" s="9" t="s">
        <v>12</v>
      </c>
      <c r="D3384" s="9" t="s">
        <v>13</v>
      </c>
      <c r="E3384" s="9" t="s">
        <v>14</v>
      </c>
      <c r="F3384" s="9" t="s">
        <v>15</v>
      </c>
      <c r="G3384" s="9" t="s">
        <v>1064</v>
      </c>
      <c r="H3384" s="9" t="s">
        <v>1230</v>
      </c>
      <c r="I3384" s="10">
        <v>39599</v>
      </c>
      <c r="J3384" s="11">
        <v>649.88</v>
      </c>
    </row>
    <row r="3385" spans="1:10" x14ac:dyDescent="0.2">
      <c r="A3385" s="9" t="s">
        <v>67</v>
      </c>
      <c r="B3385" s="9" t="s">
        <v>1064</v>
      </c>
      <c r="C3385" s="9" t="s">
        <v>12</v>
      </c>
      <c r="D3385" s="9" t="s">
        <v>13</v>
      </c>
      <c r="E3385" s="9" t="s">
        <v>14</v>
      </c>
      <c r="F3385" s="9" t="s">
        <v>15</v>
      </c>
      <c r="G3385" s="9" t="s">
        <v>1064</v>
      </c>
      <c r="H3385" s="9" t="s">
        <v>1230</v>
      </c>
      <c r="I3385" s="10">
        <v>39691</v>
      </c>
      <c r="J3385" s="11">
        <v>691.54</v>
      </c>
    </row>
    <row r="3386" spans="1:10" x14ac:dyDescent="0.2">
      <c r="A3386" s="9" t="s">
        <v>67</v>
      </c>
      <c r="B3386" s="9" t="s">
        <v>1064</v>
      </c>
      <c r="C3386" s="9" t="s">
        <v>12</v>
      </c>
      <c r="D3386" s="9" t="s">
        <v>13</v>
      </c>
      <c r="E3386" s="9" t="s">
        <v>14</v>
      </c>
      <c r="F3386" s="9" t="s">
        <v>15</v>
      </c>
      <c r="G3386" s="9" t="s">
        <v>1064</v>
      </c>
      <c r="H3386" s="9" t="s">
        <v>1230</v>
      </c>
      <c r="I3386" s="10">
        <v>39903</v>
      </c>
      <c r="J3386" s="11">
        <v>31932.18</v>
      </c>
    </row>
    <row r="3387" spans="1:10" x14ac:dyDescent="0.2">
      <c r="A3387" s="9" t="s">
        <v>67</v>
      </c>
      <c r="B3387" s="9" t="s">
        <v>1064</v>
      </c>
      <c r="C3387" s="9" t="s">
        <v>12</v>
      </c>
      <c r="D3387" s="9" t="s">
        <v>13</v>
      </c>
      <c r="E3387" s="9" t="s">
        <v>14</v>
      </c>
      <c r="F3387" s="9" t="s">
        <v>15</v>
      </c>
      <c r="G3387" s="9" t="s">
        <v>1064</v>
      </c>
      <c r="H3387" s="9" t="s">
        <v>1230</v>
      </c>
      <c r="I3387" s="10">
        <v>40482</v>
      </c>
      <c r="J3387" s="11">
        <v>42505.31</v>
      </c>
    </row>
    <row r="3388" spans="1:10" x14ac:dyDescent="0.2">
      <c r="A3388" s="9" t="s">
        <v>67</v>
      </c>
      <c r="B3388" s="9" t="s">
        <v>1064</v>
      </c>
      <c r="C3388" s="9" t="s">
        <v>12</v>
      </c>
      <c r="D3388" s="9" t="s">
        <v>13</v>
      </c>
      <c r="E3388" s="9" t="s">
        <v>14</v>
      </c>
      <c r="F3388" s="9" t="s">
        <v>15</v>
      </c>
      <c r="G3388" s="9" t="s">
        <v>1064</v>
      </c>
      <c r="H3388" s="9" t="s">
        <v>1230</v>
      </c>
      <c r="I3388" s="10">
        <v>40575</v>
      </c>
      <c r="J3388" s="11">
        <v>2626.03</v>
      </c>
    </row>
    <row r="3389" spans="1:10" x14ac:dyDescent="0.2">
      <c r="A3389" s="9" t="s">
        <v>67</v>
      </c>
      <c r="B3389" s="9" t="s">
        <v>1064</v>
      </c>
      <c r="C3389" s="9" t="s">
        <v>12</v>
      </c>
      <c r="D3389" s="9" t="s">
        <v>13</v>
      </c>
      <c r="E3389" s="9" t="s">
        <v>14</v>
      </c>
      <c r="F3389" s="9" t="s">
        <v>15</v>
      </c>
      <c r="G3389" s="9" t="s">
        <v>1064</v>
      </c>
      <c r="H3389" s="9" t="s">
        <v>1230</v>
      </c>
      <c r="I3389" s="10">
        <v>40787</v>
      </c>
      <c r="J3389" s="11">
        <v>1434.37</v>
      </c>
    </row>
    <row r="3390" spans="1:10" x14ac:dyDescent="0.2">
      <c r="A3390" s="9" t="s">
        <v>67</v>
      </c>
      <c r="B3390" s="9" t="s">
        <v>1064</v>
      </c>
      <c r="C3390" s="9" t="s">
        <v>12</v>
      </c>
      <c r="D3390" s="9" t="s">
        <v>13</v>
      </c>
      <c r="E3390" s="9" t="s">
        <v>14</v>
      </c>
      <c r="F3390" s="9" t="s">
        <v>15</v>
      </c>
      <c r="G3390" s="9" t="s">
        <v>1064</v>
      </c>
      <c r="H3390" s="9" t="s">
        <v>1230</v>
      </c>
      <c r="I3390" s="10">
        <v>41333</v>
      </c>
      <c r="J3390" s="12">
        <v>4873</v>
      </c>
    </row>
    <row r="3391" spans="1:10" x14ac:dyDescent="0.2">
      <c r="A3391" s="9" t="s">
        <v>67</v>
      </c>
      <c r="B3391" s="9" t="s">
        <v>1064</v>
      </c>
      <c r="C3391" s="9" t="s">
        <v>12</v>
      </c>
      <c r="D3391" s="9" t="s">
        <v>13</v>
      </c>
      <c r="E3391" s="9" t="s">
        <v>14</v>
      </c>
      <c r="F3391" s="9" t="s">
        <v>15</v>
      </c>
      <c r="G3391" s="9" t="s">
        <v>1064</v>
      </c>
      <c r="H3391" s="9" t="s">
        <v>1230</v>
      </c>
      <c r="I3391" s="10">
        <v>42594</v>
      </c>
      <c r="J3391" s="11">
        <v>42433.62</v>
      </c>
    </row>
    <row r="3392" spans="1:10" x14ac:dyDescent="0.2">
      <c r="A3392" s="9" t="s">
        <v>67</v>
      </c>
      <c r="B3392" s="9" t="s">
        <v>1069</v>
      </c>
      <c r="C3392" s="9" t="s">
        <v>12</v>
      </c>
      <c r="D3392" s="9" t="s">
        <v>13</v>
      </c>
      <c r="E3392" s="9" t="s">
        <v>14</v>
      </c>
      <c r="F3392" s="9" t="s">
        <v>15</v>
      </c>
      <c r="G3392" s="9" t="s">
        <v>1069</v>
      </c>
      <c r="H3392" s="9" t="s">
        <v>1231</v>
      </c>
      <c r="I3392" s="10">
        <v>42559</v>
      </c>
      <c r="J3392" s="11">
        <v>15320.02</v>
      </c>
    </row>
    <row r="3393" spans="1:10" x14ac:dyDescent="0.2">
      <c r="A3393" s="9" t="s">
        <v>67</v>
      </c>
      <c r="B3393" s="9" t="s">
        <v>21</v>
      </c>
      <c r="C3393" s="9" t="s">
        <v>12</v>
      </c>
      <c r="D3393" s="9" t="s">
        <v>13</v>
      </c>
      <c r="E3393" s="9" t="s">
        <v>14</v>
      </c>
      <c r="F3393" s="9" t="s">
        <v>15</v>
      </c>
      <c r="G3393" s="9" t="s">
        <v>21</v>
      </c>
      <c r="H3393" s="9" t="s">
        <v>22</v>
      </c>
      <c r="I3393" s="10">
        <v>41760</v>
      </c>
      <c r="J3393" s="11">
        <v>72798.67</v>
      </c>
    </row>
    <row r="3394" spans="1:10" x14ac:dyDescent="0.2">
      <c r="A3394" s="9" t="s">
        <v>67</v>
      </c>
      <c r="B3394" s="9" t="s">
        <v>1232</v>
      </c>
      <c r="C3394" s="9" t="s">
        <v>12</v>
      </c>
      <c r="D3394" s="9" t="s">
        <v>13</v>
      </c>
      <c r="E3394" s="9" t="s">
        <v>14</v>
      </c>
      <c r="F3394" s="9" t="s">
        <v>15</v>
      </c>
      <c r="G3394" s="9" t="s">
        <v>1232</v>
      </c>
      <c r="H3394" s="9" t="s">
        <v>1233</v>
      </c>
      <c r="I3394" s="10">
        <v>36892</v>
      </c>
      <c r="J3394" s="11">
        <v>38197.79</v>
      </c>
    </row>
    <row r="3395" spans="1:10" x14ac:dyDescent="0.2">
      <c r="A3395" s="9" t="s">
        <v>67</v>
      </c>
      <c r="B3395" s="9" t="s">
        <v>1232</v>
      </c>
      <c r="C3395" s="9" t="s">
        <v>12</v>
      </c>
      <c r="D3395" s="9" t="s">
        <v>13</v>
      </c>
      <c r="E3395" s="9" t="s">
        <v>14</v>
      </c>
      <c r="F3395" s="9" t="s">
        <v>15</v>
      </c>
      <c r="G3395" s="9" t="s">
        <v>1232</v>
      </c>
      <c r="H3395" s="9" t="s">
        <v>1233</v>
      </c>
      <c r="I3395" s="10">
        <v>37622</v>
      </c>
      <c r="J3395" s="11">
        <v>8673.7099999999991</v>
      </c>
    </row>
    <row r="3396" spans="1:10" x14ac:dyDescent="0.2">
      <c r="A3396" s="9" t="s">
        <v>67</v>
      </c>
      <c r="B3396" s="9" t="s">
        <v>1232</v>
      </c>
      <c r="C3396" s="9" t="s">
        <v>12</v>
      </c>
      <c r="D3396" s="9" t="s">
        <v>13</v>
      </c>
      <c r="E3396" s="9" t="s">
        <v>14</v>
      </c>
      <c r="F3396" s="9" t="s">
        <v>15</v>
      </c>
      <c r="G3396" s="9" t="s">
        <v>1232</v>
      </c>
      <c r="H3396" s="9" t="s">
        <v>1233</v>
      </c>
      <c r="I3396" s="10">
        <v>38769</v>
      </c>
      <c r="J3396" s="11">
        <v>27413.91</v>
      </c>
    </row>
    <row r="3397" spans="1:10" x14ac:dyDescent="0.2">
      <c r="A3397" s="9" t="s">
        <v>67</v>
      </c>
      <c r="B3397" s="9" t="s">
        <v>1232</v>
      </c>
      <c r="C3397" s="9" t="s">
        <v>12</v>
      </c>
      <c r="D3397" s="9" t="s">
        <v>13</v>
      </c>
      <c r="E3397" s="9" t="s">
        <v>14</v>
      </c>
      <c r="F3397" s="9" t="s">
        <v>15</v>
      </c>
      <c r="G3397" s="9" t="s">
        <v>1232</v>
      </c>
      <c r="H3397" s="9" t="s">
        <v>1233</v>
      </c>
      <c r="I3397" s="10">
        <v>40269</v>
      </c>
      <c r="J3397" s="11">
        <v>23637.53</v>
      </c>
    </row>
    <row r="3398" spans="1:10" x14ac:dyDescent="0.2">
      <c r="A3398" s="9" t="s">
        <v>67</v>
      </c>
      <c r="B3398" s="9" t="s">
        <v>1232</v>
      </c>
      <c r="C3398" s="9" t="s">
        <v>12</v>
      </c>
      <c r="D3398" s="9" t="s">
        <v>13</v>
      </c>
      <c r="E3398" s="9" t="s">
        <v>14</v>
      </c>
      <c r="F3398" s="9" t="s">
        <v>15</v>
      </c>
      <c r="G3398" s="9" t="s">
        <v>1232</v>
      </c>
      <c r="H3398" s="9" t="s">
        <v>1233</v>
      </c>
      <c r="I3398" s="10">
        <v>41426</v>
      </c>
      <c r="J3398" s="11">
        <v>616.13</v>
      </c>
    </row>
    <row r="3399" spans="1:10" x14ac:dyDescent="0.2">
      <c r="A3399" s="9" t="s">
        <v>67</v>
      </c>
      <c r="B3399" s="9" t="s">
        <v>1232</v>
      </c>
      <c r="C3399" s="9" t="s">
        <v>12</v>
      </c>
      <c r="D3399" s="9" t="s">
        <v>13</v>
      </c>
      <c r="E3399" s="9" t="s">
        <v>14</v>
      </c>
      <c r="F3399" s="9" t="s">
        <v>15</v>
      </c>
      <c r="G3399" s="9" t="s">
        <v>1232</v>
      </c>
      <c r="H3399" s="9" t="s">
        <v>1233</v>
      </c>
      <c r="I3399" s="10">
        <v>41699</v>
      </c>
      <c r="J3399" s="11">
        <v>-616.13</v>
      </c>
    </row>
    <row r="3400" spans="1:10" x14ac:dyDescent="0.2">
      <c r="A3400" s="9" t="s">
        <v>67</v>
      </c>
      <c r="B3400" s="9" t="s">
        <v>1232</v>
      </c>
      <c r="C3400" s="9" t="s">
        <v>12</v>
      </c>
      <c r="D3400" s="9" t="s">
        <v>13</v>
      </c>
      <c r="E3400" s="9" t="s">
        <v>14</v>
      </c>
      <c r="F3400" s="9" t="s">
        <v>15</v>
      </c>
      <c r="G3400" s="9" t="s">
        <v>1232</v>
      </c>
      <c r="H3400" s="9" t="s">
        <v>1233</v>
      </c>
      <c r="I3400" s="10">
        <v>42214</v>
      </c>
      <c r="J3400" s="11">
        <v>6165.35</v>
      </c>
    </row>
    <row r="3401" spans="1:10" x14ac:dyDescent="0.2">
      <c r="A3401" s="9" t="s">
        <v>67</v>
      </c>
      <c r="B3401" s="9" t="s">
        <v>1234</v>
      </c>
      <c r="C3401" s="9" t="s">
        <v>12</v>
      </c>
      <c r="D3401" s="9" t="s">
        <v>13</v>
      </c>
      <c r="E3401" s="9" t="s">
        <v>14</v>
      </c>
      <c r="F3401" s="9" t="s">
        <v>15</v>
      </c>
      <c r="G3401" s="9" t="s">
        <v>1234</v>
      </c>
      <c r="H3401" s="9" t="s">
        <v>1235</v>
      </c>
      <c r="I3401" s="10">
        <v>40535</v>
      </c>
      <c r="J3401" s="11">
        <v>27071.72</v>
      </c>
    </row>
    <row r="3402" spans="1:10" x14ac:dyDescent="0.2">
      <c r="A3402" s="9" t="s">
        <v>67</v>
      </c>
      <c r="B3402" s="9" t="s">
        <v>1234</v>
      </c>
      <c r="C3402" s="9" t="s">
        <v>12</v>
      </c>
      <c r="D3402" s="9" t="s">
        <v>13</v>
      </c>
      <c r="E3402" s="9" t="s">
        <v>14</v>
      </c>
      <c r="F3402" s="9" t="s">
        <v>15</v>
      </c>
      <c r="G3402" s="9" t="s">
        <v>1234</v>
      </c>
      <c r="H3402" s="9" t="s">
        <v>1235</v>
      </c>
      <c r="I3402" s="10">
        <v>41274</v>
      </c>
      <c r="J3402" s="11">
        <v>2256199.2599999998</v>
      </c>
    </row>
    <row r="3403" spans="1:10" x14ac:dyDescent="0.2">
      <c r="A3403" s="9" t="s">
        <v>67</v>
      </c>
      <c r="B3403" s="9" t="s">
        <v>1091</v>
      </c>
      <c r="C3403" s="9" t="s">
        <v>12</v>
      </c>
      <c r="D3403" s="9" t="s">
        <v>13</v>
      </c>
      <c r="E3403" s="9" t="s">
        <v>14</v>
      </c>
      <c r="F3403" s="9" t="s">
        <v>15</v>
      </c>
      <c r="G3403" s="9" t="s">
        <v>1091</v>
      </c>
      <c r="H3403" s="9" t="s">
        <v>1236</v>
      </c>
      <c r="I3403" s="10">
        <v>41428</v>
      </c>
      <c r="J3403" s="11">
        <v>8523.23</v>
      </c>
    </row>
    <row r="3404" spans="1:10" x14ac:dyDescent="0.2">
      <c r="A3404" s="9" t="s">
        <v>67</v>
      </c>
      <c r="B3404" s="9" t="s">
        <v>981</v>
      </c>
      <c r="C3404" s="9" t="s">
        <v>17</v>
      </c>
      <c r="D3404" s="9" t="s">
        <v>13</v>
      </c>
      <c r="E3404" s="9" t="s">
        <v>14</v>
      </c>
      <c r="F3404" s="9" t="s">
        <v>15</v>
      </c>
      <c r="G3404" s="9" t="s">
        <v>981</v>
      </c>
      <c r="H3404" s="9" t="s">
        <v>1237</v>
      </c>
      <c r="I3404" s="10">
        <v>36526</v>
      </c>
      <c r="J3404" s="11">
        <v>456071.84</v>
      </c>
    </row>
    <row r="3405" spans="1:10" x14ac:dyDescent="0.2">
      <c r="A3405" s="9" t="s">
        <v>67</v>
      </c>
      <c r="B3405" s="9" t="s">
        <v>981</v>
      </c>
      <c r="C3405" s="9" t="s">
        <v>17</v>
      </c>
      <c r="D3405" s="9" t="s">
        <v>13</v>
      </c>
      <c r="E3405" s="9" t="s">
        <v>14</v>
      </c>
      <c r="F3405" s="9" t="s">
        <v>15</v>
      </c>
      <c r="G3405" s="9" t="s">
        <v>981</v>
      </c>
      <c r="H3405" s="9" t="s">
        <v>1237</v>
      </c>
      <c r="I3405" s="10">
        <v>37987</v>
      </c>
      <c r="J3405" s="12">
        <v>0</v>
      </c>
    </row>
    <row r="3406" spans="1:10" x14ac:dyDescent="0.2">
      <c r="A3406" s="9" t="s">
        <v>67</v>
      </c>
      <c r="B3406" s="9" t="s">
        <v>981</v>
      </c>
      <c r="C3406" s="9" t="s">
        <v>17</v>
      </c>
      <c r="D3406" s="9" t="s">
        <v>13</v>
      </c>
      <c r="E3406" s="9" t="s">
        <v>14</v>
      </c>
      <c r="F3406" s="9" t="s">
        <v>15</v>
      </c>
      <c r="G3406" s="9" t="s">
        <v>981</v>
      </c>
      <c r="H3406" s="9" t="s">
        <v>1237</v>
      </c>
      <c r="I3406" s="10">
        <v>38353</v>
      </c>
      <c r="J3406" s="11">
        <v>11348.48</v>
      </c>
    </row>
    <row r="3407" spans="1:10" x14ac:dyDescent="0.2">
      <c r="A3407" s="9" t="s">
        <v>67</v>
      </c>
      <c r="B3407" s="9" t="s">
        <v>981</v>
      </c>
      <c r="C3407" s="9" t="s">
        <v>17</v>
      </c>
      <c r="D3407" s="9" t="s">
        <v>13</v>
      </c>
      <c r="E3407" s="9" t="s">
        <v>14</v>
      </c>
      <c r="F3407" s="9" t="s">
        <v>15</v>
      </c>
      <c r="G3407" s="9" t="s">
        <v>981</v>
      </c>
      <c r="H3407" s="9" t="s">
        <v>1237</v>
      </c>
      <c r="I3407" s="10">
        <v>38718</v>
      </c>
      <c r="J3407" s="11">
        <v>241601.3</v>
      </c>
    </row>
    <row r="3408" spans="1:10" x14ac:dyDescent="0.2">
      <c r="A3408" s="9" t="s">
        <v>67</v>
      </c>
      <c r="B3408" s="9" t="s">
        <v>981</v>
      </c>
      <c r="C3408" s="9" t="s">
        <v>17</v>
      </c>
      <c r="D3408" s="9" t="s">
        <v>13</v>
      </c>
      <c r="E3408" s="9" t="s">
        <v>14</v>
      </c>
      <c r="F3408" s="9" t="s">
        <v>15</v>
      </c>
      <c r="G3408" s="9" t="s">
        <v>981</v>
      </c>
      <c r="H3408" s="9" t="s">
        <v>1237</v>
      </c>
      <c r="I3408" s="10">
        <v>40863</v>
      </c>
      <c r="J3408" s="11">
        <v>66852.88</v>
      </c>
    </row>
    <row r="3409" spans="1:10" x14ac:dyDescent="0.2">
      <c r="A3409" s="9" t="s">
        <v>67</v>
      </c>
      <c r="B3409" s="9" t="s">
        <v>1238</v>
      </c>
      <c r="C3409" s="9" t="s">
        <v>12</v>
      </c>
      <c r="D3409" s="9" t="s">
        <v>13</v>
      </c>
      <c r="E3409" s="9" t="s">
        <v>14</v>
      </c>
      <c r="F3409" s="9" t="s">
        <v>15</v>
      </c>
      <c r="G3409" s="9" t="s">
        <v>1238</v>
      </c>
      <c r="H3409" s="9" t="s">
        <v>1239</v>
      </c>
      <c r="I3409" s="10">
        <v>39493</v>
      </c>
      <c r="J3409" s="11">
        <v>29441.86</v>
      </c>
    </row>
    <row r="3410" spans="1:10" x14ac:dyDescent="0.2">
      <c r="A3410" s="9" t="s">
        <v>67</v>
      </c>
      <c r="B3410" s="9" t="s">
        <v>1240</v>
      </c>
      <c r="C3410" s="9" t="s">
        <v>12</v>
      </c>
      <c r="D3410" s="9" t="s">
        <v>13</v>
      </c>
      <c r="E3410" s="9" t="s">
        <v>14</v>
      </c>
      <c r="F3410" s="9" t="s">
        <v>15</v>
      </c>
      <c r="G3410" s="9" t="s">
        <v>1240</v>
      </c>
      <c r="H3410" s="9" t="s">
        <v>1241</v>
      </c>
      <c r="I3410" s="10">
        <v>40535</v>
      </c>
      <c r="J3410" s="11">
        <v>27071.72</v>
      </c>
    </row>
    <row r="3411" spans="1:10" x14ac:dyDescent="0.2">
      <c r="A3411" s="9" t="s">
        <v>67</v>
      </c>
      <c r="B3411" s="9" t="s">
        <v>1242</v>
      </c>
      <c r="C3411" s="9" t="s">
        <v>12</v>
      </c>
      <c r="D3411" s="9" t="s">
        <v>13</v>
      </c>
      <c r="E3411" s="9" t="s">
        <v>14</v>
      </c>
      <c r="F3411" s="9" t="s">
        <v>15</v>
      </c>
      <c r="G3411" s="9" t="s">
        <v>1242</v>
      </c>
      <c r="H3411" s="9" t="s">
        <v>1243</v>
      </c>
      <c r="I3411" s="10">
        <v>40800</v>
      </c>
      <c r="J3411" s="12">
        <v>0</v>
      </c>
    </row>
    <row r="3412" spans="1:10" x14ac:dyDescent="0.2">
      <c r="A3412" s="9" t="s">
        <v>67</v>
      </c>
      <c r="B3412" s="9" t="s">
        <v>1242</v>
      </c>
      <c r="C3412" s="9" t="s">
        <v>12</v>
      </c>
      <c r="D3412" s="9" t="s">
        <v>13</v>
      </c>
      <c r="E3412" s="9" t="s">
        <v>14</v>
      </c>
      <c r="F3412" s="9" t="s">
        <v>15</v>
      </c>
      <c r="G3412" s="9" t="s">
        <v>1242</v>
      </c>
      <c r="H3412" s="9" t="s">
        <v>1243</v>
      </c>
      <c r="I3412" s="10">
        <v>41152</v>
      </c>
      <c r="J3412" s="12">
        <v>0</v>
      </c>
    </row>
    <row r="3413" spans="1:10" x14ac:dyDescent="0.2">
      <c r="A3413" s="9" t="s">
        <v>67</v>
      </c>
      <c r="B3413" s="9" t="s">
        <v>23</v>
      </c>
      <c r="C3413" s="9" t="s">
        <v>12</v>
      </c>
      <c r="D3413" s="9" t="s">
        <v>13</v>
      </c>
      <c r="E3413" s="9" t="s">
        <v>14</v>
      </c>
      <c r="F3413" s="9" t="s">
        <v>15</v>
      </c>
      <c r="G3413" s="9" t="s">
        <v>23</v>
      </c>
      <c r="H3413" s="9" t="s">
        <v>24</v>
      </c>
      <c r="I3413" s="10">
        <v>41274</v>
      </c>
      <c r="J3413" s="11">
        <v>1483063.59</v>
      </c>
    </row>
    <row r="3414" spans="1:10" x14ac:dyDescent="0.2">
      <c r="A3414" s="9" t="s">
        <v>67</v>
      </c>
      <c r="B3414" s="9" t="s">
        <v>23</v>
      </c>
      <c r="C3414" s="9" t="s">
        <v>12</v>
      </c>
      <c r="D3414" s="9" t="s">
        <v>13</v>
      </c>
      <c r="E3414" s="9" t="s">
        <v>14</v>
      </c>
      <c r="F3414" s="9" t="s">
        <v>15</v>
      </c>
      <c r="G3414" s="9" t="s">
        <v>23</v>
      </c>
      <c r="H3414" s="9" t="s">
        <v>24</v>
      </c>
      <c r="I3414" s="10">
        <v>41609</v>
      </c>
      <c r="J3414" s="11">
        <v>31563.72</v>
      </c>
    </row>
    <row r="3415" spans="1:10" x14ac:dyDescent="0.2">
      <c r="A3415" s="9" t="s">
        <v>67</v>
      </c>
      <c r="B3415" s="9" t="s">
        <v>23</v>
      </c>
      <c r="C3415" s="9" t="s">
        <v>12</v>
      </c>
      <c r="D3415" s="9" t="s">
        <v>13</v>
      </c>
      <c r="E3415" s="9" t="s">
        <v>14</v>
      </c>
      <c r="F3415" s="9" t="s">
        <v>15</v>
      </c>
      <c r="G3415" s="9" t="s">
        <v>23</v>
      </c>
      <c r="H3415" s="9" t="s">
        <v>24</v>
      </c>
      <c r="I3415" s="10">
        <v>41815</v>
      </c>
      <c r="J3415" s="11">
        <v>146569.63</v>
      </c>
    </row>
    <row r="3416" spans="1:10" x14ac:dyDescent="0.2">
      <c r="A3416" s="9" t="s">
        <v>67</v>
      </c>
      <c r="B3416" s="9" t="s">
        <v>1126</v>
      </c>
      <c r="C3416" s="9" t="s">
        <v>12</v>
      </c>
      <c r="D3416" s="9" t="s">
        <v>13</v>
      </c>
      <c r="E3416" s="9" t="s">
        <v>14</v>
      </c>
      <c r="F3416" s="9" t="s">
        <v>15</v>
      </c>
      <c r="G3416" s="9" t="s">
        <v>1126</v>
      </c>
      <c r="H3416" s="9" t="s">
        <v>1244</v>
      </c>
      <c r="I3416" s="10">
        <v>33239</v>
      </c>
      <c r="J3416" s="11">
        <v>6349.64</v>
      </c>
    </row>
    <row r="3417" spans="1:10" x14ac:dyDescent="0.2">
      <c r="A3417" s="9" t="s">
        <v>67</v>
      </c>
      <c r="B3417" s="9" t="s">
        <v>1126</v>
      </c>
      <c r="C3417" s="9" t="s">
        <v>12</v>
      </c>
      <c r="D3417" s="9" t="s">
        <v>13</v>
      </c>
      <c r="E3417" s="9" t="s">
        <v>14</v>
      </c>
      <c r="F3417" s="9" t="s">
        <v>15</v>
      </c>
      <c r="G3417" s="9" t="s">
        <v>1126</v>
      </c>
      <c r="H3417" s="9" t="s">
        <v>1244</v>
      </c>
      <c r="I3417" s="10">
        <v>33604</v>
      </c>
      <c r="J3417" s="11">
        <v>6097.41</v>
      </c>
    </row>
    <row r="3418" spans="1:10" x14ac:dyDescent="0.2">
      <c r="A3418" s="9" t="s">
        <v>67</v>
      </c>
      <c r="B3418" s="9" t="s">
        <v>1126</v>
      </c>
      <c r="C3418" s="9" t="s">
        <v>12</v>
      </c>
      <c r="D3418" s="9" t="s">
        <v>13</v>
      </c>
      <c r="E3418" s="9" t="s">
        <v>14</v>
      </c>
      <c r="F3418" s="9" t="s">
        <v>15</v>
      </c>
      <c r="G3418" s="9" t="s">
        <v>1126</v>
      </c>
      <c r="H3418" s="9" t="s">
        <v>1244</v>
      </c>
      <c r="I3418" s="10">
        <v>33970</v>
      </c>
      <c r="J3418" s="11">
        <v>32271.87</v>
      </c>
    </row>
    <row r="3419" spans="1:10" x14ac:dyDescent="0.2">
      <c r="A3419" s="9" t="s">
        <v>67</v>
      </c>
      <c r="B3419" s="9" t="s">
        <v>1126</v>
      </c>
      <c r="C3419" s="9" t="s">
        <v>12</v>
      </c>
      <c r="D3419" s="9" t="s">
        <v>13</v>
      </c>
      <c r="E3419" s="9" t="s">
        <v>14</v>
      </c>
      <c r="F3419" s="9" t="s">
        <v>15</v>
      </c>
      <c r="G3419" s="9" t="s">
        <v>1126</v>
      </c>
      <c r="H3419" s="9" t="s">
        <v>1244</v>
      </c>
      <c r="I3419" s="10">
        <v>35431</v>
      </c>
      <c r="J3419" s="11">
        <v>83662.64</v>
      </c>
    </row>
    <row r="3420" spans="1:10" x14ac:dyDescent="0.2">
      <c r="A3420" s="9" t="s">
        <v>67</v>
      </c>
      <c r="B3420" s="9" t="s">
        <v>1126</v>
      </c>
      <c r="C3420" s="9" t="s">
        <v>12</v>
      </c>
      <c r="D3420" s="9" t="s">
        <v>13</v>
      </c>
      <c r="E3420" s="9" t="s">
        <v>14</v>
      </c>
      <c r="F3420" s="9" t="s">
        <v>15</v>
      </c>
      <c r="G3420" s="9" t="s">
        <v>1126</v>
      </c>
      <c r="H3420" s="9" t="s">
        <v>1244</v>
      </c>
      <c r="I3420" s="10">
        <v>35796</v>
      </c>
      <c r="J3420" s="11">
        <v>5941.76</v>
      </c>
    </row>
    <row r="3421" spans="1:10" x14ac:dyDescent="0.2">
      <c r="A3421" s="9" t="s">
        <v>67</v>
      </c>
      <c r="B3421" s="9" t="s">
        <v>1126</v>
      </c>
      <c r="C3421" s="9" t="s">
        <v>12</v>
      </c>
      <c r="D3421" s="9" t="s">
        <v>13</v>
      </c>
      <c r="E3421" s="9" t="s">
        <v>14</v>
      </c>
      <c r="F3421" s="9" t="s">
        <v>15</v>
      </c>
      <c r="G3421" s="9" t="s">
        <v>1126</v>
      </c>
      <c r="H3421" s="9" t="s">
        <v>1244</v>
      </c>
      <c r="I3421" s="10">
        <v>37987</v>
      </c>
      <c r="J3421" s="11">
        <v>1483.11</v>
      </c>
    </row>
    <row r="3422" spans="1:10" x14ac:dyDescent="0.2">
      <c r="A3422" s="9" t="s">
        <v>67</v>
      </c>
      <c r="B3422" s="9" t="s">
        <v>1126</v>
      </c>
      <c r="C3422" s="9" t="s">
        <v>12</v>
      </c>
      <c r="D3422" s="9" t="s">
        <v>13</v>
      </c>
      <c r="E3422" s="9" t="s">
        <v>14</v>
      </c>
      <c r="F3422" s="9" t="s">
        <v>15</v>
      </c>
      <c r="G3422" s="9" t="s">
        <v>1126</v>
      </c>
      <c r="H3422" s="9" t="s">
        <v>1244</v>
      </c>
      <c r="I3422" s="10">
        <v>39818</v>
      </c>
      <c r="J3422" s="11">
        <v>4118.75</v>
      </c>
    </row>
    <row r="3423" spans="1:10" x14ac:dyDescent="0.2">
      <c r="A3423" s="9" t="s">
        <v>67</v>
      </c>
      <c r="B3423" s="9" t="s">
        <v>1245</v>
      </c>
      <c r="C3423" s="9" t="s">
        <v>12</v>
      </c>
      <c r="D3423" s="9" t="s">
        <v>13</v>
      </c>
      <c r="E3423" s="9" t="s">
        <v>14</v>
      </c>
      <c r="F3423" s="9" t="s">
        <v>15</v>
      </c>
      <c r="G3423" s="9" t="s">
        <v>1245</v>
      </c>
      <c r="H3423" s="9" t="s">
        <v>1246</v>
      </c>
      <c r="I3423" s="10">
        <v>39863</v>
      </c>
      <c r="J3423" s="11">
        <v>5038.26</v>
      </c>
    </row>
    <row r="3424" spans="1:10" x14ac:dyDescent="0.2">
      <c r="A3424" s="9" t="s">
        <v>67</v>
      </c>
      <c r="B3424" s="9" t="s">
        <v>1247</v>
      </c>
      <c r="C3424" s="9" t="s">
        <v>12</v>
      </c>
      <c r="D3424" s="9" t="s">
        <v>13</v>
      </c>
      <c r="E3424" s="9" t="s">
        <v>14</v>
      </c>
      <c r="F3424" s="9" t="s">
        <v>15</v>
      </c>
      <c r="G3424" s="9" t="s">
        <v>1247</v>
      </c>
      <c r="H3424" s="9" t="s">
        <v>1248</v>
      </c>
      <c r="I3424" s="10">
        <v>38687</v>
      </c>
      <c r="J3424" s="11">
        <v>40812.61</v>
      </c>
    </row>
    <row r="3425" spans="1:10" x14ac:dyDescent="0.2">
      <c r="A3425" s="9" t="s">
        <v>67</v>
      </c>
      <c r="B3425" s="9" t="s">
        <v>1247</v>
      </c>
      <c r="C3425" s="9" t="s">
        <v>17</v>
      </c>
      <c r="D3425" s="9" t="s">
        <v>13</v>
      </c>
      <c r="E3425" s="9" t="s">
        <v>14</v>
      </c>
      <c r="F3425" s="9" t="s">
        <v>15</v>
      </c>
      <c r="G3425" s="9" t="s">
        <v>1247</v>
      </c>
      <c r="H3425" s="9" t="s">
        <v>1248</v>
      </c>
      <c r="I3425" s="10">
        <v>33239</v>
      </c>
      <c r="J3425" s="11">
        <v>46821.56</v>
      </c>
    </row>
    <row r="3426" spans="1:10" x14ac:dyDescent="0.2">
      <c r="A3426" s="9" t="s">
        <v>67</v>
      </c>
      <c r="B3426" s="9" t="s">
        <v>1247</v>
      </c>
      <c r="C3426" s="9" t="s">
        <v>17</v>
      </c>
      <c r="D3426" s="9" t="s">
        <v>13</v>
      </c>
      <c r="E3426" s="9" t="s">
        <v>14</v>
      </c>
      <c r="F3426" s="9" t="s">
        <v>15</v>
      </c>
      <c r="G3426" s="9" t="s">
        <v>1247</v>
      </c>
      <c r="H3426" s="9" t="s">
        <v>1248</v>
      </c>
      <c r="I3426" s="10">
        <v>34335</v>
      </c>
      <c r="J3426" s="11">
        <v>108463.48</v>
      </c>
    </row>
    <row r="3427" spans="1:10" x14ac:dyDescent="0.2">
      <c r="A3427" s="9" t="s">
        <v>67</v>
      </c>
      <c r="B3427" s="9" t="s">
        <v>1247</v>
      </c>
      <c r="C3427" s="9" t="s">
        <v>17</v>
      </c>
      <c r="D3427" s="9" t="s">
        <v>13</v>
      </c>
      <c r="E3427" s="9" t="s">
        <v>14</v>
      </c>
      <c r="F3427" s="9" t="s">
        <v>15</v>
      </c>
      <c r="G3427" s="9" t="s">
        <v>1247</v>
      </c>
      <c r="H3427" s="9" t="s">
        <v>1248</v>
      </c>
      <c r="I3427" s="10">
        <v>36526</v>
      </c>
      <c r="J3427" s="11">
        <v>1306.99</v>
      </c>
    </row>
    <row r="3428" spans="1:10" x14ac:dyDescent="0.2">
      <c r="A3428" s="9" t="s">
        <v>67</v>
      </c>
      <c r="B3428" s="9" t="s">
        <v>1247</v>
      </c>
      <c r="C3428" s="9" t="s">
        <v>17</v>
      </c>
      <c r="D3428" s="9" t="s">
        <v>13</v>
      </c>
      <c r="E3428" s="9" t="s">
        <v>14</v>
      </c>
      <c r="F3428" s="9" t="s">
        <v>15</v>
      </c>
      <c r="G3428" s="9" t="s">
        <v>1247</v>
      </c>
      <c r="H3428" s="9" t="s">
        <v>1248</v>
      </c>
      <c r="I3428" s="10">
        <v>38769</v>
      </c>
      <c r="J3428" s="11">
        <v>2604.23</v>
      </c>
    </row>
    <row r="3429" spans="1:10" x14ac:dyDescent="0.2">
      <c r="A3429" s="9" t="s">
        <v>67</v>
      </c>
      <c r="B3429" s="9" t="s">
        <v>1247</v>
      </c>
      <c r="C3429" s="9" t="s">
        <v>17</v>
      </c>
      <c r="D3429" s="9" t="s">
        <v>13</v>
      </c>
      <c r="E3429" s="9" t="s">
        <v>14</v>
      </c>
      <c r="F3429" s="9" t="s">
        <v>15</v>
      </c>
      <c r="G3429" s="9" t="s">
        <v>1247</v>
      </c>
      <c r="H3429" s="9" t="s">
        <v>1248</v>
      </c>
      <c r="I3429" s="10">
        <v>39094</v>
      </c>
      <c r="J3429" s="11">
        <v>57861.53</v>
      </c>
    </row>
    <row r="3430" spans="1:10" x14ac:dyDescent="0.2">
      <c r="A3430" s="9" t="s">
        <v>67</v>
      </c>
      <c r="B3430" s="9" t="s">
        <v>1142</v>
      </c>
      <c r="C3430" s="9" t="s">
        <v>12</v>
      </c>
      <c r="D3430" s="9" t="s">
        <v>13</v>
      </c>
      <c r="E3430" s="9" t="s">
        <v>14</v>
      </c>
      <c r="F3430" s="9" t="s">
        <v>15</v>
      </c>
      <c r="G3430" s="9" t="s">
        <v>1142</v>
      </c>
      <c r="H3430" s="9" t="s">
        <v>1249</v>
      </c>
      <c r="I3430" s="10">
        <v>38353</v>
      </c>
      <c r="J3430" s="11">
        <v>284531.05</v>
      </c>
    </row>
    <row r="3431" spans="1:10" x14ac:dyDescent="0.2">
      <c r="A3431" s="9" t="s">
        <v>67</v>
      </c>
      <c r="B3431" s="9" t="s">
        <v>1142</v>
      </c>
      <c r="C3431" s="9" t="s">
        <v>12</v>
      </c>
      <c r="D3431" s="9" t="s">
        <v>13</v>
      </c>
      <c r="E3431" s="9" t="s">
        <v>14</v>
      </c>
      <c r="F3431" s="9" t="s">
        <v>15</v>
      </c>
      <c r="G3431" s="9" t="s">
        <v>1142</v>
      </c>
      <c r="H3431" s="9" t="s">
        <v>1249</v>
      </c>
      <c r="I3431" s="10">
        <v>38716</v>
      </c>
      <c r="J3431" s="11">
        <v>427012.22</v>
      </c>
    </row>
    <row r="3432" spans="1:10" x14ac:dyDescent="0.2">
      <c r="A3432" s="9" t="s">
        <v>67</v>
      </c>
      <c r="B3432" s="9" t="s">
        <v>1142</v>
      </c>
      <c r="C3432" s="9" t="s">
        <v>12</v>
      </c>
      <c r="D3432" s="9" t="s">
        <v>13</v>
      </c>
      <c r="E3432" s="9" t="s">
        <v>14</v>
      </c>
      <c r="F3432" s="9" t="s">
        <v>15</v>
      </c>
      <c r="G3432" s="9" t="s">
        <v>1142</v>
      </c>
      <c r="H3432" s="9" t="s">
        <v>1249</v>
      </c>
      <c r="I3432" s="10">
        <v>39507</v>
      </c>
      <c r="J3432" s="11">
        <v>7089.12</v>
      </c>
    </row>
    <row r="3433" spans="1:10" x14ac:dyDescent="0.2">
      <c r="A3433" s="9" t="s">
        <v>67</v>
      </c>
      <c r="B3433" s="9" t="s">
        <v>1142</v>
      </c>
      <c r="C3433" s="9" t="s">
        <v>12</v>
      </c>
      <c r="D3433" s="9" t="s">
        <v>13</v>
      </c>
      <c r="E3433" s="9" t="s">
        <v>14</v>
      </c>
      <c r="F3433" s="9" t="s">
        <v>15</v>
      </c>
      <c r="G3433" s="9" t="s">
        <v>1142</v>
      </c>
      <c r="H3433" s="9" t="s">
        <v>1249</v>
      </c>
      <c r="I3433" s="10">
        <v>39629</v>
      </c>
      <c r="J3433" s="11">
        <v>209916.1</v>
      </c>
    </row>
    <row r="3434" spans="1:10" x14ac:dyDescent="0.2">
      <c r="A3434" s="9" t="s">
        <v>67</v>
      </c>
      <c r="B3434" s="9" t="s">
        <v>1142</v>
      </c>
      <c r="C3434" s="9" t="s">
        <v>12</v>
      </c>
      <c r="D3434" s="9" t="s">
        <v>13</v>
      </c>
      <c r="E3434" s="9" t="s">
        <v>14</v>
      </c>
      <c r="F3434" s="9" t="s">
        <v>15</v>
      </c>
      <c r="G3434" s="9" t="s">
        <v>1142</v>
      </c>
      <c r="H3434" s="9" t="s">
        <v>1249</v>
      </c>
      <c r="I3434" s="10">
        <v>39691</v>
      </c>
      <c r="J3434" s="11">
        <v>6.42</v>
      </c>
    </row>
    <row r="3435" spans="1:10" x14ac:dyDescent="0.2">
      <c r="A3435" s="9" t="s">
        <v>67</v>
      </c>
      <c r="B3435" s="9" t="s">
        <v>1142</v>
      </c>
      <c r="C3435" s="9" t="s">
        <v>12</v>
      </c>
      <c r="D3435" s="9" t="s">
        <v>13</v>
      </c>
      <c r="E3435" s="9" t="s">
        <v>14</v>
      </c>
      <c r="F3435" s="9" t="s">
        <v>15</v>
      </c>
      <c r="G3435" s="9" t="s">
        <v>1142</v>
      </c>
      <c r="H3435" s="9" t="s">
        <v>1249</v>
      </c>
      <c r="I3435" s="10">
        <v>39752</v>
      </c>
      <c r="J3435" s="11">
        <v>2133.2399999999998</v>
      </c>
    </row>
    <row r="3436" spans="1:10" x14ac:dyDescent="0.2">
      <c r="A3436" s="9" t="s">
        <v>67</v>
      </c>
      <c r="B3436" s="9" t="s">
        <v>1142</v>
      </c>
      <c r="C3436" s="9" t="s">
        <v>12</v>
      </c>
      <c r="D3436" s="9" t="s">
        <v>13</v>
      </c>
      <c r="E3436" s="9" t="s">
        <v>14</v>
      </c>
      <c r="F3436" s="9" t="s">
        <v>15</v>
      </c>
      <c r="G3436" s="9" t="s">
        <v>1142</v>
      </c>
      <c r="H3436" s="9" t="s">
        <v>1249</v>
      </c>
      <c r="I3436" s="10">
        <v>39813</v>
      </c>
      <c r="J3436" s="11">
        <v>1390.9</v>
      </c>
    </row>
    <row r="3437" spans="1:10" x14ac:dyDescent="0.2">
      <c r="A3437" s="9" t="s">
        <v>67</v>
      </c>
      <c r="B3437" s="9" t="s">
        <v>1250</v>
      </c>
      <c r="C3437" s="9" t="s">
        <v>12</v>
      </c>
      <c r="D3437" s="9" t="s">
        <v>13</v>
      </c>
      <c r="E3437" s="9" t="s">
        <v>14</v>
      </c>
      <c r="F3437" s="9" t="s">
        <v>15</v>
      </c>
      <c r="G3437" s="9" t="s">
        <v>1250</v>
      </c>
      <c r="H3437" s="9" t="s">
        <v>1251</v>
      </c>
      <c r="I3437" s="10">
        <v>42460</v>
      </c>
      <c r="J3437" s="12">
        <v>0</v>
      </c>
    </row>
    <row r="3438" spans="1:10" x14ac:dyDescent="0.2">
      <c r="A3438" s="9" t="s">
        <v>67</v>
      </c>
      <c r="B3438" s="9" t="s">
        <v>1250</v>
      </c>
      <c r="C3438" s="9" t="s">
        <v>12</v>
      </c>
      <c r="D3438" s="9" t="s">
        <v>13</v>
      </c>
      <c r="E3438" s="9" t="s">
        <v>14</v>
      </c>
      <c r="F3438" s="9" t="s">
        <v>15</v>
      </c>
      <c r="G3438" s="9" t="s">
        <v>1250</v>
      </c>
      <c r="H3438" s="9" t="s">
        <v>1251</v>
      </c>
      <c r="I3438" s="10">
        <v>42719</v>
      </c>
      <c r="J3438" s="11">
        <v>5123594.17</v>
      </c>
    </row>
    <row r="3439" spans="1:10" x14ac:dyDescent="0.2">
      <c r="A3439" s="9" t="s">
        <v>67</v>
      </c>
      <c r="B3439" s="9" t="s">
        <v>1252</v>
      </c>
      <c r="C3439" s="9" t="s">
        <v>12</v>
      </c>
      <c r="D3439" s="9" t="s">
        <v>13</v>
      </c>
      <c r="E3439" s="9" t="s">
        <v>14</v>
      </c>
      <c r="F3439" s="9" t="s">
        <v>15</v>
      </c>
      <c r="G3439" s="9" t="s">
        <v>1252</v>
      </c>
      <c r="H3439" s="9" t="s">
        <v>1253</v>
      </c>
      <c r="I3439" s="10">
        <v>36161</v>
      </c>
      <c r="J3439" s="11">
        <v>23566.03</v>
      </c>
    </row>
    <row r="3440" spans="1:10" x14ac:dyDescent="0.2">
      <c r="A3440" s="9" t="s">
        <v>67</v>
      </c>
      <c r="B3440" s="9" t="s">
        <v>1252</v>
      </c>
      <c r="C3440" s="9" t="s">
        <v>12</v>
      </c>
      <c r="D3440" s="9" t="s">
        <v>13</v>
      </c>
      <c r="E3440" s="9" t="s">
        <v>14</v>
      </c>
      <c r="F3440" s="9" t="s">
        <v>15</v>
      </c>
      <c r="G3440" s="9" t="s">
        <v>1252</v>
      </c>
      <c r="H3440" s="9" t="s">
        <v>1253</v>
      </c>
      <c r="I3440" s="10">
        <v>36526</v>
      </c>
      <c r="J3440" s="11">
        <v>11461.69</v>
      </c>
    </row>
    <row r="3441" spans="1:10" x14ac:dyDescent="0.2">
      <c r="A3441" s="9" t="s">
        <v>67</v>
      </c>
      <c r="B3441" s="9" t="s">
        <v>1252</v>
      </c>
      <c r="C3441" s="9" t="s">
        <v>12</v>
      </c>
      <c r="D3441" s="9" t="s">
        <v>13</v>
      </c>
      <c r="E3441" s="9" t="s">
        <v>14</v>
      </c>
      <c r="F3441" s="9" t="s">
        <v>15</v>
      </c>
      <c r="G3441" s="9" t="s">
        <v>1252</v>
      </c>
      <c r="H3441" s="9" t="s">
        <v>1253</v>
      </c>
      <c r="I3441" s="10">
        <v>38579</v>
      </c>
      <c r="J3441" s="11">
        <v>2093.06</v>
      </c>
    </row>
    <row r="3442" spans="1:10" x14ac:dyDescent="0.2">
      <c r="A3442" s="9" t="s">
        <v>67</v>
      </c>
      <c r="B3442" s="9" t="s">
        <v>1252</v>
      </c>
      <c r="C3442" s="9" t="s">
        <v>12</v>
      </c>
      <c r="D3442" s="9" t="s">
        <v>13</v>
      </c>
      <c r="E3442" s="9" t="s">
        <v>14</v>
      </c>
      <c r="F3442" s="9" t="s">
        <v>15</v>
      </c>
      <c r="G3442" s="9" t="s">
        <v>1252</v>
      </c>
      <c r="H3442" s="9" t="s">
        <v>1253</v>
      </c>
      <c r="I3442" s="10">
        <v>39629</v>
      </c>
      <c r="J3442" s="11">
        <v>1157.1500000000001</v>
      </c>
    </row>
    <row r="3443" spans="1:10" x14ac:dyDescent="0.2">
      <c r="A3443" s="9" t="s">
        <v>67</v>
      </c>
      <c r="B3443" s="9" t="s">
        <v>1254</v>
      </c>
      <c r="C3443" s="9" t="s">
        <v>17</v>
      </c>
      <c r="D3443" s="9" t="s">
        <v>13</v>
      </c>
      <c r="E3443" s="9" t="s">
        <v>14</v>
      </c>
      <c r="F3443" s="9" t="s">
        <v>15</v>
      </c>
      <c r="G3443" s="9" t="s">
        <v>1254</v>
      </c>
      <c r="H3443" s="9" t="s">
        <v>1255</v>
      </c>
      <c r="I3443" s="10">
        <v>33970</v>
      </c>
      <c r="J3443" s="12">
        <v>0</v>
      </c>
    </row>
    <row r="3444" spans="1:10" x14ac:dyDescent="0.2">
      <c r="A3444" s="9" t="s">
        <v>67</v>
      </c>
      <c r="B3444" s="9" t="s">
        <v>1256</v>
      </c>
      <c r="C3444" s="9" t="s">
        <v>12</v>
      </c>
      <c r="D3444" s="9" t="s">
        <v>13</v>
      </c>
      <c r="E3444" s="9" t="s">
        <v>14</v>
      </c>
      <c r="F3444" s="9" t="s">
        <v>15</v>
      </c>
      <c r="G3444" s="9" t="s">
        <v>1256</v>
      </c>
      <c r="H3444" s="9" t="s">
        <v>1257</v>
      </c>
      <c r="I3444" s="10">
        <v>40513</v>
      </c>
      <c r="J3444" s="11">
        <v>56333.4</v>
      </c>
    </row>
    <row r="3445" spans="1:10" x14ac:dyDescent="0.2">
      <c r="A3445" s="9" t="s">
        <v>67</v>
      </c>
      <c r="B3445" s="9" t="s">
        <v>1256</v>
      </c>
      <c r="C3445" s="9" t="s">
        <v>12</v>
      </c>
      <c r="D3445" s="9" t="s">
        <v>13</v>
      </c>
      <c r="E3445" s="9" t="s">
        <v>14</v>
      </c>
      <c r="F3445" s="9" t="s">
        <v>15</v>
      </c>
      <c r="G3445" s="9" t="s">
        <v>1256</v>
      </c>
      <c r="H3445" s="9" t="s">
        <v>1257</v>
      </c>
      <c r="I3445" s="10">
        <v>40800</v>
      </c>
      <c r="J3445" s="11">
        <v>14189.09</v>
      </c>
    </row>
    <row r="3446" spans="1:10" x14ac:dyDescent="0.2">
      <c r="A3446" s="9" t="s">
        <v>67</v>
      </c>
      <c r="B3446" s="9" t="s">
        <v>1256</v>
      </c>
      <c r="C3446" s="9" t="s">
        <v>12</v>
      </c>
      <c r="D3446" s="9" t="s">
        <v>13</v>
      </c>
      <c r="E3446" s="9" t="s">
        <v>14</v>
      </c>
      <c r="F3446" s="9" t="s">
        <v>15</v>
      </c>
      <c r="G3446" s="9" t="s">
        <v>1256</v>
      </c>
      <c r="H3446" s="9" t="s">
        <v>1257</v>
      </c>
      <c r="I3446" s="10">
        <v>41044</v>
      </c>
      <c r="J3446" s="11">
        <v>3484.73</v>
      </c>
    </row>
    <row r="3447" spans="1:10" x14ac:dyDescent="0.2">
      <c r="A3447" s="9" t="s">
        <v>67</v>
      </c>
      <c r="B3447" s="9" t="s">
        <v>1256</v>
      </c>
      <c r="C3447" s="9" t="s">
        <v>12</v>
      </c>
      <c r="D3447" s="9" t="s">
        <v>13</v>
      </c>
      <c r="E3447" s="9" t="s">
        <v>14</v>
      </c>
      <c r="F3447" s="9" t="s">
        <v>15</v>
      </c>
      <c r="G3447" s="9" t="s">
        <v>1256</v>
      </c>
      <c r="H3447" s="9" t="s">
        <v>1257</v>
      </c>
      <c r="I3447" s="10">
        <v>41333</v>
      </c>
      <c r="J3447" s="11">
        <v>5063.8599999999997</v>
      </c>
    </row>
    <row r="3448" spans="1:10" x14ac:dyDescent="0.2">
      <c r="A3448" s="9" t="s">
        <v>67</v>
      </c>
      <c r="B3448" s="9" t="s">
        <v>1258</v>
      </c>
      <c r="C3448" s="9" t="s">
        <v>12</v>
      </c>
      <c r="D3448" s="9" t="s">
        <v>13</v>
      </c>
      <c r="E3448" s="9" t="s">
        <v>14</v>
      </c>
      <c r="F3448" s="9" t="s">
        <v>15</v>
      </c>
      <c r="G3448" s="9" t="s">
        <v>1258</v>
      </c>
      <c r="H3448" s="9" t="s">
        <v>1259</v>
      </c>
      <c r="I3448" s="10">
        <v>40535</v>
      </c>
      <c r="J3448" s="11">
        <v>27071.72</v>
      </c>
    </row>
    <row r="3449" spans="1:10" x14ac:dyDescent="0.2">
      <c r="A3449" s="9" t="s">
        <v>67</v>
      </c>
      <c r="B3449" s="9" t="s">
        <v>1258</v>
      </c>
      <c r="C3449" s="9" t="s">
        <v>12</v>
      </c>
      <c r="D3449" s="9" t="s">
        <v>13</v>
      </c>
      <c r="E3449" s="9" t="s">
        <v>14</v>
      </c>
      <c r="F3449" s="9" t="s">
        <v>15</v>
      </c>
      <c r="G3449" s="9" t="s">
        <v>1258</v>
      </c>
      <c r="H3449" s="9" t="s">
        <v>1259</v>
      </c>
      <c r="I3449" s="10">
        <v>42725</v>
      </c>
      <c r="J3449" s="11">
        <v>231140.46</v>
      </c>
    </row>
    <row r="3450" spans="1:10" x14ac:dyDescent="0.2">
      <c r="A3450" s="9" t="s">
        <v>67</v>
      </c>
      <c r="B3450" s="9" t="s">
        <v>1260</v>
      </c>
      <c r="C3450" s="9" t="s">
        <v>12</v>
      </c>
      <c r="D3450" s="9" t="s">
        <v>13</v>
      </c>
      <c r="E3450" s="9" t="s">
        <v>14</v>
      </c>
      <c r="F3450" s="9" t="s">
        <v>15</v>
      </c>
      <c r="G3450" s="9" t="s">
        <v>1260</v>
      </c>
      <c r="H3450" s="9" t="s">
        <v>1261</v>
      </c>
      <c r="I3450" s="10">
        <v>42485</v>
      </c>
      <c r="J3450" s="11">
        <v>241638.96</v>
      </c>
    </row>
    <row r="3451" spans="1:10" x14ac:dyDescent="0.2">
      <c r="A3451" s="9" t="s">
        <v>67</v>
      </c>
      <c r="B3451" s="9" t="s">
        <v>1262</v>
      </c>
      <c r="C3451" s="9" t="s">
        <v>12</v>
      </c>
      <c r="D3451" s="9" t="s">
        <v>13</v>
      </c>
      <c r="E3451" s="9" t="s">
        <v>14</v>
      </c>
      <c r="F3451" s="9" t="s">
        <v>15</v>
      </c>
      <c r="G3451" s="9" t="s">
        <v>1262</v>
      </c>
      <c r="H3451" s="9" t="s">
        <v>1263</v>
      </c>
      <c r="I3451" s="10">
        <v>40368</v>
      </c>
      <c r="J3451" s="11">
        <v>120307.84</v>
      </c>
    </row>
    <row r="3452" spans="1:10" x14ac:dyDescent="0.2">
      <c r="A3452" s="9" t="s">
        <v>67</v>
      </c>
      <c r="B3452" s="9" t="s">
        <v>1262</v>
      </c>
      <c r="C3452" s="9" t="s">
        <v>12</v>
      </c>
      <c r="D3452" s="9" t="s">
        <v>13</v>
      </c>
      <c r="E3452" s="9" t="s">
        <v>14</v>
      </c>
      <c r="F3452" s="9" t="s">
        <v>15</v>
      </c>
      <c r="G3452" s="9" t="s">
        <v>1262</v>
      </c>
      <c r="H3452" s="9" t="s">
        <v>1263</v>
      </c>
      <c r="I3452" s="10">
        <v>40585</v>
      </c>
      <c r="J3452" s="11">
        <v>85762.68</v>
      </c>
    </row>
    <row r="3453" spans="1:10" x14ac:dyDescent="0.2">
      <c r="A3453" s="9" t="s">
        <v>67</v>
      </c>
      <c r="B3453" s="9" t="s">
        <v>1262</v>
      </c>
      <c r="C3453" s="9" t="s">
        <v>12</v>
      </c>
      <c r="D3453" s="9" t="s">
        <v>13</v>
      </c>
      <c r="E3453" s="9" t="s">
        <v>14</v>
      </c>
      <c r="F3453" s="9" t="s">
        <v>15</v>
      </c>
      <c r="G3453" s="9" t="s">
        <v>1262</v>
      </c>
      <c r="H3453" s="9" t="s">
        <v>1263</v>
      </c>
      <c r="I3453" s="10">
        <v>40695</v>
      </c>
      <c r="J3453" s="11">
        <v>144839.49</v>
      </c>
    </row>
    <row r="3454" spans="1:10" x14ac:dyDescent="0.2">
      <c r="A3454" s="9" t="s">
        <v>67</v>
      </c>
      <c r="B3454" s="9" t="s">
        <v>1262</v>
      </c>
      <c r="C3454" s="9" t="s">
        <v>12</v>
      </c>
      <c r="D3454" s="9" t="s">
        <v>13</v>
      </c>
      <c r="E3454" s="9" t="s">
        <v>14</v>
      </c>
      <c r="F3454" s="9" t="s">
        <v>15</v>
      </c>
      <c r="G3454" s="9" t="s">
        <v>1262</v>
      </c>
      <c r="H3454" s="9" t="s">
        <v>1263</v>
      </c>
      <c r="I3454" s="10">
        <v>41165</v>
      </c>
      <c r="J3454" s="11">
        <v>21073.49</v>
      </c>
    </row>
    <row r="3455" spans="1:10" x14ac:dyDescent="0.2">
      <c r="A3455" s="9" t="s">
        <v>67</v>
      </c>
      <c r="B3455" s="9" t="s">
        <v>1262</v>
      </c>
      <c r="C3455" s="9" t="s">
        <v>12</v>
      </c>
      <c r="D3455" s="9" t="s">
        <v>13</v>
      </c>
      <c r="E3455" s="9" t="s">
        <v>14</v>
      </c>
      <c r="F3455" s="9" t="s">
        <v>15</v>
      </c>
      <c r="G3455" s="9" t="s">
        <v>1262</v>
      </c>
      <c r="H3455" s="9" t="s">
        <v>1263</v>
      </c>
      <c r="I3455" s="10">
        <v>42038</v>
      </c>
      <c r="J3455" s="11">
        <v>49950.55</v>
      </c>
    </row>
    <row r="3456" spans="1:10" x14ac:dyDescent="0.2">
      <c r="A3456" s="9" t="s">
        <v>67</v>
      </c>
      <c r="B3456" s="9" t="s">
        <v>1262</v>
      </c>
      <c r="C3456" s="9" t="s">
        <v>12</v>
      </c>
      <c r="D3456" s="9" t="s">
        <v>13</v>
      </c>
      <c r="E3456" s="9" t="s">
        <v>14</v>
      </c>
      <c r="F3456" s="9" t="s">
        <v>15</v>
      </c>
      <c r="G3456" s="9" t="s">
        <v>1262</v>
      </c>
      <c r="H3456" s="9" t="s">
        <v>1263</v>
      </c>
      <c r="I3456" s="10">
        <v>42223</v>
      </c>
      <c r="J3456" s="11">
        <v>40162.42</v>
      </c>
    </row>
    <row r="3457" spans="1:10" x14ac:dyDescent="0.2">
      <c r="A3457" s="9" t="s">
        <v>67</v>
      </c>
      <c r="B3457" s="9" t="s">
        <v>1262</v>
      </c>
      <c r="C3457" s="9" t="s">
        <v>12</v>
      </c>
      <c r="D3457" s="9" t="s">
        <v>13</v>
      </c>
      <c r="E3457" s="9" t="s">
        <v>14</v>
      </c>
      <c r="F3457" s="9" t="s">
        <v>15</v>
      </c>
      <c r="G3457" s="9" t="s">
        <v>1262</v>
      </c>
      <c r="H3457" s="9" t="s">
        <v>1263</v>
      </c>
      <c r="I3457" s="10">
        <v>42318</v>
      </c>
      <c r="J3457" s="11">
        <v>224500.15</v>
      </c>
    </row>
    <row r="3458" spans="1:10" x14ac:dyDescent="0.2">
      <c r="A3458" s="9" t="s">
        <v>67</v>
      </c>
      <c r="B3458" s="9" t="s">
        <v>1206</v>
      </c>
      <c r="C3458" s="9" t="s">
        <v>12</v>
      </c>
      <c r="D3458" s="9" t="s">
        <v>13</v>
      </c>
      <c r="E3458" s="9" t="s">
        <v>14</v>
      </c>
      <c r="F3458" s="9" t="s">
        <v>15</v>
      </c>
      <c r="G3458" s="9" t="s">
        <v>1206</v>
      </c>
      <c r="H3458" s="9" t="s">
        <v>1264</v>
      </c>
      <c r="I3458" s="10">
        <v>41732</v>
      </c>
      <c r="J3458" s="11">
        <v>178529.29</v>
      </c>
    </row>
    <row r="3459" spans="1:10" x14ac:dyDescent="0.2">
      <c r="A3459" s="9" t="s">
        <v>67</v>
      </c>
      <c r="B3459" s="9" t="s">
        <v>1206</v>
      </c>
      <c r="C3459" s="9" t="s">
        <v>12</v>
      </c>
      <c r="D3459" s="9" t="s">
        <v>13</v>
      </c>
      <c r="E3459" s="9" t="s">
        <v>14</v>
      </c>
      <c r="F3459" s="9" t="s">
        <v>15</v>
      </c>
      <c r="G3459" s="9" t="s">
        <v>1206</v>
      </c>
      <c r="H3459" s="9" t="s">
        <v>1264</v>
      </c>
      <c r="I3459" s="10">
        <v>41883</v>
      </c>
      <c r="J3459" s="11">
        <v>606341.81000000006</v>
      </c>
    </row>
    <row r="3460" spans="1:10" x14ac:dyDescent="0.2">
      <c r="A3460" s="9" t="s">
        <v>67</v>
      </c>
      <c r="B3460" s="9" t="s">
        <v>1265</v>
      </c>
      <c r="C3460" s="9" t="s">
        <v>12</v>
      </c>
      <c r="D3460" s="9" t="s">
        <v>13</v>
      </c>
      <c r="E3460" s="9" t="s">
        <v>14</v>
      </c>
      <c r="F3460" s="9" t="s">
        <v>15</v>
      </c>
      <c r="G3460" s="9" t="s">
        <v>1265</v>
      </c>
      <c r="H3460" s="9" t="s">
        <v>1266</v>
      </c>
      <c r="I3460" s="10">
        <v>31778</v>
      </c>
      <c r="J3460" s="11">
        <v>1087150.7</v>
      </c>
    </row>
    <row r="3461" spans="1:10" x14ac:dyDescent="0.2">
      <c r="A3461" s="9" t="s">
        <v>67</v>
      </c>
      <c r="B3461" s="9" t="s">
        <v>1265</v>
      </c>
      <c r="C3461" s="9" t="s">
        <v>12</v>
      </c>
      <c r="D3461" s="9" t="s">
        <v>13</v>
      </c>
      <c r="E3461" s="9" t="s">
        <v>14</v>
      </c>
      <c r="F3461" s="9" t="s">
        <v>15</v>
      </c>
      <c r="G3461" s="9" t="s">
        <v>1265</v>
      </c>
      <c r="H3461" s="9" t="s">
        <v>1266</v>
      </c>
      <c r="I3461" s="10">
        <v>32874</v>
      </c>
      <c r="J3461" s="11">
        <v>207506.91</v>
      </c>
    </row>
    <row r="3462" spans="1:10" x14ac:dyDescent="0.2">
      <c r="A3462" s="9" t="s">
        <v>67</v>
      </c>
      <c r="B3462" s="9" t="s">
        <v>1265</v>
      </c>
      <c r="C3462" s="9" t="s">
        <v>12</v>
      </c>
      <c r="D3462" s="9" t="s">
        <v>13</v>
      </c>
      <c r="E3462" s="9" t="s">
        <v>14</v>
      </c>
      <c r="F3462" s="9" t="s">
        <v>15</v>
      </c>
      <c r="G3462" s="9" t="s">
        <v>1265</v>
      </c>
      <c r="H3462" s="9" t="s">
        <v>1266</v>
      </c>
      <c r="I3462" s="10">
        <v>33970</v>
      </c>
      <c r="J3462" s="11">
        <v>11045.99</v>
      </c>
    </row>
    <row r="3463" spans="1:10" x14ac:dyDescent="0.2">
      <c r="A3463" s="9" t="s">
        <v>67</v>
      </c>
      <c r="B3463" s="9" t="s">
        <v>1265</v>
      </c>
      <c r="C3463" s="9" t="s">
        <v>12</v>
      </c>
      <c r="D3463" s="9" t="s">
        <v>13</v>
      </c>
      <c r="E3463" s="9" t="s">
        <v>14</v>
      </c>
      <c r="F3463" s="9" t="s">
        <v>15</v>
      </c>
      <c r="G3463" s="9" t="s">
        <v>1265</v>
      </c>
      <c r="H3463" s="9" t="s">
        <v>1266</v>
      </c>
      <c r="I3463" s="10">
        <v>34335</v>
      </c>
      <c r="J3463" s="11">
        <v>30287.41</v>
      </c>
    </row>
    <row r="3464" spans="1:10" x14ac:dyDescent="0.2">
      <c r="A3464" s="9" t="s">
        <v>67</v>
      </c>
      <c r="B3464" s="9" t="s">
        <v>1265</v>
      </c>
      <c r="C3464" s="9" t="s">
        <v>12</v>
      </c>
      <c r="D3464" s="9" t="s">
        <v>13</v>
      </c>
      <c r="E3464" s="9" t="s">
        <v>14</v>
      </c>
      <c r="F3464" s="9" t="s">
        <v>15</v>
      </c>
      <c r="G3464" s="9" t="s">
        <v>1265</v>
      </c>
      <c r="H3464" s="9" t="s">
        <v>1266</v>
      </c>
      <c r="I3464" s="10">
        <v>34700</v>
      </c>
      <c r="J3464" s="11">
        <v>259841.99</v>
      </c>
    </row>
    <row r="3465" spans="1:10" x14ac:dyDescent="0.2">
      <c r="A3465" s="9" t="s">
        <v>67</v>
      </c>
      <c r="B3465" s="9" t="s">
        <v>1265</v>
      </c>
      <c r="C3465" s="9" t="s">
        <v>12</v>
      </c>
      <c r="D3465" s="9" t="s">
        <v>13</v>
      </c>
      <c r="E3465" s="9" t="s">
        <v>14</v>
      </c>
      <c r="F3465" s="9" t="s">
        <v>15</v>
      </c>
      <c r="G3465" s="9" t="s">
        <v>1265</v>
      </c>
      <c r="H3465" s="9" t="s">
        <v>1266</v>
      </c>
      <c r="I3465" s="10">
        <v>35065</v>
      </c>
      <c r="J3465" s="11">
        <v>115452.44</v>
      </c>
    </row>
    <row r="3466" spans="1:10" x14ac:dyDescent="0.2">
      <c r="A3466" s="9" t="s">
        <v>67</v>
      </c>
      <c r="B3466" s="9" t="s">
        <v>1265</v>
      </c>
      <c r="C3466" s="9" t="s">
        <v>12</v>
      </c>
      <c r="D3466" s="9" t="s">
        <v>13</v>
      </c>
      <c r="E3466" s="9" t="s">
        <v>14</v>
      </c>
      <c r="F3466" s="9" t="s">
        <v>15</v>
      </c>
      <c r="G3466" s="9" t="s">
        <v>1265</v>
      </c>
      <c r="H3466" s="9" t="s">
        <v>1266</v>
      </c>
      <c r="I3466" s="10">
        <v>35431</v>
      </c>
      <c r="J3466" s="11">
        <v>180410.09</v>
      </c>
    </row>
    <row r="3467" spans="1:10" x14ac:dyDescent="0.2">
      <c r="A3467" s="9" t="s">
        <v>67</v>
      </c>
      <c r="B3467" s="9" t="s">
        <v>1265</v>
      </c>
      <c r="C3467" s="9" t="s">
        <v>12</v>
      </c>
      <c r="D3467" s="9" t="s">
        <v>13</v>
      </c>
      <c r="E3467" s="9" t="s">
        <v>14</v>
      </c>
      <c r="F3467" s="9" t="s">
        <v>15</v>
      </c>
      <c r="G3467" s="9" t="s">
        <v>1265</v>
      </c>
      <c r="H3467" s="9" t="s">
        <v>1266</v>
      </c>
      <c r="I3467" s="10">
        <v>35796</v>
      </c>
      <c r="J3467" s="11">
        <v>68510.880000000005</v>
      </c>
    </row>
    <row r="3468" spans="1:10" x14ac:dyDescent="0.2">
      <c r="A3468" s="9" t="s">
        <v>67</v>
      </c>
      <c r="B3468" s="9" t="s">
        <v>1265</v>
      </c>
      <c r="C3468" s="9" t="s">
        <v>12</v>
      </c>
      <c r="D3468" s="9" t="s">
        <v>13</v>
      </c>
      <c r="E3468" s="9" t="s">
        <v>14</v>
      </c>
      <c r="F3468" s="9" t="s">
        <v>15</v>
      </c>
      <c r="G3468" s="9" t="s">
        <v>1265</v>
      </c>
      <c r="H3468" s="9" t="s">
        <v>1266</v>
      </c>
      <c r="I3468" s="10">
        <v>36161</v>
      </c>
      <c r="J3468" s="11">
        <v>77634.8</v>
      </c>
    </row>
    <row r="3469" spans="1:10" x14ac:dyDescent="0.2">
      <c r="A3469" s="9" t="s">
        <v>67</v>
      </c>
      <c r="B3469" s="9" t="s">
        <v>1265</v>
      </c>
      <c r="C3469" s="9" t="s">
        <v>12</v>
      </c>
      <c r="D3469" s="9" t="s">
        <v>13</v>
      </c>
      <c r="E3469" s="9" t="s">
        <v>14</v>
      </c>
      <c r="F3469" s="9" t="s">
        <v>15</v>
      </c>
      <c r="G3469" s="9" t="s">
        <v>1265</v>
      </c>
      <c r="H3469" s="9" t="s">
        <v>1266</v>
      </c>
      <c r="I3469" s="10">
        <v>36526</v>
      </c>
      <c r="J3469" s="11">
        <v>49306.3</v>
      </c>
    </row>
    <row r="3470" spans="1:10" x14ac:dyDescent="0.2">
      <c r="A3470" s="9" t="s">
        <v>67</v>
      </c>
      <c r="B3470" s="9" t="s">
        <v>1265</v>
      </c>
      <c r="C3470" s="9" t="s">
        <v>12</v>
      </c>
      <c r="D3470" s="9" t="s">
        <v>13</v>
      </c>
      <c r="E3470" s="9" t="s">
        <v>14</v>
      </c>
      <c r="F3470" s="9" t="s">
        <v>15</v>
      </c>
      <c r="G3470" s="9" t="s">
        <v>1265</v>
      </c>
      <c r="H3470" s="9" t="s">
        <v>1266</v>
      </c>
      <c r="I3470" s="10">
        <v>36892</v>
      </c>
      <c r="J3470" s="11">
        <v>28672.92</v>
      </c>
    </row>
    <row r="3471" spans="1:10" x14ac:dyDescent="0.2">
      <c r="A3471" s="9" t="s">
        <v>67</v>
      </c>
      <c r="B3471" s="9" t="s">
        <v>1265</v>
      </c>
      <c r="C3471" s="9" t="s">
        <v>12</v>
      </c>
      <c r="D3471" s="9" t="s">
        <v>13</v>
      </c>
      <c r="E3471" s="9" t="s">
        <v>14</v>
      </c>
      <c r="F3471" s="9" t="s">
        <v>15</v>
      </c>
      <c r="G3471" s="9" t="s">
        <v>1265</v>
      </c>
      <c r="H3471" s="9" t="s">
        <v>1266</v>
      </c>
      <c r="I3471" s="10">
        <v>37257</v>
      </c>
      <c r="J3471" s="11">
        <v>76300.649999999994</v>
      </c>
    </row>
    <row r="3472" spans="1:10" x14ac:dyDescent="0.2">
      <c r="A3472" s="9" t="s">
        <v>67</v>
      </c>
      <c r="B3472" s="9" t="s">
        <v>1265</v>
      </c>
      <c r="C3472" s="9" t="s">
        <v>12</v>
      </c>
      <c r="D3472" s="9" t="s">
        <v>13</v>
      </c>
      <c r="E3472" s="9" t="s">
        <v>14</v>
      </c>
      <c r="F3472" s="9" t="s">
        <v>15</v>
      </c>
      <c r="G3472" s="9" t="s">
        <v>1265</v>
      </c>
      <c r="H3472" s="9" t="s">
        <v>1266</v>
      </c>
      <c r="I3472" s="10">
        <v>37987</v>
      </c>
      <c r="J3472" s="11">
        <v>611141.52</v>
      </c>
    </row>
    <row r="3473" spans="1:10" x14ac:dyDescent="0.2">
      <c r="A3473" s="9" t="s">
        <v>67</v>
      </c>
      <c r="B3473" s="9" t="s">
        <v>1265</v>
      </c>
      <c r="C3473" s="9" t="s">
        <v>12</v>
      </c>
      <c r="D3473" s="9" t="s">
        <v>13</v>
      </c>
      <c r="E3473" s="9" t="s">
        <v>14</v>
      </c>
      <c r="F3473" s="9" t="s">
        <v>15</v>
      </c>
      <c r="G3473" s="9" t="s">
        <v>1265</v>
      </c>
      <c r="H3473" s="9" t="s">
        <v>1266</v>
      </c>
      <c r="I3473" s="10">
        <v>38353</v>
      </c>
      <c r="J3473" s="11">
        <v>32.22</v>
      </c>
    </row>
    <row r="3474" spans="1:10" x14ac:dyDescent="0.2">
      <c r="A3474" s="9" t="s">
        <v>67</v>
      </c>
      <c r="B3474" s="9" t="s">
        <v>1265</v>
      </c>
      <c r="C3474" s="9" t="s">
        <v>12</v>
      </c>
      <c r="D3474" s="9" t="s">
        <v>13</v>
      </c>
      <c r="E3474" s="9" t="s">
        <v>14</v>
      </c>
      <c r="F3474" s="9" t="s">
        <v>15</v>
      </c>
      <c r="G3474" s="9" t="s">
        <v>1265</v>
      </c>
      <c r="H3474" s="9" t="s">
        <v>1266</v>
      </c>
      <c r="I3474" s="10">
        <v>38532</v>
      </c>
      <c r="J3474" s="11">
        <v>23584.95</v>
      </c>
    </row>
    <row r="3475" spans="1:10" x14ac:dyDescent="0.2">
      <c r="A3475" s="9" t="s">
        <v>67</v>
      </c>
      <c r="B3475" s="9" t="s">
        <v>1265</v>
      </c>
      <c r="C3475" s="9" t="s">
        <v>12</v>
      </c>
      <c r="D3475" s="9" t="s">
        <v>13</v>
      </c>
      <c r="E3475" s="9" t="s">
        <v>14</v>
      </c>
      <c r="F3475" s="9" t="s">
        <v>15</v>
      </c>
      <c r="G3475" s="9" t="s">
        <v>1265</v>
      </c>
      <c r="H3475" s="9" t="s">
        <v>1266</v>
      </c>
      <c r="I3475" s="10">
        <v>38576</v>
      </c>
      <c r="J3475" s="11">
        <v>-1703.2</v>
      </c>
    </row>
    <row r="3476" spans="1:10" x14ac:dyDescent="0.2">
      <c r="A3476" s="9" t="s">
        <v>67</v>
      </c>
      <c r="B3476" s="9" t="s">
        <v>1265</v>
      </c>
      <c r="C3476" s="9" t="s">
        <v>12</v>
      </c>
      <c r="D3476" s="9" t="s">
        <v>13</v>
      </c>
      <c r="E3476" s="9" t="s">
        <v>14</v>
      </c>
      <c r="F3476" s="9" t="s">
        <v>15</v>
      </c>
      <c r="G3476" s="9" t="s">
        <v>1265</v>
      </c>
      <c r="H3476" s="9" t="s">
        <v>1266</v>
      </c>
      <c r="I3476" s="10">
        <v>38716</v>
      </c>
      <c r="J3476" s="11">
        <v>57530.26</v>
      </c>
    </row>
    <row r="3477" spans="1:10" x14ac:dyDescent="0.2">
      <c r="A3477" s="9" t="s">
        <v>67</v>
      </c>
      <c r="B3477" s="9" t="s">
        <v>1265</v>
      </c>
      <c r="C3477" s="9" t="s">
        <v>12</v>
      </c>
      <c r="D3477" s="9" t="s">
        <v>13</v>
      </c>
      <c r="E3477" s="9" t="s">
        <v>14</v>
      </c>
      <c r="F3477" s="9" t="s">
        <v>15</v>
      </c>
      <c r="G3477" s="9" t="s">
        <v>1265</v>
      </c>
      <c r="H3477" s="9" t="s">
        <v>1266</v>
      </c>
      <c r="I3477" s="10">
        <v>38748</v>
      </c>
      <c r="J3477" s="11">
        <v>1935.31</v>
      </c>
    </row>
    <row r="3478" spans="1:10" x14ac:dyDescent="0.2">
      <c r="A3478" s="9" t="s">
        <v>67</v>
      </c>
      <c r="B3478" s="9" t="s">
        <v>1265</v>
      </c>
      <c r="C3478" s="9" t="s">
        <v>12</v>
      </c>
      <c r="D3478" s="9" t="s">
        <v>13</v>
      </c>
      <c r="E3478" s="9" t="s">
        <v>14</v>
      </c>
      <c r="F3478" s="9" t="s">
        <v>15</v>
      </c>
      <c r="G3478" s="9" t="s">
        <v>1265</v>
      </c>
      <c r="H3478" s="9" t="s">
        <v>1266</v>
      </c>
      <c r="I3478" s="10">
        <v>38769</v>
      </c>
      <c r="J3478" s="11">
        <v>22398.25</v>
      </c>
    </row>
    <row r="3479" spans="1:10" x14ac:dyDescent="0.2">
      <c r="A3479" s="9" t="s">
        <v>67</v>
      </c>
      <c r="B3479" s="9" t="s">
        <v>1265</v>
      </c>
      <c r="C3479" s="9" t="s">
        <v>12</v>
      </c>
      <c r="D3479" s="9" t="s">
        <v>13</v>
      </c>
      <c r="E3479" s="9" t="s">
        <v>14</v>
      </c>
      <c r="F3479" s="9" t="s">
        <v>15</v>
      </c>
      <c r="G3479" s="9" t="s">
        <v>1265</v>
      </c>
      <c r="H3479" s="9" t="s">
        <v>1266</v>
      </c>
      <c r="I3479" s="10">
        <v>39063</v>
      </c>
      <c r="J3479" s="11">
        <v>457042.4</v>
      </c>
    </row>
    <row r="3480" spans="1:10" x14ac:dyDescent="0.2">
      <c r="A3480" s="9" t="s">
        <v>67</v>
      </c>
      <c r="B3480" s="9" t="s">
        <v>1265</v>
      </c>
      <c r="C3480" s="9" t="s">
        <v>12</v>
      </c>
      <c r="D3480" s="9" t="s">
        <v>13</v>
      </c>
      <c r="E3480" s="9" t="s">
        <v>14</v>
      </c>
      <c r="F3480" s="9" t="s">
        <v>15</v>
      </c>
      <c r="G3480" s="9" t="s">
        <v>1265</v>
      </c>
      <c r="H3480" s="9" t="s">
        <v>1266</v>
      </c>
      <c r="I3480" s="10">
        <v>39064</v>
      </c>
      <c r="J3480" s="11">
        <v>609696.21</v>
      </c>
    </row>
    <row r="3481" spans="1:10" x14ac:dyDescent="0.2">
      <c r="A3481" s="9" t="s">
        <v>67</v>
      </c>
      <c r="B3481" s="9" t="s">
        <v>1265</v>
      </c>
      <c r="C3481" s="9" t="s">
        <v>12</v>
      </c>
      <c r="D3481" s="9" t="s">
        <v>13</v>
      </c>
      <c r="E3481" s="9" t="s">
        <v>14</v>
      </c>
      <c r="F3481" s="9" t="s">
        <v>15</v>
      </c>
      <c r="G3481" s="9" t="s">
        <v>1265</v>
      </c>
      <c r="H3481" s="9" t="s">
        <v>1266</v>
      </c>
      <c r="I3481" s="10">
        <v>39094</v>
      </c>
      <c r="J3481" s="11">
        <v>105685.31</v>
      </c>
    </row>
    <row r="3482" spans="1:10" x14ac:dyDescent="0.2">
      <c r="A3482" s="9" t="s">
        <v>67</v>
      </c>
      <c r="B3482" s="9" t="s">
        <v>1265</v>
      </c>
      <c r="C3482" s="9" t="s">
        <v>12</v>
      </c>
      <c r="D3482" s="9" t="s">
        <v>13</v>
      </c>
      <c r="E3482" s="9" t="s">
        <v>14</v>
      </c>
      <c r="F3482" s="9" t="s">
        <v>15</v>
      </c>
      <c r="G3482" s="9" t="s">
        <v>1265</v>
      </c>
      <c r="H3482" s="9" t="s">
        <v>1266</v>
      </c>
      <c r="I3482" s="10">
        <v>39263</v>
      </c>
      <c r="J3482" s="11">
        <v>2726.95</v>
      </c>
    </row>
    <row r="3483" spans="1:10" x14ac:dyDescent="0.2">
      <c r="A3483" s="9" t="s">
        <v>67</v>
      </c>
      <c r="B3483" s="9" t="s">
        <v>1265</v>
      </c>
      <c r="C3483" s="9" t="s">
        <v>12</v>
      </c>
      <c r="D3483" s="9" t="s">
        <v>13</v>
      </c>
      <c r="E3483" s="9" t="s">
        <v>14</v>
      </c>
      <c r="F3483" s="9" t="s">
        <v>15</v>
      </c>
      <c r="G3483" s="9" t="s">
        <v>1265</v>
      </c>
      <c r="H3483" s="9" t="s">
        <v>1266</v>
      </c>
      <c r="I3483" s="10">
        <v>39324</v>
      </c>
      <c r="J3483" s="11">
        <v>28883.29</v>
      </c>
    </row>
    <row r="3484" spans="1:10" x14ac:dyDescent="0.2">
      <c r="A3484" s="9" t="s">
        <v>67</v>
      </c>
      <c r="B3484" s="9" t="s">
        <v>1265</v>
      </c>
      <c r="C3484" s="9" t="s">
        <v>12</v>
      </c>
      <c r="D3484" s="9" t="s">
        <v>13</v>
      </c>
      <c r="E3484" s="9" t="s">
        <v>14</v>
      </c>
      <c r="F3484" s="9" t="s">
        <v>15</v>
      </c>
      <c r="G3484" s="9" t="s">
        <v>1265</v>
      </c>
      <c r="H3484" s="9" t="s">
        <v>1266</v>
      </c>
      <c r="I3484" s="10">
        <v>39423</v>
      </c>
      <c r="J3484" s="11">
        <v>142995.67000000001</v>
      </c>
    </row>
    <row r="3485" spans="1:10" x14ac:dyDescent="0.2">
      <c r="A3485" s="9" t="s">
        <v>67</v>
      </c>
      <c r="B3485" s="9" t="s">
        <v>1265</v>
      </c>
      <c r="C3485" s="9" t="s">
        <v>12</v>
      </c>
      <c r="D3485" s="9" t="s">
        <v>13</v>
      </c>
      <c r="E3485" s="9" t="s">
        <v>14</v>
      </c>
      <c r="F3485" s="9" t="s">
        <v>15</v>
      </c>
      <c r="G3485" s="9" t="s">
        <v>1265</v>
      </c>
      <c r="H3485" s="9" t="s">
        <v>1266</v>
      </c>
      <c r="I3485" s="10">
        <v>39471</v>
      </c>
      <c r="J3485" s="11">
        <v>15814.72</v>
      </c>
    </row>
    <row r="3486" spans="1:10" x14ac:dyDescent="0.2">
      <c r="A3486" s="9" t="s">
        <v>67</v>
      </c>
      <c r="B3486" s="9" t="s">
        <v>1265</v>
      </c>
      <c r="C3486" s="9" t="s">
        <v>12</v>
      </c>
      <c r="D3486" s="9" t="s">
        <v>13</v>
      </c>
      <c r="E3486" s="9" t="s">
        <v>14</v>
      </c>
      <c r="F3486" s="9" t="s">
        <v>15</v>
      </c>
      <c r="G3486" s="9" t="s">
        <v>1265</v>
      </c>
      <c r="H3486" s="9" t="s">
        <v>1266</v>
      </c>
      <c r="I3486" s="10">
        <v>39596</v>
      </c>
      <c r="J3486" s="11">
        <v>35380.720000000001</v>
      </c>
    </row>
    <row r="3487" spans="1:10" x14ac:dyDescent="0.2">
      <c r="A3487" s="9" t="s">
        <v>67</v>
      </c>
      <c r="B3487" s="9" t="s">
        <v>1265</v>
      </c>
      <c r="C3487" s="9" t="s">
        <v>12</v>
      </c>
      <c r="D3487" s="9" t="s">
        <v>13</v>
      </c>
      <c r="E3487" s="9" t="s">
        <v>14</v>
      </c>
      <c r="F3487" s="9" t="s">
        <v>15</v>
      </c>
      <c r="G3487" s="9" t="s">
        <v>1265</v>
      </c>
      <c r="H3487" s="9" t="s">
        <v>1266</v>
      </c>
      <c r="I3487" s="10">
        <v>39813</v>
      </c>
      <c r="J3487" s="11">
        <v>4780.8599999999997</v>
      </c>
    </row>
    <row r="3488" spans="1:10" x14ac:dyDescent="0.2">
      <c r="A3488" s="9" t="s">
        <v>67</v>
      </c>
      <c r="B3488" s="9" t="s">
        <v>1265</v>
      </c>
      <c r="C3488" s="9" t="s">
        <v>12</v>
      </c>
      <c r="D3488" s="9" t="s">
        <v>13</v>
      </c>
      <c r="E3488" s="9" t="s">
        <v>14</v>
      </c>
      <c r="F3488" s="9" t="s">
        <v>15</v>
      </c>
      <c r="G3488" s="9" t="s">
        <v>1265</v>
      </c>
      <c r="H3488" s="9" t="s">
        <v>1266</v>
      </c>
      <c r="I3488" s="10">
        <v>39872</v>
      </c>
      <c r="J3488" s="11">
        <v>5531.56</v>
      </c>
    </row>
    <row r="3489" spans="1:10" x14ac:dyDescent="0.2">
      <c r="A3489" s="9" t="s">
        <v>67</v>
      </c>
      <c r="B3489" s="9" t="s">
        <v>1265</v>
      </c>
      <c r="C3489" s="9" t="s">
        <v>12</v>
      </c>
      <c r="D3489" s="9" t="s">
        <v>13</v>
      </c>
      <c r="E3489" s="9" t="s">
        <v>14</v>
      </c>
      <c r="F3489" s="9" t="s">
        <v>15</v>
      </c>
      <c r="G3489" s="9" t="s">
        <v>1265</v>
      </c>
      <c r="H3489" s="9" t="s">
        <v>1266</v>
      </c>
      <c r="I3489" s="10">
        <v>40050</v>
      </c>
      <c r="J3489" s="11">
        <v>115892.48</v>
      </c>
    </row>
    <row r="3490" spans="1:10" x14ac:dyDescent="0.2">
      <c r="A3490" s="9" t="s">
        <v>67</v>
      </c>
      <c r="B3490" s="9" t="s">
        <v>1265</v>
      </c>
      <c r="C3490" s="9" t="s">
        <v>12</v>
      </c>
      <c r="D3490" s="9" t="s">
        <v>13</v>
      </c>
      <c r="E3490" s="9" t="s">
        <v>14</v>
      </c>
      <c r="F3490" s="9" t="s">
        <v>15</v>
      </c>
      <c r="G3490" s="9" t="s">
        <v>1265</v>
      </c>
      <c r="H3490" s="9" t="s">
        <v>1266</v>
      </c>
      <c r="I3490" s="10">
        <v>40073</v>
      </c>
      <c r="J3490" s="11">
        <v>6277.15</v>
      </c>
    </row>
    <row r="3491" spans="1:10" x14ac:dyDescent="0.2">
      <c r="A3491" s="9" t="s">
        <v>67</v>
      </c>
      <c r="B3491" s="9" t="s">
        <v>1265</v>
      </c>
      <c r="C3491" s="9" t="s">
        <v>12</v>
      </c>
      <c r="D3491" s="9" t="s">
        <v>13</v>
      </c>
      <c r="E3491" s="9" t="s">
        <v>14</v>
      </c>
      <c r="F3491" s="9" t="s">
        <v>15</v>
      </c>
      <c r="G3491" s="9" t="s">
        <v>1265</v>
      </c>
      <c r="H3491" s="9" t="s">
        <v>1266</v>
      </c>
      <c r="I3491" s="10">
        <v>40178</v>
      </c>
      <c r="J3491" s="11">
        <v>91232.97</v>
      </c>
    </row>
    <row r="3492" spans="1:10" x14ac:dyDescent="0.2">
      <c r="A3492" s="9" t="s">
        <v>67</v>
      </c>
      <c r="B3492" s="9" t="s">
        <v>1265</v>
      </c>
      <c r="C3492" s="9" t="s">
        <v>12</v>
      </c>
      <c r="D3492" s="9" t="s">
        <v>13</v>
      </c>
      <c r="E3492" s="9" t="s">
        <v>14</v>
      </c>
      <c r="F3492" s="9" t="s">
        <v>15</v>
      </c>
      <c r="G3492" s="9" t="s">
        <v>1265</v>
      </c>
      <c r="H3492" s="9" t="s">
        <v>1266</v>
      </c>
      <c r="I3492" s="10">
        <v>40235</v>
      </c>
      <c r="J3492" s="11">
        <v>2769.87</v>
      </c>
    </row>
    <row r="3493" spans="1:10" x14ac:dyDescent="0.2">
      <c r="A3493" s="9" t="s">
        <v>67</v>
      </c>
      <c r="B3493" s="9" t="s">
        <v>1265</v>
      </c>
      <c r="C3493" s="9" t="s">
        <v>12</v>
      </c>
      <c r="D3493" s="9" t="s">
        <v>13</v>
      </c>
      <c r="E3493" s="9" t="s">
        <v>14</v>
      </c>
      <c r="F3493" s="9" t="s">
        <v>15</v>
      </c>
      <c r="G3493" s="9" t="s">
        <v>1265</v>
      </c>
      <c r="H3493" s="9" t="s">
        <v>1266</v>
      </c>
      <c r="I3493" s="10">
        <v>40308</v>
      </c>
      <c r="J3493" s="11">
        <v>27630.19</v>
      </c>
    </row>
    <row r="3494" spans="1:10" x14ac:dyDescent="0.2">
      <c r="A3494" s="9" t="s">
        <v>67</v>
      </c>
      <c r="B3494" s="9" t="s">
        <v>1265</v>
      </c>
      <c r="C3494" s="9" t="s">
        <v>12</v>
      </c>
      <c r="D3494" s="9" t="s">
        <v>13</v>
      </c>
      <c r="E3494" s="9" t="s">
        <v>14</v>
      </c>
      <c r="F3494" s="9" t="s">
        <v>15</v>
      </c>
      <c r="G3494" s="9" t="s">
        <v>1265</v>
      </c>
      <c r="H3494" s="9" t="s">
        <v>1266</v>
      </c>
      <c r="I3494" s="10">
        <v>40326</v>
      </c>
      <c r="J3494" s="11">
        <v>11564.58</v>
      </c>
    </row>
    <row r="3495" spans="1:10" x14ac:dyDescent="0.2">
      <c r="A3495" s="9" t="s">
        <v>67</v>
      </c>
      <c r="B3495" s="9" t="s">
        <v>1265</v>
      </c>
      <c r="C3495" s="9" t="s">
        <v>12</v>
      </c>
      <c r="D3495" s="9" t="s">
        <v>13</v>
      </c>
      <c r="E3495" s="9" t="s">
        <v>14</v>
      </c>
      <c r="F3495" s="9" t="s">
        <v>15</v>
      </c>
      <c r="G3495" s="9" t="s">
        <v>1265</v>
      </c>
      <c r="H3495" s="9" t="s">
        <v>1266</v>
      </c>
      <c r="I3495" s="10">
        <v>40421</v>
      </c>
      <c r="J3495" s="11">
        <v>82782.52</v>
      </c>
    </row>
    <row r="3496" spans="1:10" x14ac:dyDescent="0.2">
      <c r="A3496" s="9" t="s">
        <v>67</v>
      </c>
      <c r="B3496" s="9" t="s">
        <v>1265</v>
      </c>
      <c r="C3496" s="9" t="s">
        <v>12</v>
      </c>
      <c r="D3496" s="9" t="s">
        <v>13</v>
      </c>
      <c r="E3496" s="9" t="s">
        <v>14</v>
      </c>
      <c r="F3496" s="9" t="s">
        <v>15</v>
      </c>
      <c r="G3496" s="9" t="s">
        <v>1265</v>
      </c>
      <c r="H3496" s="9" t="s">
        <v>1266</v>
      </c>
      <c r="I3496" s="10">
        <v>40451</v>
      </c>
      <c r="J3496" s="11">
        <v>421727.59</v>
      </c>
    </row>
    <row r="3497" spans="1:10" x14ac:dyDescent="0.2">
      <c r="A3497" s="9" t="s">
        <v>67</v>
      </c>
      <c r="B3497" s="9" t="s">
        <v>1265</v>
      </c>
      <c r="C3497" s="9" t="s">
        <v>12</v>
      </c>
      <c r="D3497" s="9" t="s">
        <v>13</v>
      </c>
      <c r="E3497" s="9" t="s">
        <v>14</v>
      </c>
      <c r="F3497" s="9" t="s">
        <v>15</v>
      </c>
      <c r="G3497" s="9" t="s">
        <v>1265</v>
      </c>
      <c r="H3497" s="9" t="s">
        <v>1266</v>
      </c>
      <c r="I3497" s="10">
        <v>40694</v>
      </c>
      <c r="J3497" s="11">
        <v>51736.67</v>
      </c>
    </row>
    <row r="3498" spans="1:10" x14ac:dyDescent="0.2">
      <c r="A3498" s="9" t="s">
        <v>67</v>
      </c>
      <c r="B3498" s="9" t="s">
        <v>1265</v>
      </c>
      <c r="C3498" s="9" t="s">
        <v>12</v>
      </c>
      <c r="D3498" s="9" t="s">
        <v>13</v>
      </c>
      <c r="E3498" s="9" t="s">
        <v>14</v>
      </c>
      <c r="F3498" s="9" t="s">
        <v>15</v>
      </c>
      <c r="G3498" s="9" t="s">
        <v>1265</v>
      </c>
      <c r="H3498" s="9" t="s">
        <v>1266</v>
      </c>
      <c r="I3498" s="10">
        <v>40814</v>
      </c>
      <c r="J3498" s="11">
        <v>85968.23</v>
      </c>
    </row>
    <row r="3499" spans="1:10" x14ac:dyDescent="0.2">
      <c r="A3499" s="9" t="s">
        <v>67</v>
      </c>
      <c r="B3499" s="9" t="s">
        <v>1265</v>
      </c>
      <c r="C3499" s="9" t="s">
        <v>12</v>
      </c>
      <c r="D3499" s="9" t="s">
        <v>13</v>
      </c>
      <c r="E3499" s="9" t="s">
        <v>14</v>
      </c>
      <c r="F3499" s="9" t="s">
        <v>15</v>
      </c>
      <c r="G3499" s="9" t="s">
        <v>1265</v>
      </c>
      <c r="H3499" s="9" t="s">
        <v>1266</v>
      </c>
      <c r="I3499" s="10">
        <v>40816</v>
      </c>
      <c r="J3499" s="11">
        <v>2650.12</v>
      </c>
    </row>
    <row r="3500" spans="1:10" x14ac:dyDescent="0.2">
      <c r="A3500" s="9" t="s">
        <v>67</v>
      </c>
      <c r="B3500" s="9" t="s">
        <v>1265</v>
      </c>
      <c r="C3500" s="9" t="s">
        <v>12</v>
      </c>
      <c r="D3500" s="9" t="s">
        <v>13</v>
      </c>
      <c r="E3500" s="9" t="s">
        <v>14</v>
      </c>
      <c r="F3500" s="9" t="s">
        <v>15</v>
      </c>
      <c r="G3500" s="9" t="s">
        <v>1265</v>
      </c>
      <c r="H3500" s="9" t="s">
        <v>1266</v>
      </c>
      <c r="I3500" s="10">
        <v>40847</v>
      </c>
      <c r="J3500" s="11">
        <v>14.81</v>
      </c>
    </row>
    <row r="3501" spans="1:10" x14ac:dyDescent="0.2">
      <c r="A3501" s="9" t="s">
        <v>67</v>
      </c>
      <c r="B3501" s="9" t="s">
        <v>1265</v>
      </c>
      <c r="C3501" s="9" t="s">
        <v>12</v>
      </c>
      <c r="D3501" s="9" t="s">
        <v>13</v>
      </c>
      <c r="E3501" s="9" t="s">
        <v>14</v>
      </c>
      <c r="F3501" s="9" t="s">
        <v>15</v>
      </c>
      <c r="G3501" s="9" t="s">
        <v>1265</v>
      </c>
      <c r="H3501" s="9" t="s">
        <v>1266</v>
      </c>
      <c r="I3501" s="10">
        <v>40877</v>
      </c>
      <c r="J3501" s="11">
        <v>5387.36</v>
      </c>
    </row>
    <row r="3502" spans="1:10" x14ac:dyDescent="0.2">
      <c r="A3502" s="9" t="s">
        <v>67</v>
      </c>
      <c r="B3502" s="9" t="s">
        <v>1265</v>
      </c>
      <c r="C3502" s="9" t="s">
        <v>12</v>
      </c>
      <c r="D3502" s="9" t="s">
        <v>13</v>
      </c>
      <c r="E3502" s="9" t="s">
        <v>14</v>
      </c>
      <c r="F3502" s="9" t="s">
        <v>15</v>
      </c>
      <c r="G3502" s="9" t="s">
        <v>1265</v>
      </c>
      <c r="H3502" s="9" t="s">
        <v>1266</v>
      </c>
      <c r="I3502" s="10">
        <v>40908</v>
      </c>
      <c r="J3502" s="11">
        <v>2188.71</v>
      </c>
    </row>
    <row r="3503" spans="1:10" x14ac:dyDescent="0.2">
      <c r="A3503" s="9" t="s">
        <v>67</v>
      </c>
      <c r="B3503" s="9" t="s">
        <v>1265</v>
      </c>
      <c r="C3503" s="9" t="s">
        <v>12</v>
      </c>
      <c r="D3503" s="9" t="s">
        <v>13</v>
      </c>
      <c r="E3503" s="9" t="s">
        <v>14</v>
      </c>
      <c r="F3503" s="9" t="s">
        <v>15</v>
      </c>
      <c r="G3503" s="9" t="s">
        <v>1265</v>
      </c>
      <c r="H3503" s="9" t="s">
        <v>1266</v>
      </c>
      <c r="I3503" s="10">
        <v>40911</v>
      </c>
      <c r="J3503" s="11">
        <v>13698.67</v>
      </c>
    </row>
    <row r="3504" spans="1:10" x14ac:dyDescent="0.2">
      <c r="A3504" s="9" t="s">
        <v>67</v>
      </c>
      <c r="B3504" s="9" t="s">
        <v>1265</v>
      </c>
      <c r="C3504" s="9" t="s">
        <v>12</v>
      </c>
      <c r="D3504" s="9" t="s">
        <v>13</v>
      </c>
      <c r="E3504" s="9" t="s">
        <v>14</v>
      </c>
      <c r="F3504" s="9" t="s">
        <v>15</v>
      </c>
      <c r="G3504" s="9" t="s">
        <v>1265</v>
      </c>
      <c r="H3504" s="9" t="s">
        <v>1266</v>
      </c>
      <c r="I3504" s="10">
        <v>40939</v>
      </c>
      <c r="J3504" s="11">
        <v>7985.35</v>
      </c>
    </row>
    <row r="3505" spans="1:10" x14ac:dyDescent="0.2">
      <c r="A3505" s="9" t="s">
        <v>67</v>
      </c>
      <c r="B3505" s="9" t="s">
        <v>1265</v>
      </c>
      <c r="C3505" s="9" t="s">
        <v>12</v>
      </c>
      <c r="D3505" s="9" t="s">
        <v>13</v>
      </c>
      <c r="E3505" s="9" t="s">
        <v>14</v>
      </c>
      <c r="F3505" s="9" t="s">
        <v>15</v>
      </c>
      <c r="G3505" s="9" t="s">
        <v>1265</v>
      </c>
      <c r="H3505" s="9" t="s">
        <v>1266</v>
      </c>
      <c r="I3505" s="10">
        <v>41060</v>
      </c>
      <c r="J3505" s="11">
        <v>10645.09</v>
      </c>
    </row>
    <row r="3506" spans="1:10" x14ac:dyDescent="0.2">
      <c r="A3506" s="9" t="s">
        <v>67</v>
      </c>
      <c r="B3506" s="9" t="s">
        <v>1265</v>
      </c>
      <c r="C3506" s="9" t="s">
        <v>12</v>
      </c>
      <c r="D3506" s="9" t="s">
        <v>13</v>
      </c>
      <c r="E3506" s="9" t="s">
        <v>14</v>
      </c>
      <c r="F3506" s="9" t="s">
        <v>15</v>
      </c>
      <c r="G3506" s="9" t="s">
        <v>1265</v>
      </c>
      <c r="H3506" s="9" t="s">
        <v>1266</v>
      </c>
      <c r="I3506" s="10">
        <v>41090</v>
      </c>
      <c r="J3506" s="11">
        <v>6838.91</v>
      </c>
    </row>
    <row r="3507" spans="1:10" x14ac:dyDescent="0.2">
      <c r="A3507" s="9" t="s">
        <v>67</v>
      </c>
      <c r="B3507" s="9" t="s">
        <v>1265</v>
      </c>
      <c r="C3507" s="9" t="s">
        <v>12</v>
      </c>
      <c r="D3507" s="9" t="s">
        <v>13</v>
      </c>
      <c r="E3507" s="9" t="s">
        <v>14</v>
      </c>
      <c r="F3507" s="9" t="s">
        <v>15</v>
      </c>
      <c r="G3507" s="9" t="s">
        <v>1265</v>
      </c>
      <c r="H3507" s="9" t="s">
        <v>1266</v>
      </c>
      <c r="I3507" s="10">
        <v>41182</v>
      </c>
      <c r="J3507" s="11">
        <v>226347.51999999999</v>
      </c>
    </row>
    <row r="3508" spans="1:10" x14ac:dyDescent="0.2">
      <c r="A3508" s="9" t="s">
        <v>67</v>
      </c>
      <c r="B3508" s="9" t="s">
        <v>1265</v>
      </c>
      <c r="C3508" s="9" t="s">
        <v>12</v>
      </c>
      <c r="D3508" s="9" t="s">
        <v>13</v>
      </c>
      <c r="E3508" s="9" t="s">
        <v>14</v>
      </c>
      <c r="F3508" s="9" t="s">
        <v>15</v>
      </c>
      <c r="G3508" s="9" t="s">
        <v>1265</v>
      </c>
      <c r="H3508" s="9" t="s">
        <v>1266</v>
      </c>
      <c r="I3508" s="10">
        <v>41624</v>
      </c>
      <c r="J3508" s="11">
        <v>433340.15</v>
      </c>
    </row>
    <row r="3509" spans="1:10" x14ac:dyDescent="0.2">
      <c r="A3509" s="9" t="s">
        <v>67</v>
      </c>
      <c r="B3509" s="9" t="s">
        <v>1265</v>
      </c>
      <c r="C3509" s="9" t="s">
        <v>12</v>
      </c>
      <c r="D3509" s="9" t="s">
        <v>13</v>
      </c>
      <c r="E3509" s="9" t="s">
        <v>14</v>
      </c>
      <c r="F3509" s="9" t="s">
        <v>15</v>
      </c>
      <c r="G3509" s="9" t="s">
        <v>1265</v>
      </c>
      <c r="H3509" s="9" t="s">
        <v>1266</v>
      </c>
      <c r="I3509" s="10">
        <v>42346</v>
      </c>
      <c r="J3509" s="11">
        <v>54546.86</v>
      </c>
    </row>
    <row r="3510" spans="1:10" x14ac:dyDescent="0.2">
      <c r="A3510" s="9" t="s">
        <v>67</v>
      </c>
      <c r="B3510" s="9" t="s">
        <v>1265</v>
      </c>
      <c r="C3510" s="9" t="s">
        <v>12</v>
      </c>
      <c r="D3510" s="9" t="s">
        <v>13</v>
      </c>
      <c r="E3510" s="9" t="s">
        <v>14</v>
      </c>
      <c r="F3510" s="9" t="s">
        <v>15</v>
      </c>
      <c r="G3510" s="9" t="s">
        <v>1265</v>
      </c>
      <c r="H3510" s="9" t="s">
        <v>1266</v>
      </c>
      <c r="I3510" s="10">
        <v>42594</v>
      </c>
      <c r="J3510" s="11">
        <v>49201.04</v>
      </c>
    </row>
    <row r="3511" spans="1:10" x14ac:dyDescent="0.2">
      <c r="A3511" s="9" t="s">
        <v>67</v>
      </c>
      <c r="B3511" s="9" t="s">
        <v>25</v>
      </c>
      <c r="C3511" s="9" t="s">
        <v>12</v>
      </c>
      <c r="D3511" s="9" t="s">
        <v>13</v>
      </c>
      <c r="E3511" s="9" t="s">
        <v>14</v>
      </c>
      <c r="F3511" s="9" t="s">
        <v>15</v>
      </c>
      <c r="G3511" s="9" t="s">
        <v>25</v>
      </c>
      <c r="H3511" s="9" t="s">
        <v>26</v>
      </c>
      <c r="I3511" s="10">
        <v>34700</v>
      </c>
      <c r="J3511" s="12">
        <v>0</v>
      </c>
    </row>
    <row r="3512" spans="1:10" x14ac:dyDescent="0.2">
      <c r="A3512" s="9" t="s">
        <v>67</v>
      </c>
      <c r="B3512" s="9" t="s">
        <v>25</v>
      </c>
      <c r="C3512" s="9" t="s">
        <v>12</v>
      </c>
      <c r="D3512" s="9" t="s">
        <v>13</v>
      </c>
      <c r="E3512" s="9" t="s">
        <v>14</v>
      </c>
      <c r="F3512" s="9" t="s">
        <v>15</v>
      </c>
      <c r="G3512" s="9" t="s">
        <v>25</v>
      </c>
      <c r="H3512" s="9" t="s">
        <v>26</v>
      </c>
      <c r="I3512" s="10">
        <v>35431</v>
      </c>
      <c r="J3512" s="12">
        <v>0</v>
      </c>
    </row>
    <row r="3513" spans="1:10" x14ac:dyDescent="0.2">
      <c r="A3513" s="9" t="s">
        <v>67</v>
      </c>
      <c r="B3513" s="9" t="s">
        <v>25</v>
      </c>
      <c r="C3513" s="9" t="s">
        <v>12</v>
      </c>
      <c r="D3513" s="9" t="s">
        <v>13</v>
      </c>
      <c r="E3513" s="9" t="s">
        <v>14</v>
      </c>
      <c r="F3513" s="9" t="s">
        <v>15</v>
      </c>
      <c r="G3513" s="9" t="s">
        <v>25</v>
      </c>
      <c r="H3513" s="9" t="s">
        <v>26</v>
      </c>
      <c r="I3513" s="10">
        <v>36161</v>
      </c>
      <c r="J3513" s="12">
        <v>0</v>
      </c>
    </row>
    <row r="3514" spans="1:10" x14ac:dyDescent="0.2">
      <c r="A3514" s="9" t="s">
        <v>67</v>
      </c>
      <c r="B3514" s="9" t="s">
        <v>25</v>
      </c>
      <c r="C3514" s="9" t="s">
        <v>12</v>
      </c>
      <c r="D3514" s="9" t="s">
        <v>13</v>
      </c>
      <c r="E3514" s="9" t="s">
        <v>14</v>
      </c>
      <c r="F3514" s="9" t="s">
        <v>15</v>
      </c>
      <c r="G3514" s="9" t="s">
        <v>25</v>
      </c>
      <c r="H3514" s="9" t="s">
        <v>26</v>
      </c>
      <c r="I3514" s="10">
        <v>36526</v>
      </c>
      <c r="J3514" s="11">
        <v>905366.87</v>
      </c>
    </row>
    <row r="3515" spans="1:10" x14ac:dyDescent="0.2">
      <c r="A3515" s="9" t="s">
        <v>67</v>
      </c>
      <c r="B3515" s="9" t="s">
        <v>25</v>
      </c>
      <c r="C3515" s="9" t="s">
        <v>12</v>
      </c>
      <c r="D3515" s="9" t="s">
        <v>13</v>
      </c>
      <c r="E3515" s="9" t="s">
        <v>14</v>
      </c>
      <c r="F3515" s="9" t="s">
        <v>15</v>
      </c>
      <c r="G3515" s="9" t="s">
        <v>25</v>
      </c>
      <c r="H3515" s="9" t="s">
        <v>26</v>
      </c>
      <c r="I3515" s="10">
        <v>36892</v>
      </c>
      <c r="J3515" s="11">
        <v>45355.9</v>
      </c>
    </row>
    <row r="3516" spans="1:10" x14ac:dyDescent="0.2">
      <c r="A3516" s="9" t="s">
        <v>67</v>
      </c>
      <c r="B3516" s="9" t="s">
        <v>25</v>
      </c>
      <c r="C3516" s="9" t="s">
        <v>12</v>
      </c>
      <c r="D3516" s="9" t="s">
        <v>13</v>
      </c>
      <c r="E3516" s="9" t="s">
        <v>14</v>
      </c>
      <c r="F3516" s="9" t="s">
        <v>15</v>
      </c>
      <c r="G3516" s="9" t="s">
        <v>25</v>
      </c>
      <c r="H3516" s="9" t="s">
        <v>26</v>
      </c>
      <c r="I3516" s="10">
        <v>37257</v>
      </c>
      <c r="J3516" s="12">
        <v>0</v>
      </c>
    </row>
    <row r="3517" spans="1:10" x14ac:dyDescent="0.2">
      <c r="A3517" s="9" t="s">
        <v>67</v>
      </c>
      <c r="B3517" s="9" t="s">
        <v>25</v>
      </c>
      <c r="C3517" s="9" t="s">
        <v>12</v>
      </c>
      <c r="D3517" s="9" t="s">
        <v>13</v>
      </c>
      <c r="E3517" s="9" t="s">
        <v>14</v>
      </c>
      <c r="F3517" s="9" t="s">
        <v>15</v>
      </c>
      <c r="G3517" s="9" t="s">
        <v>25</v>
      </c>
      <c r="H3517" s="9" t="s">
        <v>26</v>
      </c>
      <c r="I3517" s="10">
        <v>39599</v>
      </c>
      <c r="J3517" s="11">
        <v>3057.76</v>
      </c>
    </row>
    <row r="3518" spans="1:10" x14ac:dyDescent="0.2">
      <c r="A3518" s="9" t="s">
        <v>67</v>
      </c>
      <c r="B3518" s="9" t="s">
        <v>25</v>
      </c>
      <c r="C3518" s="9" t="s">
        <v>12</v>
      </c>
      <c r="D3518" s="9" t="s">
        <v>13</v>
      </c>
      <c r="E3518" s="9" t="s">
        <v>14</v>
      </c>
      <c r="F3518" s="9" t="s">
        <v>15</v>
      </c>
      <c r="G3518" s="9" t="s">
        <v>25</v>
      </c>
      <c r="H3518" s="9" t="s">
        <v>26</v>
      </c>
      <c r="I3518" s="10">
        <v>39691</v>
      </c>
      <c r="J3518" s="11">
        <v>36889.75</v>
      </c>
    </row>
    <row r="3519" spans="1:10" x14ac:dyDescent="0.2">
      <c r="A3519" s="9" t="s">
        <v>67</v>
      </c>
      <c r="B3519" s="9" t="s">
        <v>25</v>
      </c>
      <c r="C3519" s="9" t="s">
        <v>12</v>
      </c>
      <c r="D3519" s="9" t="s">
        <v>13</v>
      </c>
      <c r="E3519" s="9" t="s">
        <v>14</v>
      </c>
      <c r="F3519" s="9" t="s">
        <v>15</v>
      </c>
      <c r="G3519" s="9" t="s">
        <v>25</v>
      </c>
      <c r="H3519" s="9" t="s">
        <v>26</v>
      </c>
      <c r="I3519" s="10">
        <v>39782</v>
      </c>
      <c r="J3519" s="11">
        <v>33371.46</v>
      </c>
    </row>
    <row r="3520" spans="1:10" x14ac:dyDescent="0.2">
      <c r="A3520" s="9" t="s">
        <v>67</v>
      </c>
      <c r="B3520" s="9" t="s">
        <v>25</v>
      </c>
      <c r="C3520" s="9" t="s">
        <v>12</v>
      </c>
      <c r="D3520" s="9" t="s">
        <v>13</v>
      </c>
      <c r="E3520" s="9" t="s">
        <v>14</v>
      </c>
      <c r="F3520" s="9" t="s">
        <v>15</v>
      </c>
      <c r="G3520" s="9" t="s">
        <v>25</v>
      </c>
      <c r="H3520" s="9" t="s">
        <v>26</v>
      </c>
      <c r="I3520" s="10">
        <v>39941</v>
      </c>
      <c r="J3520" s="11">
        <v>15342.96</v>
      </c>
    </row>
    <row r="3521" spans="1:10" x14ac:dyDescent="0.2">
      <c r="A3521" s="9" t="s">
        <v>67</v>
      </c>
      <c r="B3521" s="9" t="s">
        <v>25</v>
      </c>
      <c r="C3521" s="9" t="s">
        <v>12</v>
      </c>
      <c r="D3521" s="9" t="s">
        <v>13</v>
      </c>
      <c r="E3521" s="9" t="s">
        <v>14</v>
      </c>
      <c r="F3521" s="9" t="s">
        <v>15</v>
      </c>
      <c r="G3521" s="9" t="s">
        <v>25</v>
      </c>
      <c r="H3521" s="9" t="s">
        <v>26</v>
      </c>
      <c r="I3521" s="10">
        <v>39964</v>
      </c>
      <c r="J3521" s="11">
        <v>19924.830000000002</v>
      </c>
    </row>
    <row r="3522" spans="1:10" x14ac:dyDescent="0.2">
      <c r="A3522" s="9" t="s">
        <v>67</v>
      </c>
      <c r="B3522" s="9" t="s">
        <v>25</v>
      </c>
      <c r="C3522" s="9" t="s">
        <v>12</v>
      </c>
      <c r="D3522" s="9" t="s">
        <v>13</v>
      </c>
      <c r="E3522" s="9" t="s">
        <v>14</v>
      </c>
      <c r="F3522" s="9" t="s">
        <v>15</v>
      </c>
      <c r="G3522" s="9" t="s">
        <v>25</v>
      </c>
      <c r="H3522" s="9" t="s">
        <v>26</v>
      </c>
      <c r="I3522" s="10">
        <v>39994</v>
      </c>
      <c r="J3522" s="11">
        <v>198386.75</v>
      </c>
    </row>
    <row r="3523" spans="1:10" x14ac:dyDescent="0.2">
      <c r="A3523" s="9" t="s">
        <v>67</v>
      </c>
      <c r="B3523" s="9" t="s">
        <v>25</v>
      </c>
      <c r="C3523" s="9" t="s">
        <v>12</v>
      </c>
      <c r="D3523" s="9" t="s">
        <v>13</v>
      </c>
      <c r="E3523" s="9" t="s">
        <v>14</v>
      </c>
      <c r="F3523" s="9" t="s">
        <v>15</v>
      </c>
      <c r="G3523" s="9" t="s">
        <v>25</v>
      </c>
      <c r="H3523" s="9" t="s">
        <v>26</v>
      </c>
      <c r="I3523" s="10">
        <v>40056</v>
      </c>
      <c r="J3523" s="11">
        <v>27062.92</v>
      </c>
    </row>
    <row r="3524" spans="1:10" x14ac:dyDescent="0.2">
      <c r="A3524" s="9" t="s">
        <v>67</v>
      </c>
      <c r="B3524" s="9" t="s">
        <v>25</v>
      </c>
      <c r="C3524" s="9" t="s">
        <v>12</v>
      </c>
      <c r="D3524" s="9" t="s">
        <v>13</v>
      </c>
      <c r="E3524" s="9" t="s">
        <v>14</v>
      </c>
      <c r="F3524" s="9" t="s">
        <v>15</v>
      </c>
      <c r="G3524" s="9" t="s">
        <v>25</v>
      </c>
      <c r="H3524" s="9" t="s">
        <v>26</v>
      </c>
      <c r="I3524" s="10">
        <v>40147</v>
      </c>
      <c r="J3524" s="11">
        <v>77157.039999999994</v>
      </c>
    </row>
    <row r="3525" spans="1:10" x14ac:dyDescent="0.2">
      <c r="A3525" s="9" t="s">
        <v>67</v>
      </c>
      <c r="B3525" s="9" t="s">
        <v>25</v>
      </c>
      <c r="C3525" s="9" t="s">
        <v>12</v>
      </c>
      <c r="D3525" s="9" t="s">
        <v>13</v>
      </c>
      <c r="E3525" s="9" t="s">
        <v>14</v>
      </c>
      <c r="F3525" s="9" t="s">
        <v>15</v>
      </c>
      <c r="G3525" s="9" t="s">
        <v>25</v>
      </c>
      <c r="H3525" s="9" t="s">
        <v>26</v>
      </c>
      <c r="I3525" s="10">
        <v>40235</v>
      </c>
      <c r="J3525" s="11">
        <v>2436.3000000000002</v>
      </c>
    </row>
    <row r="3526" spans="1:10" x14ac:dyDescent="0.2">
      <c r="A3526" s="9" t="s">
        <v>67</v>
      </c>
      <c r="B3526" s="9" t="s">
        <v>25</v>
      </c>
      <c r="C3526" s="9" t="s">
        <v>12</v>
      </c>
      <c r="D3526" s="9" t="s">
        <v>13</v>
      </c>
      <c r="E3526" s="9" t="s">
        <v>14</v>
      </c>
      <c r="F3526" s="9" t="s">
        <v>15</v>
      </c>
      <c r="G3526" s="9" t="s">
        <v>25</v>
      </c>
      <c r="H3526" s="9" t="s">
        <v>26</v>
      </c>
      <c r="I3526" s="10">
        <v>40237</v>
      </c>
      <c r="J3526" s="11">
        <v>2575.81</v>
      </c>
    </row>
    <row r="3527" spans="1:10" x14ac:dyDescent="0.2">
      <c r="A3527" s="9" t="s">
        <v>67</v>
      </c>
      <c r="B3527" s="9" t="s">
        <v>25</v>
      </c>
      <c r="C3527" s="9" t="s">
        <v>12</v>
      </c>
      <c r="D3527" s="9" t="s">
        <v>13</v>
      </c>
      <c r="E3527" s="9" t="s">
        <v>14</v>
      </c>
      <c r="F3527" s="9" t="s">
        <v>15</v>
      </c>
      <c r="G3527" s="9" t="s">
        <v>25</v>
      </c>
      <c r="H3527" s="9" t="s">
        <v>26</v>
      </c>
      <c r="I3527" s="10">
        <v>40351</v>
      </c>
      <c r="J3527" s="11">
        <v>44335.91</v>
      </c>
    </row>
    <row r="3528" spans="1:10" x14ac:dyDescent="0.2">
      <c r="A3528" s="9" t="s">
        <v>67</v>
      </c>
      <c r="B3528" s="9" t="s">
        <v>25</v>
      </c>
      <c r="C3528" s="9" t="s">
        <v>12</v>
      </c>
      <c r="D3528" s="9" t="s">
        <v>13</v>
      </c>
      <c r="E3528" s="9" t="s">
        <v>14</v>
      </c>
      <c r="F3528" s="9" t="s">
        <v>15</v>
      </c>
      <c r="G3528" s="9" t="s">
        <v>25</v>
      </c>
      <c r="H3528" s="9" t="s">
        <v>26</v>
      </c>
      <c r="I3528" s="10">
        <v>40421</v>
      </c>
      <c r="J3528" s="11">
        <v>226846.64</v>
      </c>
    </row>
    <row r="3529" spans="1:10" x14ac:dyDescent="0.2">
      <c r="A3529" s="9" t="s">
        <v>67</v>
      </c>
      <c r="B3529" s="9" t="s">
        <v>25</v>
      </c>
      <c r="C3529" s="9" t="s">
        <v>12</v>
      </c>
      <c r="D3529" s="9" t="s">
        <v>13</v>
      </c>
      <c r="E3529" s="9" t="s">
        <v>14</v>
      </c>
      <c r="F3529" s="9" t="s">
        <v>15</v>
      </c>
      <c r="G3529" s="9" t="s">
        <v>25</v>
      </c>
      <c r="H3529" s="9" t="s">
        <v>26</v>
      </c>
      <c r="I3529" s="10">
        <v>40482</v>
      </c>
      <c r="J3529" s="11">
        <v>14641.58</v>
      </c>
    </row>
    <row r="3530" spans="1:10" x14ac:dyDescent="0.2">
      <c r="A3530" s="9" t="s">
        <v>67</v>
      </c>
      <c r="B3530" s="9" t="s">
        <v>25</v>
      </c>
      <c r="C3530" s="9" t="s">
        <v>12</v>
      </c>
      <c r="D3530" s="9" t="s">
        <v>13</v>
      </c>
      <c r="E3530" s="9" t="s">
        <v>14</v>
      </c>
      <c r="F3530" s="9" t="s">
        <v>15</v>
      </c>
      <c r="G3530" s="9" t="s">
        <v>25</v>
      </c>
      <c r="H3530" s="9" t="s">
        <v>26</v>
      </c>
      <c r="I3530" s="10">
        <v>40512</v>
      </c>
      <c r="J3530" s="11">
        <v>4324.5600000000004</v>
      </c>
    </row>
    <row r="3531" spans="1:10" x14ac:dyDescent="0.2">
      <c r="A3531" s="9" t="s">
        <v>67</v>
      </c>
      <c r="B3531" s="9" t="s">
        <v>25</v>
      </c>
      <c r="C3531" s="9" t="s">
        <v>12</v>
      </c>
      <c r="D3531" s="9" t="s">
        <v>13</v>
      </c>
      <c r="E3531" s="9" t="s">
        <v>14</v>
      </c>
      <c r="F3531" s="9" t="s">
        <v>15</v>
      </c>
      <c r="G3531" s="9" t="s">
        <v>25</v>
      </c>
      <c r="H3531" s="9" t="s">
        <v>26</v>
      </c>
      <c r="I3531" s="10">
        <v>40543</v>
      </c>
      <c r="J3531" s="11">
        <v>-26671.58</v>
      </c>
    </row>
    <row r="3532" spans="1:10" x14ac:dyDescent="0.2">
      <c r="A3532" s="9" t="s">
        <v>67</v>
      </c>
      <c r="B3532" s="9" t="s">
        <v>25</v>
      </c>
      <c r="C3532" s="9" t="s">
        <v>12</v>
      </c>
      <c r="D3532" s="9" t="s">
        <v>13</v>
      </c>
      <c r="E3532" s="9" t="s">
        <v>14</v>
      </c>
      <c r="F3532" s="9" t="s">
        <v>15</v>
      </c>
      <c r="G3532" s="9" t="s">
        <v>25</v>
      </c>
      <c r="H3532" s="9" t="s">
        <v>26</v>
      </c>
      <c r="I3532" s="10">
        <v>40632</v>
      </c>
      <c r="J3532" s="11">
        <v>61390.37</v>
      </c>
    </row>
    <row r="3533" spans="1:10" x14ac:dyDescent="0.2">
      <c r="A3533" s="9" t="s">
        <v>67</v>
      </c>
      <c r="B3533" s="9" t="s">
        <v>25</v>
      </c>
      <c r="C3533" s="9" t="s">
        <v>12</v>
      </c>
      <c r="D3533" s="9" t="s">
        <v>13</v>
      </c>
      <c r="E3533" s="9" t="s">
        <v>14</v>
      </c>
      <c r="F3533" s="9" t="s">
        <v>15</v>
      </c>
      <c r="G3533" s="9" t="s">
        <v>25</v>
      </c>
      <c r="H3533" s="9" t="s">
        <v>26</v>
      </c>
      <c r="I3533" s="10">
        <v>40865</v>
      </c>
      <c r="J3533" s="11">
        <v>239058.43</v>
      </c>
    </row>
    <row r="3534" spans="1:10" x14ac:dyDescent="0.2">
      <c r="A3534" s="9" t="s">
        <v>67</v>
      </c>
      <c r="B3534" s="9" t="s">
        <v>25</v>
      </c>
      <c r="C3534" s="9" t="s">
        <v>12</v>
      </c>
      <c r="D3534" s="9" t="s">
        <v>13</v>
      </c>
      <c r="E3534" s="9" t="s">
        <v>14</v>
      </c>
      <c r="F3534" s="9" t="s">
        <v>15</v>
      </c>
      <c r="G3534" s="9" t="s">
        <v>25</v>
      </c>
      <c r="H3534" s="9" t="s">
        <v>26</v>
      </c>
      <c r="I3534" s="10">
        <v>41152</v>
      </c>
      <c r="J3534" s="11">
        <v>518658.59</v>
      </c>
    </row>
    <row r="3535" spans="1:10" x14ac:dyDescent="0.2">
      <c r="A3535" s="9" t="s">
        <v>67</v>
      </c>
      <c r="B3535" s="9" t="s">
        <v>25</v>
      </c>
      <c r="C3535" s="9" t="s">
        <v>12</v>
      </c>
      <c r="D3535" s="9" t="s">
        <v>13</v>
      </c>
      <c r="E3535" s="9" t="s">
        <v>14</v>
      </c>
      <c r="F3535" s="9" t="s">
        <v>15</v>
      </c>
      <c r="G3535" s="9" t="s">
        <v>25</v>
      </c>
      <c r="H3535" s="9" t="s">
        <v>26</v>
      </c>
      <c r="I3535" s="10">
        <v>41403</v>
      </c>
      <c r="J3535" s="11">
        <v>3091.34</v>
      </c>
    </row>
    <row r="3536" spans="1:10" x14ac:dyDescent="0.2">
      <c r="A3536" s="9" t="s">
        <v>67</v>
      </c>
      <c r="B3536" s="9" t="s">
        <v>25</v>
      </c>
      <c r="C3536" s="9" t="s">
        <v>12</v>
      </c>
      <c r="D3536" s="9" t="s">
        <v>13</v>
      </c>
      <c r="E3536" s="9" t="s">
        <v>14</v>
      </c>
      <c r="F3536" s="9" t="s">
        <v>15</v>
      </c>
      <c r="G3536" s="9" t="s">
        <v>25</v>
      </c>
      <c r="H3536" s="9" t="s">
        <v>26</v>
      </c>
      <c r="I3536" s="10">
        <v>41428</v>
      </c>
      <c r="J3536" s="11">
        <v>39536.6</v>
      </c>
    </row>
    <row r="3537" spans="1:10" x14ac:dyDescent="0.2">
      <c r="A3537" s="9" t="s">
        <v>67</v>
      </c>
      <c r="B3537" s="9" t="s">
        <v>25</v>
      </c>
      <c r="C3537" s="9" t="s">
        <v>12</v>
      </c>
      <c r="D3537" s="9" t="s">
        <v>13</v>
      </c>
      <c r="E3537" s="9" t="s">
        <v>14</v>
      </c>
      <c r="F3537" s="9" t="s">
        <v>15</v>
      </c>
      <c r="G3537" s="9" t="s">
        <v>25</v>
      </c>
      <c r="H3537" s="9" t="s">
        <v>26</v>
      </c>
      <c r="I3537" s="10">
        <v>41530</v>
      </c>
      <c r="J3537" s="11">
        <v>106610.01</v>
      </c>
    </row>
    <row r="3538" spans="1:10" x14ac:dyDescent="0.2">
      <c r="A3538" s="9" t="s">
        <v>67</v>
      </c>
      <c r="B3538" s="9" t="s">
        <v>25</v>
      </c>
      <c r="C3538" s="9" t="s">
        <v>12</v>
      </c>
      <c r="D3538" s="9" t="s">
        <v>13</v>
      </c>
      <c r="E3538" s="9" t="s">
        <v>14</v>
      </c>
      <c r="F3538" s="9" t="s">
        <v>15</v>
      </c>
      <c r="G3538" s="9" t="s">
        <v>25</v>
      </c>
      <c r="H3538" s="9" t="s">
        <v>26</v>
      </c>
      <c r="I3538" s="10">
        <v>41687</v>
      </c>
      <c r="J3538" s="11">
        <v>474952.78</v>
      </c>
    </row>
    <row r="3539" spans="1:10" x14ac:dyDescent="0.2">
      <c r="A3539" s="9" t="s">
        <v>67</v>
      </c>
      <c r="B3539" s="9" t="s">
        <v>25</v>
      </c>
      <c r="C3539" s="9" t="s">
        <v>12</v>
      </c>
      <c r="D3539" s="9" t="s">
        <v>13</v>
      </c>
      <c r="E3539" s="9" t="s">
        <v>14</v>
      </c>
      <c r="F3539" s="9" t="s">
        <v>15</v>
      </c>
      <c r="G3539" s="9" t="s">
        <v>25</v>
      </c>
      <c r="H3539" s="9" t="s">
        <v>26</v>
      </c>
      <c r="I3539" s="10">
        <v>41842</v>
      </c>
      <c r="J3539" s="11">
        <v>15425.5</v>
      </c>
    </row>
    <row r="3540" spans="1:10" x14ac:dyDescent="0.2">
      <c r="A3540" s="9" t="s">
        <v>67</v>
      </c>
      <c r="B3540" s="9" t="s">
        <v>25</v>
      </c>
      <c r="C3540" s="9" t="s">
        <v>12</v>
      </c>
      <c r="D3540" s="9" t="s">
        <v>13</v>
      </c>
      <c r="E3540" s="9" t="s">
        <v>14</v>
      </c>
      <c r="F3540" s="9" t="s">
        <v>15</v>
      </c>
      <c r="G3540" s="9" t="s">
        <v>25</v>
      </c>
      <c r="H3540" s="9" t="s">
        <v>26</v>
      </c>
      <c r="I3540" s="10">
        <v>41877</v>
      </c>
      <c r="J3540" s="11">
        <v>226119.14</v>
      </c>
    </row>
    <row r="3541" spans="1:10" x14ac:dyDescent="0.2">
      <c r="A3541" s="9" t="s">
        <v>67</v>
      </c>
      <c r="B3541" s="9" t="s">
        <v>25</v>
      </c>
      <c r="C3541" s="9" t="s">
        <v>12</v>
      </c>
      <c r="D3541" s="9" t="s">
        <v>13</v>
      </c>
      <c r="E3541" s="9" t="s">
        <v>14</v>
      </c>
      <c r="F3541" s="9" t="s">
        <v>15</v>
      </c>
      <c r="G3541" s="9" t="s">
        <v>25</v>
      </c>
      <c r="H3541" s="9" t="s">
        <v>26</v>
      </c>
      <c r="I3541" s="10">
        <v>41883</v>
      </c>
      <c r="J3541" s="11">
        <v>300870.40999999997</v>
      </c>
    </row>
    <row r="3542" spans="1:10" x14ac:dyDescent="0.2">
      <c r="A3542" s="9" t="s">
        <v>67</v>
      </c>
      <c r="B3542" s="9" t="s">
        <v>25</v>
      </c>
      <c r="C3542" s="9" t="s">
        <v>12</v>
      </c>
      <c r="D3542" s="9" t="s">
        <v>13</v>
      </c>
      <c r="E3542" s="9" t="s">
        <v>14</v>
      </c>
      <c r="F3542" s="9" t="s">
        <v>15</v>
      </c>
      <c r="G3542" s="9" t="s">
        <v>25</v>
      </c>
      <c r="H3542" s="9" t="s">
        <v>26</v>
      </c>
      <c r="I3542" s="10">
        <v>42005</v>
      </c>
      <c r="J3542" s="11">
        <v>177759.02</v>
      </c>
    </row>
    <row r="3543" spans="1:10" x14ac:dyDescent="0.2">
      <c r="A3543" s="9" t="s">
        <v>67</v>
      </c>
      <c r="B3543" s="9" t="s">
        <v>25</v>
      </c>
      <c r="C3543" s="9" t="s">
        <v>12</v>
      </c>
      <c r="D3543" s="9" t="s">
        <v>13</v>
      </c>
      <c r="E3543" s="9" t="s">
        <v>14</v>
      </c>
      <c r="F3543" s="9" t="s">
        <v>15</v>
      </c>
      <c r="G3543" s="9" t="s">
        <v>25</v>
      </c>
      <c r="H3543" s="9" t="s">
        <v>26</v>
      </c>
      <c r="I3543" s="10">
        <v>42036</v>
      </c>
      <c r="J3543" s="11">
        <v>100434.99</v>
      </c>
    </row>
    <row r="3544" spans="1:10" x14ac:dyDescent="0.2">
      <c r="A3544" s="9" t="s">
        <v>67</v>
      </c>
      <c r="B3544" s="9" t="s">
        <v>25</v>
      </c>
      <c r="C3544" s="9" t="s">
        <v>12</v>
      </c>
      <c r="D3544" s="9" t="s">
        <v>13</v>
      </c>
      <c r="E3544" s="9" t="s">
        <v>14</v>
      </c>
      <c r="F3544" s="9" t="s">
        <v>15</v>
      </c>
      <c r="G3544" s="9" t="s">
        <v>25</v>
      </c>
      <c r="H3544" s="9" t="s">
        <v>26</v>
      </c>
      <c r="I3544" s="10">
        <v>42045</v>
      </c>
      <c r="J3544" s="11">
        <v>86994.71</v>
      </c>
    </row>
    <row r="3545" spans="1:10" x14ac:dyDescent="0.2">
      <c r="A3545" s="9" t="s">
        <v>67</v>
      </c>
      <c r="B3545" s="9" t="s">
        <v>25</v>
      </c>
      <c r="C3545" s="9" t="s">
        <v>12</v>
      </c>
      <c r="D3545" s="9" t="s">
        <v>13</v>
      </c>
      <c r="E3545" s="9" t="s">
        <v>14</v>
      </c>
      <c r="F3545" s="9" t="s">
        <v>15</v>
      </c>
      <c r="G3545" s="9" t="s">
        <v>25</v>
      </c>
      <c r="H3545" s="9" t="s">
        <v>26</v>
      </c>
      <c r="I3545" s="10">
        <v>42213</v>
      </c>
      <c r="J3545" s="11">
        <v>82362.61</v>
      </c>
    </row>
    <row r="3546" spans="1:10" x14ac:dyDescent="0.2">
      <c r="A3546" s="9" t="s">
        <v>67</v>
      </c>
      <c r="B3546" s="9" t="s">
        <v>25</v>
      </c>
      <c r="C3546" s="9" t="s">
        <v>12</v>
      </c>
      <c r="D3546" s="9" t="s">
        <v>13</v>
      </c>
      <c r="E3546" s="9" t="s">
        <v>14</v>
      </c>
      <c r="F3546" s="9" t="s">
        <v>15</v>
      </c>
      <c r="G3546" s="9" t="s">
        <v>25</v>
      </c>
      <c r="H3546" s="9" t="s">
        <v>26</v>
      </c>
      <c r="I3546" s="10">
        <v>42248</v>
      </c>
      <c r="J3546" s="11">
        <v>88958.47</v>
      </c>
    </row>
    <row r="3547" spans="1:10" x14ac:dyDescent="0.2">
      <c r="A3547" s="9" t="s">
        <v>67</v>
      </c>
      <c r="B3547" s="9" t="s">
        <v>25</v>
      </c>
      <c r="C3547" s="9" t="s">
        <v>12</v>
      </c>
      <c r="D3547" s="9" t="s">
        <v>13</v>
      </c>
      <c r="E3547" s="9" t="s">
        <v>14</v>
      </c>
      <c r="F3547" s="9" t="s">
        <v>15</v>
      </c>
      <c r="G3547" s="9" t="s">
        <v>25</v>
      </c>
      <c r="H3547" s="9" t="s">
        <v>26</v>
      </c>
      <c r="I3547" s="10">
        <v>42300</v>
      </c>
      <c r="J3547" s="11">
        <v>9598.5300000000007</v>
      </c>
    </row>
    <row r="3548" spans="1:10" x14ac:dyDescent="0.2">
      <c r="A3548" s="9" t="s">
        <v>67</v>
      </c>
      <c r="B3548" s="9" t="s">
        <v>25</v>
      </c>
      <c r="C3548" s="9" t="s">
        <v>12</v>
      </c>
      <c r="D3548" s="9" t="s">
        <v>13</v>
      </c>
      <c r="E3548" s="9" t="s">
        <v>14</v>
      </c>
      <c r="F3548" s="9" t="s">
        <v>15</v>
      </c>
      <c r="G3548" s="9" t="s">
        <v>25</v>
      </c>
      <c r="H3548" s="9" t="s">
        <v>26</v>
      </c>
      <c r="I3548" s="10">
        <v>42355</v>
      </c>
      <c r="J3548" s="11">
        <v>875341.36</v>
      </c>
    </row>
    <row r="3549" spans="1:10" x14ac:dyDescent="0.2">
      <c r="A3549" s="9" t="s">
        <v>67</v>
      </c>
      <c r="B3549" s="9" t="s">
        <v>25</v>
      </c>
      <c r="C3549" s="9" t="s">
        <v>12</v>
      </c>
      <c r="D3549" s="9" t="s">
        <v>13</v>
      </c>
      <c r="E3549" s="9" t="s">
        <v>14</v>
      </c>
      <c r="F3549" s="9" t="s">
        <v>15</v>
      </c>
      <c r="G3549" s="9" t="s">
        <v>25</v>
      </c>
      <c r="H3549" s="9" t="s">
        <v>26</v>
      </c>
      <c r="I3549" s="10">
        <v>42359</v>
      </c>
      <c r="J3549" s="11">
        <v>758771.69</v>
      </c>
    </row>
    <row r="3550" spans="1:10" x14ac:dyDescent="0.2">
      <c r="A3550" s="9" t="s">
        <v>67</v>
      </c>
      <c r="B3550" s="9" t="s">
        <v>25</v>
      </c>
      <c r="C3550" s="9" t="s">
        <v>12</v>
      </c>
      <c r="D3550" s="9" t="s">
        <v>13</v>
      </c>
      <c r="E3550" s="9" t="s">
        <v>14</v>
      </c>
      <c r="F3550" s="9" t="s">
        <v>15</v>
      </c>
      <c r="G3550" s="9" t="s">
        <v>25</v>
      </c>
      <c r="H3550" s="9" t="s">
        <v>26</v>
      </c>
      <c r="I3550" s="10">
        <v>42360</v>
      </c>
      <c r="J3550" s="11">
        <v>13706.63</v>
      </c>
    </row>
    <row r="3551" spans="1:10" x14ac:dyDescent="0.2">
      <c r="A3551" s="9" t="s">
        <v>67</v>
      </c>
      <c r="B3551" s="9" t="s">
        <v>25</v>
      </c>
      <c r="C3551" s="9" t="s">
        <v>12</v>
      </c>
      <c r="D3551" s="9" t="s">
        <v>13</v>
      </c>
      <c r="E3551" s="9" t="s">
        <v>14</v>
      </c>
      <c r="F3551" s="9" t="s">
        <v>15</v>
      </c>
      <c r="G3551" s="9" t="s">
        <v>25</v>
      </c>
      <c r="H3551" s="9" t="s">
        <v>26</v>
      </c>
      <c r="I3551" s="10">
        <v>42492</v>
      </c>
      <c r="J3551" s="11">
        <v>223918.25</v>
      </c>
    </row>
    <row r="3552" spans="1:10" x14ac:dyDescent="0.2">
      <c r="A3552" s="9" t="s">
        <v>67</v>
      </c>
      <c r="B3552" s="9" t="s">
        <v>25</v>
      </c>
      <c r="C3552" s="9" t="s">
        <v>12</v>
      </c>
      <c r="D3552" s="9" t="s">
        <v>13</v>
      </c>
      <c r="E3552" s="9" t="s">
        <v>14</v>
      </c>
      <c r="F3552" s="9" t="s">
        <v>15</v>
      </c>
      <c r="G3552" s="9" t="s">
        <v>25</v>
      </c>
      <c r="H3552" s="9" t="s">
        <v>26</v>
      </c>
      <c r="I3552" s="10">
        <v>42521</v>
      </c>
      <c r="J3552" s="11">
        <v>241973.68</v>
      </c>
    </row>
    <row r="3553" spans="1:10" x14ac:dyDescent="0.2">
      <c r="A3553" s="9" t="s">
        <v>67</v>
      </c>
      <c r="B3553" s="9" t="s">
        <v>25</v>
      </c>
      <c r="C3553" s="9" t="s">
        <v>12</v>
      </c>
      <c r="D3553" s="9" t="s">
        <v>13</v>
      </c>
      <c r="E3553" s="9" t="s">
        <v>14</v>
      </c>
      <c r="F3553" s="9" t="s">
        <v>15</v>
      </c>
      <c r="G3553" s="9" t="s">
        <v>25</v>
      </c>
      <c r="H3553" s="9" t="s">
        <v>26</v>
      </c>
      <c r="I3553" s="10">
        <v>42586</v>
      </c>
      <c r="J3553" s="11">
        <v>402286.22</v>
      </c>
    </row>
    <row r="3554" spans="1:10" x14ac:dyDescent="0.2">
      <c r="A3554" s="9" t="s">
        <v>67</v>
      </c>
      <c r="B3554" s="9" t="s">
        <v>25</v>
      </c>
      <c r="C3554" s="9" t="s">
        <v>12</v>
      </c>
      <c r="D3554" s="9" t="s">
        <v>13</v>
      </c>
      <c r="E3554" s="9" t="s">
        <v>14</v>
      </c>
      <c r="F3554" s="9" t="s">
        <v>15</v>
      </c>
      <c r="G3554" s="9" t="s">
        <v>25</v>
      </c>
      <c r="H3554" s="9" t="s">
        <v>26</v>
      </c>
      <c r="I3554" s="10">
        <v>42592</v>
      </c>
      <c r="J3554" s="11">
        <v>87358.080000000002</v>
      </c>
    </row>
    <row r="3555" spans="1:10" x14ac:dyDescent="0.2">
      <c r="A3555" s="9" t="s">
        <v>67</v>
      </c>
      <c r="B3555" s="9" t="s">
        <v>25</v>
      </c>
      <c r="C3555" s="9" t="s">
        <v>12</v>
      </c>
      <c r="D3555" s="9" t="s">
        <v>13</v>
      </c>
      <c r="E3555" s="9" t="s">
        <v>14</v>
      </c>
      <c r="F3555" s="9" t="s">
        <v>15</v>
      </c>
      <c r="G3555" s="9" t="s">
        <v>25</v>
      </c>
      <c r="H3555" s="9" t="s">
        <v>26</v>
      </c>
      <c r="I3555" s="10">
        <v>42594</v>
      </c>
      <c r="J3555" s="11">
        <v>31530.35</v>
      </c>
    </row>
    <row r="3556" spans="1:10" x14ac:dyDescent="0.2">
      <c r="A3556" s="9" t="s">
        <v>67</v>
      </c>
      <c r="B3556" s="9" t="s">
        <v>25</v>
      </c>
      <c r="C3556" s="9" t="s">
        <v>12</v>
      </c>
      <c r="D3556" s="9" t="s">
        <v>13</v>
      </c>
      <c r="E3556" s="9" t="s">
        <v>14</v>
      </c>
      <c r="F3556" s="9" t="s">
        <v>15</v>
      </c>
      <c r="G3556" s="9" t="s">
        <v>25</v>
      </c>
      <c r="H3556" s="9" t="s">
        <v>26</v>
      </c>
      <c r="I3556" s="10">
        <v>42641</v>
      </c>
      <c r="J3556" s="11">
        <v>20445.07</v>
      </c>
    </row>
    <row r="3557" spans="1:10" x14ac:dyDescent="0.2">
      <c r="A3557" s="9" t="s">
        <v>67</v>
      </c>
      <c r="B3557" s="9" t="s">
        <v>25</v>
      </c>
      <c r="C3557" s="9" t="s">
        <v>12</v>
      </c>
      <c r="D3557" s="9" t="s">
        <v>13</v>
      </c>
      <c r="E3557" s="9" t="s">
        <v>14</v>
      </c>
      <c r="F3557" s="9" t="s">
        <v>15</v>
      </c>
      <c r="G3557" s="9" t="s">
        <v>25</v>
      </c>
      <c r="H3557" s="9" t="s">
        <v>26</v>
      </c>
      <c r="I3557" s="10">
        <v>42703</v>
      </c>
      <c r="J3557" s="11">
        <v>9477.59</v>
      </c>
    </row>
    <row r="3558" spans="1:10" x14ac:dyDescent="0.2">
      <c r="A3558" s="9" t="s">
        <v>67</v>
      </c>
      <c r="B3558" s="9" t="s">
        <v>25</v>
      </c>
      <c r="C3558" s="9" t="s">
        <v>12</v>
      </c>
      <c r="D3558" s="9" t="s">
        <v>13</v>
      </c>
      <c r="E3558" s="9" t="s">
        <v>14</v>
      </c>
      <c r="F3558" s="9" t="s">
        <v>15</v>
      </c>
      <c r="G3558" s="9" t="s">
        <v>25</v>
      </c>
      <c r="H3558" s="9" t="s">
        <v>26</v>
      </c>
      <c r="I3558" s="10">
        <v>42733</v>
      </c>
      <c r="J3558" s="11">
        <v>35383.370000000003</v>
      </c>
    </row>
    <row r="3559" spans="1:10" x14ac:dyDescent="0.2">
      <c r="A3559" s="9" t="s">
        <v>67</v>
      </c>
      <c r="B3559" s="9" t="s">
        <v>25</v>
      </c>
      <c r="C3559" s="9" t="s">
        <v>12</v>
      </c>
      <c r="D3559" s="9" t="s">
        <v>13</v>
      </c>
      <c r="E3559" s="9" t="s">
        <v>14</v>
      </c>
      <c r="F3559" s="9" t="s">
        <v>15</v>
      </c>
      <c r="G3559" s="9" t="s">
        <v>25</v>
      </c>
      <c r="H3559" s="9" t="s">
        <v>26</v>
      </c>
      <c r="I3559" s="10">
        <v>42734</v>
      </c>
      <c r="J3559" s="11">
        <v>15700.15</v>
      </c>
    </row>
    <row r="3560" spans="1:10" x14ac:dyDescent="0.2">
      <c r="A3560" s="9" t="s">
        <v>67</v>
      </c>
      <c r="B3560" s="9" t="s">
        <v>25</v>
      </c>
      <c r="C3560" s="9" t="s">
        <v>12</v>
      </c>
      <c r="D3560" s="9" t="s">
        <v>45</v>
      </c>
      <c r="E3560" s="9" t="s">
        <v>14</v>
      </c>
      <c r="F3560" s="9" t="s">
        <v>15</v>
      </c>
      <c r="G3560" s="9" t="s">
        <v>25</v>
      </c>
      <c r="H3560" s="9" t="s">
        <v>1267</v>
      </c>
      <c r="I3560" s="10">
        <v>41530</v>
      </c>
      <c r="J3560" s="12">
        <v>0</v>
      </c>
    </row>
    <row r="3561" spans="1:10" x14ac:dyDescent="0.2">
      <c r="A3561" s="9" t="s">
        <v>67</v>
      </c>
      <c r="B3561" s="9" t="s">
        <v>25</v>
      </c>
      <c r="C3561" s="9" t="s">
        <v>34</v>
      </c>
      <c r="D3561" s="9" t="s">
        <v>45</v>
      </c>
      <c r="E3561" s="9" t="s">
        <v>14</v>
      </c>
      <c r="F3561" s="9" t="s">
        <v>15</v>
      </c>
      <c r="G3561" s="9" t="s">
        <v>25</v>
      </c>
      <c r="H3561" s="9" t="s">
        <v>1267</v>
      </c>
      <c r="I3561" s="10">
        <v>39903</v>
      </c>
      <c r="J3561" s="11">
        <v>172433.46</v>
      </c>
    </row>
    <row r="3562" spans="1:10" x14ac:dyDescent="0.2">
      <c r="A3562" s="9" t="s">
        <v>67</v>
      </c>
      <c r="B3562" s="9" t="s">
        <v>25</v>
      </c>
      <c r="C3562" s="9" t="s">
        <v>34</v>
      </c>
      <c r="D3562" s="9" t="s">
        <v>45</v>
      </c>
      <c r="E3562" s="9" t="s">
        <v>14</v>
      </c>
      <c r="F3562" s="9" t="s">
        <v>15</v>
      </c>
      <c r="G3562" s="9" t="s">
        <v>25</v>
      </c>
      <c r="H3562" s="9" t="s">
        <v>1267</v>
      </c>
      <c r="I3562" s="10">
        <v>40482</v>
      </c>
      <c r="J3562" s="11">
        <v>229529.64</v>
      </c>
    </row>
    <row r="3563" spans="1:10" x14ac:dyDescent="0.2">
      <c r="A3563" s="9" t="s">
        <v>67</v>
      </c>
      <c r="B3563" s="9" t="s">
        <v>25</v>
      </c>
      <c r="C3563" s="9" t="s">
        <v>34</v>
      </c>
      <c r="D3563" s="9" t="s">
        <v>45</v>
      </c>
      <c r="E3563" s="9" t="s">
        <v>14</v>
      </c>
      <c r="F3563" s="9" t="s">
        <v>15</v>
      </c>
      <c r="G3563" s="9" t="s">
        <v>25</v>
      </c>
      <c r="H3563" s="9" t="s">
        <v>1267</v>
      </c>
      <c r="I3563" s="10">
        <v>40575</v>
      </c>
      <c r="J3563" s="11">
        <v>14180.42</v>
      </c>
    </row>
    <row r="3564" spans="1:10" x14ac:dyDescent="0.2">
      <c r="A3564" s="9" t="s">
        <v>67</v>
      </c>
      <c r="B3564" s="9" t="s">
        <v>25</v>
      </c>
      <c r="C3564" s="9" t="s">
        <v>34</v>
      </c>
      <c r="D3564" s="9" t="s">
        <v>45</v>
      </c>
      <c r="E3564" s="9" t="s">
        <v>14</v>
      </c>
      <c r="F3564" s="9" t="s">
        <v>15</v>
      </c>
      <c r="G3564" s="9" t="s">
        <v>25</v>
      </c>
      <c r="H3564" s="9" t="s">
        <v>1267</v>
      </c>
      <c r="I3564" s="10">
        <v>42163</v>
      </c>
      <c r="J3564" s="11">
        <v>66466.789999999994</v>
      </c>
    </row>
    <row r="3565" spans="1:10" x14ac:dyDescent="0.2">
      <c r="A3565" s="9" t="s">
        <v>67</v>
      </c>
      <c r="B3565" s="9" t="s">
        <v>1268</v>
      </c>
      <c r="C3565" s="9" t="s">
        <v>12</v>
      </c>
      <c r="D3565" s="9" t="s">
        <v>13</v>
      </c>
      <c r="E3565" s="9" t="s">
        <v>14</v>
      </c>
      <c r="F3565" s="9" t="s">
        <v>15</v>
      </c>
      <c r="G3565" s="9" t="s">
        <v>1268</v>
      </c>
      <c r="H3565" s="9" t="s">
        <v>1269</v>
      </c>
      <c r="I3565" s="10">
        <v>40535</v>
      </c>
      <c r="J3565" s="11">
        <v>27071.71</v>
      </c>
    </row>
    <row r="3566" spans="1:10" x14ac:dyDescent="0.2">
      <c r="A3566" s="9" t="s">
        <v>67</v>
      </c>
      <c r="B3566" s="9" t="s">
        <v>1268</v>
      </c>
      <c r="C3566" s="9" t="s">
        <v>12</v>
      </c>
      <c r="D3566" s="9" t="s">
        <v>13</v>
      </c>
      <c r="E3566" s="9" t="s">
        <v>14</v>
      </c>
      <c r="F3566" s="9" t="s">
        <v>15</v>
      </c>
      <c r="G3566" s="9" t="s">
        <v>1268</v>
      </c>
      <c r="H3566" s="9" t="s">
        <v>1269</v>
      </c>
      <c r="I3566" s="10">
        <v>41274</v>
      </c>
      <c r="J3566" s="11">
        <v>1118018.29</v>
      </c>
    </row>
    <row r="3567" spans="1:10" x14ac:dyDescent="0.2">
      <c r="A3567" s="9" t="s">
        <v>67</v>
      </c>
      <c r="B3567" s="9" t="s">
        <v>27</v>
      </c>
      <c r="C3567" s="9" t="s">
        <v>12</v>
      </c>
      <c r="D3567" s="9" t="s">
        <v>13</v>
      </c>
      <c r="E3567" s="9" t="s">
        <v>14</v>
      </c>
      <c r="F3567" s="9" t="s">
        <v>15</v>
      </c>
      <c r="G3567" s="9" t="s">
        <v>27</v>
      </c>
      <c r="H3567" s="9" t="s">
        <v>28</v>
      </c>
      <c r="I3567" s="10">
        <v>39813</v>
      </c>
      <c r="J3567" s="12">
        <v>0</v>
      </c>
    </row>
    <row r="3568" spans="1:10" x14ac:dyDescent="0.2">
      <c r="A3568" s="9" t="s">
        <v>67</v>
      </c>
      <c r="B3568" s="9" t="s">
        <v>27</v>
      </c>
      <c r="C3568" s="9" t="s">
        <v>12</v>
      </c>
      <c r="D3568" s="9" t="s">
        <v>13</v>
      </c>
      <c r="E3568" s="9" t="s">
        <v>14</v>
      </c>
      <c r="F3568" s="9" t="s">
        <v>15</v>
      </c>
      <c r="G3568" s="9" t="s">
        <v>27</v>
      </c>
      <c r="H3568" s="9" t="s">
        <v>28</v>
      </c>
      <c r="I3568" s="10">
        <v>39844</v>
      </c>
      <c r="J3568" s="11">
        <v>75063.399999999994</v>
      </c>
    </row>
    <row r="3569" spans="1:10" x14ac:dyDescent="0.2">
      <c r="A3569" s="9" t="s">
        <v>67</v>
      </c>
      <c r="B3569" s="9" t="s">
        <v>27</v>
      </c>
      <c r="C3569" s="9" t="s">
        <v>12</v>
      </c>
      <c r="D3569" s="9" t="s">
        <v>13</v>
      </c>
      <c r="E3569" s="9" t="s">
        <v>14</v>
      </c>
      <c r="F3569" s="9" t="s">
        <v>15</v>
      </c>
      <c r="G3569" s="9" t="s">
        <v>27</v>
      </c>
      <c r="H3569" s="9" t="s">
        <v>28</v>
      </c>
      <c r="I3569" s="10">
        <v>40147</v>
      </c>
      <c r="J3569" s="11">
        <v>39790.92</v>
      </c>
    </row>
    <row r="3570" spans="1:10" x14ac:dyDescent="0.2">
      <c r="A3570" s="9" t="s">
        <v>67</v>
      </c>
      <c r="B3570" s="9" t="s">
        <v>27</v>
      </c>
      <c r="C3570" s="9" t="s">
        <v>12</v>
      </c>
      <c r="D3570" s="9" t="s">
        <v>13</v>
      </c>
      <c r="E3570" s="9" t="s">
        <v>14</v>
      </c>
      <c r="F3570" s="9" t="s">
        <v>15</v>
      </c>
      <c r="G3570" s="9" t="s">
        <v>27</v>
      </c>
      <c r="H3570" s="9" t="s">
        <v>28</v>
      </c>
      <c r="I3570" s="10">
        <v>40308</v>
      </c>
      <c r="J3570" s="11">
        <v>36078.6</v>
      </c>
    </row>
    <row r="3571" spans="1:10" x14ac:dyDescent="0.2">
      <c r="A3571" s="9" t="s">
        <v>67</v>
      </c>
      <c r="B3571" s="9" t="s">
        <v>27</v>
      </c>
      <c r="C3571" s="9" t="s">
        <v>12</v>
      </c>
      <c r="D3571" s="9" t="s">
        <v>13</v>
      </c>
      <c r="E3571" s="9" t="s">
        <v>14</v>
      </c>
      <c r="F3571" s="9" t="s">
        <v>15</v>
      </c>
      <c r="G3571" s="9" t="s">
        <v>27</v>
      </c>
      <c r="H3571" s="9" t="s">
        <v>28</v>
      </c>
      <c r="I3571" s="10">
        <v>40329</v>
      </c>
      <c r="J3571" s="11">
        <v>41280.46</v>
      </c>
    </row>
    <row r="3572" spans="1:10" x14ac:dyDescent="0.2">
      <c r="A3572" s="9" t="s">
        <v>67</v>
      </c>
      <c r="B3572" s="9" t="s">
        <v>27</v>
      </c>
      <c r="C3572" s="9" t="s">
        <v>12</v>
      </c>
      <c r="D3572" s="9" t="s">
        <v>13</v>
      </c>
      <c r="E3572" s="9" t="s">
        <v>14</v>
      </c>
      <c r="F3572" s="9" t="s">
        <v>15</v>
      </c>
      <c r="G3572" s="9" t="s">
        <v>27</v>
      </c>
      <c r="H3572" s="9" t="s">
        <v>28</v>
      </c>
      <c r="I3572" s="10">
        <v>40999</v>
      </c>
      <c r="J3572" s="11">
        <v>328825.09000000003</v>
      </c>
    </row>
    <row r="3573" spans="1:10" x14ac:dyDescent="0.2">
      <c r="A3573" s="9" t="s">
        <v>67</v>
      </c>
      <c r="B3573" s="9" t="s">
        <v>27</v>
      </c>
      <c r="C3573" s="9" t="s">
        <v>12</v>
      </c>
      <c r="D3573" s="9" t="s">
        <v>13</v>
      </c>
      <c r="E3573" s="9" t="s">
        <v>14</v>
      </c>
      <c r="F3573" s="9" t="s">
        <v>15</v>
      </c>
      <c r="G3573" s="9" t="s">
        <v>27</v>
      </c>
      <c r="H3573" s="9" t="s">
        <v>28</v>
      </c>
      <c r="I3573" s="10">
        <v>41090</v>
      </c>
      <c r="J3573" s="11">
        <v>291944.18</v>
      </c>
    </row>
    <row r="3574" spans="1:10" x14ac:dyDescent="0.2">
      <c r="A3574" s="9" t="s">
        <v>67</v>
      </c>
      <c r="B3574" s="9" t="s">
        <v>27</v>
      </c>
      <c r="C3574" s="9" t="s">
        <v>12</v>
      </c>
      <c r="D3574" s="9" t="s">
        <v>13</v>
      </c>
      <c r="E3574" s="9" t="s">
        <v>14</v>
      </c>
      <c r="F3574" s="9" t="s">
        <v>15</v>
      </c>
      <c r="G3574" s="9" t="s">
        <v>27</v>
      </c>
      <c r="H3574" s="9" t="s">
        <v>28</v>
      </c>
      <c r="I3574" s="10">
        <v>41274</v>
      </c>
      <c r="J3574" s="11">
        <v>180337.26</v>
      </c>
    </row>
    <row r="3575" spans="1:10" x14ac:dyDescent="0.2">
      <c r="A3575" s="9" t="s">
        <v>67</v>
      </c>
      <c r="B3575" s="9" t="s">
        <v>27</v>
      </c>
      <c r="C3575" s="9" t="s">
        <v>12</v>
      </c>
      <c r="D3575" s="9" t="s">
        <v>13</v>
      </c>
      <c r="E3575" s="9" t="s">
        <v>14</v>
      </c>
      <c r="F3575" s="9" t="s">
        <v>15</v>
      </c>
      <c r="G3575" s="9" t="s">
        <v>27</v>
      </c>
      <c r="H3575" s="9" t="s">
        <v>28</v>
      </c>
      <c r="I3575" s="10">
        <v>41365</v>
      </c>
      <c r="J3575" s="11">
        <v>39.880000000000003</v>
      </c>
    </row>
    <row r="3576" spans="1:10" x14ac:dyDescent="0.2">
      <c r="A3576" s="9" t="s">
        <v>67</v>
      </c>
      <c r="B3576" s="9" t="s">
        <v>27</v>
      </c>
      <c r="C3576" s="9" t="s">
        <v>12</v>
      </c>
      <c r="D3576" s="9" t="s">
        <v>13</v>
      </c>
      <c r="E3576" s="9" t="s">
        <v>14</v>
      </c>
      <c r="F3576" s="9" t="s">
        <v>15</v>
      </c>
      <c r="G3576" s="9" t="s">
        <v>27</v>
      </c>
      <c r="H3576" s="9" t="s">
        <v>28</v>
      </c>
      <c r="I3576" s="10">
        <v>41699</v>
      </c>
      <c r="J3576" s="11">
        <v>611.35</v>
      </c>
    </row>
    <row r="3577" spans="1:10" x14ac:dyDescent="0.2">
      <c r="A3577" s="9" t="s">
        <v>67</v>
      </c>
      <c r="B3577" s="9" t="s">
        <v>27</v>
      </c>
      <c r="C3577" s="9" t="s">
        <v>12</v>
      </c>
      <c r="D3577" s="9" t="s">
        <v>13</v>
      </c>
      <c r="E3577" s="9" t="s">
        <v>14</v>
      </c>
      <c r="F3577" s="9" t="s">
        <v>15</v>
      </c>
      <c r="G3577" s="9" t="s">
        <v>27</v>
      </c>
      <c r="H3577" s="9" t="s">
        <v>28</v>
      </c>
      <c r="I3577" s="10">
        <v>42036</v>
      </c>
      <c r="J3577" s="11">
        <v>-651.23</v>
      </c>
    </row>
    <row r="3578" spans="1:10" x14ac:dyDescent="0.2">
      <c r="A3578" s="9" t="s">
        <v>67</v>
      </c>
      <c r="B3578" s="9" t="s">
        <v>1270</v>
      </c>
      <c r="C3578" s="9" t="s">
        <v>34</v>
      </c>
      <c r="D3578" s="9" t="s">
        <v>30</v>
      </c>
      <c r="E3578" s="9" t="s">
        <v>489</v>
      </c>
      <c r="F3578" s="9" t="s">
        <v>1271</v>
      </c>
      <c r="G3578" s="9" t="s">
        <v>1270</v>
      </c>
      <c r="H3578" s="9" t="s">
        <v>1272</v>
      </c>
      <c r="I3578" s="10">
        <v>42370</v>
      </c>
      <c r="J3578" s="12">
        <v>0</v>
      </c>
    </row>
    <row r="3579" spans="1:10" x14ac:dyDescent="0.2">
      <c r="A3579" s="9" t="s">
        <v>67</v>
      </c>
      <c r="B3579" s="9" t="s">
        <v>1273</v>
      </c>
      <c r="C3579" s="9" t="s">
        <v>12</v>
      </c>
      <c r="D3579" s="9" t="s">
        <v>45</v>
      </c>
      <c r="E3579" s="9" t="s">
        <v>1274</v>
      </c>
      <c r="F3579" s="9" t="s">
        <v>1275</v>
      </c>
      <c r="G3579" s="9" t="s">
        <v>1273</v>
      </c>
      <c r="H3579" s="9" t="s">
        <v>1275</v>
      </c>
      <c r="I3579" s="10">
        <v>38841</v>
      </c>
      <c r="J3579" s="11">
        <v>6124.58</v>
      </c>
    </row>
    <row r="3580" spans="1:10" x14ac:dyDescent="0.2">
      <c r="A3580" s="9" t="s">
        <v>67</v>
      </c>
      <c r="B3580" s="9" t="s">
        <v>1276</v>
      </c>
      <c r="C3580" s="9" t="s">
        <v>34</v>
      </c>
      <c r="D3580" s="9" t="s">
        <v>30</v>
      </c>
      <c r="E3580" s="9" t="s">
        <v>1277</v>
      </c>
      <c r="F3580" s="9" t="s">
        <v>1278</v>
      </c>
      <c r="G3580" s="9" t="s">
        <v>1276</v>
      </c>
      <c r="H3580" s="9" t="s">
        <v>1279</v>
      </c>
      <c r="I3580" s="10">
        <v>37987</v>
      </c>
      <c r="J3580" s="11">
        <v>125973.6</v>
      </c>
    </row>
    <row r="3581" spans="1:10" x14ac:dyDescent="0.2">
      <c r="A3581" s="9" t="s">
        <v>67</v>
      </c>
      <c r="B3581" s="9" t="s">
        <v>1276</v>
      </c>
      <c r="C3581" s="9" t="s">
        <v>34</v>
      </c>
      <c r="D3581" s="9" t="s">
        <v>45</v>
      </c>
      <c r="E3581" s="9" t="s">
        <v>1277</v>
      </c>
      <c r="F3581" s="9" t="s">
        <v>1278</v>
      </c>
      <c r="G3581" s="9" t="s">
        <v>1276</v>
      </c>
      <c r="H3581" s="9" t="s">
        <v>1280</v>
      </c>
      <c r="I3581" s="10">
        <v>38353</v>
      </c>
      <c r="J3581" s="11">
        <v>8750.59</v>
      </c>
    </row>
    <row r="3582" spans="1:10" x14ac:dyDescent="0.2">
      <c r="A3582" s="9" t="s">
        <v>67</v>
      </c>
      <c r="B3582" s="9" t="s">
        <v>1281</v>
      </c>
      <c r="C3582" s="9" t="s">
        <v>34</v>
      </c>
      <c r="D3582" s="9" t="s">
        <v>45</v>
      </c>
      <c r="E3582" s="9" t="s">
        <v>1282</v>
      </c>
      <c r="F3582" s="9" t="s">
        <v>1283</v>
      </c>
      <c r="G3582" s="9" t="s">
        <v>1281</v>
      </c>
      <c r="H3582" s="9" t="s">
        <v>1284</v>
      </c>
      <c r="I3582" s="10">
        <v>38383</v>
      </c>
      <c r="J3582" s="11">
        <v>285665.32</v>
      </c>
    </row>
    <row r="3583" spans="1:10" x14ac:dyDescent="0.2">
      <c r="A3583" s="9" t="s">
        <v>67</v>
      </c>
      <c r="B3583" s="9" t="s">
        <v>1281</v>
      </c>
      <c r="C3583" s="9" t="s">
        <v>34</v>
      </c>
      <c r="D3583" s="9" t="s">
        <v>45</v>
      </c>
      <c r="E3583" s="9" t="s">
        <v>1282</v>
      </c>
      <c r="F3583" s="9" t="s">
        <v>1283</v>
      </c>
      <c r="G3583" s="9" t="s">
        <v>1281</v>
      </c>
      <c r="H3583" s="9" t="s">
        <v>1284</v>
      </c>
      <c r="I3583" s="10">
        <v>38442</v>
      </c>
      <c r="J3583" s="11">
        <v>289022.71000000002</v>
      </c>
    </row>
    <row r="3584" spans="1:10" x14ac:dyDescent="0.2">
      <c r="A3584" s="9" t="s">
        <v>67</v>
      </c>
      <c r="B3584" s="9" t="s">
        <v>1281</v>
      </c>
      <c r="C3584" s="9" t="s">
        <v>34</v>
      </c>
      <c r="D3584" s="9" t="s">
        <v>30</v>
      </c>
      <c r="E3584" s="9" t="s">
        <v>1282</v>
      </c>
      <c r="F3584" s="9" t="s">
        <v>1283</v>
      </c>
      <c r="G3584" s="9" t="s">
        <v>1281</v>
      </c>
      <c r="H3584" s="9" t="s">
        <v>1284</v>
      </c>
      <c r="I3584" s="10">
        <v>37987</v>
      </c>
      <c r="J3584" s="11">
        <v>1956.65</v>
      </c>
    </row>
    <row r="3585" spans="1:10" x14ac:dyDescent="0.2">
      <c r="A3585" s="9" t="s">
        <v>67</v>
      </c>
      <c r="B3585" s="9" t="s">
        <v>1285</v>
      </c>
      <c r="C3585" s="9" t="s">
        <v>34</v>
      </c>
      <c r="D3585" s="9" t="s">
        <v>45</v>
      </c>
      <c r="E3585" s="9" t="s">
        <v>1286</v>
      </c>
      <c r="F3585" s="9" t="s">
        <v>1287</v>
      </c>
      <c r="G3585" s="9" t="s">
        <v>1285</v>
      </c>
      <c r="H3585" s="9" t="s">
        <v>1288</v>
      </c>
      <c r="I3585" s="10">
        <v>39447</v>
      </c>
      <c r="J3585" s="11">
        <v>826998.52</v>
      </c>
    </row>
    <row r="3586" spans="1:10" x14ac:dyDescent="0.2">
      <c r="A3586" s="9" t="s">
        <v>67</v>
      </c>
      <c r="B3586" s="9" t="s">
        <v>1285</v>
      </c>
      <c r="C3586" s="9" t="s">
        <v>34</v>
      </c>
      <c r="D3586" s="9" t="s">
        <v>45</v>
      </c>
      <c r="E3586" s="9" t="s">
        <v>1286</v>
      </c>
      <c r="F3586" s="9" t="s">
        <v>1287</v>
      </c>
      <c r="G3586" s="9" t="s">
        <v>1285</v>
      </c>
      <c r="H3586" s="9" t="s">
        <v>1288</v>
      </c>
      <c r="I3586" s="10">
        <v>39599</v>
      </c>
      <c r="J3586" s="11">
        <v>1992.07</v>
      </c>
    </row>
    <row r="3587" spans="1:10" x14ac:dyDescent="0.2">
      <c r="A3587" s="9" t="s">
        <v>67</v>
      </c>
      <c r="B3587" s="9" t="s">
        <v>1285</v>
      </c>
      <c r="C3587" s="9" t="s">
        <v>34</v>
      </c>
      <c r="D3587" s="9" t="s">
        <v>45</v>
      </c>
      <c r="E3587" s="9" t="s">
        <v>1286</v>
      </c>
      <c r="F3587" s="9" t="s">
        <v>1287</v>
      </c>
      <c r="G3587" s="9" t="s">
        <v>1285</v>
      </c>
      <c r="H3587" s="9" t="s">
        <v>1288</v>
      </c>
      <c r="I3587" s="10">
        <v>39752</v>
      </c>
      <c r="J3587" s="11">
        <v>-52031.48</v>
      </c>
    </row>
    <row r="3588" spans="1:10" x14ac:dyDescent="0.2">
      <c r="A3588" s="9" t="s">
        <v>67</v>
      </c>
      <c r="B3588" s="9" t="s">
        <v>1289</v>
      </c>
      <c r="C3588" s="9" t="s">
        <v>34</v>
      </c>
      <c r="D3588" s="9" t="s">
        <v>45</v>
      </c>
      <c r="E3588" s="9" t="s">
        <v>1290</v>
      </c>
      <c r="F3588" s="9" t="s">
        <v>1291</v>
      </c>
      <c r="G3588" s="9" t="s">
        <v>1289</v>
      </c>
      <c r="H3588" s="9" t="s">
        <v>1292</v>
      </c>
      <c r="I3588" s="10">
        <v>38353</v>
      </c>
      <c r="J3588" s="11">
        <v>6822.7</v>
      </c>
    </row>
    <row r="3589" spans="1:10" x14ac:dyDescent="0.2">
      <c r="A3589" s="9" t="s">
        <v>67</v>
      </c>
      <c r="B3589" s="9" t="s">
        <v>1289</v>
      </c>
      <c r="C3589" s="9" t="s">
        <v>34</v>
      </c>
      <c r="D3589" s="9" t="s">
        <v>30</v>
      </c>
      <c r="E3589" s="9" t="s">
        <v>1290</v>
      </c>
      <c r="F3589" s="9" t="s">
        <v>1291</v>
      </c>
      <c r="G3589" s="9" t="s">
        <v>1289</v>
      </c>
      <c r="H3589" s="9" t="s">
        <v>1292</v>
      </c>
      <c r="I3589" s="10">
        <v>35065</v>
      </c>
      <c r="J3589" s="11">
        <v>17614.25</v>
      </c>
    </row>
    <row r="3590" spans="1:10" x14ac:dyDescent="0.2">
      <c r="A3590" s="9" t="s">
        <v>67</v>
      </c>
      <c r="B3590" s="9" t="s">
        <v>1289</v>
      </c>
      <c r="C3590" s="9" t="s">
        <v>34</v>
      </c>
      <c r="D3590" s="9" t="s">
        <v>30</v>
      </c>
      <c r="E3590" s="9" t="s">
        <v>1290</v>
      </c>
      <c r="F3590" s="9" t="s">
        <v>1291</v>
      </c>
      <c r="G3590" s="9" t="s">
        <v>1289</v>
      </c>
      <c r="H3590" s="9" t="s">
        <v>1292</v>
      </c>
      <c r="I3590" s="10">
        <v>35431</v>
      </c>
      <c r="J3590" s="11">
        <v>1376.42</v>
      </c>
    </row>
    <row r="3591" spans="1:10" x14ac:dyDescent="0.2">
      <c r="A3591" s="9" t="s">
        <v>67</v>
      </c>
      <c r="B3591" s="9" t="s">
        <v>1289</v>
      </c>
      <c r="C3591" s="9" t="s">
        <v>34</v>
      </c>
      <c r="D3591" s="9" t="s">
        <v>30</v>
      </c>
      <c r="E3591" s="9" t="s">
        <v>1290</v>
      </c>
      <c r="F3591" s="9" t="s">
        <v>1291</v>
      </c>
      <c r="G3591" s="9" t="s">
        <v>1289</v>
      </c>
      <c r="H3591" s="9" t="s">
        <v>1292</v>
      </c>
      <c r="I3591" s="10">
        <v>36526</v>
      </c>
      <c r="J3591" s="11">
        <v>15075.19</v>
      </c>
    </row>
    <row r="3592" spans="1:10" x14ac:dyDescent="0.2">
      <c r="A3592" s="9" t="s">
        <v>67</v>
      </c>
      <c r="B3592" s="9" t="s">
        <v>1289</v>
      </c>
      <c r="C3592" s="9" t="s">
        <v>34</v>
      </c>
      <c r="D3592" s="9" t="s">
        <v>30</v>
      </c>
      <c r="E3592" s="9" t="s">
        <v>1290</v>
      </c>
      <c r="F3592" s="9" t="s">
        <v>1291</v>
      </c>
      <c r="G3592" s="9" t="s">
        <v>1289</v>
      </c>
      <c r="H3592" s="9" t="s">
        <v>1292</v>
      </c>
      <c r="I3592" s="10">
        <v>36892</v>
      </c>
      <c r="J3592" s="11">
        <v>44870.28</v>
      </c>
    </row>
    <row r="3593" spans="1:10" x14ac:dyDescent="0.2">
      <c r="A3593" s="9" t="s">
        <v>67</v>
      </c>
      <c r="B3593" s="9" t="s">
        <v>1289</v>
      </c>
      <c r="C3593" s="9" t="s">
        <v>34</v>
      </c>
      <c r="D3593" s="9" t="s">
        <v>30</v>
      </c>
      <c r="E3593" s="9" t="s">
        <v>1290</v>
      </c>
      <c r="F3593" s="9" t="s">
        <v>1291</v>
      </c>
      <c r="G3593" s="9" t="s">
        <v>1289</v>
      </c>
      <c r="H3593" s="9" t="s">
        <v>1292</v>
      </c>
      <c r="I3593" s="10">
        <v>37257</v>
      </c>
      <c r="J3593" s="11">
        <v>442.39</v>
      </c>
    </row>
    <row r="3594" spans="1:10" x14ac:dyDescent="0.2">
      <c r="A3594" s="9" t="s">
        <v>67</v>
      </c>
      <c r="B3594" s="9" t="s">
        <v>1289</v>
      </c>
      <c r="C3594" s="9" t="s">
        <v>34</v>
      </c>
      <c r="D3594" s="9" t="s">
        <v>30</v>
      </c>
      <c r="E3594" s="9" t="s">
        <v>1290</v>
      </c>
      <c r="F3594" s="9" t="s">
        <v>1291</v>
      </c>
      <c r="G3594" s="9" t="s">
        <v>1289</v>
      </c>
      <c r="H3594" s="9" t="s">
        <v>1292</v>
      </c>
      <c r="I3594" s="10">
        <v>37622</v>
      </c>
      <c r="J3594" s="11">
        <v>76.03</v>
      </c>
    </row>
    <row r="3595" spans="1:10" x14ac:dyDescent="0.2">
      <c r="A3595" s="9" t="s">
        <v>67</v>
      </c>
      <c r="B3595" s="9" t="s">
        <v>1289</v>
      </c>
      <c r="C3595" s="9" t="s">
        <v>34</v>
      </c>
      <c r="D3595" s="9" t="s">
        <v>30</v>
      </c>
      <c r="E3595" s="9" t="s">
        <v>1290</v>
      </c>
      <c r="F3595" s="9" t="s">
        <v>1291</v>
      </c>
      <c r="G3595" s="9" t="s">
        <v>1289</v>
      </c>
      <c r="H3595" s="9" t="s">
        <v>1292</v>
      </c>
      <c r="I3595" s="10">
        <v>37987</v>
      </c>
      <c r="J3595" s="11">
        <v>44969.05</v>
      </c>
    </row>
    <row r="3596" spans="1:10" x14ac:dyDescent="0.2">
      <c r="A3596" s="9" t="s">
        <v>67</v>
      </c>
      <c r="B3596" s="9" t="s">
        <v>1293</v>
      </c>
      <c r="C3596" s="9" t="s">
        <v>34</v>
      </c>
      <c r="D3596" s="9" t="s">
        <v>45</v>
      </c>
      <c r="E3596" s="9" t="s">
        <v>1294</v>
      </c>
      <c r="F3596" s="9" t="s">
        <v>1295</v>
      </c>
      <c r="G3596" s="9" t="s">
        <v>1293</v>
      </c>
      <c r="H3596" s="9" t="s">
        <v>1296</v>
      </c>
      <c r="I3596" s="10">
        <v>40422</v>
      </c>
      <c r="J3596" s="11">
        <v>12513.28</v>
      </c>
    </row>
    <row r="3597" spans="1:10" x14ac:dyDescent="0.2">
      <c r="A3597" s="9" t="s">
        <v>67</v>
      </c>
      <c r="B3597" s="9" t="s">
        <v>1297</v>
      </c>
      <c r="C3597" s="9" t="s">
        <v>34</v>
      </c>
      <c r="D3597" s="9" t="s">
        <v>45</v>
      </c>
      <c r="E3597" s="9" t="s">
        <v>1298</v>
      </c>
      <c r="F3597" s="9" t="s">
        <v>1299</v>
      </c>
      <c r="G3597" s="9" t="s">
        <v>1297</v>
      </c>
      <c r="H3597" s="9" t="s">
        <v>1300</v>
      </c>
      <c r="I3597" s="10">
        <v>38353</v>
      </c>
      <c r="J3597" s="12">
        <v>0</v>
      </c>
    </row>
    <row r="3598" spans="1:10" x14ac:dyDescent="0.2">
      <c r="A3598" s="9" t="s">
        <v>67</v>
      </c>
      <c r="B3598" s="9" t="s">
        <v>1297</v>
      </c>
      <c r="C3598" s="9" t="s">
        <v>34</v>
      </c>
      <c r="D3598" s="9" t="s">
        <v>37</v>
      </c>
      <c r="E3598" s="9" t="s">
        <v>1298</v>
      </c>
      <c r="F3598" s="9" t="s">
        <v>1299</v>
      </c>
      <c r="G3598" s="9" t="s">
        <v>1297</v>
      </c>
      <c r="H3598" s="9" t="s">
        <v>1301</v>
      </c>
      <c r="I3598" s="10">
        <v>37987</v>
      </c>
      <c r="J3598" s="11">
        <v>94354.46</v>
      </c>
    </row>
    <row r="3599" spans="1:10" x14ac:dyDescent="0.2">
      <c r="A3599" s="9" t="s">
        <v>67</v>
      </c>
      <c r="B3599" s="9" t="s">
        <v>1302</v>
      </c>
      <c r="C3599" s="9" t="s">
        <v>34</v>
      </c>
      <c r="D3599" s="9" t="s">
        <v>45</v>
      </c>
      <c r="E3599" s="9" t="s">
        <v>1303</v>
      </c>
      <c r="F3599" s="9" t="s">
        <v>1304</v>
      </c>
      <c r="G3599" s="9" t="s">
        <v>1302</v>
      </c>
      <c r="H3599" s="9" t="s">
        <v>1305</v>
      </c>
      <c r="I3599" s="10">
        <v>39372</v>
      </c>
      <c r="J3599" s="11">
        <v>1076448.47</v>
      </c>
    </row>
    <row r="3600" spans="1:10" x14ac:dyDescent="0.2">
      <c r="A3600" s="9" t="s">
        <v>67</v>
      </c>
      <c r="B3600" s="9" t="s">
        <v>1306</v>
      </c>
      <c r="C3600" s="9" t="s">
        <v>34</v>
      </c>
      <c r="D3600" s="9" t="s">
        <v>45</v>
      </c>
      <c r="E3600" s="9" t="s">
        <v>1307</v>
      </c>
      <c r="F3600" s="9" t="s">
        <v>1308</v>
      </c>
      <c r="G3600" s="9" t="s">
        <v>1306</v>
      </c>
      <c r="H3600" s="9" t="s">
        <v>1309</v>
      </c>
      <c r="I3600" s="10">
        <v>38716</v>
      </c>
      <c r="J3600" s="11">
        <v>190787.85</v>
      </c>
    </row>
    <row r="3601" spans="1:10" x14ac:dyDescent="0.2">
      <c r="A3601" s="9" t="s">
        <v>67</v>
      </c>
      <c r="B3601" s="9" t="s">
        <v>1310</v>
      </c>
      <c r="C3601" s="9" t="s">
        <v>34</v>
      </c>
      <c r="D3601" s="9" t="s">
        <v>45</v>
      </c>
      <c r="E3601" s="9" t="s">
        <v>1311</v>
      </c>
      <c r="F3601" s="9" t="s">
        <v>1312</v>
      </c>
      <c r="G3601" s="9" t="s">
        <v>1310</v>
      </c>
      <c r="H3601" s="9" t="s">
        <v>1313</v>
      </c>
      <c r="I3601" s="10">
        <v>38383</v>
      </c>
      <c r="J3601" s="11">
        <v>366851.62</v>
      </c>
    </row>
    <row r="3602" spans="1:10" x14ac:dyDescent="0.2">
      <c r="A3602" s="9" t="s">
        <v>67</v>
      </c>
      <c r="B3602" s="9" t="s">
        <v>1310</v>
      </c>
      <c r="C3602" s="9" t="s">
        <v>34</v>
      </c>
      <c r="D3602" s="9" t="s">
        <v>45</v>
      </c>
      <c r="E3602" s="9" t="s">
        <v>1311</v>
      </c>
      <c r="F3602" s="9" t="s">
        <v>1312</v>
      </c>
      <c r="G3602" s="9" t="s">
        <v>1310</v>
      </c>
      <c r="H3602" s="9" t="s">
        <v>1313</v>
      </c>
      <c r="I3602" s="10">
        <v>38503</v>
      </c>
      <c r="J3602" s="11">
        <v>130695.86</v>
      </c>
    </row>
    <row r="3603" spans="1:10" x14ac:dyDescent="0.2">
      <c r="A3603" s="9" t="s">
        <v>67</v>
      </c>
      <c r="B3603" s="9" t="s">
        <v>1310</v>
      </c>
      <c r="C3603" s="9" t="s">
        <v>34</v>
      </c>
      <c r="D3603" s="9" t="s">
        <v>37</v>
      </c>
      <c r="E3603" s="9" t="s">
        <v>1311</v>
      </c>
      <c r="F3603" s="9" t="s">
        <v>1312</v>
      </c>
      <c r="G3603" s="9" t="s">
        <v>1310</v>
      </c>
      <c r="H3603" s="9" t="s">
        <v>1314</v>
      </c>
      <c r="I3603" s="10">
        <v>37987</v>
      </c>
      <c r="J3603" s="11">
        <v>44775.45</v>
      </c>
    </row>
    <row r="3604" spans="1:10" x14ac:dyDescent="0.2">
      <c r="A3604" s="9" t="s">
        <v>67</v>
      </c>
      <c r="B3604" s="9" t="s">
        <v>1315</v>
      </c>
      <c r="C3604" s="9" t="s">
        <v>34</v>
      </c>
      <c r="D3604" s="9" t="s">
        <v>45</v>
      </c>
      <c r="E3604" s="9" t="s">
        <v>1316</v>
      </c>
      <c r="F3604" s="9" t="s">
        <v>1317</v>
      </c>
      <c r="G3604" s="9" t="s">
        <v>1315</v>
      </c>
      <c r="H3604" s="9" t="s">
        <v>1318</v>
      </c>
      <c r="I3604" s="10">
        <v>38960</v>
      </c>
      <c r="J3604" s="11">
        <v>361356.25</v>
      </c>
    </row>
    <row r="3605" spans="1:10" x14ac:dyDescent="0.2">
      <c r="A3605" s="9" t="s">
        <v>67</v>
      </c>
      <c r="B3605" s="9" t="s">
        <v>1315</v>
      </c>
      <c r="C3605" s="9" t="s">
        <v>34</v>
      </c>
      <c r="D3605" s="9" t="s">
        <v>45</v>
      </c>
      <c r="E3605" s="9" t="s">
        <v>1316</v>
      </c>
      <c r="F3605" s="9" t="s">
        <v>1317</v>
      </c>
      <c r="G3605" s="9" t="s">
        <v>1315</v>
      </c>
      <c r="H3605" s="9" t="s">
        <v>1318</v>
      </c>
      <c r="I3605" s="10">
        <v>39036</v>
      </c>
      <c r="J3605" s="11">
        <v>37977.620000000003</v>
      </c>
    </row>
    <row r="3606" spans="1:10" x14ac:dyDescent="0.2">
      <c r="A3606" s="9" t="s">
        <v>67</v>
      </c>
      <c r="B3606" s="9" t="s">
        <v>1319</v>
      </c>
      <c r="C3606" s="9" t="s">
        <v>34</v>
      </c>
      <c r="D3606" s="9" t="s">
        <v>37</v>
      </c>
      <c r="E3606" s="9" t="s">
        <v>1320</v>
      </c>
      <c r="F3606" s="9" t="s">
        <v>1321</v>
      </c>
      <c r="G3606" s="9" t="s">
        <v>1319</v>
      </c>
      <c r="H3606" s="9" t="s">
        <v>1322</v>
      </c>
      <c r="I3606" s="10">
        <v>36526</v>
      </c>
      <c r="J3606" s="11">
        <v>609.22</v>
      </c>
    </row>
    <row r="3607" spans="1:10" x14ac:dyDescent="0.2">
      <c r="A3607" s="9" t="s">
        <v>67</v>
      </c>
      <c r="B3607" s="9" t="s">
        <v>1319</v>
      </c>
      <c r="C3607" s="9" t="s">
        <v>34</v>
      </c>
      <c r="D3607" s="9" t="s">
        <v>37</v>
      </c>
      <c r="E3607" s="9" t="s">
        <v>1320</v>
      </c>
      <c r="F3607" s="9" t="s">
        <v>1321</v>
      </c>
      <c r="G3607" s="9" t="s">
        <v>1319</v>
      </c>
      <c r="H3607" s="9" t="s">
        <v>1322</v>
      </c>
      <c r="I3607" s="10">
        <v>36892</v>
      </c>
      <c r="J3607" s="11">
        <v>610.25</v>
      </c>
    </row>
    <row r="3608" spans="1:10" x14ac:dyDescent="0.2">
      <c r="A3608" s="9" t="s">
        <v>67</v>
      </c>
      <c r="B3608" s="9" t="s">
        <v>1319</v>
      </c>
      <c r="C3608" s="9" t="s">
        <v>34</v>
      </c>
      <c r="D3608" s="9" t="s">
        <v>37</v>
      </c>
      <c r="E3608" s="9" t="s">
        <v>1320</v>
      </c>
      <c r="F3608" s="9" t="s">
        <v>1321</v>
      </c>
      <c r="G3608" s="9" t="s">
        <v>1319</v>
      </c>
      <c r="H3608" s="9" t="s">
        <v>1322</v>
      </c>
      <c r="I3608" s="10">
        <v>37622</v>
      </c>
      <c r="J3608" s="11">
        <v>65826.179999999993</v>
      </c>
    </row>
    <row r="3609" spans="1:10" x14ac:dyDescent="0.2">
      <c r="A3609" s="9" t="s">
        <v>67</v>
      </c>
      <c r="B3609" s="9" t="s">
        <v>1323</v>
      </c>
      <c r="C3609" s="9" t="s">
        <v>34</v>
      </c>
      <c r="D3609" s="9" t="s">
        <v>45</v>
      </c>
      <c r="E3609" s="9" t="s">
        <v>530</v>
      </c>
      <c r="F3609" s="9" t="s">
        <v>1324</v>
      </c>
      <c r="G3609" s="9" t="s">
        <v>1323</v>
      </c>
      <c r="H3609" s="9" t="s">
        <v>1325</v>
      </c>
      <c r="I3609" s="10">
        <v>37987</v>
      </c>
      <c r="J3609" s="11">
        <v>8412.33</v>
      </c>
    </row>
    <row r="3610" spans="1:10" x14ac:dyDescent="0.2">
      <c r="A3610" s="9" t="s">
        <v>67</v>
      </c>
      <c r="B3610" s="9" t="s">
        <v>1323</v>
      </c>
      <c r="C3610" s="9" t="s">
        <v>34</v>
      </c>
      <c r="D3610" s="9" t="s">
        <v>45</v>
      </c>
      <c r="E3610" s="9" t="s">
        <v>530</v>
      </c>
      <c r="F3610" s="9" t="s">
        <v>1324</v>
      </c>
      <c r="G3610" s="9" t="s">
        <v>1323</v>
      </c>
      <c r="H3610" s="9" t="s">
        <v>1325</v>
      </c>
      <c r="I3610" s="10">
        <v>38718</v>
      </c>
      <c r="J3610" s="11">
        <v>3560.68</v>
      </c>
    </row>
    <row r="3611" spans="1:10" x14ac:dyDescent="0.2">
      <c r="A3611" s="9" t="s">
        <v>67</v>
      </c>
      <c r="B3611" s="9" t="s">
        <v>1323</v>
      </c>
      <c r="C3611" s="9" t="s">
        <v>34</v>
      </c>
      <c r="D3611" s="9" t="s">
        <v>45</v>
      </c>
      <c r="E3611" s="9" t="s">
        <v>530</v>
      </c>
      <c r="F3611" s="9" t="s">
        <v>1324</v>
      </c>
      <c r="G3611" s="9" t="s">
        <v>1323</v>
      </c>
      <c r="H3611" s="9" t="s">
        <v>1325</v>
      </c>
      <c r="I3611" s="10">
        <v>40625</v>
      </c>
      <c r="J3611" s="11">
        <v>65876.52</v>
      </c>
    </row>
    <row r="3612" spans="1:10" x14ac:dyDescent="0.2">
      <c r="A3612" s="9" t="s">
        <v>67</v>
      </c>
      <c r="B3612" s="9" t="s">
        <v>1326</v>
      </c>
      <c r="C3612" s="9" t="s">
        <v>34</v>
      </c>
      <c r="D3612" s="9" t="s">
        <v>45</v>
      </c>
      <c r="E3612" s="9" t="s">
        <v>1327</v>
      </c>
      <c r="F3612" s="9" t="s">
        <v>1328</v>
      </c>
      <c r="G3612" s="9" t="s">
        <v>1326</v>
      </c>
      <c r="H3612" s="9" t="s">
        <v>1329</v>
      </c>
      <c r="I3612" s="10">
        <v>39372</v>
      </c>
      <c r="J3612" s="11">
        <v>592959.54</v>
      </c>
    </row>
    <row r="3613" spans="1:10" x14ac:dyDescent="0.2">
      <c r="A3613" s="9" t="s">
        <v>67</v>
      </c>
      <c r="B3613" s="9" t="s">
        <v>1330</v>
      </c>
      <c r="C3613" s="9" t="s">
        <v>34</v>
      </c>
      <c r="D3613" s="9" t="s">
        <v>45</v>
      </c>
      <c r="E3613" s="9" t="s">
        <v>1331</v>
      </c>
      <c r="F3613" s="9" t="s">
        <v>1332</v>
      </c>
      <c r="G3613" s="9" t="s">
        <v>1330</v>
      </c>
      <c r="H3613" s="9" t="s">
        <v>1333</v>
      </c>
      <c r="I3613" s="10">
        <v>39325</v>
      </c>
      <c r="J3613" s="11">
        <v>57146.06</v>
      </c>
    </row>
    <row r="3614" spans="1:10" x14ac:dyDescent="0.2">
      <c r="A3614" s="9" t="s">
        <v>67</v>
      </c>
      <c r="B3614" s="9" t="s">
        <v>1330</v>
      </c>
      <c r="C3614" s="9" t="s">
        <v>34</v>
      </c>
      <c r="D3614" s="9" t="s">
        <v>45</v>
      </c>
      <c r="E3614" s="9" t="s">
        <v>1331</v>
      </c>
      <c r="F3614" s="9" t="s">
        <v>1332</v>
      </c>
      <c r="G3614" s="9" t="s">
        <v>1330</v>
      </c>
      <c r="H3614" s="9" t="s">
        <v>1333</v>
      </c>
      <c r="I3614" s="10">
        <v>39386</v>
      </c>
      <c r="J3614" s="11">
        <v>4982.34</v>
      </c>
    </row>
    <row r="3615" spans="1:10" x14ac:dyDescent="0.2">
      <c r="A3615" s="9" t="s">
        <v>67</v>
      </c>
      <c r="B3615" s="9" t="s">
        <v>1330</v>
      </c>
      <c r="C3615" s="9" t="s">
        <v>34</v>
      </c>
      <c r="D3615" s="9" t="s">
        <v>45</v>
      </c>
      <c r="E3615" s="9" t="s">
        <v>1331</v>
      </c>
      <c r="F3615" s="9" t="s">
        <v>1332</v>
      </c>
      <c r="G3615" s="9" t="s">
        <v>1330</v>
      </c>
      <c r="H3615" s="9" t="s">
        <v>1333</v>
      </c>
      <c r="I3615" s="10">
        <v>39416</v>
      </c>
      <c r="J3615" s="11">
        <v>1485.13</v>
      </c>
    </row>
    <row r="3616" spans="1:10" x14ac:dyDescent="0.2">
      <c r="A3616" s="9" t="s">
        <v>67</v>
      </c>
      <c r="B3616" s="9" t="s">
        <v>1330</v>
      </c>
      <c r="C3616" s="9" t="s">
        <v>34</v>
      </c>
      <c r="D3616" s="9" t="s">
        <v>45</v>
      </c>
      <c r="E3616" s="9" t="s">
        <v>1331</v>
      </c>
      <c r="F3616" s="9" t="s">
        <v>1332</v>
      </c>
      <c r="G3616" s="9" t="s">
        <v>1330</v>
      </c>
      <c r="H3616" s="9" t="s">
        <v>1333</v>
      </c>
      <c r="I3616" s="10">
        <v>39447</v>
      </c>
      <c r="J3616" s="11">
        <v>3331.41</v>
      </c>
    </row>
    <row r="3617" spans="1:10" x14ac:dyDescent="0.2">
      <c r="A3617" s="9" t="s">
        <v>67</v>
      </c>
      <c r="B3617" s="9" t="s">
        <v>1330</v>
      </c>
      <c r="C3617" s="9" t="s">
        <v>34</v>
      </c>
      <c r="D3617" s="9" t="s">
        <v>45</v>
      </c>
      <c r="E3617" s="9" t="s">
        <v>1331</v>
      </c>
      <c r="F3617" s="9" t="s">
        <v>1332</v>
      </c>
      <c r="G3617" s="9" t="s">
        <v>1330</v>
      </c>
      <c r="H3617" s="9" t="s">
        <v>1333</v>
      </c>
      <c r="I3617" s="10">
        <v>39478</v>
      </c>
      <c r="J3617" s="11">
        <v>1766.62</v>
      </c>
    </row>
    <row r="3618" spans="1:10" x14ac:dyDescent="0.2">
      <c r="A3618" s="9" t="s">
        <v>67</v>
      </c>
      <c r="B3618" s="9" t="s">
        <v>1330</v>
      </c>
      <c r="C3618" s="9" t="s">
        <v>34</v>
      </c>
      <c r="D3618" s="9" t="s">
        <v>45</v>
      </c>
      <c r="E3618" s="9" t="s">
        <v>1331</v>
      </c>
      <c r="F3618" s="9" t="s">
        <v>1332</v>
      </c>
      <c r="G3618" s="9" t="s">
        <v>1330</v>
      </c>
      <c r="H3618" s="9" t="s">
        <v>1333</v>
      </c>
      <c r="I3618" s="10">
        <v>39599</v>
      </c>
      <c r="J3618" s="11">
        <v>2080.8000000000002</v>
      </c>
    </row>
    <row r="3619" spans="1:10" x14ac:dyDescent="0.2">
      <c r="A3619" s="9" t="s">
        <v>67</v>
      </c>
      <c r="B3619" s="9" t="s">
        <v>1330</v>
      </c>
      <c r="C3619" s="9" t="s">
        <v>34</v>
      </c>
      <c r="D3619" s="9" t="s">
        <v>45</v>
      </c>
      <c r="E3619" s="9" t="s">
        <v>1331</v>
      </c>
      <c r="F3619" s="9" t="s">
        <v>1332</v>
      </c>
      <c r="G3619" s="9" t="s">
        <v>1330</v>
      </c>
      <c r="H3619" s="9" t="s">
        <v>1333</v>
      </c>
      <c r="I3619" s="10">
        <v>39629</v>
      </c>
      <c r="J3619" s="11">
        <v>77.599999999999994</v>
      </c>
    </row>
    <row r="3620" spans="1:10" x14ac:dyDescent="0.2">
      <c r="A3620" s="9" t="s">
        <v>67</v>
      </c>
      <c r="B3620" s="9" t="s">
        <v>1330</v>
      </c>
      <c r="C3620" s="9" t="s">
        <v>34</v>
      </c>
      <c r="D3620" s="9" t="s">
        <v>45</v>
      </c>
      <c r="E3620" s="9" t="s">
        <v>1331</v>
      </c>
      <c r="F3620" s="9" t="s">
        <v>1332</v>
      </c>
      <c r="G3620" s="9" t="s">
        <v>1330</v>
      </c>
      <c r="H3620" s="9" t="s">
        <v>1333</v>
      </c>
      <c r="I3620" s="10">
        <v>39660</v>
      </c>
      <c r="J3620" s="11">
        <v>938.84</v>
      </c>
    </row>
    <row r="3621" spans="1:10" x14ac:dyDescent="0.2">
      <c r="A3621" s="9" t="s">
        <v>67</v>
      </c>
      <c r="B3621" s="9" t="s">
        <v>1330</v>
      </c>
      <c r="C3621" s="9" t="s">
        <v>34</v>
      </c>
      <c r="D3621" s="9" t="s">
        <v>45</v>
      </c>
      <c r="E3621" s="9" t="s">
        <v>1331</v>
      </c>
      <c r="F3621" s="9" t="s">
        <v>1332</v>
      </c>
      <c r="G3621" s="9" t="s">
        <v>1330</v>
      </c>
      <c r="H3621" s="9" t="s">
        <v>1333</v>
      </c>
      <c r="I3621" s="10">
        <v>39691</v>
      </c>
      <c r="J3621" s="11">
        <v>76.81</v>
      </c>
    </row>
    <row r="3622" spans="1:10" x14ac:dyDescent="0.2">
      <c r="A3622" s="9" t="s">
        <v>67</v>
      </c>
      <c r="B3622" s="9" t="s">
        <v>1330</v>
      </c>
      <c r="C3622" s="9" t="s">
        <v>34</v>
      </c>
      <c r="D3622" s="9" t="s">
        <v>45</v>
      </c>
      <c r="E3622" s="9" t="s">
        <v>1331</v>
      </c>
      <c r="F3622" s="9" t="s">
        <v>1332</v>
      </c>
      <c r="G3622" s="9" t="s">
        <v>1330</v>
      </c>
      <c r="H3622" s="9" t="s">
        <v>1333</v>
      </c>
      <c r="I3622" s="10">
        <v>39721</v>
      </c>
      <c r="J3622" s="11">
        <v>66.680000000000007</v>
      </c>
    </row>
    <row r="3623" spans="1:10" x14ac:dyDescent="0.2">
      <c r="A3623" s="9" t="s">
        <v>67</v>
      </c>
      <c r="B3623" s="9" t="s">
        <v>1330</v>
      </c>
      <c r="C3623" s="9" t="s">
        <v>34</v>
      </c>
      <c r="D3623" s="9" t="s">
        <v>45</v>
      </c>
      <c r="E3623" s="9" t="s">
        <v>1331</v>
      </c>
      <c r="F3623" s="9" t="s">
        <v>1332</v>
      </c>
      <c r="G3623" s="9" t="s">
        <v>1330</v>
      </c>
      <c r="H3623" s="9" t="s">
        <v>1333</v>
      </c>
      <c r="I3623" s="10">
        <v>39752</v>
      </c>
      <c r="J3623" s="11">
        <v>33.74</v>
      </c>
    </row>
    <row r="3624" spans="1:10" x14ac:dyDescent="0.2">
      <c r="A3624" s="9" t="s">
        <v>67</v>
      </c>
      <c r="B3624" s="9" t="s">
        <v>1330</v>
      </c>
      <c r="C3624" s="9" t="s">
        <v>34</v>
      </c>
      <c r="D3624" s="9" t="s">
        <v>45</v>
      </c>
      <c r="E3624" s="9" t="s">
        <v>1331</v>
      </c>
      <c r="F3624" s="9" t="s">
        <v>1332</v>
      </c>
      <c r="G3624" s="9" t="s">
        <v>1330</v>
      </c>
      <c r="H3624" s="9" t="s">
        <v>1333</v>
      </c>
      <c r="I3624" s="10">
        <v>40025</v>
      </c>
      <c r="J3624" s="11">
        <v>704.56</v>
      </c>
    </row>
    <row r="3625" spans="1:10" x14ac:dyDescent="0.2">
      <c r="A3625" s="9" t="s">
        <v>67</v>
      </c>
      <c r="B3625" s="9" t="s">
        <v>1330</v>
      </c>
      <c r="C3625" s="9" t="s">
        <v>34</v>
      </c>
      <c r="D3625" s="9" t="s">
        <v>45</v>
      </c>
      <c r="E3625" s="9" t="s">
        <v>1331</v>
      </c>
      <c r="F3625" s="9" t="s">
        <v>1332</v>
      </c>
      <c r="G3625" s="9" t="s">
        <v>1330</v>
      </c>
      <c r="H3625" s="9" t="s">
        <v>1333</v>
      </c>
      <c r="I3625" s="10">
        <v>40877</v>
      </c>
      <c r="J3625" s="11">
        <v>21428.43</v>
      </c>
    </row>
    <row r="3626" spans="1:10" x14ac:dyDescent="0.2">
      <c r="A3626" s="9" t="s">
        <v>67</v>
      </c>
      <c r="B3626" s="9" t="s">
        <v>1330</v>
      </c>
      <c r="C3626" s="9" t="s">
        <v>34</v>
      </c>
      <c r="D3626" s="9" t="s">
        <v>45</v>
      </c>
      <c r="E3626" s="9" t="s">
        <v>1331</v>
      </c>
      <c r="F3626" s="9" t="s">
        <v>1332</v>
      </c>
      <c r="G3626" s="9" t="s">
        <v>1330</v>
      </c>
      <c r="H3626" s="9" t="s">
        <v>1333</v>
      </c>
      <c r="I3626" s="10">
        <v>40908</v>
      </c>
      <c r="J3626" s="11">
        <v>28750.080000000002</v>
      </c>
    </row>
    <row r="3627" spans="1:10" x14ac:dyDescent="0.2">
      <c r="A3627" s="9" t="s">
        <v>67</v>
      </c>
      <c r="B3627" s="9" t="s">
        <v>1330</v>
      </c>
      <c r="C3627" s="9" t="s">
        <v>34</v>
      </c>
      <c r="D3627" s="9" t="s">
        <v>45</v>
      </c>
      <c r="E3627" s="9" t="s">
        <v>1331</v>
      </c>
      <c r="F3627" s="9" t="s">
        <v>1332</v>
      </c>
      <c r="G3627" s="9" t="s">
        <v>1330</v>
      </c>
      <c r="H3627" s="9" t="s">
        <v>1333</v>
      </c>
      <c r="I3627" s="10">
        <v>40939</v>
      </c>
      <c r="J3627" s="11">
        <v>3261.86</v>
      </c>
    </row>
    <row r="3628" spans="1:10" x14ac:dyDescent="0.2">
      <c r="A3628" s="9" t="s">
        <v>67</v>
      </c>
      <c r="B3628" s="9" t="s">
        <v>1330</v>
      </c>
      <c r="C3628" s="9" t="s">
        <v>34</v>
      </c>
      <c r="D3628" s="9" t="s">
        <v>45</v>
      </c>
      <c r="E3628" s="9" t="s">
        <v>1331</v>
      </c>
      <c r="F3628" s="9" t="s">
        <v>1332</v>
      </c>
      <c r="G3628" s="9" t="s">
        <v>1330</v>
      </c>
      <c r="H3628" s="9" t="s">
        <v>1333</v>
      </c>
      <c r="I3628" s="10">
        <v>40968</v>
      </c>
      <c r="J3628" s="11">
        <v>7503.37</v>
      </c>
    </row>
    <row r="3629" spans="1:10" x14ac:dyDescent="0.2">
      <c r="A3629" s="9" t="s">
        <v>67</v>
      </c>
      <c r="B3629" s="9" t="s">
        <v>1330</v>
      </c>
      <c r="C3629" s="9" t="s">
        <v>34</v>
      </c>
      <c r="D3629" s="9" t="s">
        <v>45</v>
      </c>
      <c r="E3629" s="9" t="s">
        <v>1331</v>
      </c>
      <c r="F3629" s="9" t="s">
        <v>1332</v>
      </c>
      <c r="G3629" s="9" t="s">
        <v>1330</v>
      </c>
      <c r="H3629" s="9" t="s">
        <v>1333</v>
      </c>
      <c r="I3629" s="10">
        <v>40999</v>
      </c>
      <c r="J3629" s="11">
        <v>841.74</v>
      </c>
    </row>
    <row r="3630" spans="1:10" x14ac:dyDescent="0.2">
      <c r="A3630" s="9" t="s">
        <v>67</v>
      </c>
      <c r="B3630" s="9" t="s">
        <v>1330</v>
      </c>
      <c r="C3630" s="9" t="s">
        <v>34</v>
      </c>
      <c r="D3630" s="9" t="s">
        <v>45</v>
      </c>
      <c r="E3630" s="9" t="s">
        <v>1331</v>
      </c>
      <c r="F3630" s="9" t="s">
        <v>1332</v>
      </c>
      <c r="G3630" s="9" t="s">
        <v>1330</v>
      </c>
      <c r="H3630" s="9" t="s">
        <v>1333</v>
      </c>
      <c r="I3630" s="10">
        <v>41029</v>
      </c>
      <c r="J3630" s="11">
        <v>104.51</v>
      </c>
    </row>
    <row r="3631" spans="1:10" x14ac:dyDescent="0.2">
      <c r="A3631" s="9" t="s">
        <v>67</v>
      </c>
      <c r="B3631" s="9" t="s">
        <v>1330</v>
      </c>
      <c r="C3631" s="9" t="s">
        <v>34</v>
      </c>
      <c r="D3631" s="9" t="s">
        <v>45</v>
      </c>
      <c r="E3631" s="9" t="s">
        <v>1331</v>
      </c>
      <c r="F3631" s="9" t="s">
        <v>1332</v>
      </c>
      <c r="G3631" s="9" t="s">
        <v>1330</v>
      </c>
      <c r="H3631" s="9" t="s">
        <v>1333</v>
      </c>
      <c r="I3631" s="10">
        <v>41060</v>
      </c>
      <c r="J3631" s="11">
        <v>735.6</v>
      </c>
    </row>
    <row r="3632" spans="1:10" x14ac:dyDescent="0.2">
      <c r="A3632" s="9" t="s">
        <v>67</v>
      </c>
      <c r="B3632" s="9" t="s">
        <v>1330</v>
      </c>
      <c r="C3632" s="9" t="s">
        <v>34</v>
      </c>
      <c r="D3632" s="9" t="s">
        <v>45</v>
      </c>
      <c r="E3632" s="9" t="s">
        <v>1331</v>
      </c>
      <c r="F3632" s="9" t="s">
        <v>1332</v>
      </c>
      <c r="G3632" s="9" t="s">
        <v>1330</v>
      </c>
      <c r="H3632" s="9" t="s">
        <v>1333</v>
      </c>
      <c r="I3632" s="10">
        <v>41090</v>
      </c>
      <c r="J3632" s="11">
        <v>4030.51</v>
      </c>
    </row>
    <row r="3633" spans="1:10" x14ac:dyDescent="0.2">
      <c r="A3633" s="9" t="s">
        <v>67</v>
      </c>
      <c r="B3633" s="9" t="s">
        <v>1330</v>
      </c>
      <c r="C3633" s="9" t="s">
        <v>34</v>
      </c>
      <c r="D3633" s="9" t="s">
        <v>45</v>
      </c>
      <c r="E3633" s="9" t="s">
        <v>1331</v>
      </c>
      <c r="F3633" s="9" t="s">
        <v>1332</v>
      </c>
      <c r="G3633" s="9" t="s">
        <v>1330</v>
      </c>
      <c r="H3633" s="9" t="s">
        <v>1333</v>
      </c>
      <c r="I3633" s="10">
        <v>41091</v>
      </c>
      <c r="J3633" s="11">
        <v>25108.87</v>
      </c>
    </row>
    <row r="3634" spans="1:10" x14ac:dyDescent="0.2">
      <c r="A3634" s="9" t="s">
        <v>67</v>
      </c>
      <c r="B3634" s="9" t="s">
        <v>1330</v>
      </c>
      <c r="C3634" s="9" t="s">
        <v>34</v>
      </c>
      <c r="D3634" s="9" t="s">
        <v>45</v>
      </c>
      <c r="E3634" s="9" t="s">
        <v>1331</v>
      </c>
      <c r="F3634" s="9" t="s">
        <v>1332</v>
      </c>
      <c r="G3634" s="9" t="s">
        <v>1330</v>
      </c>
      <c r="H3634" s="9" t="s">
        <v>1333</v>
      </c>
      <c r="I3634" s="10">
        <v>41275</v>
      </c>
      <c r="J3634" s="11">
        <v>70645.070000000007</v>
      </c>
    </row>
    <row r="3635" spans="1:10" x14ac:dyDescent="0.2">
      <c r="A3635" s="9" t="s">
        <v>67</v>
      </c>
      <c r="B3635" s="9" t="s">
        <v>1330</v>
      </c>
      <c r="C3635" s="9" t="s">
        <v>34</v>
      </c>
      <c r="D3635" s="9" t="s">
        <v>45</v>
      </c>
      <c r="E3635" s="9" t="s">
        <v>1331</v>
      </c>
      <c r="F3635" s="9" t="s">
        <v>1332</v>
      </c>
      <c r="G3635" s="9" t="s">
        <v>1330</v>
      </c>
      <c r="H3635" s="9" t="s">
        <v>1333</v>
      </c>
      <c r="I3635" s="10">
        <v>41640</v>
      </c>
      <c r="J3635" s="11">
        <v>42126.62</v>
      </c>
    </row>
    <row r="3636" spans="1:10" x14ac:dyDescent="0.2">
      <c r="A3636" s="9" t="s">
        <v>67</v>
      </c>
      <c r="B3636" s="9" t="s">
        <v>1330</v>
      </c>
      <c r="C3636" s="9" t="s">
        <v>34</v>
      </c>
      <c r="D3636" s="9" t="s">
        <v>45</v>
      </c>
      <c r="E3636" s="9" t="s">
        <v>1331</v>
      </c>
      <c r="F3636" s="9" t="s">
        <v>1332</v>
      </c>
      <c r="G3636" s="9" t="s">
        <v>1330</v>
      </c>
      <c r="H3636" s="9" t="s">
        <v>1333</v>
      </c>
      <c r="I3636" s="10">
        <v>42005</v>
      </c>
      <c r="J3636" s="11">
        <v>65941.820000000007</v>
      </c>
    </row>
    <row r="3637" spans="1:10" x14ac:dyDescent="0.2">
      <c r="A3637" s="9" t="s">
        <v>67</v>
      </c>
      <c r="B3637" s="9" t="s">
        <v>1330</v>
      </c>
      <c r="C3637" s="9" t="s">
        <v>34</v>
      </c>
      <c r="D3637" s="9" t="s">
        <v>45</v>
      </c>
      <c r="E3637" s="9" t="s">
        <v>1331</v>
      </c>
      <c r="F3637" s="9" t="s">
        <v>1332</v>
      </c>
      <c r="G3637" s="9" t="s">
        <v>1330</v>
      </c>
      <c r="H3637" s="9" t="s">
        <v>1333</v>
      </c>
      <c r="I3637" s="10">
        <v>42370</v>
      </c>
      <c r="J3637" s="11">
        <v>46369.43</v>
      </c>
    </row>
    <row r="3638" spans="1:10" x14ac:dyDescent="0.2">
      <c r="A3638" s="9" t="s">
        <v>67</v>
      </c>
      <c r="B3638" s="9" t="s">
        <v>1334</v>
      </c>
      <c r="C3638" s="9" t="s">
        <v>17</v>
      </c>
      <c r="D3638" s="9" t="s">
        <v>30</v>
      </c>
      <c r="E3638" s="9" t="s">
        <v>1335</v>
      </c>
      <c r="F3638" s="9" t="s">
        <v>1336</v>
      </c>
      <c r="G3638" s="9" t="s">
        <v>1334</v>
      </c>
      <c r="H3638" s="9" t="s">
        <v>1337</v>
      </c>
      <c r="I3638" s="10">
        <v>38981</v>
      </c>
      <c r="J3638" s="11">
        <v>2259.0100000000002</v>
      </c>
    </row>
    <row r="3639" spans="1:10" x14ac:dyDescent="0.2">
      <c r="A3639" s="9" t="s">
        <v>1338</v>
      </c>
      <c r="B3639" s="9" t="s">
        <v>11</v>
      </c>
      <c r="C3639" s="9" t="s">
        <v>12</v>
      </c>
      <c r="D3639" s="9" t="s">
        <v>30</v>
      </c>
      <c r="E3639" s="9" t="s">
        <v>31</v>
      </c>
      <c r="F3639" s="9" t="s">
        <v>32</v>
      </c>
      <c r="G3639" s="9" t="s">
        <v>11</v>
      </c>
      <c r="H3639" s="9" t="s">
        <v>33</v>
      </c>
      <c r="I3639" s="10">
        <v>36161</v>
      </c>
      <c r="J3639" s="12">
        <v>0</v>
      </c>
    </row>
    <row r="3640" spans="1:10" x14ac:dyDescent="0.2">
      <c r="A3640" s="9" t="s">
        <v>1338</v>
      </c>
      <c r="B3640" s="9" t="s">
        <v>11</v>
      </c>
      <c r="C3640" s="9" t="s">
        <v>12</v>
      </c>
      <c r="D3640" s="9" t="s">
        <v>37</v>
      </c>
      <c r="E3640" s="9" t="s">
        <v>38</v>
      </c>
      <c r="F3640" s="9" t="s">
        <v>39</v>
      </c>
      <c r="G3640" s="9" t="s">
        <v>11</v>
      </c>
      <c r="H3640" s="9" t="s">
        <v>40</v>
      </c>
      <c r="I3640" s="10">
        <v>36161</v>
      </c>
      <c r="J3640" s="12">
        <v>0</v>
      </c>
    </row>
    <row r="3641" spans="1:10" x14ac:dyDescent="0.2">
      <c r="A3641" s="9" t="s">
        <v>1338</v>
      </c>
      <c r="B3641" s="9" t="s">
        <v>11</v>
      </c>
      <c r="C3641" s="9" t="s">
        <v>17</v>
      </c>
      <c r="D3641" s="9" t="s">
        <v>63</v>
      </c>
      <c r="E3641" s="9" t="s">
        <v>42</v>
      </c>
      <c r="F3641" s="9" t="s">
        <v>43</v>
      </c>
      <c r="G3641" s="9" t="s">
        <v>11</v>
      </c>
      <c r="H3641" s="9" t="s">
        <v>64</v>
      </c>
      <c r="I3641" s="10">
        <v>35431</v>
      </c>
      <c r="J3641" s="12">
        <v>0</v>
      </c>
    </row>
    <row r="3642" spans="1:10" x14ac:dyDescent="0.2">
      <c r="A3642" s="9" t="s">
        <v>1338</v>
      </c>
      <c r="B3642" s="9" t="s">
        <v>11</v>
      </c>
      <c r="C3642" s="9" t="s">
        <v>17</v>
      </c>
      <c r="D3642" s="9" t="s">
        <v>63</v>
      </c>
      <c r="E3642" s="9" t="s">
        <v>42</v>
      </c>
      <c r="F3642" s="9" t="s">
        <v>43</v>
      </c>
      <c r="G3642" s="9" t="s">
        <v>11</v>
      </c>
      <c r="H3642" s="9" t="s">
        <v>64</v>
      </c>
      <c r="I3642" s="10">
        <v>36526</v>
      </c>
      <c r="J3642" s="12">
        <v>0</v>
      </c>
    </row>
    <row r="3643" spans="1:10" x14ac:dyDescent="0.2">
      <c r="A3643" s="9" t="s">
        <v>1338</v>
      </c>
      <c r="B3643" s="9" t="s">
        <v>11</v>
      </c>
      <c r="C3643" s="9" t="s">
        <v>17</v>
      </c>
      <c r="D3643" s="9" t="s">
        <v>63</v>
      </c>
      <c r="E3643" s="9" t="s">
        <v>42</v>
      </c>
      <c r="F3643" s="9" t="s">
        <v>43</v>
      </c>
      <c r="G3643" s="9" t="s">
        <v>11</v>
      </c>
      <c r="H3643" s="9" t="s">
        <v>64</v>
      </c>
      <c r="I3643" s="10">
        <v>39083</v>
      </c>
      <c r="J3643" s="12">
        <v>0</v>
      </c>
    </row>
    <row r="3644" spans="1:10" x14ac:dyDescent="0.2">
      <c r="A3644" s="9" t="s">
        <v>1338</v>
      </c>
      <c r="B3644" s="9" t="s">
        <v>11</v>
      </c>
      <c r="C3644" s="9" t="s">
        <v>17</v>
      </c>
      <c r="D3644" s="9" t="s">
        <v>41</v>
      </c>
      <c r="E3644" s="9" t="s">
        <v>42</v>
      </c>
      <c r="F3644" s="9" t="s">
        <v>43</v>
      </c>
      <c r="G3644" s="9" t="s">
        <v>11</v>
      </c>
      <c r="H3644" s="9" t="s">
        <v>44</v>
      </c>
      <c r="I3644" s="10">
        <v>36526</v>
      </c>
      <c r="J3644" s="12">
        <v>0</v>
      </c>
    </row>
    <row r="3645" spans="1:10" x14ac:dyDescent="0.2">
      <c r="A3645" s="9" t="s">
        <v>1338</v>
      </c>
      <c r="B3645" s="9" t="s">
        <v>11</v>
      </c>
      <c r="C3645" s="9" t="s">
        <v>17</v>
      </c>
      <c r="D3645" s="9" t="s">
        <v>56</v>
      </c>
      <c r="E3645" s="9" t="s">
        <v>57</v>
      </c>
      <c r="F3645" s="9" t="s">
        <v>58</v>
      </c>
      <c r="G3645" s="9" t="s">
        <v>11</v>
      </c>
      <c r="H3645" s="9" t="s">
        <v>59</v>
      </c>
      <c r="I3645" s="10">
        <v>36892</v>
      </c>
      <c r="J3645" s="12">
        <v>0</v>
      </c>
    </row>
    <row r="3646" spans="1:10" x14ac:dyDescent="0.2">
      <c r="A3646" s="9" t="s">
        <v>1338</v>
      </c>
      <c r="B3646" s="9" t="s">
        <v>11</v>
      </c>
      <c r="C3646" s="9" t="s">
        <v>12</v>
      </c>
      <c r="D3646" s="9" t="s">
        <v>45</v>
      </c>
      <c r="E3646" s="9" t="s">
        <v>46</v>
      </c>
      <c r="F3646" s="9" t="s">
        <v>47</v>
      </c>
      <c r="G3646" s="9" t="s">
        <v>11</v>
      </c>
      <c r="H3646" s="9" t="s">
        <v>48</v>
      </c>
      <c r="I3646" s="10">
        <v>34700</v>
      </c>
      <c r="J3646" s="12">
        <v>0</v>
      </c>
    </row>
    <row r="3647" spans="1:10" x14ac:dyDescent="0.2">
      <c r="A3647" s="9" t="s">
        <v>1338</v>
      </c>
      <c r="B3647" s="9" t="s">
        <v>11</v>
      </c>
      <c r="C3647" s="9" t="s">
        <v>12</v>
      </c>
      <c r="D3647" s="9" t="s">
        <v>45</v>
      </c>
      <c r="E3647" s="9" t="s">
        <v>46</v>
      </c>
      <c r="F3647" s="9" t="s">
        <v>47</v>
      </c>
      <c r="G3647" s="9" t="s">
        <v>11</v>
      </c>
      <c r="H3647" s="9" t="s">
        <v>48</v>
      </c>
      <c r="I3647" s="10">
        <v>35065</v>
      </c>
      <c r="J3647" s="12">
        <v>0</v>
      </c>
    </row>
    <row r="3648" spans="1:10" x14ac:dyDescent="0.2">
      <c r="A3648" s="9" t="s">
        <v>1338</v>
      </c>
      <c r="B3648" s="9" t="s">
        <v>11</v>
      </c>
      <c r="C3648" s="9" t="s">
        <v>12</v>
      </c>
      <c r="D3648" s="9" t="s">
        <v>45</v>
      </c>
      <c r="E3648" s="9" t="s">
        <v>46</v>
      </c>
      <c r="F3648" s="9" t="s">
        <v>47</v>
      </c>
      <c r="G3648" s="9" t="s">
        <v>11</v>
      </c>
      <c r="H3648" s="9" t="s">
        <v>48</v>
      </c>
      <c r="I3648" s="10">
        <v>35431</v>
      </c>
      <c r="J3648" s="12">
        <v>0</v>
      </c>
    </row>
    <row r="3649" spans="1:10" x14ac:dyDescent="0.2">
      <c r="A3649" s="9" t="s">
        <v>1338</v>
      </c>
      <c r="B3649" s="9" t="s">
        <v>11</v>
      </c>
      <c r="C3649" s="9" t="s">
        <v>12</v>
      </c>
      <c r="D3649" s="9" t="s">
        <v>45</v>
      </c>
      <c r="E3649" s="9" t="s">
        <v>46</v>
      </c>
      <c r="F3649" s="9" t="s">
        <v>47</v>
      </c>
      <c r="G3649" s="9" t="s">
        <v>11</v>
      </c>
      <c r="H3649" s="9" t="s">
        <v>48</v>
      </c>
      <c r="I3649" s="10">
        <v>35796</v>
      </c>
      <c r="J3649" s="12">
        <v>0</v>
      </c>
    </row>
    <row r="3650" spans="1:10" x14ac:dyDescent="0.2">
      <c r="A3650" s="9" t="s">
        <v>1338</v>
      </c>
      <c r="B3650" s="9" t="s">
        <v>11</v>
      </c>
      <c r="C3650" s="9" t="s">
        <v>12</v>
      </c>
      <c r="D3650" s="9" t="s">
        <v>45</v>
      </c>
      <c r="E3650" s="9" t="s">
        <v>46</v>
      </c>
      <c r="F3650" s="9" t="s">
        <v>47</v>
      </c>
      <c r="G3650" s="9" t="s">
        <v>11</v>
      </c>
      <c r="H3650" s="9" t="s">
        <v>48</v>
      </c>
      <c r="I3650" s="10">
        <v>36161</v>
      </c>
      <c r="J3650" s="12">
        <v>0</v>
      </c>
    </row>
    <row r="3651" spans="1:10" x14ac:dyDescent="0.2">
      <c r="A3651" s="9" t="s">
        <v>1338</v>
      </c>
      <c r="B3651" s="9" t="s">
        <v>11</v>
      </c>
      <c r="C3651" s="9" t="s">
        <v>12</v>
      </c>
      <c r="D3651" s="9" t="s">
        <v>45</v>
      </c>
      <c r="E3651" s="9" t="s">
        <v>46</v>
      </c>
      <c r="F3651" s="9" t="s">
        <v>47</v>
      </c>
      <c r="G3651" s="9" t="s">
        <v>11</v>
      </c>
      <c r="H3651" s="9" t="s">
        <v>48</v>
      </c>
      <c r="I3651" s="10">
        <v>36526</v>
      </c>
      <c r="J3651" s="12">
        <v>0</v>
      </c>
    </row>
    <row r="3652" spans="1:10" x14ac:dyDescent="0.2">
      <c r="A3652" s="9" t="s">
        <v>1338</v>
      </c>
      <c r="B3652" s="9" t="s">
        <v>11</v>
      </c>
      <c r="C3652" s="9" t="s">
        <v>12</v>
      </c>
      <c r="D3652" s="9" t="s">
        <v>45</v>
      </c>
      <c r="E3652" s="9" t="s">
        <v>46</v>
      </c>
      <c r="F3652" s="9" t="s">
        <v>47</v>
      </c>
      <c r="G3652" s="9" t="s">
        <v>11</v>
      </c>
      <c r="H3652" s="9" t="s">
        <v>48</v>
      </c>
      <c r="I3652" s="10">
        <v>36892</v>
      </c>
      <c r="J3652" s="12">
        <v>0</v>
      </c>
    </row>
    <row r="3653" spans="1:10" x14ac:dyDescent="0.2">
      <c r="A3653" s="9" t="s">
        <v>1338</v>
      </c>
      <c r="B3653" s="9" t="s">
        <v>11</v>
      </c>
      <c r="C3653" s="9" t="s">
        <v>12</v>
      </c>
      <c r="D3653" s="9" t="s">
        <v>45</v>
      </c>
      <c r="E3653" s="9" t="s">
        <v>46</v>
      </c>
      <c r="F3653" s="9" t="s">
        <v>47</v>
      </c>
      <c r="G3653" s="9" t="s">
        <v>11</v>
      </c>
      <c r="H3653" s="9" t="s">
        <v>48</v>
      </c>
      <c r="I3653" s="10">
        <v>37257</v>
      </c>
      <c r="J3653" s="12">
        <v>0</v>
      </c>
    </row>
    <row r="3654" spans="1:10" x14ac:dyDescent="0.2">
      <c r="A3654" s="9" t="s">
        <v>1338</v>
      </c>
      <c r="B3654" s="9" t="s">
        <v>11</v>
      </c>
      <c r="C3654" s="9" t="s">
        <v>12</v>
      </c>
      <c r="D3654" s="9" t="s">
        <v>45</v>
      </c>
      <c r="E3654" s="9" t="s">
        <v>46</v>
      </c>
      <c r="F3654" s="9" t="s">
        <v>47</v>
      </c>
      <c r="G3654" s="9" t="s">
        <v>11</v>
      </c>
      <c r="H3654" s="9" t="s">
        <v>48</v>
      </c>
      <c r="I3654" s="10">
        <v>37622</v>
      </c>
      <c r="J3654" s="12">
        <v>0</v>
      </c>
    </row>
    <row r="3655" spans="1:10" x14ac:dyDescent="0.2">
      <c r="A3655" s="9" t="s">
        <v>1338</v>
      </c>
      <c r="B3655" s="9" t="s">
        <v>11</v>
      </c>
      <c r="C3655" s="9" t="s">
        <v>12</v>
      </c>
      <c r="D3655" s="9" t="s">
        <v>45</v>
      </c>
      <c r="E3655" s="9" t="s">
        <v>46</v>
      </c>
      <c r="F3655" s="9" t="s">
        <v>47</v>
      </c>
      <c r="G3655" s="9" t="s">
        <v>11</v>
      </c>
      <c r="H3655" s="9" t="s">
        <v>48</v>
      </c>
      <c r="I3655" s="10">
        <v>37987</v>
      </c>
      <c r="J3655" s="12">
        <v>0</v>
      </c>
    </row>
    <row r="3656" spans="1:10" x14ac:dyDescent="0.2">
      <c r="A3656" s="9" t="s">
        <v>1338</v>
      </c>
      <c r="B3656" s="9" t="s">
        <v>11</v>
      </c>
      <c r="C3656" s="9" t="s">
        <v>12</v>
      </c>
      <c r="D3656" s="9" t="s">
        <v>45</v>
      </c>
      <c r="E3656" s="9" t="s">
        <v>46</v>
      </c>
      <c r="F3656" s="9" t="s">
        <v>47</v>
      </c>
      <c r="G3656" s="9" t="s">
        <v>11</v>
      </c>
      <c r="H3656" s="9" t="s">
        <v>48</v>
      </c>
      <c r="I3656" s="10">
        <v>38353</v>
      </c>
      <c r="J3656" s="12">
        <v>0</v>
      </c>
    </row>
    <row r="3657" spans="1:10" x14ac:dyDescent="0.2">
      <c r="A3657" s="9" t="s">
        <v>1338</v>
      </c>
      <c r="B3657" s="9" t="s">
        <v>11</v>
      </c>
      <c r="C3657" s="9" t="s">
        <v>12</v>
      </c>
      <c r="D3657" s="9" t="s">
        <v>45</v>
      </c>
      <c r="E3657" s="9" t="s">
        <v>46</v>
      </c>
      <c r="F3657" s="9" t="s">
        <v>47</v>
      </c>
      <c r="G3657" s="9" t="s">
        <v>11</v>
      </c>
      <c r="H3657" s="9" t="s">
        <v>48</v>
      </c>
      <c r="I3657" s="10">
        <v>38718</v>
      </c>
      <c r="J3657" s="12">
        <v>0</v>
      </c>
    </row>
    <row r="3658" spans="1:10" x14ac:dyDescent="0.2">
      <c r="A3658" s="9" t="s">
        <v>1338</v>
      </c>
      <c r="B3658" s="9" t="s">
        <v>11</v>
      </c>
      <c r="C3658" s="9" t="s">
        <v>12</v>
      </c>
      <c r="D3658" s="9" t="s">
        <v>45</v>
      </c>
      <c r="E3658" s="9" t="s">
        <v>46</v>
      </c>
      <c r="F3658" s="9" t="s">
        <v>47</v>
      </c>
      <c r="G3658" s="9" t="s">
        <v>11</v>
      </c>
      <c r="H3658" s="9" t="s">
        <v>48</v>
      </c>
      <c r="I3658" s="10">
        <v>39083</v>
      </c>
      <c r="J3658" s="12">
        <v>0</v>
      </c>
    </row>
    <row r="3659" spans="1:10" x14ac:dyDescent="0.2">
      <c r="A3659" s="9" t="s">
        <v>1338</v>
      </c>
      <c r="B3659" s="9" t="s">
        <v>11</v>
      </c>
      <c r="C3659" s="9" t="s">
        <v>12</v>
      </c>
      <c r="D3659" s="9" t="s">
        <v>45</v>
      </c>
      <c r="E3659" s="9" t="s">
        <v>46</v>
      </c>
      <c r="F3659" s="9" t="s">
        <v>47</v>
      </c>
      <c r="G3659" s="9" t="s">
        <v>11</v>
      </c>
      <c r="H3659" s="9" t="s">
        <v>48</v>
      </c>
      <c r="I3659" s="10">
        <v>39448</v>
      </c>
      <c r="J3659" s="12">
        <v>0</v>
      </c>
    </row>
    <row r="3660" spans="1:10" x14ac:dyDescent="0.2">
      <c r="A3660" s="9" t="s">
        <v>1338</v>
      </c>
      <c r="B3660" s="9" t="s">
        <v>11</v>
      </c>
      <c r="C3660" s="9" t="s">
        <v>12</v>
      </c>
      <c r="D3660" s="9" t="s">
        <v>45</v>
      </c>
      <c r="E3660" s="9" t="s">
        <v>46</v>
      </c>
      <c r="F3660" s="9" t="s">
        <v>47</v>
      </c>
      <c r="G3660" s="9" t="s">
        <v>11</v>
      </c>
      <c r="H3660" s="9" t="s">
        <v>48</v>
      </c>
      <c r="I3660" s="10">
        <v>41274</v>
      </c>
      <c r="J3660" s="12">
        <v>0</v>
      </c>
    </row>
    <row r="3661" spans="1:10" x14ac:dyDescent="0.2">
      <c r="A3661" s="9" t="s">
        <v>1338</v>
      </c>
      <c r="B3661" s="9" t="s">
        <v>11</v>
      </c>
      <c r="C3661" s="9" t="s">
        <v>17</v>
      </c>
      <c r="D3661" s="9" t="s">
        <v>45</v>
      </c>
      <c r="E3661" s="9" t="s">
        <v>46</v>
      </c>
      <c r="F3661" s="9" t="s">
        <v>47</v>
      </c>
      <c r="G3661" s="9" t="s">
        <v>11</v>
      </c>
      <c r="H3661" s="9" t="s">
        <v>48</v>
      </c>
      <c r="I3661" s="10">
        <v>41319</v>
      </c>
      <c r="J3661" s="12">
        <v>0</v>
      </c>
    </row>
    <row r="3662" spans="1:10" x14ac:dyDescent="0.2">
      <c r="A3662" s="9" t="s">
        <v>1338</v>
      </c>
      <c r="B3662" s="9" t="s">
        <v>11</v>
      </c>
      <c r="C3662" s="9" t="s">
        <v>12</v>
      </c>
      <c r="D3662" s="9" t="s">
        <v>45</v>
      </c>
      <c r="E3662" s="9" t="s">
        <v>46</v>
      </c>
      <c r="F3662" s="9" t="s">
        <v>47</v>
      </c>
      <c r="G3662" s="9" t="s">
        <v>11</v>
      </c>
      <c r="H3662" s="9" t="s">
        <v>50</v>
      </c>
      <c r="I3662" s="10">
        <v>39083</v>
      </c>
      <c r="J3662" s="11">
        <v>131436.4</v>
      </c>
    </row>
    <row r="3663" spans="1:10" x14ac:dyDescent="0.2">
      <c r="A3663" s="9" t="s">
        <v>1338</v>
      </c>
      <c r="B3663" s="9" t="s">
        <v>11</v>
      </c>
      <c r="C3663" s="9" t="s">
        <v>12</v>
      </c>
      <c r="D3663" s="9" t="s">
        <v>45</v>
      </c>
      <c r="E3663" s="9" t="s">
        <v>46</v>
      </c>
      <c r="F3663" s="9" t="s">
        <v>47</v>
      </c>
      <c r="G3663" s="9" t="s">
        <v>11</v>
      </c>
      <c r="H3663" s="9" t="s">
        <v>50</v>
      </c>
      <c r="I3663" s="10">
        <v>39448</v>
      </c>
      <c r="J3663" s="11">
        <v>49415.64</v>
      </c>
    </row>
    <row r="3664" spans="1:10" x14ac:dyDescent="0.2">
      <c r="A3664" s="9" t="s">
        <v>1338</v>
      </c>
      <c r="B3664" s="9" t="s">
        <v>11</v>
      </c>
      <c r="C3664" s="9" t="s">
        <v>12</v>
      </c>
      <c r="D3664" s="9" t="s">
        <v>45</v>
      </c>
      <c r="E3664" s="9" t="s">
        <v>46</v>
      </c>
      <c r="F3664" s="9" t="s">
        <v>47</v>
      </c>
      <c r="G3664" s="9" t="s">
        <v>11</v>
      </c>
      <c r="H3664" s="9" t="s">
        <v>50</v>
      </c>
      <c r="I3664" s="10">
        <v>41274</v>
      </c>
      <c r="J3664" s="11">
        <v>218302.14</v>
      </c>
    </row>
    <row r="3665" spans="1:10" x14ac:dyDescent="0.2">
      <c r="A3665" s="9" t="s">
        <v>1338</v>
      </c>
      <c r="B3665" s="9" t="s">
        <v>11</v>
      </c>
      <c r="C3665" s="9" t="s">
        <v>12</v>
      </c>
      <c r="D3665" s="9" t="s">
        <v>45</v>
      </c>
      <c r="E3665" s="9" t="s">
        <v>46</v>
      </c>
      <c r="F3665" s="9" t="s">
        <v>47</v>
      </c>
      <c r="G3665" s="9" t="s">
        <v>11</v>
      </c>
      <c r="H3665" s="9" t="s">
        <v>50</v>
      </c>
      <c r="I3665" s="10">
        <v>42713</v>
      </c>
      <c r="J3665" s="11">
        <v>2690530.14</v>
      </c>
    </row>
    <row r="3666" spans="1:10" x14ac:dyDescent="0.2">
      <c r="A3666" s="9" t="s">
        <v>1338</v>
      </c>
      <c r="B3666" s="9" t="s">
        <v>11</v>
      </c>
      <c r="C3666" s="9" t="s">
        <v>12</v>
      </c>
      <c r="D3666" s="9" t="s">
        <v>13</v>
      </c>
      <c r="E3666" s="9" t="s">
        <v>14</v>
      </c>
      <c r="F3666" s="9" t="s">
        <v>15</v>
      </c>
      <c r="G3666" s="9" t="s">
        <v>11</v>
      </c>
      <c r="H3666" s="9" t="s">
        <v>16</v>
      </c>
      <c r="I3666" s="10">
        <v>35431</v>
      </c>
      <c r="J3666" s="12">
        <v>0</v>
      </c>
    </row>
    <row r="3667" spans="1:10" x14ac:dyDescent="0.2">
      <c r="A3667" s="9" t="s">
        <v>1338</v>
      </c>
      <c r="B3667" s="9" t="s">
        <v>11</v>
      </c>
      <c r="C3667" s="9" t="s">
        <v>12</v>
      </c>
      <c r="D3667" s="9" t="s">
        <v>13</v>
      </c>
      <c r="E3667" s="9" t="s">
        <v>14</v>
      </c>
      <c r="F3667" s="9" t="s">
        <v>15</v>
      </c>
      <c r="G3667" s="9" t="s">
        <v>11</v>
      </c>
      <c r="H3667" s="9" t="s">
        <v>16</v>
      </c>
      <c r="I3667" s="10">
        <v>36161</v>
      </c>
      <c r="J3667" s="12">
        <v>0</v>
      </c>
    </row>
    <row r="3668" spans="1:10" x14ac:dyDescent="0.2">
      <c r="A3668" s="9" t="s">
        <v>1338</v>
      </c>
      <c r="B3668" s="9" t="s">
        <v>11</v>
      </c>
      <c r="C3668" s="9" t="s">
        <v>12</v>
      </c>
      <c r="D3668" s="9" t="s">
        <v>13</v>
      </c>
      <c r="E3668" s="9" t="s">
        <v>14</v>
      </c>
      <c r="F3668" s="9" t="s">
        <v>15</v>
      </c>
      <c r="G3668" s="9" t="s">
        <v>11</v>
      </c>
      <c r="H3668" s="9" t="s">
        <v>16</v>
      </c>
      <c r="I3668" s="10">
        <v>36526</v>
      </c>
      <c r="J3668" s="12">
        <v>0</v>
      </c>
    </row>
    <row r="3669" spans="1:10" x14ac:dyDescent="0.2">
      <c r="A3669" s="9" t="s">
        <v>1338</v>
      </c>
      <c r="B3669" s="9" t="s">
        <v>11</v>
      </c>
      <c r="C3669" s="9" t="s">
        <v>12</v>
      </c>
      <c r="D3669" s="9" t="s">
        <v>13</v>
      </c>
      <c r="E3669" s="9" t="s">
        <v>14</v>
      </c>
      <c r="F3669" s="9" t="s">
        <v>15</v>
      </c>
      <c r="G3669" s="9" t="s">
        <v>11</v>
      </c>
      <c r="H3669" s="9" t="s">
        <v>16</v>
      </c>
      <c r="I3669" s="10">
        <v>36892</v>
      </c>
      <c r="J3669" s="12">
        <v>0</v>
      </c>
    </row>
    <row r="3670" spans="1:10" x14ac:dyDescent="0.2">
      <c r="A3670" s="9" t="s">
        <v>1338</v>
      </c>
      <c r="B3670" s="9" t="s">
        <v>11</v>
      </c>
      <c r="C3670" s="9" t="s">
        <v>12</v>
      </c>
      <c r="D3670" s="9" t="s">
        <v>13</v>
      </c>
      <c r="E3670" s="9" t="s">
        <v>14</v>
      </c>
      <c r="F3670" s="9" t="s">
        <v>15</v>
      </c>
      <c r="G3670" s="9" t="s">
        <v>11</v>
      </c>
      <c r="H3670" s="9" t="s">
        <v>16</v>
      </c>
      <c r="I3670" s="10">
        <v>39083</v>
      </c>
      <c r="J3670" s="12">
        <v>0</v>
      </c>
    </row>
    <row r="3671" spans="1:10" x14ac:dyDescent="0.2">
      <c r="A3671" s="9" t="s">
        <v>1338</v>
      </c>
      <c r="B3671" s="9" t="s">
        <v>11</v>
      </c>
      <c r="C3671" s="9" t="s">
        <v>12</v>
      </c>
      <c r="D3671" s="9" t="s">
        <v>13</v>
      </c>
      <c r="E3671" s="9" t="s">
        <v>14</v>
      </c>
      <c r="F3671" s="9" t="s">
        <v>15</v>
      </c>
      <c r="G3671" s="9" t="s">
        <v>11</v>
      </c>
      <c r="H3671" s="9" t="s">
        <v>16</v>
      </c>
      <c r="I3671" s="10">
        <v>39448</v>
      </c>
      <c r="J3671" s="12">
        <v>0</v>
      </c>
    </row>
    <row r="3672" spans="1:10" x14ac:dyDescent="0.2">
      <c r="A3672" s="9" t="s">
        <v>1338</v>
      </c>
      <c r="B3672" s="9" t="s">
        <v>11</v>
      </c>
      <c r="C3672" s="9" t="s">
        <v>12</v>
      </c>
      <c r="D3672" s="9" t="s">
        <v>13</v>
      </c>
      <c r="E3672" s="9" t="s">
        <v>14</v>
      </c>
      <c r="F3672" s="9" t="s">
        <v>15</v>
      </c>
      <c r="G3672" s="9" t="s">
        <v>11</v>
      </c>
      <c r="H3672" s="9" t="s">
        <v>16</v>
      </c>
      <c r="I3672" s="10">
        <v>39814</v>
      </c>
      <c r="J3672" s="12">
        <v>0</v>
      </c>
    </row>
    <row r="3673" spans="1:10" x14ac:dyDescent="0.2">
      <c r="A3673" s="9" t="s">
        <v>1338</v>
      </c>
      <c r="B3673" s="9" t="s">
        <v>11</v>
      </c>
      <c r="C3673" s="9" t="s">
        <v>12</v>
      </c>
      <c r="D3673" s="9" t="s">
        <v>13</v>
      </c>
      <c r="E3673" s="9" t="s">
        <v>14</v>
      </c>
      <c r="F3673" s="9" t="s">
        <v>15</v>
      </c>
      <c r="G3673" s="9" t="s">
        <v>11</v>
      </c>
      <c r="H3673" s="9" t="s">
        <v>16</v>
      </c>
      <c r="I3673" s="10">
        <v>40179</v>
      </c>
      <c r="J3673" s="12">
        <v>0</v>
      </c>
    </row>
    <row r="3674" spans="1:10" x14ac:dyDescent="0.2">
      <c r="A3674" s="9" t="s">
        <v>1338</v>
      </c>
      <c r="B3674" s="9" t="s">
        <v>11</v>
      </c>
      <c r="C3674" s="9" t="s">
        <v>12</v>
      </c>
      <c r="D3674" s="9" t="s">
        <v>13</v>
      </c>
      <c r="E3674" s="9" t="s">
        <v>14</v>
      </c>
      <c r="F3674" s="9" t="s">
        <v>15</v>
      </c>
      <c r="G3674" s="9" t="s">
        <v>11</v>
      </c>
      <c r="H3674" s="9" t="s">
        <v>16</v>
      </c>
      <c r="I3674" s="10">
        <v>40544</v>
      </c>
      <c r="J3674" s="12">
        <v>0</v>
      </c>
    </row>
    <row r="3675" spans="1:10" x14ac:dyDescent="0.2">
      <c r="A3675" s="9" t="s">
        <v>1338</v>
      </c>
      <c r="B3675" s="9" t="s">
        <v>11</v>
      </c>
      <c r="C3675" s="9" t="s">
        <v>12</v>
      </c>
      <c r="D3675" s="9" t="s">
        <v>13</v>
      </c>
      <c r="E3675" s="9" t="s">
        <v>14</v>
      </c>
      <c r="F3675" s="9" t="s">
        <v>15</v>
      </c>
      <c r="G3675" s="9" t="s">
        <v>11</v>
      </c>
      <c r="H3675" s="9" t="s">
        <v>16</v>
      </c>
      <c r="I3675" s="10">
        <v>40909</v>
      </c>
      <c r="J3675" s="12">
        <v>0</v>
      </c>
    </row>
    <row r="3676" spans="1:10" x14ac:dyDescent="0.2">
      <c r="A3676" s="9" t="s">
        <v>1338</v>
      </c>
      <c r="B3676" s="9" t="s">
        <v>11</v>
      </c>
      <c r="C3676" s="9" t="s">
        <v>12</v>
      </c>
      <c r="D3676" s="9" t="s">
        <v>13</v>
      </c>
      <c r="E3676" s="9" t="s">
        <v>14</v>
      </c>
      <c r="F3676" s="9" t="s">
        <v>15</v>
      </c>
      <c r="G3676" s="9" t="s">
        <v>11</v>
      </c>
      <c r="H3676" s="9" t="s">
        <v>16</v>
      </c>
      <c r="I3676" s="10">
        <v>41091</v>
      </c>
      <c r="J3676" s="12">
        <v>0</v>
      </c>
    </row>
    <row r="3677" spans="1:10" x14ac:dyDescent="0.2">
      <c r="A3677" s="9" t="s">
        <v>1338</v>
      </c>
      <c r="B3677" s="9" t="s">
        <v>11</v>
      </c>
      <c r="C3677" s="9" t="s">
        <v>12</v>
      </c>
      <c r="D3677" s="9" t="s">
        <v>13</v>
      </c>
      <c r="E3677" s="9" t="s">
        <v>14</v>
      </c>
      <c r="F3677" s="9" t="s">
        <v>15</v>
      </c>
      <c r="G3677" s="9" t="s">
        <v>11</v>
      </c>
      <c r="H3677" s="9" t="s">
        <v>16</v>
      </c>
      <c r="I3677" s="10">
        <v>41275</v>
      </c>
      <c r="J3677" s="12">
        <v>0</v>
      </c>
    </row>
    <row r="3678" spans="1:10" x14ac:dyDescent="0.2">
      <c r="A3678" s="9" t="s">
        <v>1338</v>
      </c>
      <c r="B3678" s="9" t="s">
        <v>11</v>
      </c>
      <c r="C3678" s="9" t="s">
        <v>12</v>
      </c>
      <c r="D3678" s="9" t="s">
        <v>13</v>
      </c>
      <c r="E3678" s="9" t="s">
        <v>14</v>
      </c>
      <c r="F3678" s="9" t="s">
        <v>15</v>
      </c>
      <c r="G3678" s="9" t="s">
        <v>11</v>
      </c>
      <c r="H3678" s="9" t="s">
        <v>16</v>
      </c>
      <c r="I3678" s="10">
        <v>41426</v>
      </c>
      <c r="J3678" s="12">
        <v>0</v>
      </c>
    </row>
    <row r="3679" spans="1:10" x14ac:dyDescent="0.2">
      <c r="A3679" s="9" t="s">
        <v>1338</v>
      </c>
      <c r="B3679" s="9" t="s">
        <v>11</v>
      </c>
      <c r="C3679" s="9" t="s">
        <v>12</v>
      </c>
      <c r="D3679" s="9" t="s">
        <v>13</v>
      </c>
      <c r="E3679" s="9" t="s">
        <v>14</v>
      </c>
      <c r="F3679" s="9" t="s">
        <v>15</v>
      </c>
      <c r="G3679" s="9" t="s">
        <v>11</v>
      </c>
      <c r="H3679" s="9" t="s">
        <v>16</v>
      </c>
      <c r="I3679" s="10">
        <v>41640</v>
      </c>
      <c r="J3679" s="12">
        <v>0</v>
      </c>
    </row>
    <row r="3680" spans="1:10" x14ac:dyDescent="0.2">
      <c r="A3680" s="9" t="s">
        <v>1338</v>
      </c>
      <c r="B3680" s="9" t="s">
        <v>11</v>
      </c>
      <c r="C3680" s="9" t="s">
        <v>12</v>
      </c>
      <c r="D3680" s="9" t="s">
        <v>13</v>
      </c>
      <c r="E3680" s="9" t="s">
        <v>14</v>
      </c>
      <c r="F3680" s="9" t="s">
        <v>15</v>
      </c>
      <c r="G3680" s="9" t="s">
        <v>11</v>
      </c>
      <c r="H3680" s="9" t="s">
        <v>16</v>
      </c>
      <c r="I3680" s="10">
        <v>42005</v>
      </c>
      <c r="J3680" s="12">
        <v>0</v>
      </c>
    </row>
    <row r="3681" spans="1:10" x14ac:dyDescent="0.2">
      <c r="A3681" s="9" t="s">
        <v>1338</v>
      </c>
      <c r="B3681" s="9" t="s">
        <v>11</v>
      </c>
      <c r="C3681" s="9" t="s">
        <v>12</v>
      </c>
      <c r="D3681" s="9" t="s">
        <v>13</v>
      </c>
      <c r="E3681" s="9" t="s">
        <v>14</v>
      </c>
      <c r="F3681" s="9" t="s">
        <v>15</v>
      </c>
      <c r="G3681" s="9" t="s">
        <v>11</v>
      </c>
      <c r="H3681" s="9" t="s">
        <v>16</v>
      </c>
      <c r="I3681" s="10">
        <v>42370</v>
      </c>
      <c r="J3681" s="12">
        <v>0</v>
      </c>
    </row>
    <row r="3682" spans="1:10" x14ac:dyDescent="0.2">
      <c r="A3682" s="9" t="s">
        <v>1338</v>
      </c>
      <c r="B3682" s="9" t="s">
        <v>11</v>
      </c>
      <c r="C3682" s="9" t="s">
        <v>12</v>
      </c>
      <c r="D3682" s="9" t="s">
        <v>13</v>
      </c>
      <c r="E3682" s="9" t="s">
        <v>14</v>
      </c>
      <c r="F3682" s="9" t="s">
        <v>15</v>
      </c>
      <c r="G3682" s="9" t="s">
        <v>11</v>
      </c>
      <c r="H3682" s="9" t="s">
        <v>20</v>
      </c>
      <c r="I3682" s="10">
        <v>39083</v>
      </c>
      <c r="J3682" s="11">
        <v>9071.01</v>
      </c>
    </row>
    <row r="3683" spans="1:10" x14ac:dyDescent="0.2">
      <c r="A3683" s="9" t="s">
        <v>1338</v>
      </c>
      <c r="B3683" s="9" t="s">
        <v>11</v>
      </c>
      <c r="C3683" s="9" t="s">
        <v>12</v>
      </c>
      <c r="D3683" s="9" t="s">
        <v>13</v>
      </c>
      <c r="E3683" s="9" t="s">
        <v>14</v>
      </c>
      <c r="F3683" s="9" t="s">
        <v>15</v>
      </c>
      <c r="G3683" s="9" t="s">
        <v>11</v>
      </c>
      <c r="H3683" s="9" t="s">
        <v>20</v>
      </c>
      <c r="I3683" s="10">
        <v>39448</v>
      </c>
      <c r="J3683" s="11">
        <v>334812.99</v>
      </c>
    </row>
    <row r="3684" spans="1:10" x14ac:dyDescent="0.2">
      <c r="A3684" s="9" t="s">
        <v>1338</v>
      </c>
      <c r="B3684" s="9" t="s">
        <v>11</v>
      </c>
      <c r="C3684" s="9" t="s">
        <v>12</v>
      </c>
      <c r="D3684" s="9" t="s">
        <v>13</v>
      </c>
      <c r="E3684" s="9" t="s">
        <v>14</v>
      </c>
      <c r="F3684" s="9" t="s">
        <v>15</v>
      </c>
      <c r="G3684" s="9" t="s">
        <v>11</v>
      </c>
      <c r="H3684" s="9" t="s">
        <v>20</v>
      </c>
      <c r="I3684" s="10">
        <v>39814</v>
      </c>
      <c r="J3684" s="11">
        <v>480547.53</v>
      </c>
    </row>
    <row r="3685" spans="1:10" x14ac:dyDescent="0.2">
      <c r="A3685" s="9" t="s">
        <v>1338</v>
      </c>
      <c r="B3685" s="9" t="s">
        <v>11</v>
      </c>
      <c r="C3685" s="9" t="s">
        <v>12</v>
      </c>
      <c r="D3685" s="9" t="s">
        <v>13</v>
      </c>
      <c r="E3685" s="9" t="s">
        <v>14</v>
      </c>
      <c r="F3685" s="9" t="s">
        <v>15</v>
      </c>
      <c r="G3685" s="9" t="s">
        <v>11</v>
      </c>
      <c r="H3685" s="9" t="s">
        <v>20</v>
      </c>
      <c r="I3685" s="10">
        <v>40179</v>
      </c>
      <c r="J3685" s="11">
        <v>506150.31</v>
      </c>
    </row>
    <row r="3686" spans="1:10" x14ac:dyDescent="0.2">
      <c r="A3686" s="9" t="s">
        <v>1338</v>
      </c>
      <c r="B3686" s="9" t="s">
        <v>11</v>
      </c>
      <c r="C3686" s="9" t="s">
        <v>12</v>
      </c>
      <c r="D3686" s="9" t="s">
        <v>13</v>
      </c>
      <c r="E3686" s="9" t="s">
        <v>14</v>
      </c>
      <c r="F3686" s="9" t="s">
        <v>15</v>
      </c>
      <c r="G3686" s="9" t="s">
        <v>11</v>
      </c>
      <c r="H3686" s="9" t="s">
        <v>20</v>
      </c>
      <c r="I3686" s="10">
        <v>40544</v>
      </c>
      <c r="J3686" s="11">
        <v>523780.49</v>
      </c>
    </row>
    <row r="3687" spans="1:10" x14ac:dyDescent="0.2">
      <c r="A3687" s="9" t="s">
        <v>1338</v>
      </c>
      <c r="B3687" s="9" t="s">
        <v>11</v>
      </c>
      <c r="C3687" s="9" t="s">
        <v>12</v>
      </c>
      <c r="D3687" s="9" t="s">
        <v>13</v>
      </c>
      <c r="E3687" s="9" t="s">
        <v>14</v>
      </c>
      <c r="F3687" s="9" t="s">
        <v>15</v>
      </c>
      <c r="G3687" s="9" t="s">
        <v>11</v>
      </c>
      <c r="H3687" s="9" t="s">
        <v>20</v>
      </c>
      <c r="I3687" s="10">
        <v>40909</v>
      </c>
      <c r="J3687" s="11">
        <v>233805.34</v>
      </c>
    </row>
    <row r="3688" spans="1:10" x14ac:dyDescent="0.2">
      <c r="A3688" s="9" t="s">
        <v>1338</v>
      </c>
      <c r="B3688" s="9" t="s">
        <v>11</v>
      </c>
      <c r="C3688" s="9" t="s">
        <v>12</v>
      </c>
      <c r="D3688" s="9" t="s">
        <v>13</v>
      </c>
      <c r="E3688" s="9" t="s">
        <v>14</v>
      </c>
      <c r="F3688" s="9" t="s">
        <v>15</v>
      </c>
      <c r="G3688" s="9" t="s">
        <v>11</v>
      </c>
      <c r="H3688" s="9" t="s">
        <v>20</v>
      </c>
      <c r="I3688" s="10">
        <v>41091</v>
      </c>
      <c r="J3688" s="11">
        <v>163271.76</v>
      </c>
    </row>
    <row r="3689" spans="1:10" x14ac:dyDescent="0.2">
      <c r="A3689" s="9" t="s">
        <v>1338</v>
      </c>
      <c r="B3689" s="9" t="s">
        <v>11</v>
      </c>
      <c r="C3689" s="9" t="s">
        <v>12</v>
      </c>
      <c r="D3689" s="9" t="s">
        <v>13</v>
      </c>
      <c r="E3689" s="9" t="s">
        <v>14</v>
      </c>
      <c r="F3689" s="9" t="s">
        <v>15</v>
      </c>
      <c r="G3689" s="9" t="s">
        <v>11</v>
      </c>
      <c r="H3689" s="9" t="s">
        <v>20</v>
      </c>
      <c r="I3689" s="10">
        <v>41275</v>
      </c>
      <c r="J3689" s="11">
        <v>320189.71999999997</v>
      </c>
    </row>
    <row r="3690" spans="1:10" x14ac:dyDescent="0.2">
      <c r="A3690" s="9" t="s">
        <v>1338</v>
      </c>
      <c r="B3690" s="9" t="s">
        <v>11</v>
      </c>
      <c r="C3690" s="9" t="s">
        <v>12</v>
      </c>
      <c r="D3690" s="9" t="s">
        <v>13</v>
      </c>
      <c r="E3690" s="9" t="s">
        <v>14</v>
      </c>
      <c r="F3690" s="9" t="s">
        <v>15</v>
      </c>
      <c r="G3690" s="9" t="s">
        <v>11</v>
      </c>
      <c r="H3690" s="9" t="s">
        <v>20</v>
      </c>
      <c r="I3690" s="10">
        <v>41640</v>
      </c>
      <c r="J3690" s="11">
        <v>668948.78</v>
      </c>
    </row>
    <row r="3691" spans="1:10" x14ac:dyDescent="0.2">
      <c r="A3691" s="9" t="s">
        <v>1338</v>
      </c>
      <c r="B3691" s="9" t="s">
        <v>11</v>
      </c>
      <c r="C3691" s="9" t="s">
        <v>12</v>
      </c>
      <c r="D3691" s="9" t="s">
        <v>13</v>
      </c>
      <c r="E3691" s="9" t="s">
        <v>14</v>
      </c>
      <c r="F3691" s="9" t="s">
        <v>15</v>
      </c>
      <c r="G3691" s="9" t="s">
        <v>11</v>
      </c>
      <c r="H3691" s="9" t="s">
        <v>20</v>
      </c>
      <c r="I3691" s="10">
        <v>42005</v>
      </c>
      <c r="J3691" s="11">
        <v>335883.83</v>
      </c>
    </row>
    <row r="3692" spans="1:10" x14ac:dyDescent="0.2">
      <c r="A3692" s="9" t="s">
        <v>1338</v>
      </c>
      <c r="B3692" s="9" t="s">
        <v>11</v>
      </c>
      <c r="C3692" s="9" t="s">
        <v>12</v>
      </c>
      <c r="D3692" s="9" t="s">
        <v>13</v>
      </c>
      <c r="E3692" s="9" t="s">
        <v>14</v>
      </c>
      <c r="F3692" s="9" t="s">
        <v>15</v>
      </c>
      <c r="G3692" s="9" t="s">
        <v>11</v>
      </c>
      <c r="H3692" s="9" t="s">
        <v>20</v>
      </c>
      <c r="I3692" s="10">
        <v>42278</v>
      </c>
      <c r="J3692" s="11">
        <v>101297.34</v>
      </c>
    </row>
    <row r="3693" spans="1:10" x14ac:dyDescent="0.2">
      <c r="A3693" s="9" t="s">
        <v>1338</v>
      </c>
      <c r="B3693" s="9" t="s">
        <v>11</v>
      </c>
      <c r="C3693" s="9" t="s">
        <v>12</v>
      </c>
      <c r="D3693" s="9" t="s">
        <v>13</v>
      </c>
      <c r="E3693" s="9" t="s">
        <v>14</v>
      </c>
      <c r="F3693" s="9" t="s">
        <v>15</v>
      </c>
      <c r="G3693" s="9" t="s">
        <v>11</v>
      </c>
      <c r="H3693" s="9" t="s">
        <v>20</v>
      </c>
      <c r="I3693" s="10">
        <v>42309</v>
      </c>
      <c r="J3693" s="11">
        <v>47268.28</v>
      </c>
    </row>
    <row r="3694" spans="1:10" x14ac:dyDescent="0.2">
      <c r="A3694" s="9" t="s">
        <v>1338</v>
      </c>
      <c r="B3694" s="9" t="s">
        <v>11</v>
      </c>
      <c r="C3694" s="9" t="s">
        <v>12</v>
      </c>
      <c r="D3694" s="9" t="s">
        <v>13</v>
      </c>
      <c r="E3694" s="9" t="s">
        <v>14</v>
      </c>
      <c r="F3694" s="9" t="s">
        <v>15</v>
      </c>
      <c r="G3694" s="9" t="s">
        <v>11</v>
      </c>
      <c r="H3694" s="9" t="s">
        <v>20</v>
      </c>
      <c r="I3694" s="10">
        <v>42370</v>
      </c>
      <c r="J3694" s="11">
        <v>1439848.03</v>
      </c>
    </row>
    <row r="3695" spans="1:10" x14ac:dyDescent="0.2">
      <c r="A3695" s="9" t="s">
        <v>1339</v>
      </c>
      <c r="B3695" s="9" t="s">
        <v>11</v>
      </c>
      <c r="C3695" s="9" t="s">
        <v>12</v>
      </c>
      <c r="D3695" s="9" t="s">
        <v>30</v>
      </c>
      <c r="E3695" s="9" t="s">
        <v>31</v>
      </c>
      <c r="F3695" s="9" t="s">
        <v>32</v>
      </c>
      <c r="G3695" s="9" t="s">
        <v>11</v>
      </c>
      <c r="H3695" s="9" t="s">
        <v>33</v>
      </c>
      <c r="I3695" s="10">
        <v>29221</v>
      </c>
      <c r="J3695" s="12">
        <v>0</v>
      </c>
    </row>
    <row r="3696" spans="1:10" x14ac:dyDescent="0.2">
      <c r="A3696" s="9" t="s">
        <v>1339</v>
      </c>
      <c r="B3696" s="9" t="s">
        <v>11</v>
      </c>
      <c r="C3696" s="9" t="s">
        <v>12</v>
      </c>
      <c r="D3696" s="9" t="s">
        <v>30</v>
      </c>
      <c r="E3696" s="9" t="s">
        <v>31</v>
      </c>
      <c r="F3696" s="9" t="s">
        <v>32</v>
      </c>
      <c r="G3696" s="9" t="s">
        <v>11</v>
      </c>
      <c r="H3696" s="9" t="s">
        <v>33</v>
      </c>
      <c r="I3696" s="10">
        <v>29587</v>
      </c>
      <c r="J3696" s="12">
        <v>0</v>
      </c>
    </row>
    <row r="3697" spans="1:10" x14ac:dyDescent="0.2">
      <c r="A3697" s="9" t="s">
        <v>1339</v>
      </c>
      <c r="B3697" s="9" t="s">
        <v>11</v>
      </c>
      <c r="C3697" s="9" t="s">
        <v>12</v>
      </c>
      <c r="D3697" s="9" t="s">
        <v>30</v>
      </c>
      <c r="E3697" s="9" t="s">
        <v>31</v>
      </c>
      <c r="F3697" s="9" t="s">
        <v>32</v>
      </c>
      <c r="G3697" s="9" t="s">
        <v>11</v>
      </c>
      <c r="H3697" s="9" t="s">
        <v>33</v>
      </c>
      <c r="I3697" s="10">
        <v>29952</v>
      </c>
      <c r="J3697" s="12">
        <v>0</v>
      </c>
    </row>
    <row r="3698" spans="1:10" x14ac:dyDescent="0.2">
      <c r="A3698" s="9" t="s">
        <v>1339</v>
      </c>
      <c r="B3698" s="9" t="s">
        <v>11</v>
      </c>
      <c r="C3698" s="9" t="s">
        <v>12</v>
      </c>
      <c r="D3698" s="9" t="s">
        <v>30</v>
      </c>
      <c r="E3698" s="9" t="s">
        <v>31</v>
      </c>
      <c r="F3698" s="9" t="s">
        <v>32</v>
      </c>
      <c r="G3698" s="9" t="s">
        <v>11</v>
      </c>
      <c r="H3698" s="9" t="s">
        <v>33</v>
      </c>
      <c r="I3698" s="10">
        <v>30317</v>
      </c>
      <c r="J3698" s="12">
        <v>0</v>
      </c>
    </row>
    <row r="3699" spans="1:10" x14ac:dyDescent="0.2">
      <c r="A3699" s="9" t="s">
        <v>1339</v>
      </c>
      <c r="B3699" s="9" t="s">
        <v>11</v>
      </c>
      <c r="C3699" s="9" t="s">
        <v>12</v>
      </c>
      <c r="D3699" s="9" t="s">
        <v>30</v>
      </c>
      <c r="E3699" s="9" t="s">
        <v>31</v>
      </c>
      <c r="F3699" s="9" t="s">
        <v>32</v>
      </c>
      <c r="G3699" s="9" t="s">
        <v>11</v>
      </c>
      <c r="H3699" s="9" t="s">
        <v>33</v>
      </c>
      <c r="I3699" s="10">
        <v>30682</v>
      </c>
      <c r="J3699" s="12">
        <v>0</v>
      </c>
    </row>
    <row r="3700" spans="1:10" x14ac:dyDescent="0.2">
      <c r="A3700" s="9" t="s">
        <v>1339</v>
      </c>
      <c r="B3700" s="9" t="s">
        <v>11</v>
      </c>
      <c r="C3700" s="9" t="s">
        <v>12</v>
      </c>
      <c r="D3700" s="9" t="s">
        <v>30</v>
      </c>
      <c r="E3700" s="9" t="s">
        <v>31</v>
      </c>
      <c r="F3700" s="9" t="s">
        <v>32</v>
      </c>
      <c r="G3700" s="9" t="s">
        <v>11</v>
      </c>
      <c r="H3700" s="9" t="s">
        <v>33</v>
      </c>
      <c r="I3700" s="10">
        <v>31048</v>
      </c>
      <c r="J3700" s="12">
        <v>0</v>
      </c>
    </row>
    <row r="3701" spans="1:10" x14ac:dyDescent="0.2">
      <c r="A3701" s="9" t="s">
        <v>1339</v>
      </c>
      <c r="B3701" s="9" t="s">
        <v>11</v>
      </c>
      <c r="C3701" s="9" t="s">
        <v>12</v>
      </c>
      <c r="D3701" s="9" t="s">
        <v>30</v>
      </c>
      <c r="E3701" s="9" t="s">
        <v>31</v>
      </c>
      <c r="F3701" s="9" t="s">
        <v>32</v>
      </c>
      <c r="G3701" s="9" t="s">
        <v>11</v>
      </c>
      <c r="H3701" s="9" t="s">
        <v>33</v>
      </c>
      <c r="I3701" s="10">
        <v>31413</v>
      </c>
      <c r="J3701" s="12">
        <v>0</v>
      </c>
    </row>
    <row r="3702" spans="1:10" x14ac:dyDescent="0.2">
      <c r="A3702" s="9" t="s">
        <v>1339</v>
      </c>
      <c r="B3702" s="9" t="s">
        <v>11</v>
      </c>
      <c r="C3702" s="9" t="s">
        <v>12</v>
      </c>
      <c r="D3702" s="9" t="s">
        <v>30</v>
      </c>
      <c r="E3702" s="9" t="s">
        <v>31</v>
      </c>
      <c r="F3702" s="9" t="s">
        <v>32</v>
      </c>
      <c r="G3702" s="9" t="s">
        <v>11</v>
      </c>
      <c r="H3702" s="9" t="s">
        <v>33</v>
      </c>
      <c r="I3702" s="10">
        <v>31778</v>
      </c>
      <c r="J3702" s="12">
        <v>0</v>
      </c>
    </row>
    <row r="3703" spans="1:10" x14ac:dyDescent="0.2">
      <c r="A3703" s="9" t="s">
        <v>1339</v>
      </c>
      <c r="B3703" s="9" t="s">
        <v>11</v>
      </c>
      <c r="C3703" s="9" t="s">
        <v>12</v>
      </c>
      <c r="D3703" s="9" t="s">
        <v>30</v>
      </c>
      <c r="E3703" s="9" t="s">
        <v>31</v>
      </c>
      <c r="F3703" s="9" t="s">
        <v>32</v>
      </c>
      <c r="G3703" s="9" t="s">
        <v>11</v>
      </c>
      <c r="H3703" s="9" t="s">
        <v>33</v>
      </c>
      <c r="I3703" s="10">
        <v>32143</v>
      </c>
      <c r="J3703" s="12">
        <v>0</v>
      </c>
    </row>
    <row r="3704" spans="1:10" x14ac:dyDescent="0.2">
      <c r="A3704" s="9" t="s">
        <v>1339</v>
      </c>
      <c r="B3704" s="9" t="s">
        <v>11</v>
      </c>
      <c r="C3704" s="9" t="s">
        <v>12</v>
      </c>
      <c r="D3704" s="9" t="s">
        <v>30</v>
      </c>
      <c r="E3704" s="9" t="s">
        <v>31</v>
      </c>
      <c r="F3704" s="9" t="s">
        <v>32</v>
      </c>
      <c r="G3704" s="9" t="s">
        <v>11</v>
      </c>
      <c r="H3704" s="9" t="s">
        <v>33</v>
      </c>
      <c r="I3704" s="10">
        <v>32509</v>
      </c>
      <c r="J3704" s="12">
        <v>0</v>
      </c>
    </row>
    <row r="3705" spans="1:10" x14ac:dyDescent="0.2">
      <c r="A3705" s="9" t="s">
        <v>1339</v>
      </c>
      <c r="B3705" s="9" t="s">
        <v>11</v>
      </c>
      <c r="C3705" s="9" t="s">
        <v>12</v>
      </c>
      <c r="D3705" s="9" t="s">
        <v>30</v>
      </c>
      <c r="E3705" s="9" t="s">
        <v>31</v>
      </c>
      <c r="F3705" s="9" t="s">
        <v>32</v>
      </c>
      <c r="G3705" s="9" t="s">
        <v>11</v>
      </c>
      <c r="H3705" s="9" t="s">
        <v>33</v>
      </c>
      <c r="I3705" s="10">
        <v>32874</v>
      </c>
      <c r="J3705" s="12">
        <v>0</v>
      </c>
    </row>
    <row r="3706" spans="1:10" x14ac:dyDescent="0.2">
      <c r="A3706" s="9" t="s">
        <v>1339</v>
      </c>
      <c r="B3706" s="9" t="s">
        <v>11</v>
      </c>
      <c r="C3706" s="9" t="s">
        <v>12</v>
      </c>
      <c r="D3706" s="9" t="s">
        <v>30</v>
      </c>
      <c r="E3706" s="9" t="s">
        <v>31</v>
      </c>
      <c r="F3706" s="9" t="s">
        <v>32</v>
      </c>
      <c r="G3706" s="9" t="s">
        <v>11</v>
      </c>
      <c r="H3706" s="9" t="s">
        <v>33</v>
      </c>
      <c r="I3706" s="10">
        <v>33604</v>
      </c>
      <c r="J3706" s="12">
        <v>0</v>
      </c>
    </row>
    <row r="3707" spans="1:10" x14ac:dyDescent="0.2">
      <c r="A3707" s="9" t="s">
        <v>1339</v>
      </c>
      <c r="B3707" s="9" t="s">
        <v>11</v>
      </c>
      <c r="C3707" s="9" t="s">
        <v>12</v>
      </c>
      <c r="D3707" s="9" t="s">
        <v>30</v>
      </c>
      <c r="E3707" s="9" t="s">
        <v>31</v>
      </c>
      <c r="F3707" s="9" t="s">
        <v>32</v>
      </c>
      <c r="G3707" s="9" t="s">
        <v>11</v>
      </c>
      <c r="H3707" s="9" t="s">
        <v>33</v>
      </c>
      <c r="I3707" s="10">
        <v>34335</v>
      </c>
      <c r="J3707" s="12">
        <v>0</v>
      </c>
    </row>
    <row r="3708" spans="1:10" x14ac:dyDescent="0.2">
      <c r="A3708" s="9" t="s">
        <v>1339</v>
      </c>
      <c r="B3708" s="9" t="s">
        <v>11</v>
      </c>
      <c r="C3708" s="9" t="s">
        <v>12</v>
      </c>
      <c r="D3708" s="9" t="s">
        <v>30</v>
      </c>
      <c r="E3708" s="9" t="s">
        <v>31</v>
      </c>
      <c r="F3708" s="9" t="s">
        <v>32</v>
      </c>
      <c r="G3708" s="9" t="s">
        <v>11</v>
      </c>
      <c r="H3708" s="9" t="s">
        <v>33</v>
      </c>
      <c r="I3708" s="10">
        <v>34700</v>
      </c>
      <c r="J3708" s="12">
        <v>0</v>
      </c>
    </row>
    <row r="3709" spans="1:10" x14ac:dyDescent="0.2">
      <c r="A3709" s="9" t="s">
        <v>1339</v>
      </c>
      <c r="B3709" s="9" t="s">
        <v>11</v>
      </c>
      <c r="C3709" s="9" t="s">
        <v>12</v>
      </c>
      <c r="D3709" s="9" t="s">
        <v>30</v>
      </c>
      <c r="E3709" s="9" t="s">
        <v>31</v>
      </c>
      <c r="F3709" s="9" t="s">
        <v>32</v>
      </c>
      <c r="G3709" s="9" t="s">
        <v>11</v>
      </c>
      <c r="H3709" s="9" t="s">
        <v>33</v>
      </c>
      <c r="I3709" s="10">
        <v>35065</v>
      </c>
      <c r="J3709" s="12">
        <v>0</v>
      </c>
    </row>
    <row r="3710" spans="1:10" x14ac:dyDescent="0.2">
      <c r="A3710" s="9" t="s">
        <v>1339</v>
      </c>
      <c r="B3710" s="9" t="s">
        <v>11</v>
      </c>
      <c r="C3710" s="9" t="s">
        <v>12</v>
      </c>
      <c r="D3710" s="9" t="s">
        <v>30</v>
      </c>
      <c r="E3710" s="9" t="s">
        <v>31</v>
      </c>
      <c r="F3710" s="9" t="s">
        <v>32</v>
      </c>
      <c r="G3710" s="9" t="s">
        <v>11</v>
      </c>
      <c r="H3710" s="9" t="s">
        <v>33</v>
      </c>
      <c r="I3710" s="10">
        <v>35431</v>
      </c>
      <c r="J3710" s="12">
        <v>0</v>
      </c>
    </row>
    <row r="3711" spans="1:10" x14ac:dyDescent="0.2">
      <c r="A3711" s="9" t="s">
        <v>1339</v>
      </c>
      <c r="B3711" s="9" t="s">
        <v>11</v>
      </c>
      <c r="C3711" s="9" t="s">
        <v>12</v>
      </c>
      <c r="D3711" s="9" t="s">
        <v>30</v>
      </c>
      <c r="E3711" s="9" t="s">
        <v>31</v>
      </c>
      <c r="F3711" s="9" t="s">
        <v>32</v>
      </c>
      <c r="G3711" s="9" t="s">
        <v>11</v>
      </c>
      <c r="H3711" s="9" t="s">
        <v>33</v>
      </c>
      <c r="I3711" s="10">
        <v>35796</v>
      </c>
      <c r="J3711" s="12">
        <v>0</v>
      </c>
    </row>
    <row r="3712" spans="1:10" x14ac:dyDescent="0.2">
      <c r="A3712" s="9" t="s">
        <v>1339</v>
      </c>
      <c r="B3712" s="9" t="s">
        <v>11</v>
      </c>
      <c r="C3712" s="9" t="s">
        <v>12</v>
      </c>
      <c r="D3712" s="9" t="s">
        <v>30</v>
      </c>
      <c r="E3712" s="9" t="s">
        <v>31</v>
      </c>
      <c r="F3712" s="9" t="s">
        <v>32</v>
      </c>
      <c r="G3712" s="9" t="s">
        <v>11</v>
      </c>
      <c r="H3712" s="9" t="s">
        <v>33</v>
      </c>
      <c r="I3712" s="10">
        <v>36161</v>
      </c>
      <c r="J3712" s="12">
        <v>0</v>
      </c>
    </row>
    <row r="3713" spans="1:10" x14ac:dyDescent="0.2">
      <c r="A3713" s="9" t="s">
        <v>1339</v>
      </c>
      <c r="B3713" s="9" t="s">
        <v>11</v>
      </c>
      <c r="C3713" s="9" t="s">
        <v>12</v>
      </c>
      <c r="D3713" s="9" t="s">
        <v>30</v>
      </c>
      <c r="E3713" s="9" t="s">
        <v>31</v>
      </c>
      <c r="F3713" s="9" t="s">
        <v>32</v>
      </c>
      <c r="G3713" s="9" t="s">
        <v>11</v>
      </c>
      <c r="H3713" s="9" t="s">
        <v>33</v>
      </c>
      <c r="I3713" s="10">
        <v>36526</v>
      </c>
      <c r="J3713" s="12">
        <v>0</v>
      </c>
    </row>
    <row r="3714" spans="1:10" x14ac:dyDescent="0.2">
      <c r="A3714" s="9" t="s">
        <v>1339</v>
      </c>
      <c r="B3714" s="9" t="s">
        <v>11</v>
      </c>
      <c r="C3714" s="9" t="s">
        <v>12</v>
      </c>
      <c r="D3714" s="9" t="s">
        <v>30</v>
      </c>
      <c r="E3714" s="9" t="s">
        <v>31</v>
      </c>
      <c r="F3714" s="9" t="s">
        <v>32</v>
      </c>
      <c r="G3714" s="9" t="s">
        <v>11</v>
      </c>
      <c r="H3714" s="9" t="s">
        <v>33</v>
      </c>
      <c r="I3714" s="10">
        <v>36892</v>
      </c>
      <c r="J3714" s="12">
        <v>0</v>
      </c>
    </row>
    <row r="3715" spans="1:10" x14ac:dyDescent="0.2">
      <c r="A3715" s="9" t="s">
        <v>1339</v>
      </c>
      <c r="B3715" s="9" t="s">
        <v>11</v>
      </c>
      <c r="C3715" s="9" t="s">
        <v>12</v>
      </c>
      <c r="D3715" s="9" t="s">
        <v>30</v>
      </c>
      <c r="E3715" s="9" t="s">
        <v>31</v>
      </c>
      <c r="F3715" s="9" t="s">
        <v>32</v>
      </c>
      <c r="G3715" s="9" t="s">
        <v>11</v>
      </c>
      <c r="H3715" s="9" t="s">
        <v>33</v>
      </c>
      <c r="I3715" s="10">
        <v>37622</v>
      </c>
      <c r="J3715" s="12">
        <v>0</v>
      </c>
    </row>
    <row r="3716" spans="1:10" x14ac:dyDescent="0.2">
      <c r="A3716" s="9" t="s">
        <v>1339</v>
      </c>
      <c r="B3716" s="9" t="s">
        <v>11</v>
      </c>
      <c r="C3716" s="9" t="s">
        <v>12</v>
      </c>
      <c r="D3716" s="9" t="s">
        <v>30</v>
      </c>
      <c r="E3716" s="9" t="s">
        <v>31</v>
      </c>
      <c r="F3716" s="9" t="s">
        <v>32</v>
      </c>
      <c r="G3716" s="9" t="s">
        <v>11</v>
      </c>
      <c r="H3716" s="9" t="s">
        <v>33</v>
      </c>
      <c r="I3716" s="10">
        <v>41492</v>
      </c>
      <c r="J3716" s="11">
        <v>4985.99</v>
      </c>
    </row>
    <row r="3717" spans="1:10" x14ac:dyDescent="0.2">
      <c r="A3717" s="9" t="s">
        <v>1339</v>
      </c>
      <c r="B3717" s="9" t="s">
        <v>11</v>
      </c>
      <c r="C3717" s="9" t="s">
        <v>12</v>
      </c>
      <c r="D3717" s="9" t="s">
        <v>37</v>
      </c>
      <c r="E3717" s="9" t="s">
        <v>38</v>
      </c>
      <c r="F3717" s="9" t="s">
        <v>39</v>
      </c>
      <c r="G3717" s="9" t="s">
        <v>11</v>
      </c>
      <c r="H3717" s="9" t="s">
        <v>40</v>
      </c>
      <c r="I3717" s="10">
        <v>29221</v>
      </c>
      <c r="J3717" s="12">
        <v>0</v>
      </c>
    </row>
    <row r="3718" spans="1:10" x14ac:dyDescent="0.2">
      <c r="A3718" s="9" t="s">
        <v>1339</v>
      </c>
      <c r="B3718" s="9" t="s">
        <v>11</v>
      </c>
      <c r="C3718" s="9" t="s">
        <v>12</v>
      </c>
      <c r="D3718" s="9" t="s">
        <v>37</v>
      </c>
      <c r="E3718" s="9" t="s">
        <v>38</v>
      </c>
      <c r="F3718" s="9" t="s">
        <v>39</v>
      </c>
      <c r="G3718" s="9" t="s">
        <v>11</v>
      </c>
      <c r="H3718" s="9" t="s">
        <v>40</v>
      </c>
      <c r="I3718" s="10">
        <v>29587</v>
      </c>
      <c r="J3718" s="12">
        <v>0</v>
      </c>
    </row>
    <row r="3719" spans="1:10" x14ac:dyDescent="0.2">
      <c r="A3719" s="9" t="s">
        <v>1339</v>
      </c>
      <c r="B3719" s="9" t="s">
        <v>11</v>
      </c>
      <c r="C3719" s="9" t="s">
        <v>12</v>
      </c>
      <c r="D3719" s="9" t="s">
        <v>37</v>
      </c>
      <c r="E3719" s="9" t="s">
        <v>38</v>
      </c>
      <c r="F3719" s="9" t="s">
        <v>39</v>
      </c>
      <c r="G3719" s="9" t="s">
        <v>11</v>
      </c>
      <c r="H3719" s="9" t="s">
        <v>40</v>
      </c>
      <c r="I3719" s="10">
        <v>29952</v>
      </c>
      <c r="J3719" s="12">
        <v>0</v>
      </c>
    </row>
    <row r="3720" spans="1:10" x14ac:dyDescent="0.2">
      <c r="A3720" s="9" t="s">
        <v>1339</v>
      </c>
      <c r="B3720" s="9" t="s">
        <v>11</v>
      </c>
      <c r="C3720" s="9" t="s">
        <v>12</v>
      </c>
      <c r="D3720" s="9" t="s">
        <v>37</v>
      </c>
      <c r="E3720" s="9" t="s">
        <v>38</v>
      </c>
      <c r="F3720" s="9" t="s">
        <v>39</v>
      </c>
      <c r="G3720" s="9" t="s">
        <v>11</v>
      </c>
      <c r="H3720" s="9" t="s">
        <v>40</v>
      </c>
      <c r="I3720" s="10">
        <v>30317</v>
      </c>
      <c r="J3720" s="12">
        <v>0</v>
      </c>
    </row>
    <row r="3721" spans="1:10" x14ac:dyDescent="0.2">
      <c r="A3721" s="9" t="s">
        <v>1339</v>
      </c>
      <c r="B3721" s="9" t="s">
        <v>11</v>
      </c>
      <c r="C3721" s="9" t="s">
        <v>12</v>
      </c>
      <c r="D3721" s="9" t="s">
        <v>37</v>
      </c>
      <c r="E3721" s="9" t="s">
        <v>38</v>
      </c>
      <c r="F3721" s="9" t="s">
        <v>39</v>
      </c>
      <c r="G3721" s="9" t="s">
        <v>11</v>
      </c>
      <c r="H3721" s="9" t="s">
        <v>40</v>
      </c>
      <c r="I3721" s="10">
        <v>30682</v>
      </c>
      <c r="J3721" s="12">
        <v>0</v>
      </c>
    </row>
    <row r="3722" spans="1:10" x14ac:dyDescent="0.2">
      <c r="A3722" s="9" t="s">
        <v>1339</v>
      </c>
      <c r="B3722" s="9" t="s">
        <v>11</v>
      </c>
      <c r="C3722" s="9" t="s">
        <v>12</v>
      </c>
      <c r="D3722" s="9" t="s">
        <v>37</v>
      </c>
      <c r="E3722" s="9" t="s">
        <v>38</v>
      </c>
      <c r="F3722" s="9" t="s">
        <v>39</v>
      </c>
      <c r="G3722" s="9" t="s">
        <v>11</v>
      </c>
      <c r="H3722" s="9" t="s">
        <v>40</v>
      </c>
      <c r="I3722" s="10">
        <v>31048</v>
      </c>
      <c r="J3722" s="12">
        <v>0</v>
      </c>
    </row>
    <row r="3723" spans="1:10" x14ac:dyDescent="0.2">
      <c r="A3723" s="9" t="s">
        <v>1339</v>
      </c>
      <c r="B3723" s="9" t="s">
        <v>11</v>
      </c>
      <c r="C3723" s="9" t="s">
        <v>12</v>
      </c>
      <c r="D3723" s="9" t="s">
        <v>37</v>
      </c>
      <c r="E3723" s="9" t="s">
        <v>38</v>
      </c>
      <c r="F3723" s="9" t="s">
        <v>39</v>
      </c>
      <c r="G3723" s="9" t="s">
        <v>11</v>
      </c>
      <c r="H3723" s="9" t="s">
        <v>40</v>
      </c>
      <c r="I3723" s="10">
        <v>31413</v>
      </c>
      <c r="J3723" s="12">
        <v>0</v>
      </c>
    </row>
    <row r="3724" spans="1:10" x14ac:dyDescent="0.2">
      <c r="A3724" s="9" t="s">
        <v>1339</v>
      </c>
      <c r="B3724" s="9" t="s">
        <v>11</v>
      </c>
      <c r="C3724" s="9" t="s">
        <v>12</v>
      </c>
      <c r="D3724" s="9" t="s">
        <v>37</v>
      </c>
      <c r="E3724" s="9" t="s">
        <v>38</v>
      </c>
      <c r="F3724" s="9" t="s">
        <v>39</v>
      </c>
      <c r="G3724" s="9" t="s">
        <v>11</v>
      </c>
      <c r="H3724" s="9" t="s">
        <v>40</v>
      </c>
      <c r="I3724" s="10">
        <v>31778</v>
      </c>
      <c r="J3724" s="12">
        <v>0</v>
      </c>
    </row>
    <row r="3725" spans="1:10" x14ac:dyDescent="0.2">
      <c r="A3725" s="9" t="s">
        <v>1339</v>
      </c>
      <c r="B3725" s="9" t="s">
        <v>11</v>
      </c>
      <c r="C3725" s="9" t="s">
        <v>12</v>
      </c>
      <c r="D3725" s="9" t="s">
        <v>37</v>
      </c>
      <c r="E3725" s="9" t="s">
        <v>38</v>
      </c>
      <c r="F3725" s="9" t="s">
        <v>39</v>
      </c>
      <c r="G3725" s="9" t="s">
        <v>11</v>
      </c>
      <c r="H3725" s="9" t="s">
        <v>40</v>
      </c>
      <c r="I3725" s="10">
        <v>32143</v>
      </c>
      <c r="J3725" s="12">
        <v>0</v>
      </c>
    </row>
    <row r="3726" spans="1:10" x14ac:dyDescent="0.2">
      <c r="A3726" s="9" t="s">
        <v>1339</v>
      </c>
      <c r="B3726" s="9" t="s">
        <v>11</v>
      </c>
      <c r="C3726" s="9" t="s">
        <v>12</v>
      </c>
      <c r="D3726" s="9" t="s">
        <v>37</v>
      </c>
      <c r="E3726" s="9" t="s">
        <v>38</v>
      </c>
      <c r="F3726" s="9" t="s">
        <v>39</v>
      </c>
      <c r="G3726" s="9" t="s">
        <v>11</v>
      </c>
      <c r="H3726" s="9" t="s">
        <v>40</v>
      </c>
      <c r="I3726" s="10">
        <v>32509</v>
      </c>
      <c r="J3726" s="12">
        <v>0</v>
      </c>
    </row>
    <row r="3727" spans="1:10" x14ac:dyDescent="0.2">
      <c r="A3727" s="9" t="s">
        <v>1339</v>
      </c>
      <c r="B3727" s="9" t="s">
        <v>11</v>
      </c>
      <c r="C3727" s="9" t="s">
        <v>12</v>
      </c>
      <c r="D3727" s="9" t="s">
        <v>37</v>
      </c>
      <c r="E3727" s="9" t="s">
        <v>38</v>
      </c>
      <c r="F3727" s="9" t="s">
        <v>39</v>
      </c>
      <c r="G3727" s="9" t="s">
        <v>11</v>
      </c>
      <c r="H3727" s="9" t="s">
        <v>40</v>
      </c>
      <c r="I3727" s="10">
        <v>32874</v>
      </c>
      <c r="J3727" s="12">
        <v>0</v>
      </c>
    </row>
    <row r="3728" spans="1:10" x14ac:dyDescent="0.2">
      <c r="A3728" s="9" t="s">
        <v>1339</v>
      </c>
      <c r="B3728" s="9" t="s">
        <v>11</v>
      </c>
      <c r="C3728" s="9" t="s">
        <v>12</v>
      </c>
      <c r="D3728" s="9" t="s">
        <v>37</v>
      </c>
      <c r="E3728" s="9" t="s">
        <v>38</v>
      </c>
      <c r="F3728" s="9" t="s">
        <v>39</v>
      </c>
      <c r="G3728" s="9" t="s">
        <v>11</v>
      </c>
      <c r="H3728" s="9" t="s">
        <v>40</v>
      </c>
      <c r="I3728" s="10">
        <v>33604</v>
      </c>
      <c r="J3728" s="12">
        <v>0</v>
      </c>
    </row>
    <row r="3729" spans="1:10" x14ac:dyDescent="0.2">
      <c r="A3729" s="9" t="s">
        <v>1339</v>
      </c>
      <c r="B3729" s="9" t="s">
        <v>11</v>
      </c>
      <c r="C3729" s="9" t="s">
        <v>12</v>
      </c>
      <c r="D3729" s="9" t="s">
        <v>37</v>
      </c>
      <c r="E3729" s="9" t="s">
        <v>38</v>
      </c>
      <c r="F3729" s="9" t="s">
        <v>39</v>
      </c>
      <c r="G3729" s="9" t="s">
        <v>11</v>
      </c>
      <c r="H3729" s="9" t="s">
        <v>40</v>
      </c>
      <c r="I3729" s="10">
        <v>34335</v>
      </c>
      <c r="J3729" s="12">
        <v>0</v>
      </c>
    </row>
    <row r="3730" spans="1:10" x14ac:dyDescent="0.2">
      <c r="A3730" s="9" t="s">
        <v>1339</v>
      </c>
      <c r="B3730" s="9" t="s">
        <v>11</v>
      </c>
      <c r="C3730" s="9" t="s">
        <v>12</v>
      </c>
      <c r="D3730" s="9" t="s">
        <v>37</v>
      </c>
      <c r="E3730" s="9" t="s">
        <v>38</v>
      </c>
      <c r="F3730" s="9" t="s">
        <v>39</v>
      </c>
      <c r="G3730" s="9" t="s">
        <v>11</v>
      </c>
      <c r="H3730" s="9" t="s">
        <v>40</v>
      </c>
      <c r="I3730" s="10">
        <v>34700</v>
      </c>
      <c r="J3730" s="12">
        <v>0</v>
      </c>
    </row>
    <row r="3731" spans="1:10" x14ac:dyDescent="0.2">
      <c r="A3731" s="9" t="s">
        <v>1339</v>
      </c>
      <c r="B3731" s="9" t="s">
        <v>11</v>
      </c>
      <c r="C3731" s="9" t="s">
        <v>12</v>
      </c>
      <c r="D3731" s="9" t="s">
        <v>37</v>
      </c>
      <c r="E3731" s="9" t="s">
        <v>38</v>
      </c>
      <c r="F3731" s="9" t="s">
        <v>39</v>
      </c>
      <c r="G3731" s="9" t="s">
        <v>11</v>
      </c>
      <c r="H3731" s="9" t="s">
        <v>40</v>
      </c>
      <c r="I3731" s="10">
        <v>35065</v>
      </c>
      <c r="J3731" s="12">
        <v>0</v>
      </c>
    </row>
    <row r="3732" spans="1:10" x14ac:dyDescent="0.2">
      <c r="A3732" s="9" t="s">
        <v>1339</v>
      </c>
      <c r="B3732" s="9" t="s">
        <v>11</v>
      </c>
      <c r="C3732" s="9" t="s">
        <v>12</v>
      </c>
      <c r="D3732" s="9" t="s">
        <v>37</v>
      </c>
      <c r="E3732" s="9" t="s">
        <v>38</v>
      </c>
      <c r="F3732" s="9" t="s">
        <v>39</v>
      </c>
      <c r="G3732" s="9" t="s">
        <v>11</v>
      </c>
      <c r="H3732" s="9" t="s">
        <v>40</v>
      </c>
      <c r="I3732" s="10">
        <v>35431</v>
      </c>
      <c r="J3732" s="12">
        <v>0</v>
      </c>
    </row>
    <row r="3733" spans="1:10" x14ac:dyDescent="0.2">
      <c r="A3733" s="9" t="s">
        <v>1339</v>
      </c>
      <c r="B3733" s="9" t="s">
        <v>11</v>
      </c>
      <c r="C3733" s="9" t="s">
        <v>12</v>
      </c>
      <c r="D3733" s="9" t="s">
        <v>37</v>
      </c>
      <c r="E3733" s="9" t="s">
        <v>38</v>
      </c>
      <c r="F3733" s="9" t="s">
        <v>39</v>
      </c>
      <c r="G3733" s="9" t="s">
        <v>11</v>
      </c>
      <c r="H3733" s="9" t="s">
        <v>40</v>
      </c>
      <c r="I3733" s="10">
        <v>35796</v>
      </c>
      <c r="J3733" s="12">
        <v>0</v>
      </c>
    </row>
    <row r="3734" spans="1:10" x14ac:dyDescent="0.2">
      <c r="A3734" s="9" t="s">
        <v>1339</v>
      </c>
      <c r="B3734" s="9" t="s">
        <v>11</v>
      </c>
      <c r="C3734" s="9" t="s">
        <v>12</v>
      </c>
      <c r="D3734" s="9" t="s">
        <v>37</v>
      </c>
      <c r="E3734" s="9" t="s">
        <v>38</v>
      </c>
      <c r="F3734" s="9" t="s">
        <v>39</v>
      </c>
      <c r="G3734" s="9" t="s">
        <v>11</v>
      </c>
      <c r="H3734" s="9" t="s">
        <v>40</v>
      </c>
      <c r="I3734" s="10">
        <v>36161</v>
      </c>
      <c r="J3734" s="12">
        <v>0</v>
      </c>
    </row>
    <row r="3735" spans="1:10" x14ac:dyDescent="0.2">
      <c r="A3735" s="9" t="s">
        <v>1339</v>
      </c>
      <c r="B3735" s="9" t="s">
        <v>11</v>
      </c>
      <c r="C3735" s="9" t="s">
        <v>12</v>
      </c>
      <c r="D3735" s="9" t="s">
        <v>37</v>
      </c>
      <c r="E3735" s="9" t="s">
        <v>38</v>
      </c>
      <c r="F3735" s="9" t="s">
        <v>39</v>
      </c>
      <c r="G3735" s="9" t="s">
        <v>11</v>
      </c>
      <c r="H3735" s="9" t="s">
        <v>40</v>
      </c>
      <c r="I3735" s="10">
        <v>36526</v>
      </c>
      <c r="J3735" s="12">
        <v>0</v>
      </c>
    </row>
    <row r="3736" spans="1:10" x14ac:dyDescent="0.2">
      <c r="A3736" s="9" t="s">
        <v>1339</v>
      </c>
      <c r="B3736" s="9" t="s">
        <v>11</v>
      </c>
      <c r="C3736" s="9" t="s">
        <v>12</v>
      </c>
      <c r="D3736" s="9" t="s">
        <v>37</v>
      </c>
      <c r="E3736" s="9" t="s">
        <v>38</v>
      </c>
      <c r="F3736" s="9" t="s">
        <v>39</v>
      </c>
      <c r="G3736" s="9" t="s">
        <v>11</v>
      </c>
      <c r="H3736" s="9" t="s">
        <v>40</v>
      </c>
      <c r="I3736" s="10">
        <v>36892</v>
      </c>
      <c r="J3736" s="12">
        <v>0</v>
      </c>
    </row>
    <row r="3737" spans="1:10" x14ac:dyDescent="0.2">
      <c r="A3737" s="9" t="s">
        <v>1339</v>
      </c>
      <c r="B3737" s="9" t="s">
        <v>11</v>
      </c>
      <c r="C3737" s="9" t="s">
        <v>12</v>
      </c>
      <c r="D3737" s="9" t="s">
        <v>37</v>
      </c>
      <c r="E3737" s="9" t="s">
        <v>38</v>
      </c>
      <c r="F3737" s="9" t="s">
        <v>39</v>
      </c>
      <c r="G3737" s="9" t="s">
        <v>11</v>
      </c>
      <c r="H3737" s="9" t="s">
        <v>40</v>
      </c>
      <c r="I3737" s="10">
        <v>37622</v>
      </c>
      <c r="J3737" s="12">
        <v>0</v>
      </c>
    </row>
    <row r="3738" spans="1:10" x14ac:dyDescent="0.2">
      <c r="A3738" s="9" t="s">
        <v>1339</v>
      </c>
      <c r="B3738" s="9" t="s">
        <v>11</v>
      </c>
      <c r="C3738" s="9" t="s">
        <v>34</v>
      </c>
      <c r="D3738" s="9" t="s">
        <v>37</v>
      </c>
      <c r="E3738" s="9" t="s">
        <v>38</v>
      </c>
      <c r="F3738" s="9" t="s">
        <v>39</v>
      </c>
      <c r="G3738" s="9" t="s">
        <v>11</v>
      </c>
      <c r="H3738" s="9" t="s">
        <v>40</v>
      </c>
      <c r="I3738" s="10">
        <v>33970</v>
      </c>
      <c r="J3738" s="12">
        <v>0</v>
      </c>
    </row>
    <row r="3739" spans="1:10" x14ac:dyDescent="0.2">
      <c r="A3739" s="9" t="s">
        <v>1339</v>
      </c>
      <c r="B3739" s="9" t="s">
        <v>11</v>
      </c>
      <c r="C3739" s="9" t="s">
        <v>34</v>
      </c>
      <c r="D3739" s="9" t="s">
        <v>37</v>
      </c>
      <c r="E3739" s="9" t="s">
        <v>38</v>
      </c>
      <c r="F3739" s="9" t="s">
        <v>39</v>
      </c>
      <c r="G3739" s="9" t="s">
        <v>11</v>
      </c>
      <c r="H3739" s="9" t="s">
        <v>40</v>
      </c>
      <c r="I3739" s="10">
        <v>38718</v>
      </c>
      <c r="J3739" s="12">
        <v>0</v>
      </c>
    </row>
    <row r="3740" spans="1:10" x14ac:dyDescent="0.2">
      <c r="A3740" s="9" t="s">
        <v>1339</v>
      </c>
      <c r="B3740" s="9" t="s">
        <v>1340</v>
      </c>
      <c r="C3740" s="9" t="s">
        <v>1341</v>
      </c>
      <c r="D3740" s="9" t="s">
        <v>1341</v>
      </c>
      <c r="E3740" s="9" t="s">
        <v>38</v>
      </c>
      <c r="F3740" s="9" t="s">
        <v>39</v>
      </c>
      <c r="G3740" s="9" t="s">
        <v>1340</v>
      </c>
      <c r="H3740" s="9" t="s">
        <v>1342</v>
      </c>
      <c r="I3740" s="10">
        <v>37987</v>
      </c>
      <c r="J3740" s="12">
        <v>0</v>
      </c>
    </row>
    <row r="3741" spans="1:10" x14ac:dyDescent="0.2">
      <c r="A3741" s="9" t="s">
        <v>1339</v>
      </c>
      <c r="B3741" s="9" t="s">
        <v>11</v>
      </c>
      <c r="C3741" s="9" t="s">
        <v>17</v>
      </c>
      <c r="D3741" s="9" t="s">
        <v>41</v>
      </c>
      <c r="E3741" s="9" t="s">
        <v>42</v>
      </c>
      <c r="F3741" s="9" t="s">
        <v>43</v>
      </c>
      <c r="G3741" s="9" t="s">
        <v>11</v>
      </c>
      <c r="H3741" s="9" t="s">
        <v>44</v>
      </c>
      <c r="I3741" s="10">
        <v>40179</v>
      </c>
      <c r="J3741" s="11">
        <v>2367.16</v>
      </c>
    </row>
    <row r="3742" spans="1:10" x14ac:dyDescent="0.2">
      <c r="A3742" s="9" t="s">
        <v>1339</v>
      </c>
      <c r="B3742" s="9" t="s">
        <v>11</v>
      </c>
      <c r="C3742" s="9" t="s">
        <v>17</v>
      </c>
      <c r="D3742" s="9" t="s">
        <v>56</v>
      </c>
      <c r="E3742" s="9" t="s">
        <v>57</v>
      </c>
      <c r="F3742" s="9" t="s">
        <v>58</v>
      </c>
      <c r="G3742" s="9" t="s">
        <v>11</v>
      </c>
      <c r="H3742" s="9" t="s">
        <v>59</v>
      </c>
      <c r="I3742" s="10">
        <v>26115</v>
      </c>
      <c r="J3742" s="12">
        <v>0</v>
      </c>
    </row>
    <row r="3743" spans="1:10" x14ac:dyDescent="0.2">
      <c r="A3743" s="9" t="s">
        <v>1339</v>
      </c>
      <c r="B3743" s="9" t="s">
        <v>11</v>
      </c>
      <c r="C3743" s="9" t="s">
        <v>17</v>
      </c>
      <c r="D3743" s="9" t="s">
        <v>56</v>
      </c>
      <c r="E3743" s="9" t="s">
        <v>57</v>
      </c>
      <c r="F3743" s="9" t="s">
        <v>58</v>
      </c>
      <c r="G3743" s="9" t="s">
        <v>11</v>
      </c>
      <c r="H3743" s="9" t="s">
        <v>59</v>
      </c>
      <c r="I3743" s="10">
        <v>26481</v>
      </c>
      <c r="J3743" s="12">
        <v>0</v>
      </c>
    </row>
    <row r="3744" spans="1:10" x14ac:dyDescent="0.2">
      <c r="A3744" s="9" t="s">
        <v>1339</v>
      </c>
      <c r="B3744" s="9" t="s">
        <v>11</v>
      </c>
      <c r="C3744" s="9" t="s">
        <v>17</v>
      </c>
      <c r="D3744" s="9" t="s">
        <v>56</v>
      </c>
      <c r="E3744" s="9" t="s">
        <v>57</v>
      </c>
      <c r="F3744" s="9" t="s">
        <v>58</v>
      </c>
      <c r="G3744" s="9" t="s">
        <v>11</v>
      </c>
      <c r="H3744" s="9" t="s">
        <v>59</v>
      </c>
      <c r="I3744" s="10">
        <v>27942</v>
      </c>
      <c r="J3744" s="12">
        <v>0</v>
      </c>
    </row>
    <row r="3745" spans="1:10" x14ac:dyDescent="0.2">
      <c r="A3745" s="9" t="s">
        <v>1339</v>
      </c>
      <c r="B3745" s="9" t="s">
        <v>11</v>
      </c>
      <c r="C3745" s="9" t="s">
        <v>17</v>
      </c>
      <c r="D3745" s="9" t="s">
        <v>56</v>
      </c>
      <c r="E3745" s="9" t="s">
        <v>57</v>
      </c>
      <c r="F3745" s="9" t="s">
        <v>58</v>
      </c>
      <c r="G3745" s="9" t="s">
        <v>11</v>
      </c>
      <c r="H3745" s="9" t="s">
        <v>59</v>
      </c>
      <c r="I3745" s="10">
        <v>29221</v>
      </c>
      <c r="J3745" s="12">
        <v>0</v>
      </c>
    </row>
    <row r="3746" spans="1:10" x14ac:dyDescent="0.2">
      <c r="A3746" s="9" t="s">
        <v>1339</v>
      </c>
      <c r="B3746" s="9" t="s">
        <v>11</v>
      </c>
      <c r="C3746" s="9" t="s">
        <v>17</v>
      </c>
      <c r="D3746" s="9" t="s">
        <v>56</v>
      </c>
      <c r="E3746" s="9" t="s">
        <v>57</v>
      </c>
      <c r="F3746" s="9" t="s">
        <v>58</v>
      </c>
      <c r="G3746" s="9" t="s">
        <v>11</v>
      </c>
      <c r="H3746" s="9" t="s">
        <v>59</v>
      </c>
      <c r="I3746" s="10">
        <v>30317</v>
      </c>
      <c r="J3746" s="12">
        <v>0</v>
      </c>
    </row>
    <row r="3747" spans="1:10" x14ac:dyDescent="0.2">
      <c r="A3747" s="9" t="s">
        <v>1339</v>
      </c>
      <c r="B3747" s="9" t="s">
        <v>11</v>
      </c>
      <c r="C3747" s="9" t="s">
        <v>12</v>
      </c>
      <c r="D3747" s="9" t="s">
        <v>45</v>
      </c>
      <c r="E3747" s="9" t="s">
        <v>46</v>
      </c>
      <c r="F3747" s="9" t="s">
        <v>47</v>
      </c>
      <c r="G3747" s="9" t="s">
        <v>11</v>
      </c>
      <c r="H3747" s="9" t="s">
        <v>48</v>
      </c>
      <c r="I3747" s="10">
        <v>29221</v>
      </c>
      <c r="J3747" s="12">
        <v>0</v>
      </c>
    </row>
    <row r="3748" spans="1:10" x14ac:dyDescent="0.2">
      <c r="A3748" s="9" t="s">
        <v>1339</v>
      </c>
      <c r="B3748" s="9" t="s">
        <v>11</v>
      </c>
      <c r="C3748" s="9" t="s">
        <v>12</v>
      </c>
      <c r="D3748" s="9" t="s">
        <v>45</v>
      </c>
      <c r="E3748" s="9" t="s">
        <v>46</v>
      </c>
      <c r="F3748" s="9" t="s">
        <v>47</v>
      </c>
      <c r="G3748" s="9" t="s">
        <v>11</v>
      </c>
      <c r="H3748" s="9" t="s">
        <v>48</v>
      </c>
      <c r="I3748" s="10">
        <v>29587</v>
      </c>
      <c r="J3748" s="12">
        <v>0</v>
      </c>
    </row>
    <row r="3749" spans="1:10" x14ac:dyDescent="0.2">
      <c r="A3749" s="9" t="s">
        <v>1339</v>
      </c>
      <c r="B3749" s="9" t="s">
        <v>11</v>
      </c>
      <c r="C3749" s="9" t="s">
        <v>12</v>
      </c>
      <c r="D3749" s="9" t="s">
        <v>45</v>
      </c>
      <c r="E3749" s="9" t="s">
        <v>46</v>
      </c>
      <c r="F3749" s="9" t="s">
        <v>47</v>
      </c>
      <c r="G3749" s="9" t="s">
        <v>11</v>
      </c>
      <c r="H3749" s="9" t="s">
        <v>48</v>
      </c>
      <c r="I3749" s="10">
        <v>29952</v>
      </c>
      <c r="J3749" s="12">
        <v>0</v>
      </c>
    </row>
    <row r="3750" spans="1:10" x14ac:dyDescent="0.2">
      <c r="A3750" s="9" t="s">
        <v>1339</v>
      </c>
      <c r="B3750" s="9" t="s">
        <v>11</v>
      </c>
      <c r="C3750" s="9" t="s">
        <v>12</v>
      </c>
      <c r="D3750" s="9" t="s">
        <v>45</v>
      </c>
      <c r="E3750" s="9" t="s">
        <v>46</v>
      </c>
      <c r="F3750" s="9" t="s">
        <v>47</v>
      </c>
      <c r="G3750" s="9" t="s">
        <v>11</v>
      </c>
      <c r="H3750" s="9" t="s">
        <v>48</v>
      </c>
      <c r="I3750" s="10">
        <v>30317</v>
      </c>
      <c r="J3750" s="12">
        <v>0</v>
      </c>
    </row>
    <row r="3751" spans="1:10" x14ac:dyDescent="0.2">
      <c r="A3751" s="9" t="s">
        <v>1339</v>
      </c>
      <c r="B3751" s="9" t="s">
        <v>11</v>
      </c>
      <c r="C3751" s="9" t="s">
        <v>12</v>
      </c>
      <c r="D3751" s="9" t="s">
        <v>45</v>
      </c>
      <c r="E3751" s="9" t="s">
        <v>46</v>
      </c>
      <c r="F3751" s="9" t="s">
        <v>47</v>
      </c>
      <c r="G3751" s="9" t="s">
        <v>11</v>
      </c>
      <c r="H3751" s="9" t="s">
        <v>48</v>
      </c>
      <c r="I3751" s="10">
        <v>30682</v>
      </c>
      <c r="J3751" s="12">
        <v>0</v>
      </c>
    </row>
    <row r="3752" spans="1:10" x14ac:dyDescent="0.2">
      <c r="A3752" s="9" t="s">
        <v>1339</v>
      </c>
      <c r="B3752" s="9" t="s">
        <v>11</v>
      </c>
      <c r="C3752" s="9" t="s">
        <v>12</v>
      </c>
      <c r="D3752" s="9" t="s">
        <v>45</v>
      </c>
      <c r="E3752" s="9" t="s">
        <v>46</v>
      </c>
      <c r="F3752" s="9" t="s">
        <v>47</v>
      </c>
      <c r="G3752" s="9" t="s">
        <v>11</v>
      </c>
      <c r="H3752" s="9" t="s">
        <v>48</v>
      </c>
      <c r="I3752" s="10">
        <v>31048</v>
      </c>
      <c r="J3752" s="12">
        <v>0</v>
      </c>
    </row>
    <row r="3753" spans="1:10" x14ac:dyDescent="0.2">
      <c r="A3753" s="9" t="s">
        <v>1339</v>
      </c>
      <c r="B3753" s="9" t="s">
        <v>11</v>
      </c>
      <c r="C3753" s="9" t="s">
        <v>12</v>
      </c>
      <c r="D3753" s="9" t="s">
        <v>45</v>
      </c>
      <c r="E3753" s="9" t="s">
        <v>46</v>
      </c>
      <c r="F3753" s="9" t="s">
        <v>47</v>
      </c>
      <c r="G3753" s="9" t="s">
        <v>11</v>
      </c>
      <c r="H3753" s="9" t="s">
        <v>48</v>
      </c>
      <c r="I3753" s="10">
        <v>31413</v>
      </c>
      <c r="J3753" s="12">
        <v>0</v>
      </c>
    </row>
    <row r="3754" spans="1:10" x14ac:dyDescent="0.2">
      <c r="A3754" s="9" t="s">
        <v>1339</v>
      </c>
      <c r="B3754" s="9" t="s">
        <v>11</v>
      </c>
      <c r="C3754" s="9" t="s">
        <v>12</v>
      </c>
      <c r="D3754" s="9" t="s">
        <v>45</v>
      </c>
      <c r="E3754" s="9" t="s">
        <v>46</v>
      </c>
      <c r="F3754" s="9" t="s">
        <v>47</v>
      </c>
      <c r="G3754" s="9" t="s">
        <v>11</v>
      </c>
      <c r="H3754" s="9" t="s">
        <v>48</v>
      </c>
      <c r="I3754" s="10">
        <v>31778</v>
      </c>
      <c r="J3754" s="12">
        <v>0</v>
      </c>
    </row>
    <row r="3755" spans="1:10" x14ac:dyDescent="0.2">
      <c r="A3755" s="9" t="s">
        <v>1339</v>
      </c>
      <c r="B3755" s="9" t="s">
        <v>11</v>
      </c>
      <c r="C3755" s="9" t="s">
        <v>12</v>
      </c>
      <c r="D3755" s="9" t="s">
        <v>45</v>
      </c>
      <c r="E3755" s="9" t="s">
        <v>46</v>
      </c>
      <c r="F3755" s="9" t="s">
        <v>47</v>
      </c>
      <c r="G3755" s="9" t="s">
        <v>11</v>
      </c>
      <c r="H3755" s="9" t="s">
        <v>48</v>
      </c>
      <c r="I3755" s="10">
        <v>32143</v>
      </c>
      <c r="J3755" s="12">
        <v>0</v>
      </c>
    </row>
    <row r="3756" spans="1:10" x14ac:dyDescent="0.2">
      <c r="A3756" s="9" t="s">
        <v>1339</v>
      </c>
      <c r="B3756" s="9" t="s">
        <v>11</v>
      </c>
      <c r="C3756" s="9" t="s">
        <v>12</v>
      </c>
      <c r="D3756" s="9" t="s">
        <v>45</v>
      </c>
      <c r="E3756" s="9" t="s">
        <v>46</v>
      </c>
      <c r="F3756" s="9" t="s">
        <v>47</v>
      </c>
      <c r="G3756" s="9" t="s">
        <v>11</v>
      </c>
      <c r="H3756" s="9" t="s">
        <v>48</v>
      </c>
      <c r="I3756" s="10">
        <v>32509</v>
      </c>
      <c r="J3756" s="12">
        <v>0</v>
      </c>
    </row>
    <row r="3757" spans="1:10" x14ac:dyDescent="0.2">
      <c r="A3757" s="9" t="s">
        <v>1339</v>
      </c>
      <c r="B3757" s="9" t="s">
        <v>11</v>
      </c>
      <c r="C3757" s="9" t="s">
        <v>12</v>
      </c>
      <c r="D3757" s="9" t="s">
        <v>45</v>
      </c>
      <c r="E3757" s="9" t="s">
        <v>46</v>
      </c>
      <c r="F3757" s="9" t="s">
        <v>47</v>
      </c>
      <c r="G3757" s="9" t="s">
        <v>11</v>
      </c>
      <c r="H3757" s="9" t="s">
        <v>48</v>
      </c>
      <c r="I3757" s="10">
        <v>32874</v>
      </c>
      <c r="J3757" s="12">
        <v>0</v>
      </c>
    </row>
    <row r="3758" spans="1:10" x14ac:dyDescent="0.2">
      <c r="A3758" s="9" t="s">
        <v>1339</v>
      </c>
      <c r="B3758" s="9" t="s">
        <v>11</v>
      </c>
      <c r="C3758" s="9" t="s">
        <v>12</v>
      </c>
      <c r="D3758" s="9" t="s">
        <v>45</v>
      </c>
      <c r="E3758" s="9" t="s">
        <v>46</v>
      </c>
      <c r="F3758" s="9" t="s">
        <v>47</v>
      </c>
      <c r="G3758" s="9" t="s">
        <v>11</v>
      </c>
      <c r="H3758" s="9" t="s">
        <v>48</v>
      </c>
      <c r="I3758" s="10">
        <v>33604</v>
      </c>
      <c r="J3758" s="12">
        <v>0</v>
      </c>
    </row>
    <row r="3759" spans="1:10" x14ac:dyDescent="0.2">
      <c r="A3759" s="9" t="s">
        <v>1339</v>
      </c>
      <c r="B3759" s="9" t="s">
        <v>11</v>
      </c>
      <c r="C3759" s="9" t="s">
        <v>12</v>
      </c>
      <c r="D3759" s="9" t="s">
        <v>45</v>
      </c>
      <c r="E3759" s="9" t="s">
        <v>46</v>
      </c>
      <c r="F3759" s="9" t="s">
        <v>47</v>
      </c>
      <c r="G3759" s="9" t="s">
        <v>11</v>
      </c>
      <c r="H3759" s="9" t="s">
        <v>48</v>
      </c>
      <c r="I3759" s="10">
        <v>34335</v>
      </c>
      <c r="J3759" s="12">
        <v>0</v>
      </c>
    </row>
    <row r="3760" spans="1:10" x14ac:dyDescent="0.2">
      <c r="A3760" s="9" t="s">
        <v>1339</v>
      </c>
      <c r="B3760" s="9" t="s">
        <v>11</v>
      </c>
      <c r="C3760" s="9" t="s">
        <v>12</v>
      </c>
      <c r="D3760" s="9" t="s">
        <v>45</v>
      </c>
      <c r="E3760" s="9" t="s">
        <v>46</v>
      </c>
      <c r="F3760" s="9" t="s">
        <v>47</v>
      </c>
      <c r="G3760" s="9" t="s">
        <v>11</v>
      </c>
      <c r="H3760" s="9" t="s">
        <v>48</v>
      </c>
      <c r="I3760" s="10">
        <v>34700</v>
      </c>
      <c r="J3760" s="12">
        <v>0</v>
      </c>
    </row>
    <row r="3761" spans="1:10" x14ac:dyDescent="0.2">
      <c r="A3761" s="9" t="s">
        <v>1339</v>
      </c>
      <c r="B3761" s="9" t="s">
        <v>11</v>
      </c>
      <c r="C3761" s="9" t="s">
        <v>12</v>
      </c>
      <c r="D3761" s="9" t="s">
        <v>45</v>
      </c>
      <c r="E3761" s="9" t="s">
        <v>46</v>
      </c>
      <c r="F3761" s="9" t="s">
        <v>47</v>
      </c>
      <c r="G3761" s="9" t="s">
        <v>11</v>
      </c>
      <c r="H3761" s="9" t="s">
        <v>48</v>
      </c>
      <c r="I3761" s="10">
        <v>35065</v>
      </c>
      <c r="J3761" s="12">
        <v>0</v>
      </c>
    </row>
    <row r="3762" spans="1:10" x14ac:dyDescent="0.2">
      <c r="A3762" s="9" t="s">
        <v>1339</v>
      </c>
      <c r="B3762" s="9" t="s">
        <v>11</v>
      </c>
      <c r="C3762" s="9" t="s">
        <v>12</v>
      </c>
      <c r="D3762" s="9" t="s">
        <v>45</v>
      </c>
      <c r="E3762" s="9" t="s">
        <v>46</v>
      </c>
      <c r="F3762" s="9" t="s">
        <v>47</v>
      </c>
      <c r="G3762" s="9" t="s">
        <v>11</v>
      </c>
      <c r="H3762" s="9" t="s">
        <v>48</v>
      </c>
      <c r="I3762" s="10">
        <v>35431</v>
      </c>
      <c r="J3762" s="12">
        <v>0</v>
      </c>
    </row>
    <row r="3763" spans="1:10" x14ac:dyDescent="0.2">
      <c r="A3763" s="9" t="s">
        <v>1339</v>
      </c>
      <c r="B3763" s="9" t="s">
        <v>11</v>
      </c>
      <c r="C3763" s="9" t="s">
        <v>12</v>
      </c>
      <c r="D3763" s="9" t="s">
        <v>45</v>
      </c>
      <c r="E3763" s="9" t="s">
        <v>46</v>
      </c>
      <c r="F3763" s="9" t="s">
        <v>47</v>
      </c>
      <c r="G3763" s="9" t="s">
        <v>11</v>
      </c>
      <c r="H3763" s="9" t="s">
        <v>48</v>
      </c>
      <c r="I3763" s="10">
        <v>35796</v>
      </c>
      <c r="J3763" s="12">
        <v>0</v>
      </c>
    </row>
    <row r="3764" spans="1:10" x14ac:dyDescent="0.2">
      <c r="A3764" s="9" t="s">
        <v>1339</v>
      </c>
      <c r="B3764" s="9" t="s">
        <v>11</v>
      </c>
      <c r="C3764" s="9" t="s">
        <v>12</v>
      </c>
      <c r="D3764" s="9" t="s">
        <v>45</v>
      </c>
      <c r="E3764" s="9" t="s">
        <v>46</v>
      </c>
      <c r="F3764" s="9" t="s">
        <v>47</v>
      </c>
      <c r="G3764" s="9" t="s">
        <v>11</v>
      </c>
      <c r="H3764" s="9" t="s">
        <v>48</v>
      </c>
      <c r="I3764" s="10">
        <v>36161</v>
      </c>
      <c r="J3764" s="12">
        <v>0</v>
      </c>
    </row>
    <row r="3765" spans="1:10" x14ac:dyDescent="0.2">
      <c r="A3765" s="9" t="s">
        <v>1339</v>
      </c>
      <c r="B3765" s="9" t="s">
        <v>11</v>
      </c>
      <c r="C3765" s="9" t="s">
        <v>12</v>
      </c>
      <c r="D3765" s="9" t="s">
        <v>45</v>
      </c>
      <c r="E3765" s="9" t="s">
        <v>46</v>
      </c>
      <c r="F3765" s="9" t="s">
        <v>47</v>
      </c>
      <c r="G3765" s="9" t="s">
        <v>11</v>
      </c>
      <c r="H3765" s="9" t="s">
        <v>48</v>
      </c>
      <c r="I3765" s="10">
        <v>36526</v>
      </c>
      <c r="J3765" s="12">
        <v>0</v>
      </c>
    </row>
    <row r="3766" spans="1:10" x14ac:dyDescent="0.2">
      <c r="A3766" s="9" t="s">
        <v>1339</v>
      </c>
      <c r="B3766" s="9" t="s">
        <v>11</v>
      </c>
      <c r="C3766" s="9" t="s">
        <v>12</v>
      </c>
      <c r="D3766" s="9" t="s">
        <v>45</v>
      </c>
      <c r="E3766" s="9" t="s">
        <v>46</v>
      </c>
      <c r="F3766" s="9" t="s">
        <v>47</v>
      </c>
      <c r="G3766" s="9" t="s">
        <v>11</v>
      </c>
      <c r="H3766" s="9" t="s">
        <v>48</v>
      </c>
      <c r="I3766" s="10">
        <v>36892</v>
      </c>
      <c r="J3766" s="12">
        <v>0</v>
      </c>
    </row>
    <row r="3767" spans="1:10" x14ac:dyDescent="0.2">
      <c r="A3767" s="9" t="s">
        <v>1339</v>
      </c>
      <c r="B3767" s="9" t="s">
        <v>11</v>
      </c>
      <c r="C3767" s="9" t="s">
        <v>12</v>
      </c>
      <c r="D3767" s="9" t="s">
        <v>45</v>
      </c>
      <c r="E3767" s="9" t="s">
        <v>46</v>
      </c>
      <c r="F3767" s="9" t="s">
        <v>47</v>
      </c>
      <c r="G3767" s="9" t="s">
        <v>11</v>
      </c>
      <c r="H3767" s="9" t="s">
        <v>48</v>
      </c>
      <c r="I3767" s="10">
        <v>37622</v>
      </c>
      <c r="J3767" s="12">
        <v>0</v>
      </c>
    </row>
    <row r="3768" spans="1:10" x14ac:dyDescent="0.2">
      <c r="A3768" s="9" t="s">
        <v>1339</v>
      </c>
      <c r="B3768" s="9" t="s">
        <v>11</v>
      </c>
      <c r="C3768" s="9" t="s">
        <v>12</v>
      </c>
      <c r="D3768" s="9" t="s">
        <v>45</v>
      </c>
      <c r="E3768" s="9" t="s">
        <v>46</v>
      </c>
      <c r="F3768" s="9" t="s">
        <v>47</v>
      </c>
      <c r="G3768" s="9" t="s">
        <v>11</v>
      </c>
      <c r="H3768" s="9" t="s">
        <v>48</v>
      </c>
      <c r="I3768" s="10">
        <v>39448</v>
      </c>
      <c r="J3768" s="12">
        <v>0</v>
      </c>
    </row>
    <row r="3769" spans="1:10" x14ac:dyDescent="0.2">
      <c r="A3769" s="9" t="s">
        <v>1339</v>
      </c>
      <c r="B3769" s="9" t="s">
        <v>11</v>
      </c>
      <c r="C3769" s="9" t="s">
        <v>34</v>
      </c>
      <c r="D3769" s="9" t="s">
        <v>45</v>
      </c>
      <c r="E3769" s="9" t="s">
        <v>46</v>
      </c>
      <c r="F3769" s="9" t="s">
        <v>47</v>
      </c>
      <c r="G3769" s="9" t="s">
        <v>11</v>
      </c>
      <c r="H3769" s="9" t="s">
        <v>48</v>
      </c>
      <c r="I3769" s="10">
        <v>29221</v>
      </c>
      <c r="J3769" s="12">
        <v>0</v>
      </c>
    </row>
    <row r="3770" spans="1:10" x14ac:dyDescent="0.2">
      <c r="A3770" s="9" t="s">
        <v>1339</v>
      </c>
      <c r="B3770" s="9" t="s">
        <v>11</v>
      </c>
      <c r="C3770" s="9" t="s">
        <v>34</v>
      </c>
      <c r="D3770" s="9" t="s">
        <v>45</v>
      </c>
      <c r="E3770" s="9" t="s">
        <v>46</v>
      </c>
      <c r="F3770" s="9" t="s">
        <v>47</v>
      </c>
      <c r="G3770" s="9" t="s">
        <v>11</v>
      </c>
      <c r="H3770" s="9" t="s">
        <v>48</v>
      </c>
      <c r="I3770" s="10">
        <v>29587</v>
      </c>
      <c r="J3770" s="12">
        <v>0</v>
      </c>
    </row>
    <row r="3771" spans="1:10" x14ac:dyDescent="0.2">
      <c r="A3771" s="9" t="s">
        <v>1339</v>
      </c>
      <c r="B3771" s="9" t="s">
        <v>11</v>
      </c>
      <c r="C3771" s="9" t="s">
        <v>34</v>
      </c>
      <c r="D3771" s="9" t="s">
        <v>45</v>
      </c>
      <c r="E3771" s="9" t="s">
        <v>46</v>
      </c>
      <c r="F3771" s="9" t="s">
        <v>47</v>
      </c>
      <c r="G3771" s="9" t="s">
        <v>11</v>
      </c>
      <c r="H3771" s="9" t="s">
        <v>48</v>
      </c>
      <c r="I3771" s="10">
        <v>29952</v>
      </c>
      <c r="J3771" s="12">
        <v>0</v>
      </c>
    </row>
    <row r="3772" spans="1:10" x14ac:dyDescent="0.2">
      <c r="A3772" s="9" t="s">
        <v>1339</v>
      </c>
      <c r="B3772" s="9" t="s">
        <v>11</v>
      </c>
      <c r="C3772" s="9" t="s">
        <v>34</v>
      </c>
      <c r="D3772" s="9" t="s">
        <v>45</v>
      </c>
      <c r="E3772" s="9" t="s">
        <v>46</v>
      </c>
      <c r="F3772" s="9" t="s">
        <v>47</v>
      </c>
      <c r="G3772" s="9" t="s">
        <v>11</v>
      </c>
      <c r="H3772" s="9" t="s">
        <v>48</v>
      </c>
      <c r="I3772" s="10">
        <v>30317</v>
      </c>
      <c r="J3772" s="12">
        <v>0</v>
      </c>
    </row>
    <row r="3773" spans="1:10" x14ac:dyDescent="0.2">
      <c r="A3773" s="9" t="s">
        <v>1339</v>
      </c>
      <c r="B3773" s="9" t="s">
        <v>11</v>
      </c>
      <c r="C3773" s="9" t="s">
        <v>34</v>
      </c>
      <c r="D3773" s="9" t="s">
        <v>45</v>
      </c>
      <c r="E3773" s="9" t="s">
        <v>46</v>
      </c>
      <c r="F3773" s="9" t="s">
        <v>47</v>
      </c>
      <c r="G3773" s="9" t="s">
        <v>11</v>
      </c>
      <c r="H3773" s="9" t="s">
        <v>48</v>
      </c>
      <c r="I3773" s="10">
        <v>30682</v>
      </c>
      <c r="J3773" s="12">
        <v>0</v>
      </c>
    </row>
    <row r="3774" spans="1:10" x14ac:dyDescent="0.2">
      <c r="A3774" s="9" t="s">
        <v>1339</v>
      </c>
      <c r="B3774" s="9" t="s">
        <v>11</v>
      </c>
      <c r="C3774" s="9" t="s">
        <v>34</v>
      </c>
      <c r="D3774" s="9" t="s">
        <v>45</v>
      </c>
      <c r="E3774" s="9" t="s">
        <v>46</v>
      </c>
      <c r="F3774" s="9" t="s">
        <v>47</v>
      </c>
      <c r="G3774" s="9" t="s">
        <v>11</v>
      </c>
      <c r="H3774" s="9" t="s">
        <v>48</v>
      </c>
      <c r="I3774" s="10">
        <v>31048</v>
      </c>
      <c r="J3774" s="12">
        <v>0</v>
      </c>
    </row>
    <row r="3775" spans="1:10" x14ac:dyDescent="0.2">
      <c r="A3775" s="9" t="s">
        <v>1339</v>
      </c>
      <c r="B3775" s="9" t="s">
        <v>11</v>
      </c>
      <c r="C3775" s="9" t="s">
        <v>34</v>
      </c>
      <c r="D3775" s="9" t="s">
        <v>45</v>
      </c>
      <c r="E3775" s="9" t="s">
        <v>46</v>
      </c>
      <c r="F3775" s="9" t="s">
        <v>47</v>
      </c>
      <c r="G3775" s="9" t="s">
        <v>11</v>
      </c>
      <c r="H3775" s="9" t="s">
        <v>48</v>
      </c>
      <c r="I3775" s="10">
        <v>31413</v>
      </c>
      <c r="J3775" s="12">
        <v>0</v>
      </c>
    </row>
    <row r="3776" spans="1:10" x14ac:dyDescent="0.2">
      <c r="A3776" s="9" t="s">
        <v>1339</v>
      </c>
      <c r="B3776" s="9" t="s">
        <v>11</v>
      </c>
      <c r="C3776" s="9" t="s">
        <v>34</v>
      </c>
      <c r="D3776" s="9" t="s">
        <v>45</v>
      </c>
      <c r="E3776" s="9" t="s">
        <v>46</v>
      </c>
      <c r="F3776" s="9" t="s">
        <v>47</v>
      </c>
      <c r="G3776" s="9" t="s">
        <v>11</v>
      </c>
      <c r="H3776" s="9" t="s">
        <v>48</v>
      </c>
      <c r="I3776" s="10">
        <v>31778</v>
      </c>
      <c r="J3776" s="12">
        <v>0</v>
      </c>
    </row>
    <row r="3777" spans="1:10" x14ac:dyDescent="0.2">
      <c r="A3777" s="9" t="s">
        <v>1339</v>
      </c>
      <c r="B3777" s="9" t="s">
        <v>11</v>
      </c>
      <c r="C3777" s="9" t="s">
        <v>34</v>
      </c>
      <c r="D3777" s="9" t="s">
        <v>45</v>
      </c>
      <c r="E3777" s="9" t="s">
        <v>46</v>
      </c>
      <c r="F3777" s="9" t="s">
        <v>47</v>
      </c>
      <c r="G3777" s="9" t="s">
        <v>11</v>
      </c>
      <c r="H3777" s="9" t="s">
        <v>48</v>
      </c>
      <c r="I3777" s="10">
        <v>32143</v>
      </c>
      <c r="J3777" s="12">
        <v>0</v>
      </c>
    </row>
    <row r="3778" spans="1:10" x14ac:dyDescent="0.2">
      <c r="A3778" s="9" t="s">
        <v>1339</v>
      </c>
      <c r="B3778" s="9" t="s">
        <v>11</v>
      </c>
      <c r="C3778" s="9" t="s">
        <v>34</v>
      </c>
      <c r="D3778" s="9" t="s">
        <v>45</v>
      </c>
      <c r="E3778" s="9" t="s">
        <v>46</v>
      </c>
      <c r="F3778" s="9" t="s">
        <v>47</v>
      </c>
      <c r="G3778" s="9" t="s">
        <v>11</v>
      </c>
      <c r="H3778" s="9" t="s">
        <v>48</v>
      </c>
      <c r="I3778" s="10">
        <v>32509</v>
      </c>
      <c r="J3778" s="12">
        <v>0</v>
      </c>
    </row>
    <row r="3779" spans="1:10" x14ac:dyDescent="0.2">
      <c r="A3779" s="9" t="s">
        <v>1339</v>
      </c>
      <c r="B3779" s="9" t="s">
        <v>11</v>
      </c>
      <c r="C3779" s="9" t="s">
        <v>34</v>
      </c>
      <c r="D3779" s="9" t="s">
        <v>45</v>
      </c>
      <c r="E3779" s="9" t="s">
        <v>46</v>
      </c>
      <c r="F3779" s="9" t="s">
        <v>47</v>
      </c>
      <c r="G3779" s="9" t="s">
        <v>11</v>
      </c>
      <c r="H3779" s="9" t="s">
        <v>48</v>
      </c>
      <c r="I3779" s="10">
        <v>32874</v>
      </c>
      <c r="J3779" s="12">
        <v>0</v>
      </c>
    </row>
    <row r="3780" spans="1:10" x14ac:dyDescent="0.2">
      <c r="A3780" s="9" t="s">
        <v>1339</v>
      </c>
      <c r="B3780" s="9" t="s">
        <v>11</v>
      </c>
      <c r="C3780" s="9" t="s">
        <v>34</v>
      </c>
      <c r="D3780" s="9" t="s">
        <v>45</v>
      </c>
      <c r="E3780" s="9" t="s">
        <v>46</v>
      </c>
      <c r="F3780" s="9" t="s">
        <v>47</v>
      </c>
      <c r="G3780" s="9" t="s">
        <v>11</v>
      </c>
      <c r="H3780" s="9" t="s">
        <v>48</v>
      </c>
      <c r="I3780" s="10">
        <v>33604</v>
      </c>
      <c r="J3780" s="12">
        <v>0</v>
      </c>
    </row>
    <row r="3781" spans="1:10" x14ac:dyDescent="0.2">
      <c r="A3781" s="9" t="s">
        <v>1339</v>
      </c>
      <c r="B3781" s="9" t="s">
        <v>11</v>
      </c>
      <c r="C3781" s="9" t="s">
        <v>34</v>
      </c>
      <c r="D3781" s="9" t="s">
        <v>45</v>
      </c>
      <c r="E3781" s="9" t="s">
        <v>46</v>
      </c>
      <c r="F3781" s="9" t="s">
        <v>47</v>
      </c>
      <c r="G3781" s="9" t="s">
        <v>11</v>
      </c>
      <c r="H3781" s="9" t="s">
        <v>48</v>
      </c>
      <c r="I3781" s="10">
        <v>34335</v>
      </c>
      <c r="J3781" s="12">
        <v>0</v>
      </c>
    </row>
    <row r="3782" spans="1:10" x14ac:dyDescent="0.2">
      <c r="A3782" s="9" t="s">
        <v>1339</v>
      </c>
      <c r="B3782" s="9" t="s">
        <v>11</v>
      </c>
      <c r="C3782" s="9" t="s">
        <v>34</v>
      </c>
      <c r="D3782" s="9" t="s">
        <v>45</v>
      </c>
      <c r="E3782" s="9" t="s">
        <v>46</v>
      </c>
      <c r="F3782" s="9" t="s">
        <v>47</v>
      </c>
      <c r="G3782" s="9" t="s">
        <v>11</v>
      </c>
      <c r="H3782" s="9" t="s">
        <v>48</v>
      </c>
      <c r="I3782" s="10">
        <v>34700</v>
      </c>
      <c r="J3782" s="12">
        <v>0</v>
      </c>
    </row>
    <row r="3783" spans="1:10" x14ac:dyDescent="0.2">
      <c r="A3783" s="9" t="s">
        <v>1339</v>
      </c>
      <c r="B3783" s="9" t="s">
        <v>11</v>
      </c>
      <c r="C3783" s="9" t="s">
        <v>34</v>
      </c>
      <c r="D3783" s="9" t="s">
        <v>45</v>
      </c>
      <c r="E3783" s="9" t="s">
        <v>46</v>
      </c>
      <c r="F3783" s="9" t="s">
        <v>47</v>
      </c>
      <c r="G3783" s="9" t="s">
        <v>11</v>
      </c>
      <c r="H3783" s="9" t="s">
        <v>48</v>
      </c>
      <c r="I3783" s="10">
        <v>35065</v>
      </c>
      <c r="J3783" s="12">
        <v>0</v>
      </c>
    </row>
    <row r="3784" spans="1:10" x14ac:dyDescent="0.2">
      <c r="A3784" s="9" t="s">
        <v>1339</v>
      </c>
      <c r="B3784" s="9" t="s">
        <v>11</v>
      </c>
      <c r="C3784" s="9" t="s">
        <v>34</v>
      </c>
      <c r="D3784" s="9" t="s">
        <v>45</v>
      </c>
      <c r="E3784" s="9" t="s">
        <v>46</v>
      </c>
      <c r="F3784" s="9" t="s">
        <v>47</v>
      </c>
      <c r="G3784" s="9" t="s">
        <v>11</v>
      </c>
      <c r="H3784" s="9" t="s">
        <v>48</v>
      </c>
      <c r="I3784" s="10">
        <v>35431</v>
      </c>
      <c r="J3784" s="12">
        <v>0</v>
      </c>
    </row>
    <row r="3785" spans="1:10" x14ac:dyDescent="0.2">
      <c r="A3785" s="9" t="s">
        <v>1339</v>
      </c>
      <c r="B3785" s="9" t="s">
        <v>11</v>
      </c>
      <c r="C3785" s="9" t="s">
        <v>34</v>
      </c>
      <c r="D3785" s="9" t="s">
        <v>45</v>
      </c>
      <c r="E3785" s="9" t="s">
        <v>46</v>
      </c>
      <c r="F3785" s="9" t="s">
        <v>47</v>
      </c>
      <c r="G3785" s="9" t="s">
        <v>11</v>
      </c>
      <c r="H3785" s="9" t="s">
        <v>48</v>
      </c>
      <c r="I3785" s="10">
        <v>35796</v>
      </c>
      <c r="J3785" s="12">
        <v>0</v>
      </c>
    </row>
    <row r="3786" spans="1:10" x14ac:dyDescent="0.2">
      <c r="A3786" s="9" t="s">
        <v>1339</v>
      </c>
      <c r="B3786" s="9" t="s">
        <v>11</v>
      </c>
      <c r="C3786" s="9" t="s">
        <v>34</v>
      </c>
      <c r="D3786" s="9" t="s">
        <v>45</v>
      </c>
      <c r="E3786" s="9" t="s">
        <v>46</v>
      </c>
      <c r="F3786" s="9" t="s">
        <v>47</v>
      </c>
      <c r="G3786" s="9" t="s">
        <v>11</v>
      </c>
      <c r="H3786" s="9" t="s">
        <v>48</v>
      </c>
      <c r="I3786" s="10">
        <v>36161</v>
      </c>
      <c r="J3786" s="12">
        <v>0</v>
      </c>
    </row>
    <row r="3787" spans="1:10" x14ac:dyDescent="0.2">
      <c r="A3787" s="9" t="s">
        <v>1339</v>
      </c>
      <c r="B3787" s="9" t="s">
        <v>11</v>
      </c>
      <c r="C3787" s="9" t="s">
        <v>34</v>
      </c>
      <c r="D3787" s="9" t="s">
        <v>45</v>
      </c>
      <c r="E3787" s="9" t="s">
        <v>46</v>
      </c>
      <c r="F3787" s="9" t="s">
        <v>47</v>
      </c>
      <c r="G3787" s="9" t="s">
        <v>11</v>
      </c>
      <c r="H3787" s="9" t="s">
        <v>48</v>
      </c>
      <c r="I3787" s="10">
        <v>36526</v>
      </c>
      <c r="J3787" s="12">
        <v>0</v>
      </c>
    </row>
    <row r="3788" spans="1:10" x14ac:dyDescent="0.2">
      <c r="A3788" s="9" t="s">
        <v>1339</v>
      </c>
      <c r="B3788" s="9" t="s">
        <v>11</v>
      </c>
      <c r="C3788" s="9" t="s">
        <v>34</v>
      </c>
      <c r="D3788" s="9" t="s">
        <v>45</v>
      </c>
      <c r="E3788" s="9" t="s">
        <v>46</v>
      </c>
      <c r="F3788" s="9" t="s">
        <v>47</v>
      </c>
      <c r="G3788" s="9" t="s">
        <v>11</v>
      </c>
      <c r="H3788" s="9" t="s">
        <v>48</v>
      </c>
      <c r="I3788" s="10">
        <v>36892</v>
      </c>
      <c r="J3788" s="12">
        <v>0</v>
      </c>
    </row>
    <row r="3789" spans="1:10" x14ac:dyDescent="0.2">
      <c r="A3789" s="9" t="s">
        <v>1339</v>
      </c>
      <c r="B3789" s="9" t="s">
        <v>11</v>
      </c>
      <c r="C3789" s="9" t="s">
        <v>34</v>
      </c>
      <c r="D3789" s="9" t="s">
        <v>45</v>
      </c>
      <c r="E3789" s="9" t="s">
        <v>46</v>
      </c>
      <c r="F3789" s="9" t="s">
        <v>47</v>
      </c>
      <c r="G3789" s="9" t="s">
        <v>11</v>
      </c>
      <c r="H3789" s="9" t="s">
        <v>48</v>
      </c>
      <c r="I3789" s="10">
        <v>37622</v>
      </c>
      <c r="J3789" s="12">
        <v>0</v>
      </c>
    </row>
    <row r="3790" spans="1:10" x14ac:dyDescent="0.2">
      <c r="A3790" s="9" t="s">
        <v>1339</v>
      </c>
      <c r="B3790" s="9" t="s">
        <v>11</v>
      </c>
      <c r="C3790" s="9" t="s">
        <v>34</v>
      </c>
      <c r="D3790" s="9" t="s">
        <v>45</v>
      </c>
      <c r="E3790" s="9" t="s">
        <v>46</v>
      </c>
      <c r="F3790" s="9" t="s">
        <v>47</v>
      </c>
      <c r="G3790" s="9" t="s">
        <v>11</v>
      </c>
      <c r="H3790" s="9" t="s">
        <v>48</v>
      </c>
      <c r="I3790" s="10">
        <v>39814</v>
      </c>
      <c r="J3790" s="12">
        <v>0</v>
      </c>
    </row>
    <row r="3791" spans="1:10" x14ac:dyDescent="0.2">
      <c r="A3791" s="9" t="s">
        <v>1339</v>
      </c>
      <c r="B3791" s="9" t="s">
        <v>11</v>
      </c>
      <c r="C3791" s="9" t="s">
        <v>34</v>
      </c>
      <c r="D3791" s="9" t="s">
        <v>45</v>
      </c>
      <c r="E3791" s="9" t="s">
        <v>46</v>
      </c>
      <c r="F3791" s="9" t="s">
        <v>47</v>
      </c>
      <c r="G3791" s="9" t="s">
        <v>11</v>
      </c>
      <c r="H3791" s="9" t="s">
        <v>48</v>
      </c>
      <c r="I3791" s="10">
        <v>40544</v>
      </c>
      <c r="J3791" s="12">
        <v>0</v>
      </c>
    </row>
    <row r="3792" spans="1:10" x14ac:dyDescent="0.2">
      <c r="A3792" s="9" t="s">
        <v>1339</v>
      </c>
      <c r="B3792" s="9" t="s">
        <v>11</v>
      </c>
      <c r="C3792" s="9" t="s">
        <v>34</v>
      </c>
      <c r="D3792" s="9" t="s">
        <v>45</v>
      </c>
      <c r="E3792" s="9" t="s">
        <v>46</v>
      </c>
      <c r="F3792" s="9" t="s">
        <v>47</v>
      </c>
      <c r="G3792" s="9" t="s">
        <v>11</v>
      </c>
      <c r="H3792" s="9" t="s">
        <v>48</v>
      </c>
      <c r="I3792" s="10">
        <v>40909</v>
      </c>
      <c r="J3792" s="12">
        <v>0</v>
      </c>
    </row>
    <row r="3793" spans="1:10" x14ac:dyDescent="0.2">
      <c r="A3793" s="9" t="s">
        <v>1339</v>
      </c>
      <c r="B3793" s="9" t="s">
        <v>11</v>
      </c>
      <c r="C3793" s="9" t="s">
        <v>34</v>
      </c>
      <c r="D3793" s="9" t="s">
        <v>45</v>
      </c>
      <c r="E3793" s="9" t="s">
        <v>46</v>
      </c>
      <c r="F3793" s="9" t="s">
        <v>47</v>
      </c>
      <c r="G3793" s="9" t="s">
        <v>11</v>
      </c>
      <c r="H3793" s="9" t="s">
        <v>48</v>
      </c>
      <c r="I3793" s="10">
        <v>41127</v>
      </c>
      <c r="J3793" s="12">
        <v>0</v>
      </c>
    </row>
    <row r="3794" spans="1:10" x14ac:dyDescent="0.2">
      <c r="A3794" s="9" t="s">
        <v>1339</v>
      </c>
      <c r="B3794" s="9" t="s">
        <v>11</v>
      </c>
      <c r="C3794" s="9" t="s">
        <v>34</v>
      </c>
      <c r="D3794" s="9" t="s">
        <v>45</v>
      </c>
      <c r="E3794" s="9" t="s">
        <v>46</v>
      </c>
      <c r="F3794" s="9" t="s">
        <v>47</v>
      </c>
      <c r="G3794" s="9" t="s">
        <v>11</v>
      </c>
      <c r="H3794" s="9" t="s">
        <v>48</v>
      </c>
      <c r="I3794" s="10">
        <v>41499</v>
      </c>
      <c r="J3794" s="12">
        <v>0</v>
      </c>
    </row>
    <row r="3795" spans="1:10" x14ac:dyDescent="0.2">
      <c r="A3795" s="9" t="s">
        <v>1339</v>
      </c>
      <c r="B3795" s="9" t="s">
        <v>11</v>
      </c>
      <c r="C3795" s="9" t="s">
        <v>34</v>
      </c>
      <c r="D3795" s="9" t="s">
        <v>45</v>
      </c>
      <c r="E3795" s="9" t="s">
        <v>46</v>
      </c>
      <c r="F3795" s="9" t="s">
        <v>47</v>
      </c>
      <c r="G3795" s="9" t="s">
        <v>11</v>
      </c>
      <c r="H3795" s="9" t="s">
        <v>48</v>
      </c>
      <c r="I3795" s="10">
        <v>41628</v>
      </c>
      <c r="J3795" s="12">
        <v>0</v>
      </c>
    </row>
    <row r="3796" spans="1:10" x14ac:dyDescent="0.2">
      <c r="A3796" s="9" t="s">
        <v>1339</v>
      </c>
      <c r="B3796" s="9" t="s">
        <v>11</v>
      </c>
      <c r="C3796" s="9" t="s">
        <v>34</v>
      </c>
      <c r="D3796" s="9" t="s">
        <v>45</v>
      </c>
      <c r="E3796" s="9" t="s">
        <v>46</v>
      </c>
      <c r="F3796" s="9" t="s">
        <v>47</v>
      </c>
      <c r="G3796" s="9" t="s">
        <v>11</v>
      </c>
      <c r="H3796" s="9" t="s">
        <v>48</v>
      </c>
      <c r="I3796" s="10">
        <v>41719</v>
      </c>
      <c r="J3796" s="12">
        <v>0</v>
      </c>
    </row>
    <row r="3797" spans="1:10" x14ac:dyDescent="0.2">
      <c r="A3797" s="9" t="s">
        <v>1339</v>
      </c>
      <c r="B3797" s="9" t="s">
        <v>11</v>
      </c>
      <c r="C3797" s="9" t="s">
        <v>34</v>
      </c>
      <c r="D3797" s="9" t="s">
        <v>45</v>
      </c>
      <c r="E3797" s="9" t="s">
        <v>46</v>
      </c>
      <c r="F3797" s="9" t="s">
        <v>47</v>
      </c>
      <c r="G3797" s="9" t="s">
        <v>11</v>
      </c>
      <c r="H3797" s="9" t="s">
        <v>48</v>
      </c>
      <c r="I3797" s="10">
        <v>41821</v>
      </c>
      <c r="J3797" s="12">
        <v>0</v>
      </c>
    </row>
    <row r="3798" spans="1:10" x14ac:dyDescent="0.2">
      <c r="A3798" s="9" t="s">
        <v>1339</v>
      </c>
      <c r="B3798" s="9" t="s">
        <v>11</v>
      </c>
      <c r="C3798" s="9" t="s">
        <v>17</v>
      </c>
      <c r="D3798" s="9" t="s">
        <v>45</v>
      </c>
      <c r="E3798" s="9" t="s">
        <v>46</v>
      </c>
      <c r="F3798" s="9" t="s">
        <v>47</v>
      </c>
      <c r="G3798" s="9" t="s">
        <v>11</v>
      </c>
      <c r="H3798" s="9" t="s">
        <v>48</v>
      </c>
      <c r="I3798" s="10">
        <v>31048</v>
      </c>
      <c r="J3798" s="12">
        <v>0</v>
      </c>
    </row>
    <row r="3799" spans="1:10" x14ac:dyDescent="0.2">
      <c r="A3799" s="9" t="s">
        <v>1339</v>
      </c>
      <c r="B3799" s="9" t="s">
        <v>11</v>
      </c>
      <c r="C3799" s="9" t="s">
        <v>17</v>
      </c>
      <c r="D3799" s="9" t="s">
        <v>45</v>
      </c>
      <c r="E3799" s="9" t="s">
        <v>46</v>
      </c>
      <c r="F3799" s="9" t="s">
        <v>47</v>
      </c>
      <c r="G3799" s="9" t="s">
        <v>11</v>
      </c>
      <c r="H3799" s="9" t="s">
        <v>48</v>
      </c>
      <c r="I3799" s="10">
        <v>31413</v>
      </c>
      <c r="J3799" s="12">
        <v>0</v>
      </c>
    </row>
    <row r="3800" spans="1:10" x14ac:dyDescent="0.2">
      <c r="A3800" s="9" t="s">
        <v>1339</v>
      </c>
      <c r="B3800" s="9" t="s">
        <v>11</v>
      </c>
      <c r="C3800" s="9" t="s">
        <v>34</v>
      </c>
      <c r="D3800" s="9" t="s">
        <v>45</v>
      </c>
      <c r="E3800" s="9" t="s">
        <v>46</v>
      </c>
      <c r="F3800" s="9" t="s">
        <v>47</v>
      </c>
      <c r="G3800" s="9" t="s">
        <v>11</v>
      </c>
      <c r="H3800" s="9" t="s">
        <v>49</v>
      </c>
      <c r="I3800" s="10">
        <v>41499</v>
      </c>
      <c r="J3800" s="11">
        <v>27657.58</v>
      </c>
    </row>
    <row r="3801" spans="1:10" x14ac:dyDescent="0.2">
      <c r="A3801" s="9" t="s">
        <v>1339</v>
      </c>
      <c r="B3801" s="9" t="s">
        <v>11</v>
      </c>
      <c r="C3801" s="9" t="s">
        <v>34</v>
      </c>
      <c r="D3801" s="9" t="s">
        <v>45</v>
      </c>
      <c r="E3801" s="9" t="s">
        <v>46</v>
      </c>
      <c r="F3801" s="9" t="s">
        <v>47</v>
      </c>
      <c r="G3801" s="9" t="s">
        <v>11</v>
      </c>
      <c r="H3801" s="9" t="s">
        <v>49</v>
      </c>
      <c r="I3801" s="10">
        <v>41821</v>
      </c>
      <c r="J3801" s="11">
        <v>22737.119999999999</v>
      </c>
    </row>
    <row r="3802" spans="1:10" x14ac:dyDescent="0.2">
      <c r="A3802" s="9" t="s">
        <v>1339</v>
      </c>
      <c r="B3802" s="9" t="s">
        <v>11</v>
      </c>
      <c r="C3802" s="9" t="s">
        <v>34</v>
      </c>
      <c r="D3802" s="9" t="s">
        <v>45</v>
      </c>
      <c r="E3802" s="9" t="s">
        <v>46</v>
      </c>
      <c r="F3802" s="9" t="s">
        <v>47</v>
      </c>
      <c r="G3802" s="9" t="s">
        <v>11</v>
      </c>
      <c r="H3802" s="9" t="s">
        <v>65</v>
      </c>
      <c r="I3802" s="10">
        <v>40544</v>
      </c>
      <c r="J3802" s="11">
        <v>4783.8</v>
      </c>
    </row>
    <row r="3803" spans="1:10" x14ac:dyDescent="0.2">
      <c r="A3803" s="9" t="s">
        <v>1339</v>
      </c>
      <c r="B3803" s="9" t="s">
        <v>11</v>
      </c>
      <c r="C3803" s="9" t="s">
        <v>34</v>
      </c>
      <c r="D3803" s="9" t="s">
        <v>45</v>
      </c>
      <c r="E3803" s="9" t="s">
        <v>46</v>
      </c>
      <c r="F3803" s="9" t="s">
        <v>47</v>
      </c>
      <c r="G3803" s="9" t="s">
        <v>11</v>
      </c>
      <c r="H3803" s="9" t="s">
        <v>65</v>
      </c>
      <c r="I3803" s="10">
        <v>40909</v>
      </c>
      <c r="J3803" s="12">
        <v>3790</v>
      </c>
    </row>
    <row r="3804" spans="1:10" x14ac:dyDescent="0.2">
      <c r="A3804" s="9" t="s">
        <v>1339</v>
      </c>
      <c r="B3804" s="9" t="s">
        <v>11</v>
      </c>
      <c r="C3804" s="9" t="s">
        <v>34</v>
      </c>
      <c r="D3804" s="9" t="s">
        <v>45</v>
      </c>
      <c r="E3804" s="9" t="s">
        <v>46</v>
      </c>
      <c r="F3804" s="9" t="s">
        <v>47</v>
      </c>
      <c r="G3804" s="9" t="s">
        <v>11</v>
      </c>
      <c r="H3804" s="9" t="s">
        <v>65</v>
      </c>
      <c r="I3804" s="10">
        <v>41127</v>
      </c>
      <c r="J3804" s="11">
        <v>13562.88</v>
      </c>
    </row>
    <row r="3805" spans="1:10" x14ac:dyDescent="0.2">
      <c r="A3805" s="9" t="s">
        <v>1339</v>
      </c>
      <c r="B3805" s="9" t="s">
        <v>11</v>
      </c>
      <c r="C3805" s="9" t="s">
        <v>34</v>
      </c>
      <c r="D3805" s="9" t="s">
        <v>45</v>
      </c>
      <c r="E3805" s="9" t="s">
        <v>46</v>
      </c>
      <c r="F3805" s="9" t="s">
        <v>47</v>
      </c>
      <c r="G3805" s="9" t="s">
        <v>11</v>
      </c>
      <c r="H3805" s="9" t="s">
        <v>65</v>
      </c>
      <c r="I3805" s="10">
        <v>41821</v>
      </c>
      <c r="J3805" s="11">
        <v>20612.18</v>
      </c>
    </row>
    <row r="3806" spans="1:10" x14ac:dyDescent="0.2">
      <c r="A3806" s="9" t="s">
        <v>1339</v>
      </c>
      <c r="B3806" s="9" t="s">
        <v>11</v>
      </c>
      <c r="C3806" s="9" t="s">
        <v>34</v>
      </c>
      <c r="D3806" s="9" t="s">
        <v>45</v>
      </c>
      <c r="E3806" s="9" t="s">
        <v>46</v>
      </c>
      <c r="F3806" s="9" t="s">
        <v>47</v>
      </c>
      <c r="G3806" s="9" t="s">
        <v>11</v>
      </c>
      <c r="H3806" s="9" t="s">
        <v>65</v>
      </c>
      <c r="I3806" s="10">
        <v>42384</v>
      </c>
      <c r="J3806" s="11">
        <v>5826.43</v>
      </c>
    </row>
    <row r="3807" spans="1:10" x14ac:dyDescent="0.2">
      <c r="A3807" s="9" t="s">
        <v>1339</v>
      </c>
      <c r="B3807" s="9" t="s">
        <v>11</v>
      </c>
      <c r="C3807" s="9" t="s">
        <v>12</v>
      </c>
      <c r="D3807" s="9" t="s">
        <v>45</v>
      </c>
      <c r="E3807" s="9" t="s">
        <v>46</v>
      </c>
      <c r="F3807" s="9" t="s">
        <v>47</v>
      </c>
      <c r="G3807" s="9" t="s">
        <v>11</v>
      </c>
      <c r="H3807" s="9" t="s">
        <v>50</v>
      </c>
      <c r="I3807" s="10">
        <v>39448</v>
      </c>
      <c r="J3807" s="11">
        <v>4991.8</v>
      </c>
    </row>
    <row r="3808" spans="1:10" x14ac:dyDescent="0.2">
      <c r="A3808" s="9" t="s">
        <v>1339</v>
      </c>
      <c r="B3808" s="9" t="s">
        <v>11</v>
      </c>
      <c r="C3808" s="9" t="s">
        <v>34</v>
      </c>
      <c r="D3808" s="9" t="s">
        <v>45</v>
      </c>
      <c r="E3808" s="9" t="s">
        <v>46</v>
      </c>
      <c r="F3808" s="9" t="s">
        <v>47</v>
      </c>
      <c r="G3808" s="9" t="s">
        <v>11</v>
      </c>
      <c r="H3808" s="9" t="s">
        <v>50</v>
      </c>
      <c r="I3808" s="10">
        <v>39814</v>
      </c>
      <c r="J3808" s="11">
        <v>6067.56</v>
      </c>
    </row>
    <row r="3809" spans="1:10" x14ac:dyDescent="0.2">
      <c r="A3809" s="9" t="s">
        <v>1339</v>
      </c>
      <c r="B3809" s="9" t="s">
        <v>11</v>
      </c>
      <c r="C3809" s="9" t="s">
        <v>34</v>
      </c>
      <c r="D3809" s="9" t="s">
        <v>45</v>
      </c>
      <c r="E3809" s="9" t="s">
        <v>46</v>
      </c>
      <c r="F3809" s="9" t="s">
        <v>47</v>
      </c>
      <c r="G3809" s="9" t="s">
        <v>11</v>
      </c>
      <c r="H3809" s="9" t="s">
        <v>50</v>
      </c>
      <c r="I3809" s="10">
        <v>41612</v>
      </c>
      <c r="J3809" s="11">
        <v>36107.26</v>
      </c>
    </row>
    <row r="3810" spans="1:10" x14ac:dyDescent="0.2">
      <c r="A3810" s="9" t="s">
        <v>1339</v>
      </c>
      <c r="B3810" s="9" t="s">
        <v>11</v>
      </c>
      <c r="C3810" s="9" t="s">
        <v>12</v>
      </c>
      <c r="D3810" s="9" t="s">
        <v>13</v>
      </c>
      <c r="E3810" s="9" t="s">
        <v>14</v>
      </c>
      <c r="F3810" s="9" t="s">
        <v>15</v>
      </c>
      <c r="G3810" s="9" t="s">
        <v>11</v>
      </c>
      <c r="H3810" s="9" t="s">
        <v>16</v>
      </c>
      <c r="I3810" s="10">
        <v>29221</v>
      </c>
      <c r="J3810" s="12">
        <v>0</v>
      </c>
    </row>
    <row r="3811" spans="1:10" x14ac:dyDescent="0.2">
      <c r="A3811" s="9" t="s">
        <v>1339</v>
      </c>
      <c r="B3811" s="9" t="s">
        <v>11</v>
      </c>
      <c r="C3811" s="9" t="s">
        <v>12</v>
      </c>
      <c r="D3811" s="9" t="s">
        <v>13</v>
      </c>
      <c r="E3811" s="9" t="s">
        <v>14</v>
      </c>
      <c r="F3811" s="9" t="s">
        <v>15</v>
      </c>
      <c r="G3811" s="9" t="s">
        <v>11</v>
      </c>
      <c r="H3811" s="9" t="s">
        <v>16</v>
      </c>
      <c r="I3811" s="10">
        <v>29587</v>
      </c>
      <c r="J3811" s="12">
        <v>0</v>
      </c>
    </row>
    <row r="3812" spans="1:10" x14ac:dyDescent="0.2">
      <c r="A3812" s="9" t="s">
        <v>1339</v>
      </c>
      <c r="B3812" s="9" t="s">
        <v>11</v>
      </c>
      <c r="C3812" s="9" t="s">
        <v>12</v>
      </c>
      <c r="D3812" s="9" t="s">
        <v>13</v>
      </c>
      <c r="E3812" s="9" t="s">
        <v>14</v>
      </c>
      <c r="F3812" s="9" t="s">
        <v>15</v>
      </c>
      <c r="G3812" s="9" t="s">
        <v>11</v>
      </c>
      <c r="H3812" s="9" t="s">
        <v>16</v>
      </c>
      <c r="I3812" s="10">
        <v>29952</v>
      </c>
      <c r="J3812" s="12">
        <v>0</v>
      </c>
    </row>
    <row r="3813" spans="1:10" x14ac:dyDescent="0.2">
      <c r="A3813" s="9" t="s">
        <v>1339</v>
      </c>
      <c r="B3813" s="9" t="s">
        <v>11</v>
      </c>
      <c r="C3813" s="9" t="s">
        <v>12</v>
      </c>
      <c r="D3813" s="9" t="s">
        <v>13</v>
      </c>
      <c r="E3813" s="9" t="s">
        <v>14</v>
      </c>
      <c r="F3813" s="9" t="s">
        <v>15</v>
      </c>
      <c r="G3813" s="9" t="s">
        <v>11</v>
      </c>
      <c r="H3813" s="9" t="s">
        <v>16</v>
      </c>
      <c r="I3813" s="10">
        <v>30317</v>
      </c>
      <c r="J3813" s="12">
        <v>0</v>
      </c>
    </row>
    <row r="3814" spans="1:10" x14ac:dyDescent="0.2">
      <c r="A3814" s="9" t="s">
        <v>1339</v>
      </c>
      <c r="B3814" s="9" t="s">
        <v>11</v>
      </c>
      <c r="C3814" s="9" t="s">
        <v>12</v>
      </c>
      <c r="D3814" s="9" t="s">
        <v>13</v>
      </c>
      <c r="E3814" s="9" t="s">
        <v>14</v>
      </c>
      <c r="F3814" s="9" t="s">
        <v>15</v>
      </c>
      <c r="G3814" s="9" t="s">
        <v>11</v>
      </c>
      <c r="H3814" s="9" t="s">
        <v>16</v>
      </c>
      <c r="I3814" s="10">
        <v>30682</v>
      </c>
      <c r="J3814" s="12">
        <v>0</v>
      </c>
    </row>
    <row r="3815" spans="1:10" x14ac:dyDescent="0.2">
      <c r="A3815" s="9" t="s">
        <v>1339</v>
      </c>
      <c r="B3815" s="9" t="s">
        <v>11</v>
      </c>
      <c r="C3815" s="9" t="s">
        <v>12</v>
      </c>
      <c r="D3815" s="9" t="s">
        <v>13</v>
      </c>
      <c r="E3815" s="9" t="s">
        <v>14</v>
      </c>
      <c r="F3815" s="9" t="s">
        <v>15</v>
      </c>
      <c r="G3815" s="9" t="s">
        <v>11</v>
      </c>
      <c r="H3815" s="9" t="s">
        <v>16</v>
      </c>
      <c r="I3815" s="10">
        <v>31048</v>
      </c>
      <c r="J3815" s="12">
        <v>0</v>
      </c>
    </row>
    <row r="3816" spans="1:10" x14ac:dyDescent="0.2">
      <c r="A3816" s="9" t="s">
        <v>1339</v>
      </c>
      <c r="B3816" s="9" t="s">
        <v>11</v>
      </c>
      <c r="C3816" s="9" t="s">
        <v>12</v>
      </c>
      <c r="D3816" s="9" t="s">
        <v>13</v>
      </c>
      <c r="E3816" s="9" t="s">
        <v>14</v>
      </c>
      <c r="F3816" s="9" t="s">
        <v>15</v>
      </c>
      <c r="G3816" s="9" t="s">
        <v>11</v>
      </c>
      <c r="H3816" s="9" t="s">
        <v>16</v>
      </c>
      <c r="I3816" s="10">
        <v>31413</v>
      </c>
      <c r="J3816" s="12">
        <v>0</v>
      </c>
    </row>
    <row r="3817" spans="1:10" x14ac:dyDescent="0.2">
      <c r="A3817" s="9" t="s">
        <v>1339</v>
      </c>
      <c r="B3817" s="9" t="s">
        <v>11</v>
      </c>
      <c r="C3817" s="9" t="s">
        <v>12</v>
      </c>
      <c r="D3817" s="9" t="s">
        <v>13</v>
      </c>
      <c r="E3817" s="9" t="s">
        <v>14</v>
      </c>
      <c r="F3817" s="9" t="s">
        <v>15</v>
      </c>
      <c r="G3817" s="9" t="s">
        <v>11</v>
      </c>
      <c r="H3817" s="9" t="s">
        <v>16</v>
      </c>
      <c r="I3817" s="10">
        <v>31778</v>
      </c>
      <c r="J3817" s="12">
        <v>0</v>
      </c>
    </row>
    <row r="3818" spans="1:10" x14ac:dyDescent="0.2">
      <c r="A3818" s="9" t="s">
        <v>1339</v>
      </c>
      <c r="B3818" s="9" t="s">
        <v>11</v>
      </c>
      <c r="C3818" s="9" t="s">
        <v>12</v>
      </c>
      <c r="D3818" s="9" t="s">
        <v>13</v>
      </c>
      <c r="E3818" s="9" t="s">
        <v>14</v>
      </c>
      <c r="F3818" s="9" t="s">
        <v>15</v>
      </c>
      <c r="G3818" s="9" t="s">
        <v>11</v>
      </c>
      <c r="H3818" s="9" t="s">
        <v>16</v>
      </c>
      <c r="I3818" s="10">
        <v>32143</v>
      </c>
      <c r="J3818" s="12">
        <v>0</v>
      </c>
    </row>
    <row r="3819" spans="1:10" x14ac:dyDescent="0.2">
      <c r="A3819" s="9" t="s">
        <v>1339</v>
      </c>
      <c r="B3819" s="9" t="s">
        <v>11</v>
      </c>
      <c r="C3819" s="9" t="s">
        <v>12</v>
      </c>
      <c r="D3819" s="9" t="s">
        <v>13</v>
      </c>
      <c r="E3819" s="9" t="s">
        <v>14</v>
      </c>
      <c r="F3819" s="9" t="s">
        <v>15</v>
      </c>
      <c r="G3819" s="9" t="s">
        <v>11</v>
      </c>
      <c r="H3819" s="9" t="s">
        <v>16</v>
      </c>
      <c r="I3819" s="10">
        <v>32509</v>
      </c>
      <c r="J3819" s="12">
        <v>0</v>
      </c>
    </row>
    <row r="3820" spans="1:10" x14ac:dyDescent="0.2">
      <c r="A3820" s="9" t="s">
        <v>1339</v>
      </c>
      <c r="B3820" s="9" t="s">
        <v>11</v>
      </c>
      <c r="C3820" s="9" t="s">
        <v>12</v>
      </c>
      <c r="D3820" s="9" t="s">
        <v>13</v>
      </c>
      <c r="E3820" s="9" t="s">
        <v>14</v>
      </c>
      <c r="F3820" s="9" t="s">
        <v>15</v>
      </c>
      <c r="G3820" s="9" t="s">
        <v>11</v>
      </c>
      <c r="H3820" s="9" t="s">
        <v>16</v>
      </c>
      <c r="I3820" s="10">
        <v>32874</v>
      </c>
      <c r="J3820" s="12">
        <v>0</v>
      </c>
    </row>
    <row r="3821" spans="1:10" x14ac:dyDescent="0.2">
      <c r="A3821" s="9" t="s">
        <v>1339</v>
      </c>
      <c r="B3821" s="9" t="s">
        <v>11</v>
      </c>
      <c r="C3821" s="9" t="s">
        <v>12</v>
      </c>
      <c r="D3821" s="9" t="s">
        <v>13</v>
      </c>
      <c r="E3821" s="9" t="s">
        <v>14</v>
      </c>
      <c r="F3821" s="9" t="s">
        <v>15</v>
      </c>
      <c r="G3821" s="9" t="s">
        <v>11</v>
      </c>
      <c r="H3821" s="9" t="s">
        <v>16</v>
      </c>
      <c r="I3821" s="10">
        <v>33604</v>
      </c>
      <c r="J3821" s="12">
        <v>0</v>
      </c>
    </row>
    <row r="3822" spans="1:10" x14ac:dyDescent="0.2">
      <c r="A3822" s="9" t="s">
        <v>1339</v>
      </c>
      <c r="B3822" s="9" t="s">
        <v>11</v>
      </c>
      <c r="C3822" s="9" t="s">
        <v>12</v>
      </c>
      <c r="D3822" s="9" t="s">
        <v>13</v>
      </c>
      <c r="E3822" s="9" t="s">
        <v>14</v>
      </c>
      <c r="F3822" s="9" t="s">
        <v>15</v>
      </c>
      <c r="G3822" s="9" t="s">
        <v>11</v>
      </c>
      <c r="H3822" s="9" t="s">
        <v>16</v>
      </c>
      <c r="I3822" s="10">
        <v>34335</v>
      </c>
      <c r="J3822" s="12">
        <v>0</v>
      </c>
    </row>
    <row r="3823" spans="1:10" x14ac:dyDescent="0.2">
      <c r="A3823" s="9" t="s">
        <v>1339</v>
      </c>
      <c r="B3823" s="9" t="s">
        <v>11</v>
      </c>
      <c r="C3823" s="9" t="s">
        <v>12</v>
      </c>
      <c r="D3823" s="9" t="s">
        <v>13</v>
      </c>
      <c r="E3823" s="9" t="s">
        <v>14</v>
      </c>
      <c r="F3823" s="9" t="s">
        <v>15</v>
      </c>
      <c r="G3823" s="9" t="s">
        <v>11</v>
      </c>
      <c r="H3823" s="9" t="s">
        <v>16</v>
      </c>
      <c r="I3823" s="10">
        <v>34700</v>
      </c>
      <c r="J3823" s="12">
        <v>0</v>
      </c>
    </row>
    <row r="3824" spans="1:10" x14ac:dyDescent="0.2">
      <c r="A3824" s="9" t="s">
        <v>1339</v>
      </c>
      <c r="B3824" s="9" t="s">
        <v>11</v>
      </c>
      <c r="C3824" s="9" t="s">
        <v>12</v>
      </c>
      <c r="D3824" s="9" t="s">
        <v>13</v>
      </c>
      <c r="E3824" s="9" t="s">
        <v>14</v>
      </c>
      <c r="F3824" s="9" t="s">
        <v>15</v>
      </c>
      <c r="G3824" s="9" t="s">
        <v>11</v>
      </c>
      <c r="H3824" s="9" t="s">
        <v>16</v>
      </c>
      <c r="I3824" s="10">
        <v>35065</v>
      </c>
      <c r="J3824" s="12">
        <v>0</v>
      </c>
    </row>
    <row r="3825" spans="1:10" x14ac:dyDescent="0.2">
      <c r="A3825" s="9" t="s">
        <v>1339</v>
      </c>
      <c r="B3825" s="9" t="s">
        <v>11</v>
      </c>
      <c r="C3825" s="9" t="s">
        <v>12</v>
      </c>
      <c r="D3825" s="9" t="s">
        <v>13</v>
      </c>
      <c r="E3825" s="9" t="s">
        <v>14</v>
      </c>
      <c r="F3825" s="9" t="s">
        <v>15</v>
      </c>
      <c r="G3825" s="9" t="s">
        <v>11</v>
      </c>
      <c r="H3825" s="9" t="s">
        <v>16</v>
      </c>
      <c r="I3825" s="10">
        <v>35431</v>
      </c>
      <c r="J3825" s="12">
        <v>0</v>
      </c>
    </row>
    <row r="3826" spans="1:10" x14ac:dyDescent="0.2">
      <c r="A3826" s="9" t="s">
        <v>1339</v>
      </c>
      <c r="B3826" s="9" t="s">
        <v>11</v>
      </c>
      <c r="C3826" s="9" t="s">
        <v>12</v>
      </c>
      <c r="D3826" s="9" t="s">
        <v>13</v>
      </c>
      <c r="E3826" s="9" t="s">
        <v>14</v>
      </c>
      <c r="F3826" s="9" t="s">
        <v>15</v>
      </c>
      <c r="G3826" s="9" t="s">
        <v>11</v>
      </c>
      <c r="H3826" s="9" t="s">
        <v>16</v>
      </c>
      <c r="I3826" s="10">
        <v>35796</v>
      </c>
      <c r="J3826" s="12">
        <v>0</v>
      </c>
    </row>
    <row r="3827" spans="1:10" x14ac:dyDescent="0.2">
      <c r="A3827" s="9" t="s">
        <v>1339</v>
      </c>
      <c r="B3827" s="9" t="s">
        <v>11</v>
      </c>
      <c r="C3827" s="9" t="s">
        <v>12</v>
      </c>
      <c r="D3827" s="9" t="s">
        <v>13</v>
      </c>
      <c r="E3827" s="9" t="s">
        <v>14</v>
      </c>
      <c r="F3827" s="9" t="s">
        <v>15</v>
      </c>
      <c r="G3827" s="9" t="s">
        <v>11</v>
      </c>
      <c r="H3827" s="9" t="s">
        <v>16</v>
      </c>
      <c r="I3827" s="10">
        <v>36161</v>
      </c>
      <c r="J3827" s="12">
        <v>0</v>
      </c>
    </row>
    <row r="3828" spans="1:10" x14ac:dyDescent="0.2">
      <c r="A3828" s="9" t="s">
        <v>1339</v>
      </c>
      <c r="B3828" s="9" t="s">
        <v>11</v>
      </c>
      <c r="C3828" s="9" t="s">
        <v>12</v>
      </c>
      <c r="D3828" s="9" t="s">
        <v>13</v>
      </c>
      <c r="E3828" s="9" t="s">
        <v>14</v>
      </c>
      <c r="F3828" s="9" t="s">
        <v>15</v>
      </c>
      <c r="G3828" s="9" t="s">
        <v>11</v>
      </c>
      <c r="H3828" s="9" t="s">
        <v>16</v>
      </c>
      <c r="I3828" s="10">
        <v>36526</v>
      </c>
      <c r="J3828" s="12">
        <v>0</v>
      </c>
    </row>
    <row r="3829" spans="1:10" x14ac:dyDescent="0.2">
      <c r="A3829" s="9" t="s">
        <v>1339</v>
      </c>
      <c r="B3829" s="9" t="s">
        <v>11</v>
      </c>
      <c r="C3829" s="9" t="s">
        <v>12</v>
      </c>
      <c r="D3829" s="9" t="s">
        <v>13</v>
      </c>
      <c r="E3829" s="9" t="s">
        <v>14</v>
      </c>
      <c r="F3829" s="9" t="s">
        <v>15</v>
      </c>
      <c r="G3829" s="9" t="s">
        <v>11</v>
      </c>
      <c r="H3829" s="9" t="s">
        <v>16</v>
      </c>
      <c r="I3829" s="10">
        <v>36892</v>
      </c>
      <c r="J3829" s="12">
        <v>0</v>
      </c>
    </row>
    <row r="3830" spans="1:10" x14ac:dyDescent="0.2">
      <c r="A3830" s="9" t="s">
        <v>1339</v>
      </c>
      <c r="B3830" s="9" t="s">
        <v>11</v>
      </c>
      <c r="C3830" s="9" t="s">
        <v>12</v>
      </c>
      <c r="D3830" s="9" t="s">
        <v>13</v>
      </c>
      <c r="E3830" s="9" t="s">
        <v>14</v>
      </c>
      <c r="F3830" s="9" t="s">
        <v>15</v>
      </c>
      <c r="G3830" s="9" t="s">
        <v>11</v>
      </c>
      <c r="H3830" s="9" t="s">
        <v>16</v>
      </c>
      <c r="I3830" s="10">
        <v>37622</v>
      </c>
      <c r="J3830" s="12">
        <v>0</v>
      </c>
    </row>
    <row r="3831" spans="1:10" x14ac:dyDescent="0.2">
      <c r="A3831" s="9" t="s">
        <v>1339</v>
      </c>
      <c r="B3831" s="9" t="s">
        <v>11</v>
      </c>
      <c r="C3831" s="9" t="s">
        <v>12</v>
      </c>
      <c r="D3831" s="9" t="s">
        <v>13</v>
      </c>
      <c r="E3831" s="9" t="s">
        <v>14</v>
      </c>
      <c r="F3831" s="9" t="s">
        <v>15</v>
      </c>
      <c r="G3831" s="9" t="s">
        <v>11</v>
      </c>
      <c r="H3831" s="9" t="s">
        <v>16</v>
      </c>
      <c r="I3831" s="10">
        <v>37987</v>
      </c>
      <c r="J3831" s="12">
        <v>0</v>
      </c>
    </row>
    <row r="3832" spans="1:10" x14ac:dyDescent="0.2">
      <c r="A3832" s="9" t="s">
        <v>1339</v>
      </c>
      <c r="B3832" s="9" t="s">
        <v>11</v>
      </c>
      <c r="C3832" s="9" t="s">
        <v>12</v>
      </c>
      <c r="D3832" s="9" t="s">
        <v>13</v>
      </c>
      <c r="E3832" s="9" t="s">
        <v>14</v>
      </c>
      <c r="F3832" s="9" t="s">
        <v>15</v>
      </c>
      <c r="G3832" s="9" t="s">
        <v>11</v>
      </c>
      <c r="H3832" s="9" t="s">
        <v>16</v>
      </c>
      <c r="I3832" s="10">
        <v>38353</v>
      </c>
      <c r="J3832" s="12">
        <v>0</v>
      </c>
    </row>
    <row r="3833" spans="1:10" x14ac:dyDescent="0.2">
      <c r="A3833" s="9" t="s">
        <v>1339</v>
      </c>
      <c r="B3833" s="9" t="s">
        <v>11</v>
      </c>
      <c r="C3833" s="9" t="s">
        <v>12</v>
      </c>
      <c r="D3833" s="9" t="s">
        <v>13</v>
      </c>
      <c r="E3833" s="9" t="s">
        <v>14</v>
      </c>
      <c r="F3833" s="9" t="s">
        <v>15</v>
      </c>
      <c r="G3833" s="9" t="s">
        <v>11</v>
      </c>
      <c r="H3833" s="9" t="s">
        <v>16</v>
      </c>
      <c r="I3833" s="10">
        <v>38718</v>
      </c>
      <c r="J3833" s="12">
        <v>0</v>
      </c>
    </row>
    <row r="3834" spans="1:10" x14ac:dyDescent="0.2">
      <c r="A3834" s="9" t="s">
        <v>1339</v>
      </c>
      <c r="B3834" s="9" t="s">
        <v>11</v>
      </c>
      <c r="C3834" s="9" t="s">
        <v>12</v>
      </c>
      <c r="D3834" s="9" t="s">
        <v>13</v>
      </c>
      <c r="E3834" s="9" t="s">
        <v>14</v>
      </c>
      <c r="F3834" s="9" t="s">
        <v>15</v>
      </c>
      <c r="G3834" s="9" t="s">
        <v>11</v>
      </c>
      <c r="H3834" s="9" t="s">
        <v>16</v>
      </c>
      <c r="I3834" s="10">
        <v>39083</v>
      </c>
      <c r="J3834" s="12">
        <v>0</v>
      </c>
    </row>
    <row r="3835" spans="1:10" x14ac:dyDescent="0.2">
      <c r="A3835" s="9" t="s">
        <v>1339</v>
      </c>
      <c r="B3835" s="9" t="s">
        <v>11</v>
      </c>
      <c r="C3835" s="9" t="s">
        <v>12</v>
      </c>
      <c r="D3835" s="9" t="s">
        <v>13</v>
      </c>
      <c r="E3835" s="9" t="s">
        <v>14</v>
      </c>
      <c r="F3835" s="9" t="s">
        <v>15</v>
      </c>
      <c r="G3835" s="9" t="s">
        <v>11</v>
      </c>
      <c r="H3835" s="9" t="s">
        <v>16</v>
      </c>
      <c r="I3835" s="10">
        <v>40544</v>
      </c>
      <c r="J3835" s="12">
        <v>0</v>
      </c>
    </row>
    <row r="3836" spans="1:10" x14ac:dyDescent="0.2">
      <c r="A3836" s="9" t="s">
        <v>1339</v>
      </c>
      <c r="B3836" s="9" t="s">
        <v>11</v>
      </c>
      <c r="C3836" s="9" t="s">
        <v>12</v>
      </c>
      <c r="D3836" s="9" t="s">
        <v>13</v>
      </c>
      <c r="E3836" s="9" t="s">
        <v>14</v>
      </c>
      <c r="F3836" s="9" t="s">
        <v>15</v>
      </c>
      <c r="G3836" s="9" t="s">
        <v>11</v>
      </c>
      <c r="H3836" s="9" t="s">
        <v>16</v>
      </c>
      <c r="I3836" s="10">
        <v>41295</v>
      </c>
      <c r="J3836" s="12">
        <v>0</v>
      </c>
    </row>
    <row r="3837" spans="1:10" x14ac:dyDescent="0.2">
      <c r="A3837" s="9" t="s">
        <v>1339</v>
      </c>
      <c r="B3837" s="9" t="s">
        <v>11</v>
      </c>
      <c r="C3837" s="9" t="s">
        <v>12</v>
      </c>
      <c r="D3837" s="9" t="s">
        <v>13</v>
      </c>
      <c r="E3837" s="9" t="s">
        <v>14</v>
      </c>
      <c r="F3837" s="9" t="s">
        <v>15</v>
      </c>
      <c r="G3837" s="9" t="s">
        <v>11</v>
      </c>
      <c r="H3837" s="9" t="s">
        <v>16</v>
      </c>
      <c r="I3837" s="10">
        <v>41534</v>
      </c>
      <c r="J3837" s="12">
        <v>0</v>
      </c>
    </row>
    <row r="3838" spans="1:10" x14ac:dyDescent="0.2">
      <c r="A3838" s="9" t="s">
        <v>1339</v>
      </c>
      <c r="B3838" s="9" t="s">
        <v>11</v>
      </c>
      <c r="C3838" s="9" t="s">
        <v>12</v>
      </c>
      <c r="D3838" s="9" t="s">
        <v>13</v>
      </c>
      <c r="E3838" s="9" t="s">
        <v>14</v>
      </c>
      <c r="F3838" s="9" t="s">
        <v>15</v>
      </c>
      <c r="G3838" s="9" t="s">
        <v>11</v>
      </c>
      <c r="H3838" s="9" t="s">
        <v>16</v>
      </c>
      <c r="I3838" s="10">
        <v>41717</v>
      </c>
      <c r="J3838" s="12">
        <v>0</v>
      </c>
    </row>
    <row r="3839" spans="1:10" x14ac:dyDescent="0.2">
      <c r="A3839" s="9" t="s">
        <v>1339</v>
      </c>
      <c r="B3839" s="9" t="s">
        <v>11</v>
      </c>
      <c r="C3839" s="9" t="s">
        <v>12</v>
      </c>
      <c r="D3839" s="9" t="s">
        <v>13</v>
      </c>
      <c r="E3839" s="9" t="s">
        <v>14</v>
      </c>
      <c r="F3839" s="9" t="s">
        <v>15</v>
      </c>
      <c r="G3839" s="9" t="s">
        <v>11</v>
      </c>
      <c r="H3839" s="9" t="s">
        <v>16</v>
      </c>
      <c r="I3839" s="10">
        <v>41913</v>
      </c>
      <c r="J3839" s="12">
        <v>0</v>
      </c>
    </row>
    <row r="3840" spans="1:10" x14ac:dyDescent="0.2">
      <c r="A3840" s="9" t="s">
        <v>1339</v>
      </c>
      <c r="B3840" s="9" t="s">
        <v>11</v>
      </c>
      <c r="C3840" s="9" t="s">
        <v>12</v>
      </c>
      <c r="D3840" s="9" t="s">
        <v>13</v>
      </c>
      <c r="E3840" s="9" t="s">
        <v>14</v>
      </c>
      <c r="F3840" s="9" t="s">
        <v>15</v>
      </c>
      <c r="G3840" s="9" t="s">
        <v>11</v>
      </c>
      <c r="H3840" s="9" t="s">
        <v>20</v>
      </c>
      <c r="I3840" s="10">
        <v>39083</v>
      </c>
      <c r="J3840" s="11">
        <v>118.56</v>
      </c>
    </row>
    <row r="3841" spans="1:10" x14ac:dyDescent="0.2">
      <c r="A3841" s="9" t="s">
        <v>1339</v>
      </c>
      <c r="B3841" s="9" t="s">
        <v>11</v>
      </c>
      <c r="C3841" s="9" t="s">
        <v>12</v>
      </c>
      <c r="D3841" s="9" t="s">
        <v>13</v>
      </c>
      <c r="E3841" s="9" t="s">
        <v>14</v>
      </c>
      <c r="F3841" s="9" t="s">
        <v>15</v>
      </c>
      <c r="G3841" s="9" t="s">
        <v>11</v>
      </c>
      <c r="H3841" s="9" t="s">
        <v>20</v>
      </c>
      <c r="I3841" s="10">
        <v>40544</v>
      </c>
      <c r="J3841" s="11">
        <v>4819.04</v>
      </c>
    </row>
    <row r="3842" spans="1:10" x14ac:dyDescent="0.2">
      <c r="A3842" s="9" t="s">
        <v>1339</v>
      </c>
      <c r="B3842" s="9" t="s">
        <v>11</v>
      </c>
      <c r="C3842" s="9" t="s">
        <v>12</v>
      </c>
      <c r="D3842" s="9" t="s">
        <v>13</v>
      </c>
      <c r="E3842" s="9" t="s">
        <v>14</v>
      </c>
      <c r="F3842" s="9" t="s">
        <v>15</v>
      </c>
      <c r="G3842" s="9" t="s">
        <v>11</v>
      </c>
      <c r="H3842" s="9" t="s">
        <v>20</v>
      </c>
      <c r="I3842" s="10">
        <v>41534</v>
      </c>
      <c r="J3842" s="11">
        <v>63259.62</v>
      </c>
    </row>
    <row r="3843" spans="1:10" x14ac:dyDescent="0.2">
      <c r="A3843" s="9" t="s">
        <v>1339</v>
      </c>
      <c r="B3843" s="9" t="s">
        <v>11</v>
      </c>
      <c r="C3843" s="9" t="s">
        <v>12</v>
      </c>
      <c r="D3843" s="9" t="s">
        <v>13</v>
      </c>
      <c r="E3843" s="9" t="s">
        <v>14</v>
      </c>
      <c r="F3843" s="9" t="s">
        <v>15</v>
      </c>
      <c r="G3843" s="9" t="s">
        <v>11</v>
      </c>
      <c r="H3843" s="9" t="s">
        <v>20</v>
      </c>
      <c r="I3843" s="10">
        <v>41913</v>
      </c>
      <c r="J3843" s="11">
        <v>299439.89</v>
      </c>
    </row>
    <row r="3844" spans="1:10" x14ac:dyDescent="0.2">
      <c r="A3844" s="9" t="s">
        <v>1339</v>
      </c>
      <c r="B3844" s="9" t="s">
        <v>11</v>
      </c>
      <c r="C3844" s="9" t="s">
        <v>12</v>
      </c>
      <c r="D3844" s="9" t="s">
        <v>13</v>
      </c>
      <c r="E3844" s="9" t="s">
        <v>14</v>
      </c>
      <c r="F3844" s="9" t="s">
        <v>15</v>
      </c>
      <c r="G3844" s="9" t="s">
        <v>11</v>
      </c>
      <c r="H3844" s="9" t="s">
        <v>20</v>
      </c>
      <c r="I3844" s="10">
        <v>42297</v>
      </c>
      <c r="J3844" s="11">
        <v>11216.06</v>
      </c>
    </row>
    <row r="3845" spans="1:10" x14ac:dyDescent="0.2">
      <c r="A3845" s="9" t="s">
        <v>1339</v>
      </c>
      <c r="B3845" s="9" t="s">
        <v>11</v>
      </c>
      <c r="C3845" s="9" t="s">
        <v>12</v>
      </c>
      <c r="D3845" s="9" t="s">
        <v>13</v>
      </c>
      <c r="E3845" s="9" t="s">
        <v>14</v>
      </c>
      <c r="F3845" s="9" t="s">
        <v>15</v>
      </c>
      <c r="G3845" s="9" t="s">
        <v>11</v>
      </c>
      <c r="H3845" s="9" t="s">
        <v>20</v>
      </c>
      <c r="I3845" s="10">
        <v>42460</v>
      </c>
      <c r="J3845" s="11">
        <v>6500.26</v>
      </c>
    </row>
    <row r="3846" spans="1:10" x14ac:dyDescent="0.2">
      <c r="A3846" s="32" t="s">
        <v>1345</v>
      </c>
      <c r="B3846" s="33"/>
      <c r="C3846" s="33"/>
      <c r="D3846" s="33"/>
      <c r="E3846" s="33"/>
      <c r="F3846" s="33"/>
      <c r="G3846" s="33"/>
      <c r="H3846" s="33"/>
      <c r="I3846" s="34"/>
      <c r="J3846" s="18">
        <v>225501773.87</v>
      </c>
    </row>
  </sheetData>
  <autoFilter ref="A2:J3846"/>
  <mergeCells count="22">
    <mergeCell ref="A1:J1"/>
    <mergeCell ref="A2306:A2307"/>
    <mergeCell ref="B2306:B2307"/>
    <mergeCell ref="C2306:C2307"/>
    <mergeCell ref="D2306:D2307"/>
    <mergeCell ref="E2306:E2307"/>
    <mergeCell ref="F2306:F2307"/>
    <mergeCell ref="G2306:G2307"/>
    <mergeCell ref="H2306:H2307"/>
    <mergeCell ref="I2306:I2307"/>
    <mergeCell ref="J2306:J2307"/>
    <mergeCell ref="J2308:J2309"/>
    <mergeCell ref="A2308:A2309"/>
    <mergeCell ref="B2308:B2309"/>
    <mergeCell ref="C2308:C2309"/>
    <mergeCell ref="D2308:D2309"/>
    <mergeCell ref="E2308:E2309"/>
    <mergeCell ref="A3846:I3846"/>
    <mergeCell ref="F2308:F2309"/>
    <mergeCell ref="G2308:G2309"/>
    <mergeCell ref="H2308:H2309"/>
    <mergeCell ref="I2308:I2309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A3" sqref="A3"/>
    </sheetView>
  </sheetViews>
  <sheetFormatPr defaultRowHeight="12.75" x14ac:dyDescent="0.2"/>
  <cols>
    <col min="1" max="1" width="15.140625" customWidth="1"/>
  </cols>
  <sheetData>
    <row r="1" spans="1:7" x14ac:dyDescent="0.2">
      <c r="A1" s="1" t="s">
        <v>1391</v>
      </c>
      <c r="B1" s="1" t="s">
        <v>1386</v>
      </c>
      <c r="C1" s="1" t="s">
        <v>1388</v>
      </c>
      <c r="D1" s="1" t="s">
        <v>1387</v>
      </c>
      <c r="E1" s="1" t="s">
        <v>1389</v>
      </c>
      <c r="F1" s="1" t="s">
        <v>1390</v>
      </c>
      <c r="G1" s="1"/>
    </row>
    <row r="2" spans="1:7" x14ac:dyDescent="0.2">
      <c r="A2" s="1" t="s">
        <v>1346</v>
      </c>
      <c r="B2" s="28">
        <f>0.6827*0.70328</f>
        <v>0.480129256</v>
      </c>
      <c r="C2" s="28">
        <f>0.3173*0.70328</f>
        <v>0.22315074400000001</v>
      </c>
      <c r="D2" s="28">
        <f>0.70287*0.20445</f>
        <v>0.14370177149999999</v>
      </c>
      <c r="E2" s="28">
        <f>0.29713*0.20445</f>
        <v>6.0748228500000001E-2</v>
      </c>
      <c r="F2" s="28">
        <v>9.2270000000000005E-2</v>
      </c>
      <c r="G2" s="7">
        <f>1-SUM(B2:F2)</f>
        <v>0</v>
      </c>
    </row>
    <row r="3" spans="1:7" x14ac:dyDescent="0.2">
      <c r="A3" s="1" t="s">
        <v>1347</v>
      </c>
      <c r="B3" s="28">
        <f>0.77808*0.6827</f>
        <v>0.53119521599999997</v>
      </c>
      <c r="C3" s="28">
        <f>0.77808*0.3173</f>
        <v>0.24688478400000002</v>
      </c>
      <c r="D3" s="28">
        <f>0.22192*0.70287</f>
        <v>0.15598091040000001</v>
      </c>
      <c r="E3" s="28">
        <f>0.22192*0.29713</f>
        <v>6.59390896E-2</v>
      </c>
      <c r="F3" s="28"/>
      <c r="G3" s="7">
        <f t="shared" ref="G3:G13" si="0">1-SUM(B3:F3)</f>
        <v>0</v>
      </c>
    </row>
    <row r="4" spans="1:7" x14ac:dyDescent="0.2">
      <c r="A4" s="1" t="s">
        <v>1349</v>
      </c>
      <c r="B4" s="28">
        <v>0.77807999999999999</v>
      </c>
      <c r="C4" s="28"/>
      <c r="D4" s="28">
        <f>1-B4</f>
        <v>0.22192000000000001</v>
      </c>
      <c r="E4" s="28"/>
      <c r="F4" s="28"/>
      <c r="G4" s="7">
        <f t="shared" si="0"/>
        <v>0</v>
      </c>
    </row>
    <row r="5" spans="1:7" x14ac:dyDescent="0.2">
      <c r="A5" s="1" t="s">
        <v>1348</v>
      </c>
      <c r="B5" s="28"/>
      <c r="C5" s="28">
        <v>0.77807999999999999</v>
      </c>
      <c r="D5" s="28"/>
      <c r="E5" s="28">
        <f>1-C5</f>
        <v>0.22192000000000001</v>
      </c>
      <c r="F5" s="28"/>
      <c r="G5" s="7">
        <f t="shared" si="0"/>
        <v>0</v>
      </c>
    </row>
    <row r="6" spans="1:7" x14ac:dyDescent="0.2">
      <c r="A6" s="1" t="s">
        <v>1392</v>
      </c>
      <c r="B6" s="28">
        <v>0.68269999999999997</v>
      </c>
      <c r="C6" s="28">
        <f>1-B6</f>
        <v>0.31730000000000003</v>
      </c>
      <c r="D6" s="28"/>
      <c r="E6" s="28"/>
      <c r="F6" s="28"/>
      <c r="G6" s="7">
        <f t="shared" si="0"/>
        <v>0</v>
      </c>
    </row>
    <row r="7" spans="1:7" x14ac:dyDescent="0.2">
      <c r="A7" s="1" t="s">
        <v>1393</v>
      </c>
      <c r="B7" s="28">
        <v>1</v>
      </c>
      <c r="C7" s="28"/>
      <c r="D7" s="28"/>
      <c r="E7" s="28"/>
      <c r="F7" s="28"/>
      <c r="G7" s="7">
        <f t="shared" si="0"/>
        <v>0</v>
      </c>
    </row>
    <row r="8" spans="1:7" x14ac:dyDescent="0.2">
      <c r="A8" s="1" t="s">
        <v>1394</v>
      </c>
      <c r="B8" s="28"/>
      <c r="C8" s="28">
        <v>1</v>
      </c>
      <c r="D8" s="28"/>
      <c r="E8" s="28"/>
      <c r="F8" s="28"/>
      <c r="G8" s="7">
        <f t="shared" si="0"/>
        <v>0</v>
      </c>
    </row>
    <row r="9" spans="1:7" x14ac:dyDescent="0.2">
      <c r="A9" s="1" t="s">
        <v>1395</v>
      </c>
      <c r="B9" s="28"/>
      <c r="C9" s="28"/>
      <c r="D9" s="28">
        <f>0.68558*0.70287</f>
        <v>0.4818736146</v>
      </c>
      <c r="E9" s="28">
        <f>0.68558*0.29713</f>
        <v>0.2037063854</v>
      </c>
      <c r="F9" s="28">
        <v>0.31441999999999998</v>
      </c>
      <c r="G9" s="7">
        <f t="shared" si="0"/>
        <v>0</v>
      </c>
    </row>
    <row r="10" spans="1:7" x14ac:dyDescent="0.2">
      <c r="A10" s="1" t="s">
        <v>1396</v>
      </c>
      <c r="B10" s="28"/>
      <c r="C10" s="28"/>
      <c r="D10" s="28">
        <v>0.70286999999999999</v>
      </c>
      <c r="E10" s="28">
        <f>1-D10</f>
        <v>0.29713000000000001</v>
      </c>
      <c r="F10" s="28"/>
      <c r="G10" s="7">
        <f t="shared" si="0"/>
        <v>0</v>
      </c>
    </row>
    <row r="11" spans="1:7" x14ac:dyDescent="0.2">
      <c r="A11" s="1" t="s">
        <v>1397</v>
      </c>
      <c r="B11" s="28"/>
      <c r="C11" s="28"/>
      <c r="D11" s="28">
        <v>1</v>
      </c>
      <c r="E11" s="28"/>
      <c r="F11" s="28"/>
      <c r="G11" s="7">
        <f t="shared" si="0"/>
        <v>0</v>
      </c>
    </row>
    <row r="12" spans="1:7" x14ac:dyDescent="0.2">
      <c r="A12" s="1" t="s">
        <v>1398</v>
      </c>
      <c r="B12" s="28"/>
      <c r="C12" s="28"/>
      <c r="D12" s="28"/>
      <c r="E12" s="28">
        <v>1</v>
      </c>
      <c r="F12" s="28"/>
      <c r="G12" s="7">
        <f t="shared" si="0"/>
        <v>0</v>
      </c>
    </row>
    <row r="13" spans="1:7" x14ac:dyDescent="0.2">
      <c r="A13" s="1" t="s">
        <v>1399</v>
      </c>
      <c r="B13" s="28"/>
      <c r="C13" s="28"/>
      <c r="D13" s="28"/>
      <c r="E13" s="28"/>
      <c r="F13" s="28">
        <v>1</v>
      </c>
      <c r="G13" s="7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8"/>
  <sheetViews>
    <sheetView workbookViewId="0">
      <selection activeCell="O23" sqref="O23"/>
    </sheetView>
  </sheetViews>
  <sheetFormatPr defaultRowHeight="12.75" x14ac:dyDescent="0.2"/>
  <cols>
    <col min="1" max="1" width="17.42578125" style="1" bestFit="1" customWidth="1"/>
    <col min="2" max="2" width="22" style="1" bestFit="1" customWidth="1"/>
    <col min="3" max="3" width="10.42578125" style="1" bestFit="1" customWidth="1"/>
    <col min="4" max="4" width="22" style="1" bestFit="1" customWidth="1"/>
    <col min="5" max="5" width="9.140625" style="1"/>
    <col min="6" max="6" width="13.28515625" style="1" bestFit="1" customWidth="1"/>
    <col min="7" max="7" width="14" style="1" bestFit="1" customWidth="1"/>
    <col min="8" max="9" width="15" style="1" bestFit="1" customWidth="1"/>
    <col min="10" max="14" width="9.140625" style="1"/>
    <col min="15" max="15" width="13.28515625" style="1" bestFit="1" customWidth="1"/>
    <col min="16" max="16" width="18.42578125" style="1" bestFit="1" customWidth="1"/>
    <col min="17" max="16384" width="9.140625" style="1"/>
  </cols>
  <sheetData>
    <row r="1" spans="1:19" x14ac:dyDescent="0.2">
      <c r="A1" s="2" t="s">
        <v>0</v>
      </c>
      <c r="B1" s="1" t="s">
        <v>10</v>
      </c>
      <c r="D1" s="5">
        <v>42735</v>
      </c>
      <c r="F1" s="1">
        <v>15</v>
      </c>
      <c r="H1" s="1">
        <v>6.6699999999999995E-2</v>
      </c>
    </row>
    <row r="3" spans="1:19" x14ac:dyDescent="0.2">
      <c r="A3" s="2" t="s">
        <v>2</v>
      </c>
      <c r="B3" s="2" t="s">
        <v>3</v>
      </c>
      <c r="C3" s="2" t="s">
        <v>8</v>
      </c>
      <c r="D3" t="s">
        <v>1344</v>
      </c>
      <c r="E3" s="1" t="s">
        <v>1354</v>
      </c>
      <c r="F3" s="1" t="s">
        <v>1351</v>
      </c>
      <c r="G3" s="1" t="s">
        <v>1355</v>
      </c>
      <c r="H3" s="1" t="s">
        <v>1352</v>
      </c>
      <c r="I3" s="1" t="s">
        <v>1353</v>
      </c>
      <c r="O3" s="1" t="s">
        <v>1352</v>
      </c>
      <c r="P3" s="1" t="s">
        <v>1353</v>
      </c>
    </row>
    <row r="4" spans="1:19" x14ac:dyDescent="0.2">
      <c r="A4" s="1" t="s">
        <v>12</v>
      </c>
      <c r="B4" s="1" t="s">
        <v>13</v>
      </c>
      <c r="C4" s="5">
        <v>31048</v>
      </c>
      <c r="D4" s="4">
        <v>0</v>
      </c>
      <c r="E4" s="1">
        <f>YEAR(C4)</f>
        <v>1985</v>
      </c>
      <c r="F4" s="1">
        <f>IF(D4&lt;&gt;0,YEARFRAC($D$1,DATE(YEAR(C4),6,30),0),)</f>
        <v>0</v>
      </c>
      <c r="G4" s="1">
        <f>IF(F4&lt;&gt;0,$F$1-F4,0)</f>
        <v>0</v>
      </c>
      <c r="H4" s="6">
        <f>IF(G4&lt;=0,0,D4*$H$1)</f>
        <v>0</v>
      </c>
      <c r="I4" s="4">
        <f>G4*H4</f>
        <v>0</v>
      </c>
      <c r="M4" s="22" t="s">
        <v>12</v>
      </c>
      <c r="N4" s="22" t="s">
        <v>13</v>
      </c>
      <c r="O4" s="6">
        <f>SUMIFS(H$4:H$60,$A$4:$A$60,$M4,$B$4:$B$60,$N4)</f>
        <v>766438.17357300024</v>
      </c>
      <c r="P4" s="6">
        <f>SUMIFS(I$4:I$60,$A$4:$A$60,$M4,$B$4:$B$60,$N4)</f>
        <v>6036473.7088235002</v>
      </c>
      <c r="Q4" s="4">
        <f>IFERROR(P4/SUMIFS($P$4:$P$15,$M$4:$M$15,M4),0)</f>
        <v>1</v>
      </c>
    </row>
    <row r="5" spans="1:19" x14ac:dyDescent="0.2">
      <c r="A5" s="1" t="s">
        <v>12</v>
      </c>
      <c r="B5" s="1" t="s">
        <v>13</v>
      </c>
      <c r="C5" s="5">
        <v>31413</v>
      </c>
      <c r="D5" s="4">
        <v>0</v>
      </c>
      <c r="E5" s="1">
        <f t="shared" ref="E5:E60" si="0">YEAR(C5)</f>
        <v>1986</v>
      </c>
      <c r="F5" s="1">
        <f t="shared" ref="F5:F60" si="1">IF(D5&lt;&gt;0,YEARFRAC($D$1,DATE(YEAR(C5),6,30),0),)</f>
        <v>0</v>
      </c>
      <c r="G5" s="1">
        <f t="shared" ref="G5:G60" si="2">IF(F5&lt;&gt;0,$F$1-F5,0)</f>
        <v>0</v>
      </c>
      <c r="H5" s="6">
        <f t="shared" ref="H5:H60" si="3">IF(G5&lt;=0,0,D5*$H$1)</f>
        <v>0</v>
      </c>
      <c r="I5" s="4">
        <f t="shared" ref="I5:I60" si="4">G5*H5</f>
        <v>0</v>
      </c>
      <c r="M5" s="22" t="s">
        <v>12</v>
      </c>
      <c r="N5" s="22" t="s">
        <v>45</v>
      </c>
      <c r="O5" s="6">
        <f t="shared" ref="O5:O15" si="5">SUMIFS(H$4:H$60,$A$4:$A$60,$M5,$B$4:$B$60,$N5)</f>
        <v>0</v>
      </c>
      <c r="P5" s="6">
        <f t="shared" ref="P5:P15" si="6">SUMIFS(I$4:I$60,$A$4:$A$60,$M5,$B$4:$B$60,$N5)</f>
        <v>0</v>
      </c>
      <c r="Q5" s="4">
        <f t="shared" ref="Q5:Q10" si="7">IFERROR(P5/SUMIFS($P$4:$P$15,$M$4:$M$15,M5),0)</f>
        <v>0</v>
      </c>
    </row>
    <row r="6" spans="1:19" x14ac:dyDescent="0.2">
      <c r="A6" s="1" t="s">
        <v>12</v>
      </c>
      <c r="B6" s="1" t="s">
        <v>13</v>
      </c>
      <c r="C6" s="5">
        <v>31778</v>
      </c>
      <c r="D6" s="4">
        <v>0</v>
      </c>
      <c r="E6" s="1">
        <f t="shared" si="0"/>
        <v>1987</v>
      </c>
      <c r="F6" s="1">
        <f t="shared" si="1"/>
        <v>0</v>
      </c>
      <c r="G6" s="1">
        <f t="shared" si="2"/>
        <v>0</v>
      </c>
      <c r="H6" s="6">
        <f t="shared" si="3"/>
        <v>0</v>
      </c>
      <c r="I6" s="4">
        <f t="shared" si="4"/>
        <v>0</v>
      </c>
      <c r="M6" s="22" t="s">
        <v>12</v>
      </c>
      <c r="N6" s="22" t="s">
        <v>30</v>
      </c>
      <c r="O6" s="6">
        <f t="shared" si="5"/>
        <v>0</v>
      </c>
      <c r="P6" s="6">
        <f t="shared" si="6"/>
        <v>0</v>
      </c>
      <c r="Q6" s="4">
        <f t="shared" si="7"/>
        <v>0</v>
      </c>
    </row>
    <row r="7" spans="1:19" x14ac:dyDescent="0.2">
      <c r="A7" s="1" t="s">
        <v>12</v>
      </c>
      <c r="B7" s="1" t="s">
        <v>13</v>
      </c>
      <c r="C7" s="5">
        <v>32143</v>
      </c>
      <c r="D7" s="4">
        <v>0</v>
      </c>
      <c r="E7" s="1">
        <f t="shared" si="0"/>
        <v>1988</v>
      </c>
      <c r="F7" s="1">
        <f t="shared" si="1"/>
        <v>0</v>
      </c>
      <c r="G7" s="1">
        <f t="shared" si="2"/>
        <v>0</v>
      </c>
      <c r="H7" s="6">
        <f t="shared" si="3"/>
        <v>0</v>
      </c>
      <c r="I7" s="4">
        <f t="shared" si="4"/>
        <v>0</v>
      </c>
      <c r="M7" s="22" t="s">
        <v>12</v>
      </c>
      <c r="N7" s="22" t="s">
        <v>37</v>
      </c>
      <c r="O7" s="6">
        <f t="shared" si="5"/>
        <v>0</v>
      </c>
      <c r="P7" s="6">
        <f t="shared" si="6"/>
        <v>0</v>
      </c>
      <c r="Q7" s="4">
        <f t="shared" si="7"/>
        <v>0</v>
      </c>
      <c r="S7" s="1">
        <f>SUM(P4:P7)/SUM(O4:O7)</f>
        <v>7.8760086814080763</v>
      </c>
    </row>
    <row r="8" spans="1:19" x14ac:dyDescent="0.2">
      <c r="A8" s="1" t="s">
        <v>12</v>
      </c>
      <c r="B8" s="1" t="s">
        <v>13</v>
      </c>
      <c r="C8" s="5">
        <v>32509</v>
      </c>
      <c r="D8" s="4">
        <v>0</v>
      </c>
      <c r="E8" s="1">
        <f t="shared" si="0"/>
        <v>1989</v>
      </c>
      <c r="F8" s="1">
        <f t="shared" si="1"/>
        <v>0</v>
      </c>
      <c r="G8" s="1">
        <f t="shared" si="2"/>
        <v>0</v>
      </c>
      <c r="H8" s="6">
        <f t="shared" si="3"/>
        <v>0</v>
      </c>
      <c r="I8" s="4">
        <f t="shared" si="4"/>
        <v>0</v>
      </c>
      <c r="M8" s="22" t="s">
        <v>34</v>
      </c>
      <c r="N8" s="22" t="s">
        <v>45</v>
      </c>
      <c r="O8" s="6">
        <f t="shared" si="5"/>
        <v>0</v>
      </c>
      <c r="P8" s="6">
        <f t="shared" si="6"/>
        <v>0</v>
      </c>
      <c r="Q8" s="4">
        <f t="shared" si="7"/>
        <v>0</v>
      </c>
    </row>
    <row r="9" spans="1:19" x14ac:dyDescent="0.2">
      <c r="A9" s="1" t="s">
        <v>12</v>
      </c>
      <c r="B9" s="1" t="s">
        <v>13</v>
      </c>
      <c r="C9" s="5">
        <v>32874</v>
      </c>
      <c r="D9" s="4">
        <v>0</v>
      </c>
      <c r="E9" s="1">
        <f t="shared" si="0"/>
        <v>1990</v>
      </c>
      <c r="F9" s="1">
        <f t="shared" si="1"/>
        <v>0</v>
      </c>
      <c r="G9" s="1">
        <f t="shared" si="2"/>
        <v>0</v>
      </c>
      <c r="H9" s="6">
        <f t="shared" si="3"/>
        <v>0</v>
      </c>
      <c r="I9" s="4">
        <f t="shared" si="4"/>
        <v>0</v>
      </c>
      <c r="M9" s="22" t="s">
        <v>34</v>
      </c>
      <c r="N9" s="22" t="s">
        <v>30</v>
      </c>
      <c r="O9" s="6">
        <f t="shared" si="5"/>
        <v>0</v>
      </c>
      <c r="P9" s="6">
        <f t="shared" si="6"/>
        <v>0</v>
      </c>
      <c r="Q9" s="4">
        <f t="shared" si="7"/>
        <v>0</v>
      </c>
    </row>
    <row r="10" spans="1:19" x14ac:dyDescent="0.2">
      <c r="A10" s="1" t="s">
        <v>12</v>
      </c>
      <c r="B10" s="1" t="s">
        <v>13</v>
      </c>
      <c r="C10" s="5">
        <v>33239</v>
      </c>
      <c r="D10" s="4">
        <v>0</v>
      </c>
      <c r="E10" s="1">
        <f t="shared" si="0"/>
        <v>1991</v>
      </c>
      <c r="F10" s="1">
        <f t="shared" si="1"/>
        <v>0</v>
      </c>
      <c r="G10" s="1">
        <f t="shared" si="2"/>
        <v>0</v>
      </c>
      <c r="H10" s="6">
        <f t="shared" si="3"/>
        <v>0</v>
      </c>
      <c r="I10" s="4">
        <f t="shared" si="4"/>
        <v>0</v>
      </c>
      <c r="M10" s="22" t="s">
        <v>34</v>
      </c>
      <c r="N10" s="22" t="s">
        <v>37</v>
      </c>
      <c r="O10" s="6">
        <f t="shared" si="5"/>
        <v>0</v>
      </c>
      <c r="P10" s="6">
        <f t="shared" si="6"/>
        <v>0</v>
      </c>
      <c r="Q10" s="4">
        <f t="shared" si="7"/>
        <v>0</v>
      </c>
    </row>
    <row r="11" spans="1:19" x14ac:dyDescent="0.2">
      <c r="A11" s="1" t="s">
        <v>12</v>
      </c>
      <c r="B11" s="1" t="s">
        <v>13</v>
      </c>
      <c r="C11" s="5">
        <v>33604</v>
      </c>
      <c r="D11" s="4">
        <v>0</v>
      </c>
      <c r="E11" s="1">
        <f t="shared" si="0"/>
        <v>1992</v>
      </c>
      <c r="F11" s="1">
        <f t="shared" si="1"/>
        <v>0</v>
      </c>
      <c r="G11" s="1">
        <f t="shared" si="2"/>
        <v>0</v>
      </c>
      <c r="H11" s="6">
        <f t="shared" si="3"/>
        <v>0</v>
      </c>
      <c r="I11" s="4">
        <f t="shared" si="4"/>
        <v>0</v>
      </c>
      <c r="M11" s="22" t="s">
        <v>17</v>
      </c>
      <c r="N11" s="22" t="s">
        <v>13</v>
      </c>
      <c r="O11" s="6">
        <f t="shared" si="5"/>
        <v>25270.723046999996</v>
      </c>
      <c r="P11" s="6">
        <f t="shared" si="6"/>
        <v>37906.084570499996</v>
      </c>
      <c r="Q11" s="19">
        <f>IFERROR(P11/P11,0)</f>
        <v>1</v>
      </c>
    </row>
    <row r="12" spans="1:19" x14ac:dyDescent="0.2">
      <c r="A12" s="1" t="s">
        <v>12</v>
      </c>
      <c r="B12" s="1" t="s">
        <v>13</v>
      </c>
      <c r="C12" s="5">
        <v>33970</v>
      </c>
      <c r="D12" s="4">
        <v>0</v>
      </c>
      <c r="E12" s="1">
        <f t="shared" si="0"/>
        <v>1993</v>
      </c>
      <c r="F12" s="1">
        <f t="shared" si="1"/>
        <v>0</v>
      </c>
      <c r="G12" s="1">
        <f t="shared" si="2"/>
        <v>0</v>
      </c>
      <c r="H12" s="6">
        <f t="shared" si="3"/>
        <v>0</v>
      </c>
      <c r="I12" s="4">
        <f t="shared" si="4"/>
        <v>0</v>
      </c>
      <c r="M12" s="22" t="s">
        <v>17</v>
      </c>
      <c r="N12" s="22" t="s">
        <v>45</v>
      </c>
      <c r="O12" s="6">
        <f t="shared" si="5"/>
        <v>0</v>
      </c>
      <c r="P12" s="6">
        <f t="shared" si="6"/>
        <v>0</v>
      </c>
      <c r="Q12" s="19">
        <f>IFERROR(P12/SUM($P$12:$P$14),0)</f>
        <v>0</v>
      </c>
    </row>
    <row r="13" spans="1:19" x14ac:dyDescent="0.2">
      <c r="A13" s="1" t="s">
        <v>12</v>
      </c>
      <c r="B13" s="1" t="s">
        <v>13</v>
      </c>
      <c r="C13" s="5">
        <v>34335</v>
      </c>
      <c r="D13" s="4">
        <v>0</v>
      </c>
      <c r="E13" s="1">
        <f t="shared" si="0"/>
        <v>1994</v>
      </c>
      <c r="F13" s="1">
        <f t="shared" si="1"/>
        <v>0</v>
      </c>
      <c r="G13" s="1">
        <f t="shared" si="2"/>
        <v>0</v>
      </c>
      <c r="H13" s="6">
        <f t="shared" si="3"/>
        <v>0</v>
      </c>
      <c r="I13" s="4">
        <f t="shared" si="4"/>
        <v>0</v>
      </c>
      <c r="M13" s="22" t="s">
        <v>17</v>
      </c>
      <c r="N13" s="22" t="s">
        <v>30</v>
      </c>
      <c r="O13" s="6">
        <f t="shared" si="5"/>
        <v>0</v>
      </c>
      <c r="P13" s="6">
        <f t="shared" si="6"/>
        <v>0</v>
      </c>
      <c r="Q13" s="19">
        <f>IFERROR(P13/SUM($P$12:$P$14),0)</f>
        <v>0</v>
      </c>
    </row>
    <row r="14" spans="1:19" x14ac:dyDescent="0.2">
      <c r="A14" s="1" t="s">
        <v>12</v>
      </c>
      <c r="B14" s="1" t="s">
        <v>13</v>
      </c>
      <c r="C14" s="5">
        <v>34700</v>
      </c>
      <c r="D14" s="4">
        <v>0</v>
      </c>
      <c r="E14" s="1">
        <f t="shared" si="0"/>
        <v>1995</v>
      </c>
      <c r="F14" s="1">
        <f t="shared" si="1"/>
        <v>0</v>
      </c>
      <c r="G14" s="1">
        <f t="shared" si="2"/>
        <v>0</v>
      </c>
      <c r="H14" s="6">
        <f t="shared" si="3"/>
        <v>0</v>
      </c>
      <c r="I14" s="4">
        <f t="shared" si="4"/>
        <v>0</v>
      </c>
      <c r="M14" s="22" t="s">
        <v>17</v>
      </c>
      <c r="N14" s="22" t="s">
        <v>37</v>
      </c>
      <c r="O14" s="6">
        <f t="shared" si="5"/>
        <v>0</v>
      </c>
      <c r="P14" s="6">
        <f t="shared" si="6"/>
        <v>0</v>
      </c>
      <c r="Q14" s="19">
        <f>IFERROR(P14/SUM($P$12:$P$14),0)</f>
        <v>0</v>
      </c>
    </row>
    <row r="15" spans="1:19" x14ac:dyDescent="0.2">
      <c r="A15" s="1" t="s">
        <v>12</v>
      </c>
      <c r="B15" s="1" t="s">
        <v>13</v>
      </c>
      <c r="C15" s="5">
        <v>35065</v>
      </c>
      <c r="D15" s="4">
        <v>0</v>
      </c>
      <c r="E15" s="1">
        <f t="shared" si="0"/>
        <v>1996</v>
      </c>
      <c r="F15" s="1">
        <f t="shared" si="1"/>
        <v>0</v>
      </c>
      <c r="G15" s="1">
        <f t="shared" si="2"/>
        <v>0</v>
      </c>
      <c r="H15" s="6">
        <f t="shared" si="3"/>
        <v>0</v>
      </c>
      <c r="I15" s="4">
        <f t="shared" si="4"/>
        <v>0</v>
      </c>
      <c r="M15" s="22" t="s">
        <v>17</v>
      </c>
      <c r="N15" s="22" t="s">
        <v>41</v>
      </c>
      <c r="O15" s="6">
        <f t="shared" si="5"/>
        <v>0</v>
      </c>
      <c r="P15" s="6">
        <f t="shared" si="6"/>
        <v>0</v>
      </c>
      <c r="Q15" s="19">
        <f>IFERROR(P15/P15,0)</f>
        <v>0</v>
      </c>
    </row>
    <row r="16" spans="1:19" x14ac:dyDescent="0.2">
      <c r="A16" s="1" t="s">
        <v>12</v>
      </c>
      <c r="B16" s="1" t="s">
        <v>13</v>
      </c>
      <c r="C16" s="5">
        <v>35431</v>
      </c>
      <c r="D16" s="4">
        <v>0</v>
      </c>
      <c r="E16" s="1">
        <f t="shared" si="0"/>
        <v>1997</v>
      </c>
      <c r="F16" s="1">
        <f t="shared" si="1"/>
        <v>0</v>
      </c>
      <c r="G16" s="1">
        <f t="shared" si="2"/>
        <v>0</v>
      </c>
      <c r="H16" s="6">
        <f t="shared" si="3"/>
        <v>0</v>
      </c>
      <c r="I16" s="4">
        <f t="shared" si="4"/>
        <v>0</v>
      </c>
    </row>
    <row r="17" spans="1:9" x14ac:dyDescent="0.2">
      <c r="A17" s="1" t="s">
        <v>12</v>
      </c>
      <c r="B17" s="1" t="s">
        <v>13</v>
      </c>
      <c r="C17" s="5">
        <v>35796</v>
      </c>
      <c r="D17" s="4">
        <v>0</v>
      </c>
      <c r="E17" s="1">
        <f t="shared" si="0"/>
        <v>1998</v>
      </c>
      <c r="F17" s="1">
        <f t="shared" si="1"/>
        <v>0</v>
      </c>
      <c r="G17" s="1">
        <f t="shared" si="2"/>
        <v>0</v>
      </c>
      <c r="H17" s="6">
        <f t="shared" si="3"/>
        <v>0</v>
      </c>
      <c r="I17" s="4">
        <f t="shared" si="4"/>
        <v>0</v>
      </c>
    </row>
    <row r="18" spans="1:9" x14ac:dyDescent="0.2">
      <c r="A18" s="1" t="s">
        <v>12</v>
      </c>
      <c r="B18" s="1" t="s">
        <v>13</v>
      </c>
      <c r="C18" s="5">
        <v>36161</v>
      </c>
      <c r="D18" s="4">
        <v>0</v>
      </c>
      <c r="E18" s="1">
        <f t="shared" si="0"/>
        <v>1999</v>
      </c>
      <c r="F18" s="1">
        <f t="shared" si="1"/>
        <v>0</v>
      </c>
      <c r="G18" s="1">
        <f t="shared" si="2"/>
        <v>0</v>
      </c>
      <c r="H18" s="6">
        <f t="shared" si="3"/>
        <v>0</v>
      </c>
      <c r="I18" s="4">
        <f t="shared" si="4"/>
        <v>0</v>
      </c>
    </row>
    <row r="19" spans="1:9" x14ac:dyDescent="0.2">
      <c r="A19" s="1" t="s">
        <v>12</v>
      </c>
      <c r="B19" s="1" t="s">
        <v>13</v>
      </c>
      <c r="C19" s="5">
        <v>36526</v>
      </c>
      <c r="D19" s="4">
        <v>0</v>
      </c>
      <c r="E19" s="1">
        <f t="shared" si="0"/>
        <v>2000</v>
      </c>
      <c r="F19" s="1">
        <f t="shared" si="1"/>
        <v>0</v>
      </c>
      <c r="G19" s="1">
        <f t="shared" si="2"/>
        <v>0</v>
      </c>
      <c r="H19" s="6">
        <f t="shared" si="3"/>
        <v>0</v>
      </c>
      <c r="I19" s="4">
        <f t="shared" si="4"/>
        <v>0</v>
      </c>
    </row>
    <row r="20" spans="1:9" x14ac:dyDescent="0.2">
      <c r="A20" s="1" t="s">
        <v>12</v>
      </c>
      <c r="B20" s="1" t="s">
        <v>13</v>
      </c>
      <c r="C20" s="5">
        <v>36892</v>
      </c>
      <c r="D20" s="4">
        <v>0</v>
      </c>
      <c r="E20" s="1">
        <f t="shared" si="0"/>
        <v>2001</v>
      </c>
      <c r="F20" s="1">
        <f t="shared" si="1"/>
        <v>0</v>
      </c>
      <c r="G20" s="1">
        <f t="shared" si="2"/>
        <v>0</v>
      </c>
      <c r="H20" s="6">
        <f t="shared" si="3"/>
        <v>0</v>
      </c>
      <c r="I20" s="4">
        <f t="shared" si="4"/>
        <v>0</v>
      </c>
    </row>
    <row r="21" spans="1:9" x14ac:dyDescent="0.2">
      <c r="A21" s="1" t="s">
        <v>12</v>
      </c>
      <c r="B21" s="1" t="s">
        <v>13</v>
      </c>
      <c r="C21" s="5">
        <v>37257</v>
      </c>
      <c r="D21" s="4">
        <v>2085.3000000000002</v>
      </c>
      <c r="E21" s="1">
        <f t="shared" si="0"/>
        <v>2002</v>
      </c>
      <c r="F21" s="1">
        <f t="shared" si="1"/>
        <v>14.5</v>
      </c>
      <c r="G21" s="1">
        <f t="shared" si="2"/>
        <v>0.5</v>
      </c>
      <c r="H21" s="6">
        <f t="shared" si="3"/>
        <v>139.08950999999999</v>
      </c>
      <c r="I21" s="4">
        <f t="shared" si="4"/>
        <v>69.544754999999995</v>
      </c>
    </row>
    <row r="22" spans="1:9" x14ac:dyDescent="0.2">
      <c r="A22" s="1" t="s">
        <v>12</v>
      </c>
      <c r="B22" s="1" t="s">
        <v>13</v>
      </c>
      <c r="C22" s="5">
        <v>37622</v>
      </c>
      <c r="D22" s="4">
        <v>3210069.18</v>
      </c>
      <c r="E22" s="1">
        <f t="shared" si="0"/>
        <v>2003</v>
      </c>
      <c r="F22" s="1">
        <f t="shared" si="1"/>
        <v>13.5</v>
      </c>
      <c r="G22" s="1">
        <f t="shared" si="2"/>
        <v>1.5</v>
      </c>
      <c r="H22" s="6">
        <f t="shared" si="3"/>
        <v>214111.614306</v>
      </c>
      <c r="I22" s="4">
        <f t="shared" si="4"/>
        <v>321167.42145899998</v>
      </c>
    </row>
    <row r="23" spans="1:9" x14ac:dyDescent="0.2">
      <c r="A23" s="1" t="s">
        <v>12</v>
      </c>
      <c r="B23" s="1" t="s">
        <v>13</v>
      </c>
      <c r="C23" s="5">
        <v>37987</v>
      </c>
      <c r="D23" s="4">
        <v>179345.38</v>
      </c>
      <c r="E23" s="1">
        <f t="shared" si="0"/>
        <v>2004</v>
      </c>
      <c r="F23" s="1">
        <f t="shared" si="1"/>
        <v>12.5</v>
      </c>
      <c r="G23" s="1">
        <f t="shared" si="2"/>
        <v>2.5</v>
      </c>
      <c r="H23" s="6">
        <f t="shared" si="3"/>
        <v>11962.336846</v>
      </c>
      <c r="I23" s="4">
        <f t="shared" si="4"/>
        <v>29905.842114999999</v>
      </c>
    </row>
    <row r="24" spans="1:9" x14ac:dyDescent="0.2">
      <c r="A24" s="1" t="s">
        <v>12</v>
      </c>
      <c r="B24" s="1" t="s">
        <v>13</v>
      </c>
      <c r="C24" s="5">
        <v>38353</v>
      </c>
      <c r="D24" s="4">
        <v>16765.849999999999</v>
      </c>
      <c r="E24" s="1">
        <f t="shared" si="0"/>
        <v>2005</v>
      </c>
      <c r="F24" s="1">
        <f t="shared" si="1"/>
        <v>11.5</v>
      </c>
      <c r="G24" s="1">
        <f t="shared" si="2"/>
        <v>3.5</v>
      </c>
      <c r="H24" s="6">
        <f t="shared" si="3"/>
        <v>1118.2821949999998</v>
      </c>
      <c r="I24" s="4">
        <f t="shared" si="4"/>
        <v>3913.9876824999992</v>
      </c>
    </row>
    <row r="25" spans="1:9" x14ac:dyDescent="0.2">
      <c r="A25" s="1" t="s">
        <v>12</v>
      </c>
      <c r="B25" s="1" t="s">
        <v>13</v>
      </c>
      <c r="C25" s="5">
        <v>38718</v>
      </c>
      <c r="D25" s="4">
        <v>448145.22</v>
      </c>
      <c r="E25" s="1">
        <f t="shared" si="0"/>
        <v>2006</v>
      </c>
      <c r="F25" s="1">
        <f t="shared" si="1"/>
        <v>10.5</v>
      </c>
      <c r="G25" s="1">
        <f t="shared" si="2"/>
        <v>4.5</v>
      </c>
      <c r="H25" s="6">
        <f t="shared" si="3"/>
        <v>29891.286173999997</v>
      </c>
      <c r="I25" s="4">
        <f t="shared" si="4"/>
        <v>134510.78778299998</v>
      </c>
    </row>
    <row r="26" spans="1:9" x14ac:dyDescent="0.2">
      <c r="A26" s="1" t="s">
        <v>12</v>
      </c>
      <c r="B26" s="1" t="s">
        <v>13</v>
      </c>
      <c r="C26" s="5">
        <v>39083</v>
      </c>
      <c r="D26" s="4">
        <v>256717.89</v>
      </c>
      <c r="E26" s="1">
        <f t="shared" si="0"/>
        <v>2007</v>
      </c>
      <c r="F26" s="1">
        <f t="shared" si="1"/>
        <v>9.5</v>
      </c>
      <c r="G26" s="1">
        <f t="shared" si="2"/>
        <v>5.5</v>
      </c>
      <c r="H26" s="6">
        <f t="shared" si="3"/>
        <v>17123.083263</v>
      </c>
      <c r="I26" s="4">
        <f t="shared" si="4"/>
        <v>94176.957946499999</v>
      </c>
    </row>
    <row r="27" spans="1:9" x14ac:dyDescent="0.2">
      <c r="A27" s="1" t="s">
        <v>12</v>
      </c>
      <c r="B27" s="1" t="s">
        <v>13</v>
      </c>
      <c r="C27" s="5">
        <v>39448</v>
      </c>
      <c r="D27" s="4">
        <v>337192.39</v>
      </c>
      <c r="E27" s="1">
        <f t="shared" si="0"/>
        <v>2008</v>
      </c>
      <c r="F27" s="1">
        <f t="shared" si="1"/>
        <v>8.5</v>
      </c>
      <c r="G27" s="1">
        <f t="shared" si="2"/>
        <v>6.5</v>
      </c>
      <c r="H27" s="6">
        <f t="shared" si="3"/>
        <v>22490.732412999998</v>
      </c>
      <c r="I27" s="4">
        <f t="shared" si="4"/>
        <v>146189.76068449998</v>
      </c>
    </row>
    <row r="28" spans="1:9" x14ac:dyDescent="0.2">
      <c r="A28" s="1" t="s">
        <v>12</v>
      </c>
      <c r="B28" s="1" t="s">
        <v>13</v>
      </c>
      <c r="C28" s="5">
        <v>39814</v>
      </c>
      <c r="D28" s="4">
        <v>730268.77</v>
      </c>
      <c r="E28" s="1">
        <f t="shared" si="0"/>
        <v>2009</v>
      </c>
      <c r="F28" s="1">
        <f t="shared" si="1"/>
        <v>7.5</v>
      </c>
      <c r="G28" s="1">
        <f t="shared" si="2"/>
        <v>7.5</v>
      </c>
      <c r="H28" s="6">
        <f t="shared" si="3"/>
        <v>48708.926958999997</v>
      </c>
      <c r="I28" s="4">
        <f t="shared" si="4"/>
        <v>365316.9521925</v>
      </c>
    </row>
    <row r="29" spans="1:9" x14ac:dyDescent="0.2">
      <c r="A29" s="1" t="s">
        <v>12</v>
      </c>
      <c r="B29" s="1" t="s">
        <v>13</v>
      </c>
      <c r="C29" s="5">
        <v>40179</v>
      </c>
      <c r="D29" s="4">
        <v>940273.98</v>
      </c>
      <c r="E29" s="1">
        <f t="shared" si="0"/>
        <v>2010</v>
      </c>
      <c r="F29" s="1">
        <f t="shared" si="1"/>
        <v>6.5</v>
      </c>
      <c r="G29" s="1">
        <f t="shared" si="2"/>
        <v>8.5</v>
      </c>
      <c r="H29" s="6">
        <f t="shared" si="3"/>
        <v>62716.274465999995</v>
      </c>
      <c r="I29" s="4">
        <f t="shared" si="4"/>
        <v>533088.33296099992</v>
      </c>
    </row>
    <row r="30" spans="1:9" x14ac:dyDescent="0.2">
      <c r="A30" s="1" t="s">
        <v>12</v>
      </c>
      <c r="B30" s="1" t="s">
        <v>13</v>
      </c>
      <c r="C30" s="5">
        <v>40544</v>
      </c>
      <c r="D30" s="4">
        <v>259501.4</v>
      </c>
      <c r="E30" s="1">
        <f t="shared" si="0"/>
        <v>2011</v>
      </c>
      <c r="F30" s="1">
        <f t="shared" si="1"/>
        <v>5.5</v>
      </c>
      <c r="G30" s="1">
        <f t="shared" si="2"/>
        <v>9.5</v>
      </c>
      <c r="H30" s="6">
        <f t="shared" si="3"/>
        <v>17308.74338</v>
      </c>
      <c r="I30" s="4">
        <f t="shared" si="4"/>
        <v>164433.06211</v>
      </c>
    </row>
    <row r="31" spans="1:9" x14ac:dyDescent="0.2">
      <c r="A31" s="1" t="s">
        <v>12</v>
      </c>
      <c r="B31" s="1" t="s">
        <v>13</v>
      </c>
      <c r="C31" s="5">
        <v>41148</v>
      </c>
      <c r="D31" s="4">
        <v>0</v>
      </c>
      <c r="E31" s="1">
        <f t="shared" si="0"/>
        <v>2012</v>
      </c>
      <c r="F31" s="1">
        <f t="shared" si="1"/>
        <v>0</v>
      </c>
      <c r="G31" s="1">
        <f t="shared" si="2"/>
        <v>0</v>
      </c>
      <c r="H31" s="6">
        <f t="shared" si="3"/>
        <v>0</v>
      </c>
      <c r="I31" s="4">
        <f t="shared" si="4"/>
        <v>0</v>
      </c>
    </row>
    <row r="32" spans="1:9" x14ac:dyDescent="0.2">
      <c r="A32" s="1" t="s">
        <v>12</v>
      </c>
      <c r="B32" s="1" t="s">
        <v>13</v>
      </c>
      <c r="C32" s="5">
        <v>41182</v>
      </c>
      <c r="D32" s="4">
        <v>111245.54</v>
      </c>
      <c r="E32" s="1">
        <f t="shared" si="0"/>
        <v>2012</v>
      </c>
      <c r="F32" s="1">
        <f t="shared" si="1"/>
        <v>4.5</v>
      </c>
      <c r="G32" s="1">
        <f t="shared" si="2"/>
        <v>10.5</v>
      </c>
      <c r="H32" s="6">
        <f t="shared" si="3"/>
        <v>7420.0775179999991</v>
      </c>
      <c r="I32" s="4">
        <f t="shared" si="4"/>
        <v>77910.813938999985</v>
      </c>
    </row>
    <row r="33" spans="1:9" x14ac:dyDescent="0.2">
      <c r="A33" s="1" t="s">
        <v>12</v>
      </c>
      <c r="B33" s="1" t="s">
        <v>13</v>
      </c>
      <c r="C33" s="5">
        <v>41221</v>
      </c>
      <c r="D33" s="4">
        <v>0</v>
      </c>
      <c r="E33" s="1">
        <f t="shared" si="0"/>
        <v>2012</v>
      </c>
      <c r="F33" s="1">
        <f t="shared" si="1"/>
        <v>0</v>
      </c>
      <c r="G33" s="1">
        <f t="shared" si="2"/>
        <v>0</v>
      </c>
      <c r="H33" s="6">
        <f t="shared" si="3"/>
        <v>0</v>
      </c>
      <c r="I33" s="4">
        <f t="shared" si="4"/>
        <v>0</v>
      </c>
    </row>
    <row r="34" spans="1:9" x14ac:dyDescent="0.2">
      <c r="A34" s="1" t="s">
        <v>12</v>
      </c>
      <c r="B34" s="1" t="s">
        <v>13</v>
      </c>
      <c r="C34" s="5">
        <v>41264</v>
      </c>
      <c r="D34" s="4">
        <v>1459771.59</v>
      </c>
      <c r="E34" s="1">
        <f t="shared" si="0"/>
        <v>2012</v>
      </c>
      <c r="F34" s="1">
        <f t="shared" si="1"/>
        <v>4.5</v>
      </c>
      <c r="G34" s="1">
        <f t="shared" si="2"/>
        <v>10.5</v>
      </c>
      <c r="H34" s="6">
        <f t="shared" si="3"/>
        <v>97366.765052999996</v>
      </c>
      <c r="I34" s="4">
        <f t="shared" si="4"/>
        <v>1022351.0330564999</v>
      </c>
    </row>
    <row r="35" spans="1:9" x14ac:dyDescent="0.2">
      <c r="A35" s="1" t="s">
        <v>12</v>
      </c>
      <c r="B35" s="1" t="s">
        <v>13</v>
      </c>
      <c r="C35" s="5">
        <v>41334</v>
      </c>
      <c r="D35" s="4">
        <v>20545.95</v>
      </c>
      <c r="E35" s="1">
        <f t="shared" si="0"/>
        <v>2013</v>
      </c>
      <c r="F35" s="1">
        <f t="shared" si="1"/>
        <v>3.5</v>
      </c>
      <c r="G35" s="1">
        <f t="shared" si="2"/>
        <v>11.5</v>
      </c>
      <c r="H35" s="6">
        <f t="shared" si="3"/>
        <v>1370.414865</v>
      </c>
      <c r="I35" s="4">
        <f t="shared" si="4"/>
        <v>15759.770947499999</v>
      </c>
    </row>
    <row r="36" spans="1:9" x14ac:dyDescent="0.2">
      <c r="A36" s="1" t="s">
        <v>12</v>
      </c>
      <c r="B36" s="1" t="s">
        <v>13</v>
      </c>
      <c r="C36" s="5">
        <v>41358</v>
      </c>
      <c r="D36" s="4">
        <v>6387.34</v>
      </c>
      <c r="E36" s="1">
        <f t="shared" si="0"/>
        <v>2013</v>
      </c>
      <c r="F36" s="1">
        <f t="shared" si="1"/>
        <v>3.5</v>
      </c>
      <c r="G36" s="1">
        <f t="shared" si="2"/>
        <v>11.5</v>
      </c>
      <c r="H36" s="6">
        <f t="shared" si="3"/>
        <v>426.03557799999999</v>
      </c>
      <c r="I36" s="4">
        <f t="shared" si="4"/>
        <v>4899.4091470000003</v>
      </c>
    </row>
    <row r="37" spans="1:9" x14ac:dyDescent="0.2">
      <c r="A37" s="1" t="s">
        <v>12</v>
      </c>
      <c r="B37" s="1" t="s">
        <v>13</v>
      </c>
      <c r="C37" s="5">
        <v>41383</v>
      </c>
      <c r="D37" s="4">
        <v>380249.09</v>
      </c>
      <c r="E37" s="1">
        <f t="shared" si="0"/>
        <v>2013</v>
      </c>
      <c r="F37" s="1">
        <f t="shared" si="1"/>
        <v>3.5</v>
      </c>
      <c r="G37" s="1">
        <f t="shared" si="2"/>
        <v>11.5</v>
      </c>
      <c r="H37" s="6">
        <f t="shared" si="3"/>
        <v>25362.614302999998</v>
      </c>
      <c r="I37" s="4">
        <f t="shared" si="4"/>
        <v>291670.06448449998</v>
      </c>
    </row>
    <row r="38" spans="1:9" x14ac:dyDescent="0.2">
      <c r="A38" s="1" t="s">
        <v>12</v>
      </c>
      <c r="B38" s="1" t="s">
        <v>13</v>
      </c>
      <c r="C38" s="5">
        <v>41428</v>
      </c>
      <c r="D38" s="4">
        <v>46029.06</v>
      </c>
      <c r="E38" s="1">
        <f t="shared" si="0"/>
        <v>2013</v>
      </c>
      <c r="F38" s="1">
        <f t="shared" si="1"/>
        <v>3.5</v>
      </c>
      <c r="G38" s="1">
        <f t="shared" si="2"/>
        <v>11.5</v>
      </c>
      <c r="H38" s="6">
        <f t="shared" si="3"/>
        <v>3070.1383019999998</v>
      </c>
      <c r="I38" s="4">
        <f t="shared" si="4"/>
        <v>35306.590472999997</v>
      </c>
    </row>
    <row r="39" spans="1:9" x14ac:dyDescent="0.2">
      <c r="A39" s="1" t="s">
        <v>12</v>
      </c>
      <c r="B39" s="1" t="s">
        <v>13</v>
      </c>
      <c r="C39" s="5">
        <v>41446</v>
      </c>
      <c r="D39" s="4">
        <v>29709.32</v>
      </c>
      <c r="E39" s="1">
        <f t="shared" si="0"/>
        <v>2013</v>
      </c>
      <c r="F39" s="1">
        <f t="shared" si="1"/>
        <v>3.5</v>
      </c>
      <c r="G39" s="1">
        <f t="shared" si="2"/>
        <v>11.5</v>
      </c>
      <c r="H39" s="6">
        <f t="shared" si="3"/>
        <v>1981.6116439999998</v>
      </c>
      <c r="I39" s="4">
        <f t="shared" si="4"/>
        <v>22788.533905999997</v>
      </c>
    </row>
    <row r="40" spans="1:9" x14ac:dyDescent="0.2">
      <c r="A40" s="1" t="s">
        <v>12</v>
      </c>
      <c r="B40" s="1" t="s">
        <v>13</v>
      </c>
      <c r="C40" s="5">
        <v>41579</v>
      </c>
      <c r="D40" s="4">
        <v>109565.43</v>
      </c>
      <c r="E40" s="1">
        <f t="shared" si="0"/>
        <v>2013</v>
      </c>
      <c r="F40" s="1">
        <f t="shared" si="1"/>
        <v>3.5</v>
      </c>
      <c r="G40" s="1">
        <f t="shared" si="2"/>
        <v>11.5</v>
      </c>
      <c r="H40" s="6">
        <f t="shared" si="3"/>
        <v>7308.0141809999986</v>
      </c>
      <c r="I40" s="4">
        <f t="shared" si="4"/>
        <v>84042.163081499981</v>
      </c>
    </row>
    <row r="41" spans="1:9" x14ac:dyDescent="0.2">
      <c r="A41" s="1" t="s">
        <v>12</v>
      </c>
      <c r="B41" s="1" t="s">
        <v>13</v>
      </c>
      <c r="C41" s="5">
        <v>41624</v>
      </c>
      <c r="D41" s="4">
        <v>70992.83</v>
      </c>
      <c r="E41" s="1">
        <f t="shared" si="0"/>
        <v>2013</v>
      </c>
      <c r="F41" s="1">
        <f t="shared" si="1"/>
        <v>3.5</v>
      </c>
      <c r="G41" s="1">
        <f t="shared" si="2"/>
        <v>11.5</v>
      </c>
      <c r="H41" s="6">
        <f t="shared" si="3"/>
        <v>4735.2217609999998</v>
      </c>
      <c r="I41" s="4">
        <f t="shared" si="4"/>
        <v>54455.050251499997</v>
      </c>
    </row>
    <row r="42" spans="1:9" x14ac:dyDescent="0.2">
      <c r="A42" s="1" t="s">
        <v>12</v>
      </c>
      <c r="B42" s="1" t="s">
        <v>13</v>
      </c>
      <c r="C42" s="5">
        <v>41687</v>
      </c>
      <c r="D42" s="4">
        <v>40412.67</v>
      </c>
      <c r="E42" s="1">
        <f t="shared" si="0"/>
        <v>2014</v>
      </c>
      <c r="F42" s="1">
        <f t="shared" si="1"/>
        <v>2.5</v>
      </c>
      <c r="G42" s="1">
        <f t="shared" si="2"/>
        <v>12.5</v>
      </c>
      <c r="H42" s="6">
        <f t="shared" si="3"/>
        <v>2695.5250889999998</v>
      </c>
      <c r="I42" s="4">
        <f t="shared" si="4"/>
        <v>33694.063612499995</v>
      </c>
    </row>
    <row r="43" spans="1:9" x14ac:dyDescent="0.2">
      <c r="A43" s="1" t="s">
        <v>12</v>
      </c>
      <c r="B43" s="1" t="s">
        <v>13</v>
      </c>
      <c r="C43" s="5">
        <v>41699</v>
      </c>
      <c r="D43" s="4">
        <v>0</v>
      </c>
      <c r="E43" s="1">
        <f t="shared" si="0"/>
        <v>2014</v>
      </c>
      <c r="F43" s="1">
        <f t="shared" si="1"/>
        <v>0</v>
      </c>
      <c r="G43" s="1">
        <f t="shared" si="2"/>
        <v>0</v>
      </c>
      <c r="H43" s="6">
        <f t="shared" si="3"/>
        <v>0</v>
      </c>
      <c r="I43" s="4">
        <f t="shared" si="4"/>
        <v>0</v>
      </c>
    </row>
    <row r="44" spans="1:9" x14ac:dyDescent="0.2">
      <c r="A44" s="1" t="s">
        <v>12</v>
      </c>
      <c r="B44" s="1" t="s">
        <v>13</v>
      </c>
      <c r="C44" s="5">
        <v>41842</v>
      </c>
      <c r="D44" s="4">
        <v>126288.61</v>
      </c>
      <c r="E44" s="1">
        <f t="shared" si="0"/>
        <v>2014</v>
      </c>
      <c r="F44" s="1">
        <f t="shared" si="1"/>
        <v>2.5</v>
      </c>
      <c r="G44" s="1">
        <f t="shared" si="2"/>
        <v>12.5</v>
      </c>
      <c r="H44" s="6">
        <f t="shared" si="3"/>
        <v>8423.4502869999997</v>
      </c>
      <c r="I44" s="4">
        <f t="shared" si="4"/>
        <v>105293.12858749999</v>
      </c>
    </row>
    <row r="45" spans="1:9" x14ac:dyDescent="0.2">
      <c r="A45" s="1" t="s">
        <v>12</v>
      </c>
      <c r="B45" s="1" t="s">
        <v>13</v>
      </c>
      <c r="C45" s="5">
        <v>41877</v>
      </c>
      <c r="D45" s="4">
        <v>0</v>
      </c>
      <c r="E45" s="1">
        <f t="shared" si="0"/>
        <v>2014</v>
      </c>
      <c r="F45" s="1">
        <f t="shared" si="1"/>
        <v>0</v>
      </c>
      <c r="G45" s="1">
        <f t="shared" si="2"/>
        <v>0</v>
      </c>
      <c r="H45" s="6">
        <f t="shared" si="3"/>
        <v>0</v>
      </c>
      <c r="I45" s="4">
        <f t="shared" si="4"/>
        <v>0</v>
      </c>
    </row>
    <row r="46" spans="1:9" x14ac:dyDescent="0.2">
      <c r="A46" s="1" t="s">
        <v>12</v>
      </c>
      <c r="B46" s="1" t="s">
        <v>13</v>
      </c>
      <c r="C46" s="5">
        <v>41894</v>
      </c>
      <c r="D46" s="4">
        <v>0</v>
      </c>
      <c r="E46" s="1">
        <f t="shared" si="0"/>
        <v>2014</v>
      </c>
      <c r="F46" s="1">
        <f t="shared" si="1"/>
        <v>0</v>
      </c>
      <c r="G46" s="1">
        <f t="shared" si="2"/>
        <v>0</v>
      </c>
      <c r="H46" s="6">
        <f t="shared" si="3"/>
        <v>0</v>
      </c>
      <c r="I46" s="4">
        <f t="shared" si="4"/>
        <v>0</v>
      </c>
    </row>
    <row r="47" spans="1:9" x14ac:dyDescent="0.2">
      <c r="A47" s="1" t="s">
        <v>12</v>
      </c>
      <c r="B47" s="1" t="s">
        <v>13</v>
      </c>
      <c r="C47" s="5">
        <v>41913</v>
      </c>
      <c r="D47" s="4">
        <v>6315.17</v>
      </c>
      <c r="E47" s="1">
        <f t="shared" si="0"/>
        <v>2014</v>
      </c>
      <c r="F47" s="1">
        <f t="shared" si="1"/>
        <v>2.5</v>
      </c>
      <c r="G47" s="1">
        <f t="shared" si="2"/>
        <v>12.5</v>
      </c>
      <c r="H47" s="6">
        <f t="shared" si="3"/>
        <v>421.22183899999999</v>
      </c>
      <c r="I47" s="4">
        <f t="shared" si="4"/>
        <v>5265.2729874999995</v>
      </c>
    </row>
    <row r="48" spans="1:9" x14ac:dyDescent="0.2">
      <c r="A48" s="1" t="s">
        <v>12</v>
      </c>
      <c r="B48" s="1" t="s">
        <v>13</v>
      </c>
      <c r="C48" s="5">
        <v>41974</v>
      </c>
      <c r="D48" s="4">
        <v>315420.44</v>
      </c>
      <c r="E48" s="1">
        <f t="shared" si="0"/>
        <v>2014</v>
      </c>
      <c r="F48" s="1">
        <f t="shared" si="1"/>
        <v>2.5</v>
      </c>
      <c r="G48" s="1">
        <f t="shared" si="2"/>
        <v>12.5</v>
      </c>
      <c r="H48" s="6">
        <f t="shared" si="3"/>
        <v>21038.543347999999</v>
      </c>
      <c r="I48" s="4">
        <f t="shared" si="4"/>
        <v>262981.79184999998</v>
      </c>
    </row>
    <row r="49" spans="1:9" x14ac:dyDescent="0.2">
      <c r="A49" s="1" t="s">
        <v>12</v>
      </c>
      <c r="B49" s="1" t="s">
        <v>13</v>
      </c>
      <c r="C49" s="5">
        <v>42036</v>
      </c>
      <c r="D49" s="4">
        <v>0</v>
      </c>
      <c r="E49" s="1">
        <f t="shared" si="0"/>
        <v>2015</v>
      </c>
      <c r="F49" s="1">
        <f t="shared" si="1"/>
        <v>0</v>
      </c>
      <c r="G49" s="1">
        <f t="shared" si="2"/>
        <v>0</v>
      </c>
      <c r="H49" s="6">
        <f t="shared" si="3"/>
        <v>0</v>
      </c>
      <c r="I49" s="4">
        <f t="shared" si="4"/>
        <v>0</v>
      </c>
    </row>
    <row r="50" spans="1:9" x14ac:dyDescent="0.2">
      <c r="A50" s="1" t="s">
        <v>12</v>
      </c>
      <c r="B50" s="1" t="s">
        <v>13</v>
      </c>
      <c r="C50" s="5">
        <v>42171</v>
      </c>
      <c r="D50" s="4">
        <v>0</v>
      </c>
      <c r="E50" s="1">
        <f t="shared" si="0"/>
        <v>2015</v>
      </c>
      <c r="F50" s="1">
        <f t="shared" si="1"/>
        <v>0</v>
      </c>
      <c r="G50" s="1">
        <f t="shared" si="2"/>
        <v>0</v>
      </c>
      <c r="H50" s="6">
        <f t="shared" si="3"/>
        <v>0</v>
      </c>
      <c r="I50" s="4">
        <f t="shared" si="4"/>
        <v>0</v>
      </c>
    </row>
    <row r="51" spans="1:9" x14ac:dyDescent="0.2">
      <c r="A51" s="1" t="s">
        <v>12</v>
      </c>
      <c r="B51" s="1" t="s">
        <v>13</v>
      </c>
      <c r="C51" s="5">
        <v>42193</v>
      </c>
      <c r="D51" s="4">
        <v>5004.4399999999996</v>
      </c>
      <c r="E51" s="1">
        <f t="shared" si="0"/>
        <v>2015</v>
      </c>
      <c r="F51" s="1">
        <f t="shared" si="1"/>
        <v>1.5</v>
      </c>
      <c r="G51" s="1">
        <f t="shared" si="2"/>
        <v>13.5</v>
      </c>
      <c r="H51" s="6">
        <f t="shared" si="3"/>
        <v>333.79614799999996</v>
      </c>
      <c r="I51" s="4">
        <f t="shared" si="4"/>
        <v>4506.2479979999998</v>
      </c>
    </row>
    <row r="52" spans="1:9" x14ac:dyDescent="0.2">
      <c r="A52" s="1" t="s">
        <v>12</v>
      </c>
      <c r="B52" s="1" t="s">
        <v>13</v>
      </c>
      <c r="C52" s="5">
        <v>42202</v>
      </c>
      <c r="D52" s="4">
        <v>0</v>
      </c>
      <c r="E52" s="1">
        <f t="shared" si="0"/>
        <v>2015</v>
      </c>
      <c r="F52" s="1">
        <f t="shared" si="1"/>
        <v>0</v>
      </c>
      <c r="G52" s="1">
        <f t="shared" si="2"/>
        <v>0</v>
      </c>
      <c r="H52" s="6">
        <f t="shared" si="3"/>
        <v>0</v>
      </c>
      <c r="I52" s="4">
        <f t="shared" si="4"/>
        <v>0</v>
      </c>
    </row>
    <row r="53" spans="1:9" x14ac:dyDescent="0.2">
      <c r="A53" s="1" t="s">
        <v>12</v>
      </c>
      <c r="B53" s="1" t="s">
        <v>13</v>
      </c>
      <c r="C53" s="5">
        <v>42256</v>
      </c>
      <c r="D53" s="4">
        <v>1193477.56</v>
      </c>
      <c r="E53" s="1">
        <f t="shared" si="0"/>
        <v>2015</v>
      </c>
      <c r="F53" s="1">
        <f t="shared" si="1"/>
        <v>1.5</v>
      </c>
      <c r="G53" s="1">
        <f t="shared" si="2"/>
        <v>13.5</v>
      </c>
      <c r="H53" s="6">
        <f t="shared" si="3"/>
        <v>79604.953251999992</v>
      </c>
      <c r="I53" s="4">
        <f t="shared" si="4"/>
        <v>1074666.8689019999</v>
      </c>
    </row>
    <row r="54" spans="1:9" x14ac:dyDescent="0.2">
      <c r="A54" s="1" t="s">
        <v>12</v>
      </c>
      <c r="B54" s="1" t="s">
        <v>13</v>
      </c>
      <c r="C54" s="5">
        <v>42275</v>
      </c>
      <c r="D54" s="4">
        <v>28131.14</v>
      </c>
      <c r="E54" s="1">
        <f t="shared" si="0"/>
        <v>2015</v>
      </c>
      <c r="F54" s="1">
        <f t="shared" si="1"/>
        <v>1.5</v>
      </c>
      <c r="G54" s="1">
        <f t="shared" si="2"/>
        <v>13.5</v>
      </c>
      <c r="H54" s="6">
        <f t="shared" si="3"/>
        <v>1876.3470379999999</v>
      </c>
      <c r="I54" s="4">
        <f t="shared" si="4"/>
        <v>25330.685012999998</v>
      </c>
    </row>
    <row r="55" spans="1:9" x14ac:dyDescent="0.2">
      <c r="A55" s="1" t="s">
        <v>12</v>
      </c>
      <c r="B55" s="1" t="s">
        <v>13</v>
      </c>
      <c r="C55" s="5">
        <v>42276</v>
      </c>
      <c r="D55" s="4">
        <v>0</v>
      </c>
      <c r="E55" s="1">
        <f t="shared" si="0"/>
        <v>2015</v>
      </c>
      <c r="F55" s="1">
        <f t="shared" si="1"/>
        <v>0</v>
      </c>
      <c r="G55" s="1">
        <f t="shared" si="2"/>
        <v>0</v>
      </c>
      <c r="H55" s="6">
        <f t="shared" si="3"/>
        <v>0</v>
      </c>
      <c r="I55" s="4">
        <f t="shared" si="4"/>
        <v>0</v>
      </c>
    </row>
    <row r="56" spans="1:9" x14ac:dyDescent="0.2">
      <c r="A56" s="1" t="s">
        <v>12</v>
      </c>
      <c r="B56" s="1" t="s">
        <v>13</v>
      </c>
      <c r="C56" s="5">
        <v>42370</v>
      </c>
      <c r="D56" s="4">
        <v>467521.97</v>
      </c>
      <c r="E56" s="1">
        <f t="shared" si="0"/>
        <v>2016</v>
      </c>
      <c r="F56" s="1">
        <f t="shared" si="1"/>
        <v>0.5</v>
      </c>
      <c r="G56" s="1">
        <f t="shared" si="2"/>
        <v>14.5</v>
      </c>
      <c r="H56" s="6">
        <f t="shared" si="3"/>
        <v>31183.715398999997</v>
      </c>
      <c r="I56" s="4">
        <f t="shared" si="4"/>
        <v>452163.87328549998</v>
      </c>
    </row>
    <row r="57" spans="1:9" x14ac:dyDescent="0.2">
      <c r="A57" s="1" t="s">
        <v>12</v>
      </c>
      <c r="B57" s="1" t="s">
        <v>13</v>
      </c>
      <c r="C57" s="5">
        <v>42509</v>
      </c>
      <c r="D57" s="4">
        <v>423037.2</v>
      </c>
      <c r="E57" s="1">
        <f t="shared" si="0"/>
        <v>2016</v>
      </c>
      <c r="F57" s="1">
        <f t="shared" si="1"/>
        <v>0.5</v>
      </c>
      <c r="G57" s="1">
        <f t="shared" si="2"/>
        <v>14.5</v>
      </c>
      <c r="H57" s="6">
        <f t="shared" si="3"/>
        <v>28216.58124</v>
      </c>
      <c r="I57" s="4">
        <f t="shared" si="4"/>
        <v>409140.42797999998</v>
      </c>
    </row>
    <row r="58" spans="1:9" x14ac:dyDescent="0.2">
      <c r="A58" s="1" t="s">
        <v>12</v>
      </c>
      <c r="B58" s="1" t="s">
        <v>13</v>
      </c>
      <c r="C58" s="5">
        <v>42675</v>
      </c>
      <c r="D58" s="4">
        <v>267831.78999999998</v>
      </c>
      <c r="E58" s="1">
        <f t="shared" si="0"/>
        <v>2016</v>
      </c>
      <c r="F58" s="1">
        <f t="shared" si="1"/>
        <v>0.5</v>
      </c>
      <c r="G58" s="1">
        <f t="shared" si="2"/>
        <v>14.5</v>
      </c>
      <c r="H58" s="6">
        <f t="shared" si="3"/>
        <v>17864.380392999996</v>
      </c>
      <c r="I58" s="4">
        <f t="shared" si="4"/>
        <v>259033.51569849995</v>
      </c>
    </row>
    <row r="59" spans="1:9" x14ac:dyDescent="0.2">
      <c r="A59" s="1" t="s">
        <v>12</v>
      </c>
      <c r="B59" s="1" t="s">
        <v>13</v>
      </c>
      <c r="C59" s="5">
        <v>42702</v>
      </c>
      <c r="D59" s="4">
        <v>2524.69</v>
      </c>
      <c r="E59" s="1">
        <f t="shared" si="0"/>
        <v>2016</v>
      </c>
      <c r="F59" s="1">
        <f t="shared" si="1"/>
        <v>0.5</v>
      </c>
      <c r="G59" s="1">
        <f t="shared" si="2"/>
        <v>14.5</v>
      </c>
      <c r="H59" s="6">
        <f t="shared" si="3"/>
        <v>168.39682299999998</v>
      </c>
      <c r="I59" s="4">
        <f t="shared" si="4"/>
        <v>2441.7539334999997</v>
      </c>
    </row>
    <row r="60" spans="1:9" x14ac:dyDescent="0.2">
      <c r="A60" s="1" t="s">
        <v>17</v>
      </c>
      <c r="B60" s="1" t="s">
        <v>13</v>
      </c>
      <c r="C60" s="5">
        <v>37622</v>
      </c>
      <c r="D60" s="4">
        <v>378871.41</v>
      </c>
      <c r="E60" s="1">
        <f t="shared" si="0"/>
        <v>2003</v>
      </c>
      <c r="F60" s="1">
        <f t="shared" si="1"/>
        <v>13.5</v>
      </c>
      <c r="G60" s="1">
        <f t="shared" si="2"/>
        <v>1.5</v>
      </c>
      <c r="H60" s="6">
        <f t="shared" si="3"/>
        <v>25270.723046999996</v>
      </c>
      <c r="I60" s="4">
        <f t="shared" si="4"/>
        <v>37906.084570499996</v>
      </c>
    </row>
    <row r="61" spans="1:9" x14ac:dyDescent="0.2">
      <c r="A61" s="1" t="s">
        <v>1343</v>
      </c>
      <c r="B61"/>
      <c r="C61"/>
      <c r="D61" s="4">
        <v>11869698.6</v>
      </c>
      <c r="H61" s="6"/>
      <c r="I61" s="4"/>
    </row>
    <row r="62" spans="1:9" x14ac:dyDescent="0.2">
      <c r="A62"/>
      <c r="B62"/>
      <c r="C62"/>
      <c r="D62"/>
      <c r="H62" s="6"/>
      <c r="I62" s="4"/>
    </row>
    <row r="63" spans="1:9" x14ac:dyDescent="0.2">
      <c r="A63"/>
      <c r="B63"/>
      <c r="C63"/>
      <c r="D63"/>
      <c r="H63" s="6"/>
      <c r="I63" s="4"/>
    </row>
    <row r="64" spans="1:9" x14ac:dyDescent="0.2">
      <c r="A64"/>
      <c r="B64"/>
      <c r="C64"/>
      <c r="D64"/>
      <c r="H64" s="6"/>
      <c r="I64" s="4"/>
    </row>
    <row r="65" spans="1:9" x14ac:dyDescent="0.2">
      <c r="A65"/>
      <c r="B65"/>
      <c r="C65"/>
      <c r="D65"/>
      <c r="H65" s="6"/>
      <c r="I65" s="4"/>
    </row>
    <row r="66" spans="1:9" x14ac:dyDescent="0.2">
      <c r="A66"/>
      <c r="B66"/>
      <c r="C66"/>
      <c r="D66"/>
      <c r="H66" s="6"/>
      <c r="I66" s="4"/>
    </row>
    <row r="67" spans="1:9" x14ac:dyDescent="0.2">
      <c r="A67"/>
      <c r="B67"/>
      <c r="C67"/>
      <c r="D67"/>
      <c r="H67" s="6"/>
      <c r="I67" s="4"/>
    </row>
    <row r="68" spans="1:9" x14ac:dyDescent="0.2">
      <c r="A68"/>
      <c r="B68"/>
      <c r="C68"/>
      <c r="D68"/>
      <c r="H68" s="6"/>
      <c r="I68" s="4"/>
    </row>
    <row r="69" spans="1:9" x14ac:dyDescent="0.2">
      <c r="A69"/>
      <c r="B69"/>
      <c r="C69"/>
      <c r="D69"/>
      <c r="H69" s="6"/>
      <c r="I69" s="4"/>
    </row>
    <row r="70" spans="1:9" x14ac:dyDescent="0.2">
      <c r="A70"/>
      <c r="B70"/>
      <c r="C70"/>
      <c r="D70"/>
      <c r="H70" s="6"/>
      <c r="I70" s="4"/>
    </row>
    <row r="71" spans="1:9" x14ac:dyDescent="0.2">
      <c r="A71"/>
      <c r="B71"/>
      <c r="C71"/>
      <c r="D71"/>
      <c r="H71" s="6"/>
      <c r="I71" s="4"/>
    </row>
    <row r="72" spans="1:9" x14ac:dyDescent="0.2">
      <c r="A72"/>
      <c r="B72"/>
      <c r="C72"/>
      <c r="D72"/>
      <c r="H72" s="6"/>
      <c r="I72" s="4"/>
    </row>
    <row r="73" spans="1:9" x14ac:dyDescent="0.2">
      <c r="A73"/>
      <c r="B73"/>
      <c r="C73"/>
      <c r="D73"/>
      <c r="H73" s="6"/>
      <c r="I73" s="4"/>
    </row>
    <row r="74" spans="1:9" x14ac:dyDescent="0.2">
      <c r="A74"/>
      <c r="B74"/>
      <c r="C74"/>
      <c r="D74"/>
      <c r="H74" s="6"/>
      <c r="I74" s="4"/>
    </row>
    <row r="75" spans="1:9" x14ac:dyDescent="0.2">
      <c r="A75"/>
      <c r="B75"/>
      <c r="C75"/>
      <c r="D75"/>
      <c r="H75" s="6"/>
      <c r="I75" s="4"/>
    </row>
    <row r="76" spans="1:9" x14ac:dyDescent="0.2">
      <c r="A76"/>
      <c r="B76"/>
      <c r="C76"/>
      <c r="D76"/>
      <c r="H76" s="6"/>
      <c r="I76" s="4"/>
    </row>
    <row r="77" spans="1:9" x14ac:dyDescent="0.2">
      <c r="A77"/>
      <c r="B77"/>
      <c r="C77"/>
      <c r="D77"/>
      <c r="H77" s="6"/>
      <c r="I77" s="4"/>
    </row>
    <row r="78" spans="1:9" x14ac:dyDescent="0.2">
      <c r="A78"/>
      <c r="B78"/>
      <c r="C78"/>
      <c r="D78"/>
      <c r="H78" s="6"/>
      <c r="I78" s="4"/>
    </row>
    <row r="79" spans="1:9" x14ac:dyDescent="0.2">
      <c r="A79"/>
      <c r="B79"/>
      <c r="C79"/>
      <c r="D79"/>
      <c r="H79" s="6"/>
      <c r="I79" s="4"/>
    </row>
    <row r="80" spans="1:9" x14ac:dyDescent="0.2">
      <c r="A80"/>
      <c r="B80"/>
      <c r="C80"/>
      <c r="D80"/>
      <c r="H80" s="6"/>
      <c r="I80" s="4"/>
    </row>
    <row r="81" spans="1:9" x14ac:dyDescent="0.2">
      <c r="A81"/>
      <c r="B81"/>
      <c r="C81"/>
      <c r="D81"/>
      <c r="H81" s="6"/>
      <c r="I81" s="4"/>
    </row>
    <row r="82" spans="1:9" x14ac:dyDescent="0.2">
      <c r="A82"/>
      <c r="B82"/>
      <c r="C82"/>
      <c r="D82"/>
      <c r="H82" s="6"/>
      <c r="I82" s="4"/>
    </row>
    <row r="83" spans="1:9" x14ac:dyDescent="0.2">
      <c r="A83"/>
      <c r="B83"/>
      <c r="C83"/>
      <c r="D83"/>
      <c r="H83" s="6"/>
      <c r="I83" s="4"/>
    </row>
    <row r="84" spans="1:9" x14ac:dyDescent="0.2">
      <c r="A84"/>
      <c r="B84"/>
      <c r="C84"/>
      <c r="D84"/>
      <c r="H84" s="6"/>
      <c r="I84" s="4"/>
    </row>
    <row r="85" spans="1:9" x14ac:dyDescent="0.2">
      <c r="A85"/>
      <c r="B85"/>
      <c r="C85"/>
      <c r="D85"/>
      <c r="H85" s="6"/>
      <c r="I85" s="4"/>
    </row>
    <row r="86" spans="1:9" x14ac:dyDescent="0.2">
      <c r="A86"/>
      <c r="B86"/>
      <c r="C86"/>
      <c r="D86"/>
      <c r="H86" s="6"/>
      <c r="I86" s="4"/>
    </row>
    <row r="87" spans="1:9" x14ac:dyDescent="0.2">
      <c r="A87"/>
      <c r="B87"/>
      <c r="C87"/>
      <c r="D87"/>
      <c r="H87" s="6"/>
      <c r="I87" s="4"/>
    </row>
    <row r="88" spans="1:9" x14ac:dyDescent="0.2">
      <c r="A88"/>
      <c r="B88"/>
      <c r="C88"/>
      <c r="D88"/>
      <c r="H88" s="6"/>
      <c r="I88" s="4"/>
    </row>
    <row r="89" spans="1:9" x14ac:dyDescent="0.2">
      <c r="A89"/>
      <c r="B89"/>
      <c r="C89"/>
      <c r="D89"/>
      <c r="H89" s="6"/>
      <c r="I89" s="4"/>
    </row>
    <row r="90" spans="1:9" x14ac:dyDescent="0.2">
      <c r="A90"/>
      <c r="B90"/>
      <c r="C90"/>
      <c r="D90"/>
      <c r="H90" s="6"/>
      <c r="I90" s="4"/>
    </row>
    <row r="91" spans="1:9" x14ac:dyDescent="0.2">
      <c r="A91"/>
      <c r="B91"/>
      <c r="C91"/>
      <c r="D91"/>
      <c r="H91" s="6"/>
      <c r="I91" s="4"/>
    </row>
    <row r="92" spans="1:9" x14ac:dyDescent="0.2">
      <c r="A92"/>
      <c r="B92"/>
      <c r="C92"/>
      <c r="D92"/>
      <c r="H92" s="6"/>
      <c r="I92" s="4"/>
    </row>
    <row r="93" spans="1:9" x14ac:dyDescent="0.2">
      <c r="A93"/>
      <c r="B93"/>
      <c r="C93"/>
      <c r="D93"/>
      <c r="H93" s="6"/>
      <c r="I93" s="4"/>
    </row>
    <row r="94" spans="1:9" x14ac:dyDescent="0.2">
      <c r="A94"/>
      <c r="B94"/>
      <c r="C94"/>
      <c r="D94"/>
      <c r="H94" s="6"/>
      <c r="I94" s="4"/>
    </row>
    <row r="95" spans="1:9" x14ac:dyDescent="0.2">
      <c r="A95"/>
      <c r="B95"/>
      <c r="C95"/>
      <c r="D95"/>
      <c r="H95" s="6"/>
      <c r="I95" s="4"/>
    </row>
    <row r="96" spans="1:9" x14ac:dyDescent="0.2">
      <c r="A96"/>
      <c r="B96"/>
      <c r="C96"/>
      <c r="D96"/>
      <c r="H96" s="6"/>
      <c r="I96" s="4"/>
    </row>
    <row r="97" spans="1:9" x14ac:dyDescent="0.2">
      <c r="A97"/>
      <c r="B97"/>
      <c r="C97"/>
      <c r="D97"/>
      <c r="H97" s="6"/>
      <c r="I97" s="4"/>
    </row>
    <row r="98" spans="1:9" x14ac:dyDescent="0.2">
      <c r="A98"/>
      <c r="B98"/>
      <c r="C98"/>
      <c r="D98"/>
      <c r="H98" s="6"/>
      <c r="I98" s="4"/>
    </row>
    <row r="99" spans="1:9" x14ac:dyDescent="0.2">
      <c r="A99"/>
      <c r="B99"/>
      <c r="C99"/>
      <c r="D99"/>
      <c r="H99" s="6"/>
      <c r="I99" s="4"/>
    </row>
    <row r="100" spans="1:9" x14ac:dyDescent="0.2">
      <c r="A100"/>
      <c r="B100"/>
      <c r="C100"/>
      <c r="D100"/>
      <c r="H100" s="6"/>
      <c r="I100" s="4"/>
    </row>
    <row r="101" spans="1:9" x14ac:dyDescent="0.2">
      <c r="A101"/>
      <c r="B101"/>
      <c r="C101"/>
      <c r="D101"/>
      <c r="H101" s="6"/>
      <c r="I101" s="4"/>
    </row>
    <row r="102" spans="1:9" x14ac:dyDescent="0.2">
      <c r="A102"/>
      <c r="B102"/>
      <c r="C102"/>
      <c r="D102"/>
      <c r="H102" s="6"/>
      <c r="I102" s="4"/>
    </row>
    <row r="103" spans="1:9" x14ac:dyDescent="0.2">
      <c r="A103"/>
      <c r="B103"/>
      <c r="C103"/>
      <c r="D103"/>
      <c r="H103" s="6"/>
      <c r="I103" s="4"/>
    </row>
    <row r="104" spans="1:9" x14ac:dyDescent="0.2">
      <c r="A104"/>
      <c r="B104"/>
      <c r="C104"/>
      <c r="D104"/>
      <c r="H104" s="6"/>
      <c r="I104" s="4"/>
    </row>
    <row r="105" spans="1:9" x14ac:dyDescent="0.2">
      <c r="A105"/>
      <c r="B105"/>
      <c r="C105"/>
      <c r="D105"/>
      <c r="H105" s="6"/>
      <c r="I105" s="4"/>
    </row>
    <row r="106" spans="1:9" x14ac:dyDescent="0.2">
      <c r="A106"/>
      <c r="B106"/>
      <c r="C106"/>
      <c r="D106"/>
      <c r="H106" s="6"/>
      <c r="I106" s="4"/>
    </row>
    <row r="107" spans="1:9" x14ac:dyDescent="0.2">
      <c r="A107"/>
      <c r="B107"/>
      <c r="C107"/>
      <c r="D107"/>
      <c r="H107" s="6"/>
      <c r="I107" s="4"/>
    </row>
    <row r="108" spans="1:9" x14ac:dyDescent="0.2">
      <c r="A108"/>
      <c r="B108"/>
      <c r="C108"/>
      <c r="D108"/>
      <c r="H108" s="6"/>
      <c r="I108" s="4"/>
    </row>
    <row r="109" spans="1:9" x14ac:dyDescent="0.2">
      <c r="A109"/>
      <c r="B109"/>
      <c r="C109"/>
      <c r="D109"/>
      <c r="H109" s="6"/>
      <c r="I109" s="4"/>
    </row>
    <row r="110" spans="1:9" x14ac:dyDescent="0.2">
      <c r="A110"/>
      <c r="B110"/>
      <c r="C110"/>
      <c r="D110"/>
      <c r="H110" s="6"/>
      <c r="I110" s="4"/>
    </row>
    <row r="111" spans="1:9" x14ac:dyDescent="0.2">
      <c r="A111"/>
      <c r="B111"/>
      <c r="C111"/>
      <c r="D111"/>
      <c r="H111" s="6"/>
      <c r="I111" s="4"/>
    </row>
    <row r="112" spans="1:9" x14ac:dyDescent="0.2">
      <c r="A112"/>
      <c r="B112"/>
      <c r="C112"/>
      <c r="D112"/>
      <c r="H112" s="6"/>
      <c r="I112" s="4"/>
    </row>
    <row r="113" spans="1:9" x14ac:dyDescent="0.2">
      <c r="A113"/>
      <c r="B113"/>
      <c r="C113"/>
      <c r="D113"/>
      <c r="H113" s="6"/>
      <c r="I113" s="4"/>
    </row>
    <row r="114" spans="1:9" x14ac:dyDescent="0.2">
      <c r="A114"/>
      <c r="B114"/>
      <c r="C114"/>
      <c r="D114"/>
      <c r="H114" s="6"/>
      <c r="I114" s="4"/>
    </row>
    <row r="115" spans="1:9" x14ac:dyDescent="0.2">
      <c r="A115"/>
      <c r="B115"/>
      <c r="C115"/>
      <c r="D115"/>
      <c r="H115" s="6"/>
      <c r="I115" s="4"/>
    </row>
    <row r="116" spans="1:9" x14ac:dyDescent="0.2">
      <c r="A116"/>
      <c r="B116"/>
      <c r="C116"/>
      <c r="D116"/>
      <c r="H116" s="6"/>
      <c r="I116" s="4"/>
    </row>
    <row r="117" spans="1:9" x14ac:dyDescent="0.2">
      <c r="A117"/>
      <c r="B117"/>
      <c r="C117"/>
      <c r="D117"/>
      <c r="H117" s="6"/>
      <c r="I117" s="4"/>
    </row>
    <row r="118" spans="1:9" x14ac:dyDescent="0.2">
      <c r="A118"/>
      <c r="B118"/>
      <c r="C118"/>
      <c r="D118"/>
      <c r="H118" s="6"/>
      <c r="I118" s="4"/>
    </row>
    <row r="119" spans="1:9" x14ac:dyDescent="0.2">
      <c r="A119"/>
      <c r="B119"/>
      <c r="C119"/>
      <c r="D119"/>
      <c r="H119" s="6"/>
      <c r="I119" s="4"/>
    </row>
    <row r="120" spans="1:9" x14ac:dyDescent="0.2">
      <c r="A120"/>
      <c r="B120"/>
      <c r="C120"/>
      <c r="D120"/>
      <c r="H120" s="6"/>
      <c r="I120" s="4"/>
    </row>
    <row r="121" spans="1:9" x14ac:dyDescent="0.2">
      <c r="A121"/>
      <c r="B121"/>
      <c r="C121"/>
      <c r="D121"/>
      <c r="H121" s="6"/>
      <c r="I121" s="4"/>
    </row>
    <row r="122" spans="1:9" x14ac:dyDescent="0.2">
      <c r="A122"/>
      <c r="B122"/>
      <c r="C122"/>
      <c r="D122"/>
      <c r="H122" s="6"/>
      <c r="I122" s="4"/>
    </row>
    <row r="123" spans="1:9" x14ac:dyDescent="0.2">
      <c r="A123"/>
      <c r="B123"/>
      <c r="C123"/>
      <c r="D123"/>
      <c r="H123" s="6"/>
      <c r="I123" s="4"/>
    </row>
    <row r="124" spans="1:9" x14ac:dyDescent="0.2">
      <c r="A124"/>
      <c r="B124"/>
      <c r="C124"/>
      <c r="D124"/>
      <c r="H124" s="6"/>
      <c r="I124" s="4"/>
    </row>
    <row r="125" spans="1:9" x14ac:dyDescent="0.2">
      <c r="A125"/>
      <c r="B125"/>
      <c r="C125"/>
      <c r="D125"/>
      <c r="H125" s="6"/>
      <c r="I125" s="4"/>
    </row>
    <row r="126" spans="1:9" x14ac:dyDescent="0.2">
      <c r="A126"/>
      <c r="B126"/>
      <c r="C126"/>
      <c r="D126"/>
      <c r="H126" s="6"/>
      <c r="I126" s="4"/>
    </row>
    <row r="127" spans="1:9" x14ac:dyDescent="0.2">
      <c r="A127"/>
      <c r="B127"/>
      <c r="C127"/>
      <c r="D127"/>
      <c r="H127" s="6"/>
      <c r="I127" s="4"/>
    </row>
    <row r="128" spans="1:9" x14ac:dyDescent="0.2">
      <c r="A128"/>
      <c r="B128"/>
      <c r="C128"/>
      <c r="D128"/>
      <c r="H128" s="6"/>
      <c r="I128" s="4"/>
    </row>
    <row r="129" spans="1:9" x14ac:dyDescent="0.2">
      <c r="A129"/>
      <c r="B129"/>
      <c r="C129"/>
      <c r="D129"/>
      <c r="H129" s="6"/>
      <c r="I129" s="4"/>
    </row>
    <row r="130" spans="1:9" x14ac:dyDescent="0.2">
      <c r="A130"/>
      <c r="B130"/>
      <c r="C130"/>
      <c r="D130"/>
      <c r="H130" s="6"/>
      <c r="I130" s="4"/>
    </row>
    <row r="131" spans="1:9" x14ac:dyDescent="0.2">
      <c r="A131"/>
      <c r="B131"/>
      <c r="C131"/>
      <c r="D131"/>
      <c r="H131" s="6"/>
      <c r="I131" s="4"/>
    </row>
    <row r="132" spans="1:9" x14ac:dyDescent="0.2">
      <c r="A132"/>
      <c r="B132"/>
      <c r="C132"/>
      <c r="D132"/>
      <c r="H132" s="6"/>
      <c r="I132" s="4"/>
    </row>
    <row r="133" spans="1:9" x14ac:dyDescent="0.2">
      <c r="A133"/>
      <c r="B133"/>
      <c r="C133"/>
      <c r="D133"/>
      <c r="H133" s="6"/>
      <c r="I133" s="4"/>
    </row>
    <row r="134" spans="1:9" x14ac:dyDescent="0.2">
      <c r="A134"/>
      <c r="B134"/>
      <c r="C134"/>
      <c r="D134"/>
      <c r="H134" s="6"/>
      <c r="I134" s="4"/>
    </row>
    <row r="135" spans="1:9" x14ac:dyDescent="0.2">
      <c r="A135"/>
      <c r="B135"/>
      <c r="C135"/>
      <c r="D135"/>
      <c r="H135" s="6"/>
      <c r="I135" s="4"/>
    </row>
    <row r="136" spans="1:9" x14ac:dyDescent="0.2">
      <c r="A136"/>
      <c r="B136"/>
      <c r="C136"/>
      <c r="D136"/>
      <c r="H136" s="6"/>
      <c r="I136" s="4"/>
    </row>
    <row r="137" spans="1:9" x14ac:dyDescent="0.2">
      <c r="A137"/>
      <c r="B137"/>
      <c r="C137"/>
      <c r="D137"/>
      <c r="H137" s="6"/>
      <c r="I137" s="4"/>
    </row>
    <row r="138" spans="1:9" x14ac:dyDescent="0.2">
      <c r="A138"/>
      <c r="B138"/>
      <c r="C138"/>
      <c r="D138"/>
      <c r="H138" s="6"/>
      <c r="I138" s="4"/>
    </row>
    <row r="139" spans="1:9" x14ac:dyDescent="0.2">
      <c r="A139"/>
      <c r="B139"/>
      <c r="C139"/>
      <c r="D139"/>
      <c r="H139" s="6"/>
      <c r="I139" s="4"/>
    </row>
    <row r="140" spans="1:9" x14ac:dyDescent="0.2">
      <c r="A140"/>
      <c r="B140"/>
      <c r="C140"/>
      <c r="D140"/>
      <c r="H140" s="6"/>
      <c r="I140" s="4"/>
    </row>
    <row r="141" spans="1:9" x14ac:dyDescent="0.2">
      <c r="A141"/>
      <c r="B141"/>
      <c r="C141"/>
      <c r="D141"/>
      <c r="H141" s="6"/>
      <c r="I141" s="4"/>
    </row>
    <row r="142" spans="1:9" x14ac:dyDescent="0.2">
      <c r="A142"/>
      <c r="B142"/>
      <c r="C142"/>
      <c r="D142"/>
      <c r="H142" s="6"/>
      <c r="I142" s="4"/>
    </row>
    <row r="143" spans="1:9" x14ac:dyDescent="0.2">
      <c r="A143"/>
      <c r="B143"/>
      <c r="C143"/>
      <c r="D143"/>
      <c r="H143" s="6"/>
      <c r="I143" s="4"/>
    </row>
    <row r="144" spans="1:9" x14ac:dyDescent="0.2">
      <c r="A144"/>
      <c r="B144"/>
      <c r="C144"/>
      <c r="D144"/>
      <c r="H144" s="6"/>
      <c r="I144" s="4"/>
    </row>
    <row r="145" spans="1:9" x14ac:dyDescent="0.2">
      <c r="A145"/>
      <c r="B145"/>
      <c r="C145"/>
      <c r="D145"/>
      <c r="H145" s="6"/>
      <c r="I145" s="4"/>
    </row>
    <row r="146" spans="1:9" x14ac:dyDescent="0.2">
      <c r="A146"/>
      <c r="B146"/>
      <c r="C146"/>
      <c r="D146"/>
      <c r="H146" s="6"/>
      <c r="I146" s="4"/>
    </row>
    <row r="147" spans="1:9" x14ac:dyDescent="0.2">
      <c r="A147"/>
      <c r="B147"/>
      <c r="C147"/>
      <c r="D147"/>
      <c r="H147" s="6"/>
      <c r="I147" s="4"/>
    </row>
    <row r="148" spans="1:9" x14ac:dyDescent="0.2">
      <c r="A148"/>
      <c r="B148"/>
      <c r="C148"/>
      <c r="D148"/>
      <c r="H148" s="6"/>
      <c r="I148" s="4"/>
    </row>
    <row r="149" spans="1:9" x14ac:dyDescent="0.2">
      <c r="A149"/>
      <c r="B149"/>
      <c r="C149"/>
      <c r="D149"/>
      <c r="H149" s="6"/>
      <c r="I149" s="4"/>
    </row>
    <row r="150" spans="1:9" x14ac:dyDescent="0.2">
      <c r="A150"/>
      <c r="B150"/>
      <c r="C150"/>
      <c r="D150"/>
      <c r="H150" s="6"/>
      <c r="I150" s="4"/>
    </row>
    <row r="151" spans="1:9" x14ac:dyDescent="0.2">
      <c r="A151"/>
      <c r="B151"/>
      <c r="C151"/>
      <c r="D151"/>
      <c r="H151" s="6"/>
      <c r="I151" s="4"/>
    </row>
    <row r="152" spans="1:9" x14ac:dyDescent="0.2">
      <c r="A152"/>
      <c r="B152"/>
      <c r="C152"/>
      <c r="D152"/>
      <c r="H152" s="6"/>
      <c r="I152" s="4"/>
    </row>
    <row r="153" spans="1:9" x14ac:dyDescent="0.2">
      <c r="A153"/>
      <c r="B153"/>
      <c r="C153"/>
      <c r="D153"/>
      <c r="H153" s="6"/>
      <c r="I153" s="4"/>
    </row>
    <row r="154" spans="1:9" x14ac:dyDescent="0.2">
      <c r="A154"/>
      <c r="B154"/>
      <c r="C154"/>
      <c r="D154"/>
      <c r="H154" s="6"/>
      <c r="I154" s="4"/>
    </row>
    <row r="155" spans="1:9" x14ac:dyDescent="0.2">
      <c r="A155"/>
      <c r="B155"/>
      <c r="C155"/>
      <c r="D155"/>
      <c r="H155" s="6"/>
      <c r="I155" s="4"/>
    </row>
    <row r="156" spans="1:9" x14ac:dyDescent="0.2">
      <c r="A156"/>
      <c r="B156"/>
      <c r="C156"/>
      <c r="D156"/>
      <c r="H156" s="6"/>
      <c r="I156" s="4"/>
    </row>
    <row r="157" spans="1:9" x14ac:dyDescent="0.2">
      <c r="A157"/>
      <c r="B157"/>
      <c r="C157"/>
      <c r="D157"/>
      <c r="H157" s="6"/>
      <c r="I157" s="4"/>
    </row>
    <row r="158" spans="1:9" x14ac:dyDescent="0.2">
      <c r="A158"/>
      <c r="B158"/>
      <c r="C158"/>
      <c r="D158"/>
      <c r="H158" s="6"/>
      <c r="I158" s="4"/>
    </row>
    <row r="159" spans="1:9" x14ac:dyDescent="0.2">
      <c r="A159"/>
      <c r="B159"/>
      <c r="C159"/>
      <c r="D159"/>
      <c r="H159" s="6"/>
      <c r="I159" s="4"/>
    </row>
    <row r="160" spans="1:9" x14ac:dyDescent="0.2">
      <c r="A160"/>
      <c r="B160"/>
      <c r="C160"/>
      <c r="D160"/>
      <c r="H160" s="6"/>
      <c r="I160" s="4"/>
    </row>
    <row r="161" spans="1:9" x14ac:dyDescent="0.2">
      <c r="A161"/>
      <c r="B161"/>
      <c r="C161"/>
      <c r="D161"/>
      <c r="H161" s="6"/>
      <c r="I161" s="4"/>
    </row>
    <row r="162" spans="1:9" x14ac:dyDescent="0.2">
      <c r="A162"/>
      <c r="B162"/>
      <c r="C162"/>
      <c r="D162"/>
      <c r="H162" s="6"/>
      <c r="I162" s="4"/>
    </row>
    <row r="163" spans="1:9" x14ac:dyDescent="0.2">
      <c r="A163"/>
      <c r="B163"/>
      <c r="C163"/>
      <c r="D163"/>
      <c r="H163" s="6"/>
      <c r="I163" s="4"/>
    </row>
    <row r="164" spans="1:9" x14ac:dyDescent="0.2">
      <c r="A164"/>
      <c r="B164"/>
      <c r="C164"/>
      <c r="D164"/>
      <c r="H164" s="6"/>
      <c r="I164" s="4"/>
    </row>
    <row r="165" spans="1:9" x14ac:dyDescent="0.2">
      <c r="A165"/>
      <c r="B165"/>
      <c r="C165"/>
      <c r="D165"/>
      <c r="H165" s="6"/>
      <c r="I165" s="4"/>
    </row>
    <row r="166" spans="1:9" x14ac:dyDescent="0.2">
      <c r="A166"/>
      <c r="B166"/>
      <c r="C166"/>
      <c r="D166"/>
      <c r="H166" s="6"/>
      <c r="I166" s="4"/>
    </row>
    <row r="167" spans="1:9" x14ac:dyDescent="0.2">
      <c r="A167"/>
      <c r="B167"/>
      <c r="C167"/>
      <c r="D167"/>
      <c r="H167" s="6"/>
      <c r="I167" s="4"/>
    </row>
    <row r="168" spans="1:9" x14ac:dyDescent="0.2">
      <c r="A168"/>
      <c r="B168"/>
      <c r="C168"/>
      <c r="D168"/>
      <c r="H168" s="6"/>
      <c r="I168" s="4"/>
    </row>
    <row r="169" spans="1:9" x14ac:dyDescent="0.2">
      <c r="A169"/>
      <c r="B169"/>
      <c r="C169"/>
      <c r="D169"/>
      <c r="H169" s="6"/>
      <c r="I169" s="4"/>
    </row>
    <row r="170" spans="1:9" x14ac:dyDescent="0.2">
      <c r="A170"/>
      <c r="B170"/>
      <c r="C170"/>
      <c r="D170"/>
      <c r="H170" s="6"/>
      <c r="I170" s="4"/>
    </row>
    <row r="171" spans="1:9" x14ac:dyDescent="0.2">
      <c r="A171"/>
      <c r="B171"/>
      <c r="C171"/>
      <c r="D171"/>
      <c r="H171" s="6"/>
      <c r="I171" s="4"/>
    </row>
    <row r="172" spans="1:9" x14ac:dyDescent="0.2">
      <c r="A172"/>
      <c r="B172"/>
      <c r="C172"/>
      <c r="D172"/>
      <c r="H172" s="6"/>
      <c r="I172" s="4"/>
    </row>
    <row r="173" spans="1:9" x14ac:dyDescent="0.2">
      <c r="A173"/>
      <c r="B173"/>
      <c r="C173"/>
      <c r="D173"/>
      <c r="H173" s="6"/>
      <c r="I173" s="4"/>
    </row>
    <row r="174" spans="1:9" x14ac:dyDescent="0.2">
      <c r="A174"/>
      <c r="B174"/>
      <c r="C174"/>
      <c r="D174"/>
      <c r="H174" s="6"/>
      <c r="I174" s="4"/>
    </row>
    <row r="175" spans="1:9" x14ac:dyDescent="0.2">
      <c r="A175"/>
      <c r="B175"/>
      <c r="C175"/>
      <c r="D175"/>
      <c r="H175" s="6"/>
      <c r="I175" s="4"/>
    </row>
    <row r="176" spans="1:9" x14ac:dyDescent="0.2">
      <c r="A176"/>
      <c r="B176"/>
      <c r="C176"/>
      <c r="D176"/>
      <c r="H176" s="6"/>
      <c r="I176" s="4"/>
    </row>
    <row r="177" spans="1:9" x14ac:dyDescent="0.2">
      <c r="A177"/>
      <c r="B177"/>
      <c r="C177"/>
      <c r="D177"/>
      <c r="H177" s="6"/>
      <c r="I177" s="4"/>
    </row>
    <row r="178" spans="1:9" x14ac:dyDescent="0.2">
      <c r="A178"/>
      <c r="B178"/>
      <c r="C178"/>
      <c r="D178"/>
      <c r="H178" s="6"/>
      <c r="I178" s="4"/>
    </row>
    <row r="179" spans="1:9" x14ac:dyDescent="0.2">
      <c r="A179"/>
      <c r="B179"/>
      <c r="C179"/>
      <c r="D179"/>
      <c r="H179" s="6"/>
      <c r="I179" s="4"/>
    </row>
    <row r="180" spans="1:9" x14ac:dyDescent="0.2">
      <c r="A180"/>
      <c r="B180"/>
      <c r="C180"/>
      <c r="D180"/>
      <c r="H180" s="6"/>
      <c r="I180" s="4"/>
    </row>
    <row r="181" spans="1:9" x14ac:dyDescent="0.2">
      <c r="A181"/>
      <c r="B181"/>
      <c r="C181"/>
      <c r="D181"/>
      <c r="H181" s="6"/>
      <c r="I181" s="4"/>
    </row>
    <row r="182" spans="1:9" x14ac:dyDescent="0.2">
      <c r="A182"/>
      <c r="B182"/>
      <c r="C182"/>
      <c r="D182"/>
      <c r="H182" s="6"/>
      <c r="I182" s="4"/>
    </row>
    <row r="183" spans="1:9" x14ac:dyDescent="0.2">
      <c r="A183"/>
      <c r="B183"/>
      <c r="C183"/>
      <c r="D183"/>
      <c r="H183" s="6"/>
      <c r="I183" s="4"/>
    </row>
    <row r="184" spans="1:9" x14ac:dyDescent="0.2">
      <c r="A184"/>
      <c r="B184"/>
      <c r="C184"/>
      <c r="D184"/>
      <c r="H184" s="6"/>
      <c r="I184" s="4"/>
    </row>
    <row r="185" spans="1:9" x14ac:dyDescent="0.2">
      <c r="A185"/>
      <c r="B185"/>
      <c r="C185"/>
      <c r="D185"/>
      <c r="H185" s="6"/>
      <c r="I185" s="4"/>
    </row>
    <row r="186" spans="1:9" x14ac:dyDescent="0.2">
      <c r="A186"/>
      <c r="B186"/>
      <c r="C186"/>
      <c r="D186"/>
      <c r="H186" s="6"/>
      <c r="I186" s="4"/>
    </row>
    <row r="187" spans="1:9" x14ac:dyDescent="0.2">
      <c r="A187"/>
      <c r="B187"/>
      <c r="C187"/>
      <c r="D187"/>
      <c r="H187" s="6"/>
      <c r="I187" s="4"/>
    </row>
    <row r="188" spans="1:9" x14ac:dyDescent="0.2">
      <c r="A188"/>
      <c r="B188"/>
      <c r="C188"/>
      <c r="D188"/>
      <c r="H188" s="6"/>
      <c r="I188" s="4"/>
    </row>
    <row r="189" spans="1:9" x14ac:dyDescent="0.2">
      <c r="A189"/>
      <c r="B189"/>
      <c r="C189"/>
      <c r="D189"/>
      <c r="H189" s="6"/>
      <c r="I189" s="4"/>
    </row>
    <row r="190" spans="1:9" x14ac:dyDescent="0.2">
      <c r="A190"/>
      <c r="B190"/>
      <c r="C190"/>
      <c r="D190"/>
      <c r="H190" s="6"/>
      <c r="I190" s="4"/>
    </row>
    <row r="191" spans="1:9" x14ac:dyDescent="0.2">
      <c r="A191"/>
      <c r="B191"/>
      <c r="C191"/>
      <c r="D191"/>
      <c r="H191" s="6"/>
      <c r="I191" s="4"/>
    </row>
    <row r="192" spans="1:9" x14ac:dyDescent="0.2">
      <c r="A192"/>
      <c r="B192"/>
      <c r="C192"/>
      <c r="D192"/>
      <c r="H192" s="6"/>
      <c r="I192" s="4"/>
    </row>
    <row r="193" spans="1:9" x14ac:dyDescent="0.2">
      <c r="A193"/>
      <c r="B193"/>
      <c r="C193"/>
      <c r="D193"/>
      <c r="H193" s="6"/>
      <c r="I193" s="4"/>
    </row>
    <row r="194" spans="1:9" x14ac:dyDescent="0.2">
      <c r="A194"/>
      <c r="B194"/>
      <c r="C194"/>
      <c r="D194"/>
      <c r="H194" s="6"/>
      <c r="I194" s="4"/>
    </row>
    <row r="195" spans="1:9" x14ac:dyDescent="0.2">
      <c r="A195"/>
      <c r="B195"/>
      <c r="C195"/>
      <c r="D195"/>
      <c r="H195" s="6"/>
      <c r="I195" s="4"/>
    </row>
    <row r="196" spans="1:9" x14ac:dyDescent="0.2">
      <c r="A196"/>
      <c r="B196"/>
      <c r="C196"/>
      <c r="D196"/>
      <c r="H196" s="6"/>
      <c r="I196" s="4"/>
    </row>
    <row r="197" spans="1:9" x14ac:dyDescent="0.2">
      <c r="A197"/>
      <c r="B197"/>
      <c r="C197"/>
      <c r="D197"/>
      <c r="H197" s="6"/>
      <c r="I197" s="4"/>
    </row>
    <row r="198" spans="1:9" x14ac:dyDescent="0.2">
      <c r="A198"/>
      <c r="B198"/>
      <c r="C198"/>
      <c r="D198"/>
      <c r="H198" s="6"/>
      <c r="I198" s="4"/>
    </row>
    <row r="199" spans="1:9" x14ac:dyDescent="0.2">
      <c r="A199"/>
      <c r="B199"/>
      <c r="C199"/>
      <c r="D199"/>
      <c r="H199" s="6"/>
      <c r="I199" s="4"/>
    </row>
    <row r="200" spans="1:9" x14ac:dyDescent="0.2">
      <c r="A200"/>
      <c r="B200"/>
      <c r="C200"/>
      <c r="D200"/>
      <c r="H200" s="6"/>
      <c r="I200" s="4"/>
    </row>
    <row r="201" spans="1:9" x14ac:dyDescent="0.2">
      <c r="A201"/>
      <c r="B201"/>
      <c r="C201"/>
      <c r="D201"/>
      <c r="H201" s="6"/>
      <c r="I201" s="4"/>
    </row>
    <row r="202" spans="1:9" x14ac:dyDescent="0.2">
      <c r="A202"/>
      <c r="B202"/>
      <c r="C202"/>
      <c r="D202"/>
      <c r="H202" s="6"/>
      <c r="I202" s="4"/>
    </row>
    <row r="203" spans="1:9" x14ac:dyDescent="0.2">
      <c r="A203"/>
      <c r="B203"/>
      <c r="C203"/>
      <c r="D203"/>
      <c r="H203" s="6"/>
      <c r="I203" s="4"/>
    </row>
    <row r="204" spans="1:9" x14ac:dyDescent="0.2">
      <c r="A204"/>
      <c r="B204"/>
      <c r="C204"/>
      <c r="D204"/>
      <c r="H204" s="6"/>
      <c r="I204" s="4"/>
    </row>
    <row r="205" spans="1:9" x14ac:dyDescent="0.2">
      <c r="A205"/>
      <c r="B205"/>
      <c r="C205"/>
      <c r="D205"/>
      <c r="H205" s="6"/>
      <c r="I205" s="4"/>
    </row>
    <row r="206" spans="1:9" x14ac:dyDescent="0.2">
      <c r="A206"/>
      <c r="B206"/>
      <c r="C206"/>
      <c r="D206"/>
      <c r="H206" s="6"/>
      <c r="I206" s="4"/>
    </row>
    <row r="207" spans="1:9" x14ac:dyDescent="0.2">
      <c r="A207"/>
      <c r="B207"/>
      <c r="C207"/>
      <c r="D207"/>
      <c r="H207" s="6"/>
      <c r="I207" s="4"/>
    </row>
    <row r="208" spans="1:9" x14ac:dyDescent="0.2">
      <c r="H208" s="6"/>
      <c r="I208" s="4"/>
    </row>
    <row r="209" spans="8:9" x14ac:dyDescent="0.2">
      <c r="H209" s="6"/>
      <c r="I209" s="4"/>
    </row>
    <row r="210" spans="8:9" x14ac:dyDescent="0.2">
      <c r="H210" s="6"/>
      <c r="I210" s="4"/>
    </row>
    <row r="211" spans="8:9" x14ac:dyDescent="0.2">
      <c r="H211" s="6"/>
      <c r="I211" s="4"/>
    </row>
    <row r="212" spans="8:9" x14ac:dyDescent="0.2">
      <c r="H212" s="6"/>
      <c r="I212" s="4"/>
    </row>
    <row r="213" spans="8:9" x14ac:dyDescent="0.2">
      <c r="H213" s="6"/>
      <c r="I213" s="4"/>
    </row>
    <row r="214" spans="8:9" x14ac:dyDescent="0.2">
      <c r="H214" s="6"/>
      <c r="I214" s="4"/>
    </row>
    <row r="215" spans="8:9" x14ac:dyDescent="0.2">
      <c r="H215" s="6"/>
      <c r="I215" s="4"/>
    </row>
    <row r="216" spans="8:9" x14ac:dyDescent="0.2">
      <c r="H216" s="6"/>
      <c r="I216" s="4"/>
    </row>
    <row r="217" spans="8:9" x14ac:dyDescent="0.2">
      <c r="H217" s="6"/>
      <c r="I217" s="4"/>
    </row>
    <row r="218" spans="8:9" x14ac:dyDescent="0.2">
      <c r="H218" s="6"/>
      <c r="I218" s="4"/>
    </row>
    <row r="219" spans="8:9" x14ac:dyDescent="0.2">
      <c r="H219" s="6"/>
      <c r="I219" s="4"/>
    </row>
    <row r="220" spans="8:9" x14ac:dyDescent="0.2">
      <c r="H220" s="6"/>
      <c r="I220" s="4"/>
    </row>
    <row r="221" spans="8:9" x14ac:dyDescent="0.2">
      <c r="H221" s="6"/>
      <c r="I221" s="4"/>
    </row>
    <row r="222" spans="8:9" x14ac:dyDescent="0.2">
      <c r="H222" s="6"/>
      <c r="I222" s="4"/>
    </row>
    <row r="223" spans="8:9" x14ac:dyDescent="0.2">
      <c r="H223" s="6"/>
      <c r="I223" s="4"/>
    </row>
    <row r="224" spans="8:9" x14ac:dyDescent="0.2">
      <c r="H224" s="6"/>
      <c r="I224" s="4"/>
    </row>
    <row r="225" spans="8:9" x14ac:dyDescent="0.2">
      <c r="H225" s="6"/>
      <c r="I225" s="4"/>
    </row>
    <row r="226" spans="8:9" x14ac:dyDescent="0.2">
      <c r="H226" s="6"/>
      <c r="I226" s="4"/>
    </row>
    <row r="227" spans="8:9" x14ac:dyDescent="0.2">
      <c r="H227" s="6"/>
      <c r="I227" s="4"/>
    </row>
    <row r="228" spans="8:9" x14ac:dyDescent="0.2">
      <c r="H228" s="6"/>
      <c r="I228" s="4"/>
    </row>
    <row r="229" spans="8:9" x14ac:dyDescent="0.2">
      <c r="H229" s="6"/>
      <c r="I229" s="4"/>
    </row>
    <row r="230" spans="8:9" x14ac:dyDescent="0.2">
      <c r="H230" s="6"/>
      <c r="I230" s="4"/>
    </row>
    <row r="231" spans="8:9" x14ac:dyDescent="0.2">
      <c r="H231" s="6"/>
      <c r="I231" s="4"/>
    </row>
    <row r="232" spans="8:9" x14ac:dyDescent="0.2">
      <c r="H232" s="6"/>
      <c r="I232" s="4"/>
    </row>
    <row r="233" spans="8:9" x14ac:dyDescent="0.2">
      <c r="H233" s="6"/>
      <c r="I233" s="4"/>
    </row>
    <row r="234" spans="8:9" x14ac:dyDescent="0.2">
      <c r="H234" s="6"/>
      <c r="I234" s="4"/>
    </row>
    <row r="235" spans="8:9" x14ac:dyDescent="0.2">
      <c r="H235" s="6"/>
      <c r="I235" s="4"/>
    </row>
    <row r="236" spans="8:9" x14ac:dyDescent="0.2">
      <c r="H236" s="6"/>
      <c r="I236" s="4"/>
    </row>
    <row r="237" spans="8:9" x14ac:dyDescent="0.2">
      <c r="H237" s="6"/>
      <c r="I237" s="4"/>
    </row>
    <row r="238" spans="8:9" x14ac:dyDescent="0.2">
      <c r="H238" s="6"/>
      <c r="I238" s="4"/>
    </row>
    <row r="239" spans="8:9" x14ac:dyDescent="0.2">
      <c r="H239" s="6"/>
      <c r="I239" s="4"/>
    </row>
    <row r="240" spans="8:9" x14ac:dyDescent="0.2">
      <c r="H240" s="6"/>
      <c r="I240" s="4"/>
    </row>
    <row r="241" spans="8:9" x14ac:dyDescent="0.2">
      <c r="H241" s="6"/>
      <c r="I241" s="4"/>
    </row>
    <row r="242" spans="8:9" x14ac:dyDescent="0.2">
      <c r="H242" s="6"/>
      <c r="I242" s="4"/>
    </row>
    <row r="243" spans="8:9" x14ac:dyDescent="0.2">
      <c r="H243" s="6"/>
      <c r="I243" s="4"/>
    </row>
    <row r="244" spans="8:9" x14ac:dyDescent="0.2">
      <c r="H244" s="6"/>
      <c r="I244" s="4"/>
    </row>
    <row r="245" spans="8:9" x14ac:dyDescent="0.2">
      <c r="H245" s="6"/>
      <c r="I245" s="4"/>
    </row>
    <row r="246" spans="8:9" x14ac:dyDescent="0.2">
      <c r="H246" s="6"/>
      <c r="I246" s="4"/>
    </row>
    <row r="247" spans="8:9" x14ac:dyDescent="0.2">
      <c r="H247" s="6"/>
      <c r="I247" s="4"/>
    </row>
    <row r="248" spans="8:9" x14ac:dyDescent="0.2">
      <c r="H248" s="6"/>
      <c r="I248" s="4"/>
    </row>
    <row r="249" spans="8:9" x14ac:dyDescent="0.2">
      <c r="H249" s="6"/>
      <c r="I249" s="4"/>
    </row>
    <row r="250" spans="8:9" x14ac:dyDescent="0.2">
      <c r="H250" s="6"/>
      <c r="I250" s="4"/>
    </row>
    <row r="251" spans="8:9" x14ac:dyDescent="0.2">
      <c r="H251" s="6"/>
      <c r="I251" s="4"/>
    </row>
    <row r="252" spans="8:9" x14ac:dyDescent="0.2">
      <c r="H252" s="6"/>
      <c r="I252" s="4"/>
    </row>
    <row r="253" spans="8:9" x14ac:dyDescent="0.2">
      <c r="H253" s="6"/>
      <c r="I253" s="4"/>
    </row>
    <row r="254" spans="8:9" x14ac:dyDescent="0.2">
      <c r="H254" s="6"/>
      <c r="I254" s="4"/>
    </row>
    <row r="255" spans="8:9" x14ac:dyDescent="0.2">
      <c r="H255" s="6"/>
      <c r="I255" s="4"/>
    </row>
    <row r="256" spans="8:9" x14ac:dyDescent="0.2">
      <c r="H256" s="6"/>
      <c r="I256" s="4"/>
    </row>
    <row r="257" spans="8:9" x14ac:dyDescent="0.2">
      <c r="H257" s="6"/>
      <c r="I257" s="4"/>
    </row>
    <row r="258" spans="8:9" x14ac:dyDescent="0.2">
      <c r="H258" s="6"/>
      <c r="I258" s="4"/>
    </row>
    <row r="259" spans="8:9" x14ac:dyDescent="0.2">
      <c r="H259" s="6"/>
      <c r="I259" s="4"/>
    </row>
    <row r="260" spans="8:9" x14ac:dyDescent="0.2">
      <c r="H260" s="6"/>
      <c r="I260" s="4"/>
    </row>
    <row r="261" spans="8:9" x14ac:dyDescent="0.2">
      <c r="H261" s="6"/>
      <c r="I261" s="4"/>
    </row>
    <row r="262" spans="8:9" x14ac:dyDescent="0.2">
      <c r="H262" s="6"/>
      <c r="I262" s="4"/>
    </row>
    <row r="263" spans="8:9" x14ac:dyDescent="0.2">
      <c r="H263" s="6"/>
      <c r="I263" s="4"/>
    </row>
    <row r="264" spans="8:9" x14ac:dyDescent="0.2">
      <c r="H264" s="6"/>
      <c r="I264" s="4"/>
    </row>
    <row r="265" spans="8:9" x14ac:dyDescent="0.2">
      <c r="H265" s="6"/>
      <c r="I265" s="4"/>
    </row>
    <row r="266" spans="8:9" x14ac:dyDescent="0.2">
      <c r="H266" s="6"/>
      <c r="I266" s="4"/>
    </row>
    <row r="267" spans="8:9" x14ac:dyDescent="0.2">
      <c r="H267" s="6"/>
      <c r="I267" s="4"/>
    </row>
    <row r="268" spans="8:9" x14ac:dyDescent="0.2">
      <c r="H268" s="6"/>
      <c r="I268" s="4"/>
    </row>
    <row r="269" spans="8:9" x14ac:dyDescent="0.2">
      <c r="H269" s="6"/>
      <c r="I269" s="4"/>
    </row>
    <row r="270" spans="8:9" x14ac:dyDescent="0.2">
      <c r="H270" s="6"/>
      <c r="I270" s="4"/>
    </row>
    <row r="271" spans="8:9" x14ac:dyDescent="0.2">
      <c r="H271" s="6"/>
      <c r="I271" s="4"/>
    </row>
    <row r="272" spans="8:9" x14ac:dyDescent="0.2">
      <c r="H272" s="6"/>
      <c r="I272" s="4"/>
    </row>
    <row r="273" spans="8:9" x14ac:dyDescent="0.2">
      <c r="H273" s="6"/>
      <c r="I273" s="4"/>
    </row>
    <row r="274" spans="8:9" x14ac:dyDescent="0.2">
      <c r="H274" s="6"/>
      <c r="I274" s="4"/>
    </row>
    <row r="275" spans="8:9" x14ac:dyDescent="0.2">
      <c r="H275" s="6"/>
      <c r="I275" s="4"/>
    </row>
    <row r="276" spans="8:9" x14ac:dyDescent="0.2">
      <c r="H276" s="6"/>
      <c r="I276" s="4"/>
    </row>
    <row r="277" spans="8:9" x14ac:dyDescent="0.2">
      <c r="H277" s="6"/>
      <c r="I277" s="4"/>
    </row>
    <row r="278" spans="8:9" x14ac:dyDescent="0.2">
      <c r="H278" s="6"/>
      <c r="I278" s="4"/>
    </row>
    <row r="279" spans="8:9" x14ac:dyDescent="0.2">
      <c r="H279" s="6"/>
      <c r="I279" s="4"/>
    </row>
    <row r="280" spans="8:9" x14ac:dyDescent="0.2">
      <c r="H280" s="6"/>
      <c r="I280" s="4"/>
    </row>
    <row r="281" spans="8:9" x14ac:dyDescent="0.2">
      <c r="H281" s="6"/>
      <c r="I281" s="4"/>
    </row>
    <row r="282" spans="8:9" x14ac:dyDescent="0.2">
      <c r="H282" s="6"/>
      <c r="I282" s="4"/>
    </row>
    <row r="283" spans="8:9" x14ac:dyDescent="0.2">
      <c r="H283" s="6"/>
      <c r="I283" s="4"/>
    </row>
    <row r="284" spans="8:9" x14ac:dyDescent="0.2">
      <c r="H284" s="6"/>
      <c r="I284" s="4"/>
    </row>
    <row r="285" spans="8:9" x14ac:dyDescent="0.2">
      <c r="H285" s="6"/>
      <c r="I285" s="4"/>
    </row>
    <row r="286" spans="8:9" x14ac:dyDescent="0.2">
      <c r="H286" s="6"/>
      <c r="I286" s="4"/>
    </row>
    <row r="287" spans="8:9" x14ac:dyDescent="0.2">
      <c r="H287" s="6"/>
      <c r="I287" s="4"/>
    </row>
    <row r="288" spans="8:9" x14ac:dyDescent="0.2">
      <c r="H288" s="6"/>
      <c r="I288" s="4"/>
    </row>
    <row r="289" spans="8:9" x14ac:dyDescent="0.2">
      <c r="H289" s="6"/>
      <c r="I289" s="4"/>
    </row>
    <row r="290" spans="8:9" x14ac:dyDescent="0.2">
      <c r="H290" s="6"/>
      <c r="I290" s="4"/>
    </row>
    <row r="291" spans="8:9" x14ac:dyDescent="0.2">
      <c r="H291" s="6"/>
      <c r="I291" s="4"/>
    </row>
    <row r="292" spans="8:9" x14ac:dyDescent="0.2">
      <c r="H292" s="6"/>
      <c r="I292" s="4"/>
    </row>
    <row r="293" spans="8:9" x14ac:dyDescent="0.2">
      <c r="H293" s="6"/>
      <c r="I293" s="4"/>
    </row>
    <row r="294" spans="8:9" x14ac:dyDescent="0.2">
      <c r="H294" s="6"/>
      <c r="I294" s="4"/>
    </row>
    <row r="295" spans="8:9" x14ac:dyDescent="0.2">
      <c r="H295" s="6"/>
      <c r="I295" s="4"/>
    </row>
    <row r="296" spans="8:9" x14ac:dyDescent="0.2">
      <c r="H296" s="6"/>
      <c r="I296" s="4"/>
    </row>
    <row r="297" spans="8:9" x14ac:dyDescent="0.2">
      <c r="H297" s="6"/>
      <c r="I297" s="4"/>
    </row>
    <row r="298" spans="8:9" x14ac:dyDescent="0.2">
      <c r="H298" s="6"/>
      <c r="I298" s="4"/>
    </row>
    <row r="299" spans="8:9" x14ac:dyDescent="0.2">
      <c r="H299" s="6"/>
      <c r="I299" s="4"/>
    </row>
    <row r="300" spans="8:9" x14ac:dyDescent="0.2">
      <c r="H300" s="6"/>
      <c r="I300" s="4"/>
    </row>
    <row r="301" spans="8:9" x14ac:dyDescent="0.2">
      <c r="H301" s="6"/>
      <c r="I301" s="4"/>
    </row>
    <row r="302" spans="8:9" x14ac:dyDescent="0.2">
      <c r="H302" s="6"/>
      <c r="I302" s="4"/>
    </row>
    <row r="303" spans="8:9" x14ac:dyDescent="0.2">
      <c r="H303" s="6"/>
      <c r="I303" s="4"/>
    </row>
    <row r="304" spans="8:9" x14ac:dyDescent="0.2">
      <c r="H304" s="6"/>
      <c r="I304" s="4"/>
    </row>
    <row r="305" spans="8:9" x14ac:dyDescent="0.2">
      <c r="H305" s="6"/>
      <c r="I305" s="4"/>
    </row>
    <row r="306" spans="8:9" x14ac:dyDescent="0.2">
      <c r="H306" s="6"/>
      <c r="I306" s="4"/>
    </row>
    <row r="307" spans="8:9" x14ac:dyDescent="0.2">
      <c r="H307" s="6"/>
      <c r="I307" s="4"/>
    </row>
    <row r="308" spans="8:9" x14ac:dyDescent="0.2">
      <c r="H308" s="6"/>
      <c r="I308" s="4"/>
    </row>
    <row r="309" spans="8:9" x14ac:dyDescent="0.2">
      <c r="H309" s="6"/>
      <c r="I309" s="4"/>
    </row>
    <row r="310" spans="8:9" x14ac:dyDescent="0.2">
      <c r="H310" s="6"/>
      <c r="I310" s="4"/>
    </row>
    <row r="311" spans="8:9" x14ac:dyDescent="0.2">
      <c r="H311" s="6"/>
      <c r="I311" s="4"/>
    </row>
    <row r="312" spans="8:9" x14ac:dyDescent="0.2">
      <c r="H312" s="6"/>
      <c r="I312" s="4"/>
    </row>
    <row r="313" spans="8:9" x14ac:dyDescent="0.2">
      <c r="H313" s="6"/>
      <c r="I313" s="4"/>
    </row>
    <row r="314" spans="8:9" x14ac:dyDescent="0.2">
      <c r="H314" s="6"/>
      <c r="I314" s="4"/>
    </row>
    <row r="315" spans="8:9" x14ac:dyDescent="0.2">
      <c r="H315" s="6"/>
      <c r="I315" s="4"/>
    </row>
    <row r="316" spans="8:9" x14ac:dyDescent="0.2">
      <c r="H316" s="6"/>
      <c r="I316" s="4"/>
    </row>
    <row r="317" spans="8:9" x14ac:dyDescent="0.2">
      <c r="H317" s="6"/>
      <c r="I317" s="4"/>
    </row>
    <row r="318" spans="8:9" x14ac:dyDescent="0.2">
      <c r="H318" s="6"/>
      <c r="I318" s="4"/>
    </row>
    <row r="319" spans="8:9" x14ac:dyDescent="0.2">
      <c r="H319" s="6"/>
      <c r="I319" s="4"/>
    </row>
    <row r="320" spans="8:9" x14ac:dyDescent="0.2">
      <c r="H320" s="6"/>
      <c r="I320" s="4"/>
    </row>
    <row r="321" spans="8:9" x14ac:dyDescent="0.2">
      <c r="H321" s="6"/>
      <c r="I321" s="4"/>
    </row>
    <row r="322" spans="8:9" x14ac:dyDescent="0.2">
      <c r="H322" s="6"/>
      <c r="I322" s="4"/>
    </row>
    <row r="323" spans="8:9" x14ac:dyDescent="0.2">
      <c r="H323" s="6"/>
      <c r="I323" s="4"/>
    </row>
    <row r="324" spans="8:9" x14ac:dyDescent="0.2">
      <c r="H324" s="6"/>
      <c r="I324" s="4"/>
    </row>
    <row r="325" spans="8:9" x14ac:dyDescent="0.2">
      <c r="H325" s="6"/>
      <c r="I325" s="4"/>
    </row>
    <row r="326" spans="8:9" x14ac:dyDescent="0.2">
      <c r="H326" s="6"/>
      <c r="I326" s="4"/>
    </row>
    <row r="327" spans="8:9" x14ac:dyDescent="0.2">
      <c r="H327" s="6"/>
      <c r="I327" s="4"/>
    </row>
    <row r="328" spans="8:9" x14ac:dyDescent="0.2">
      <c r="H328" s="6"/>
      <c r="I328" s="4"/>
    </row>
    <row r="329" spans="8:9" x14ac:dyDescent="0.2">
      <c r="H329" s="6"/>
      <c r="I329" s="4"/>
    </row>
    <row r="330" spans="8:9" x14ac:dyDescent="0.2">
      <c r="H330" s="6"/>
      <c r="I330" s="4"/>
    </row>
    <row r="331" spans="8:9" x14ac:dyDescent="0.2">
      <c r="H331" s="6"/>
      <c r="I331" s="4"/>
    </row>
    <row r="332" spans="8:9" x14ac:dyDescent="0.2">
      <c r="H332" s="6"/>
      <c r="I332" s="4"/>
    </row>
    <row r="333" spans="8:9" x14ac:dyDescent="0.2">
      <c r="H333" s="6"/>
      <c r="I333" s="4"/>
    </row>
    <row r="334" spans="8:9" x14ac:dyDescent="0.2">
      <c r="H334" s="6"/>
      <c r="I334" s="4"/>
    </row>
    <row r="335" spans="8:9" x14ac:dyDescent="0.2">
      <c r="H335" s="6"/>
      <c r="I335" s="4"/>
    </row>
    <row r="336" spans="8:9" x14ac:dyDescent="0.2">
      <c r="H336" s="6"/>
      <c r="I336" s="4"/>
    </row>
    <row r="337" spans="8:9" x14ac:dyDescent="0.2">
      <c r="H337" s="6"/>
      <c r="I337" s="4"/>
    </row>
    <row r="338" spans="8:9" x14ac:dyDescent="0.2">
      <c r="H338" s="6"/>
      <c r="I338" s="4"/>
    </row>
    <row r="339" spans="8:9" x14ac:dyDescent="0.2">
      <c r="H339" s="6"/>
      <c r="I339" s="4"/>
    </row>
    <row r="340" spans="8:9" x14ac:dyDescent="0.2">
      <c r="H340" s="6"/>
      <c r="I340" s="4"/>
    </row>
    <row r="341" spans="8:9" x14ac:dyDescent="0.2">
      <c r="H341" s="6"/>
      <c r="I341" s="4"/>
    </row>
    <row r="342" spans="8:9" x14ac:dyDescent="0.2">
      <c r="H342" s="6"/>
      <c r="I342" s="4"/>
    </row>
    <row r="343" spans="8:9" x14ac:dyDescent="0.2">
      <c r="H343" s="6"/>
      <c r="I343" s="4"/>
    </row>
    <row r="344" spans="8:9" x14ac:dyDescent="0.2">
      <c r="H344" s="6"/>
      <c r="I344" s="4"/>
    </row>
    <row r="345" spans="8:9" x14ac:dyDescent="0.2">
      <c r="H345" s="6"/>
      <c r="I345" s="4"/>
    </row>
    <row r="346" spans="8:9" x14ac:dyDescent="0.2">
      <c r="H346" s="6"/>
      <c r="I346" s="4"/>
    </row>
    <row r="347" spans="8:9" x14ac:dyDescent="0.2">
      <c r="H347" s="6"/>
      <c r="I347" s="4"/>
    </row>
    <row r="348" spans="8:9" x14ac:dyDescent="0.2">
      <c r="H348" s="6"/>
      <c r="I348" s="4"/>
    </row>
    <row r="349" spans="8:9" x14ac:dyDescent="0.2">
      <c r="H349" s="6"/>
      <c r="I349" s="4"/>
    </row>
    <row r="350" spans="8:9" x14ac:dyDescent="0.2">
      <c r="H350" s="6"/>
      <c r="I350" s="4"/>
    </row>
    <row r="351" spans="8:9" x14ac:dyDescent="0.2">
      <c r="H351" s="6"/>
      <c r="I351" s="4"/>
    </row>
    <row r="352" spans="8:9" x14ac:dyDescent="0.2">
      <c r="H352" s="6"/>
      <c r="I352" s="4"/>
    </row>
    <row r="353" spans="8:9" x14ac:dyDescent="0.2">
      <c r="H353" s="6"/>
      <c r="I353" s="4"/>
    </row>
    <row r="354" spans="8:9" x14ac:dyDescent="0.2">
      <c r="H354" s="6"/>
      <c r="I354" s="4"/>
    </row>
    <row r="355" spans="8:9" x14ac:dyDescent="0.2">
      <c r="H355" s="6"/>
      <c r="I355" s="4"/>
    </row>
    <row r="356" spans="8:9" x14ac:dyDescent="0.2">
      <c r="H356" s="6"/>
      <c r="I356" s="4"/>
    </row>
    <row r="357" spans="8:9" x14ac:dyDescent="0.2">
      <c r="H357" s="6"/>
      <c r="I357" s="4"/>
    </row>
    <row r="358" spans="8:9" x14ac:dyDescent="0.2">
      <c r="H358" s="6"/>
      <c r="I358" s="4"/>
    </row>
    <row r="359" spans="8:9" x14ac:dyDescent="0.2">
      <c r="H359" s="6"/>
      <c r="I359" s="4"/>
    </row>
    <row r="360" spans="8:9" x14ac:dyDescent="0.2">
      <c r="H360" s="6"/>
      <c r="I360" s="4"/>
    </row>
    <row r="361" spans="8:9" x14ac:dyDescent="0.2">
      <c r="H361" s="6"/>
      <c r="I361" s="4"/>
    </row>
    <row r="362" spans="8:9" x14ac:dyDescent="0.2">
      <c r="H362" s="6"/>
      <c r="I362" s="4"/>
    </row>
    <row r="363" spans="8:9" x14ac:dyDescent="0.2">
      <c r="H363" s="6"/>
      <c r="I363" s="4"/>
    </row>
    <row r="364" spans="8:9" x14ac:dyDescent="0.2">
      <c r="H364" s="6"/>
      <c r="I364" s="4"/>
    </row>
    <row r="365" spans="8:9" x14ac:dyDescent="0.2">
      <c r="H365" s="6"/>
      <c r="I365" s="4"/>
    </row>
    <row r="366" spans="8:9" x14ac:dyDescent="0.2">
      <c r="H366" s="6"/>
      <c r="I366" s="4"/>
    </row>
    <row r="367" spans="8:9" x14ac:dyDescent="0.2">
      <c r="H367" s="6"/>
      <c r="I367" s="4"/>
    </row>
    <row r="368" spans="8:9" x14ac:dyDescent="0.2">
      <c r="H368" s="6"/>
      <c r="I368" s="4"/>
    </row>
    <row r="369" spans="8:9" x14ac:dyDescent="0.2">
      <c r="H369" s="6"/>
      <c r="I369" s="4"/>
    </row>
    <row r="370" spans="8:9" x14ac:dyDescent="0.2">
      <c r="H370" s="6"/>
      <c r="I370" s="4"/>
    </row>
    <row r="371" spans="8:9" x14ac:dyDescent="0.2">
      <c r="H371" s="6"/>
      <c r="I371" s="4"/>
    </row>
    <row r="372" spans="8:9" x14ac:dyDescent="0.2">
      <c r="H372" s="6"/>
      <c r="I372" s="4"/>
    </row>
    <row r="373" spans="8:9" x14ac:dyDescent="0.2">
      <c r="H373" s="6"/>
      <c r="I373" s="4"/>
    </row>
    <row r="374" spans="8:9" x14ac:dyDescent="0.2">
      <c r="H374" s="6"/>
      <c r="I374" s="4"/>
    </row>
    <row r="375" spans="8:9" x14ac:dyDescent="0.2">
      <c r="H375" s="6"/>
      <c r="I375" s="4"/>
    </row>
    <row r="376" spans="8:9" x14ac:dyDescent="0.2">
      <c r="H376" s="6"/>
      <c r="I376" s="4"/>
    </row>
    <row r="377" spans="8:9" x14ac:dyDescent="0.2">
      <c r="H377" s="6"/>
      <c r="I377" s="4"/>
    </row>
    <row r="378" spans="8:9" x14ac:dyDescent="0.2">
      <c r="H378" s="6"/>
      <c r="I378" s="4"/>
    </row>
    <row r="379" spans="8:9" x14ac:dyDescent="0.2">
      <c r="H379" s="6"/>
      <c r="I379" s="4"/>
    </row>
    <row r="380" spans="8:9" x14ac:dyDescent="0.2">
      <c r="H380" s="6"/>
      <c r="I380" s="4"/>
    </row>
    <row r="381" spans="8:9" x14ac:dyDescent="0.2">
      <c r="H381" s="6"/>
      <c r="I381" s="4"/>
    </row>
    <row r="382" spans="8:9" x14ac:dyDescent="0.2">
      <c r="H382" s="6"/>
      <c r="I382" s="4"/>
    </row>
    <row r="383" spans="8:9" x14ac:dyDescent="0.2">
      <c r="H383" s="6"/>
      <c r="I383" s="4"/>
    </row>
    <row r="384" spans="8:9" x14ac:dyDescent="0.2">
      <c r="H384" s="6"/>
      <c r="I384" s="4"/>
    </row>
    <row r="385" spans="8:9" x14ac:dyDescent="0.2">
      <c r="H385" s="6"/>
      <c r="I385" s="4"/>
    </row>
    <row r="386" spans="8:9" x14ac:dyDescent="0.2">
      <c r="H386" s="6"/>
      <c r="I386" s="4"/>
    </row>
    <row r="387" spans="8:9" x14ac:dyDescent="0.2">
      <c r="H387" s="6"/>
      <c r="I387" s="4"/>
    </row>
    <row r="388" spans="8:9" x14ac:dyDescent="0.2">
      <c r="H388" s="6"/>
      <c r="I388" s="4"/>
    </row>
    <row r="389" spans="8:9" x14ac:dyDescent="0.2">
      <c r="H389" s="6"/>
      <c r="I389" s="4"/>
    </row>
    <row r="390" spans="8:9" x14ac:dyDescent="0.2">
      <c r="H390" s="6"/>
      <c r="I390" s="4"/>
    </row>
    <row r="391" spans="8:9" x14ac:dyDescent="0.2">
      <c r="H391" s="6"/>
      <c r="I391" s="4"/>
    </row>
    <row r="392" spans="8:9" x14ac:dyDescent="0.2">
      <c r="H392" s="6"/>
      <c r="I392" s="4"/>
    </row>
    <row r="393" spans="8:9" x14ac:dyDescent="0.2">
      <c r="H393" s="6"/>
      <c r="I393" s="4"/>
    </row>
    <row r="394" spans="8:9" x14ac:dyDescent="0.2">
      <c r="H394" s="6"/>
      <c r="I394" s="4"/>
    </row>
    <row r="395" spans="8:9" x14ac:dyDescent="0.2">
      <c r="H395" s="6"/>
      <c r="I395" s="4"/>
    </row>
    <row r="396" spans="8:9" x14ac:dyDescent="0.2">
      <c r="H396" s="6"/>
      <c r="I396" s="4"/>
    </row>
    <row r="397" spans="8:9" x14ac:dyDescent="0.2">
      <c r="H397" s="6"/>
      <c r="I397" s="4"/>
    </row>
    <row r="398" spans="8:9" x14ac:dyDescent="0.2">
      <c r="H398" s="6"/>
      <c r="I398" s="4"/>
    </row>
    <row r="399" spans="8:9" x14ac:dyDescent="0.2">
      <c r="H399" s="6"/>
      <c r="I399" s="4"/>
    </row>
    <row r="400" spans="8:9" x14ac:dyDescent="0.2">
      <c r="H400" s="6"/>
      <c r="I400" s="4"/>
    </row>
    <row r="401" spans="8:9" x14ac:dyDescent="0.2">
      <c r="H401" s="6"/>
      <c r="I401" s="4"/>
    </row>
    <row r="402" spans="8:9" x14ac:dyDescent="0.2">
      <c r="H402" s="6"/>
      <c r="I402" s="4"/>
    </row>
    <row r="403" spans="8:9" x14ac:dyDescent="0.2">
      <c r="H403" s="6"/>
      <c r="I403" s="4"/>
    </row>
    <row r="404" spans="8:9" x14ac:dyDescent="0.2">
      <c r="H404" s="6"/>
      <c r="I404" s="4"/>
    </row>
    <row r="405" spans="8:9" x14ac:dyDescent="0.2">
      <c r="H405" s="6"/>
      <c r="I405" s="4"/>
    </row>
    <row r="406" spans="8:9" x14ac:dyDescent="0.2">
      <c r="H406" s="6"/>
      <c r="I406" s="4"/>
    </row>
    <row r="407" spans="8:9" x14ac:dyDescent="0.2">
      <c r="H407" s="6"/>
      <c r="I407" s="4"/>
    </row>
    <row r="408" spans="8:9" x14ac:dyDescent="0.2">
      <c r="H408" s="6"/>
      <c r="I408" s="4"/>
    </row>
    <row r="409" spans="8:9" x14ac:dyDescent="0.2">
      <c r="H409" s="6"/>
      <c r="I409" s="4"/>
    </row>
    <row r="410" spans="8:9" x14ac:dyDescent="0.2">
      <c r="H410" s="6"/>
      <c r="I410" s="4"/>
    </row>
    <row r="411" spans="8:9" x14ac:dyDescent="0.2">
      <c r="H411" s="6"/>
      <c r="I411" s="4"/>
    </row>
    <row r="412" spans="8:9" x14ac:dyDescent="0.2">
      <c r="H412" s="6"/>
      <c r="I412" s="4"/>
    </row>
    <row r="413" spans="8:9" x14ac:dyDescent="0.2">
      <c r="H413" s="6"/>
      <c r="I413" s="4"/>
    </row>
    <row r="414" spans="8:9" x14ac:dyDescent="0.2">
      <c r="H414" s="6"/>
      <c r="I414" s="4"/>
    </row>
    <row r="415" spans="8:9" x14ac:dyDescent="0.2">
      <c r="H415" s="6"/>
      <c r="I415" s="4"/>
    </row>
    <row r="416" spans="8:9" x14ac:dyDescent="0.2">
      <c r="H416" s="6"/>
      <c r="I416" s="4"/>
    </row>
    <row r="417" spans="8:9" x14ac:dyDescent="0.2">
      <c r="H417" s="6"/>
      <c r="I417" s="4"/>
    </row>
    <row r="418" spans="8:9" x14ac:dyDescent="0.2">
      <c r="H418" s="6"/>
      <c r="I418" s="4"/>
    </row>
    <row r="419" spans="8:9" x14ac:dyDescent="0.2">
      <c r="H419" s="6"/>
      <c r="I419" s="4"/>
    </row>
    <row r="420" spans="8:9" x14ac:dyDescent="0.2">
      <c r="H420" s="6"/>
      <c r="I420" s="4"/>
    </row>
    <row r="421" spans="8:9" x14ac:dyDescent="0.2">
      <c r="H421" s="6"/>
      <c r="I421" s="4"/>
    </row>
    <row r="422" spans="8:9" x14ac:dyDescent="0.2">
      <c r="H422" s="6"/>
      <c r="I422" s="4"/>
    </row>
    <row r="423" spans="8:9" x14ac:dyDescent="0.2">
      <c r="H423" s="6"/>
      <c r="I423" s="4"/>
    </row>
    <row r="424" spans="8:9" x14ac:dyDescent="0.2">
      <c r="H424" s="6"/>
      <c r="I424" s="4"/>
    </row>
    <row r="425" spans="8:9" x14ac:dyDescent="0.2">
      <c r="H425" s="6"/>
      <c r="I425" s="4"/>
    </row>
    <row r="426" spans="8:9" x14ac:dyDescent="0.2">
      <c r="H426" s="6"/>
      <c r="I426" s="4"/>
    </row>
    <row r="427" spans="8:9" x14ac:dyDescent="0.2">
      <c r="H427" s="6"/>
      <c r="I427" s="4"/>
    </row>
    <row r="428" spans="8:9" x14ac:dyDescent="0.2">
      <c r="H428" s="6"/>
      <c r="I428" s="4"/>
    </row>
    <row r="429" spans="8:9" x14ac:dyDescent="0.2">
      <c r="H429" s="6"/>
      <c r="I429" s="4"/>
    </row>
    <row r="430" spans="8:9" x14ac:dyDescent="0.2">
      <c r="H430" s="6"/>
      <c r="I430" s="4"/>
    </row>
    <row r="431" spans="8:9" x14ac:dyDescent="0.2">
      <c r="H431" s="6"/>
      <c r="I431" s="4"/>
    </row>
    <row r="432" spans="8:9" x14ac:dyDescent="0.2">
      <c r="H432" s="6"/>
      <c r="I432" s="4"/>
    </row>
    <row r="433" spans="8:9" x14ac:dyDescent="0.2">
      <c r="H433" s="6"/>
      <c r="I433" s="4"/>
    </row>
    <row r="434" spans="8:9" x14ac:dyDescent="0.2">
      <c r="H434" s="6"/>
      <c r="I434" s="4"/>
    </row>
    <row r="435" spans="8:9" x14ac:dyDescent="0.2">
      <c r="H435" s="6"/>
      <c r="I435" s="4"/>
    </row>
    <row r="436" spans="8:9" x14ac:dyDescent="0.2">
      <c r="H436" s="6"/>
      <c r="I436" s="4"/>
    </row>
    <row r="437" spans="8:9" x14ac:dyDescent="0.2">
      <c r="H437" s="6"/>
      <c r="I437" s="4"/>
    </row>
    <row r="438" spans="8:9" x14ac:dyDescent="0.2">
      <c r="H438" s="6"/>
      <c r="I438" s="4"/>
    </row>
    <row r="439" spans="8:9" x14ac:dyDescent="0.2">
      <c r="H439" s="6"/>
      <c r="I439" s="4"/>
    </row>
    <row r="440" spans="8:9" x14ac:dyDescent="0.2">
      <c r="H440" s="6"/>
      <c r="I440" s="4"/>
    </row>
    <row r="441" spans="8:9" x14ac:dyDescent="0.2">
      <c r="H441" s="6"/>
      <c r="I441" s="4"/>
    </row>
    <row r="442" spans="8:9" x14ac:dyDescent="0.2">
      <c r="H442" s="6"/>
      <c r="I442" s="4"/>
    </row>
    <row r="443" spans="8:9" x14ac:dyDescent="0.2">
      <c r="H443" s="6"/>
      <c r="I443" s="4"/>
    </row>
    <row r="444" spans="8:9" x14ac:dyDescent="0.2">
      <c r="H444" s="6"/>
      <c r="I444" s="4"/>
    </row>
    <row r="445" spans="8:9" x14ac:dyDescent="0.2">
      <c r="H445" s="6"/>
      <c r="I445" s="4"/>
    </row>
    <row r="446" spans="8:9" x14ac:dyDescent="0.2">
      <c r="H446" s="6"/>
      <c r="I446" s="4"/>
    </row>
    <row r="447" spans="8:9" x14ac:dyDescent="0.2">
      <c r="H447" s="6"/>
      <c r="I447" s="4"/>
    </row>
    <row r="448" spans="8:9" x14ac:dyDescent="0.2">
      <c r="H448" s="6"/>
      <c r="I448" s="4"/>
    </row>
    <row r="449" spans="8:9" x14ac:dyDescent="0.2">
      <c r="H449" s="6"/>
      <c r="I449" s="4"/>
    </row>
    <row r="450" spans="8:9" x14ac:dyDescent="0.2">
      <c r="H450" s="6"/>
      <c r="I450" s="4"/>
    </row>
    <row r="451" spans="8:9" x14ac:dyDescent="0.2">
      <c r="H451" s="6"/>
      <c r="I451" s="4"/>
    </row>
    <row r="452" spans="8:9" x14ac:dyDescent="0.2">
      <c r="H452" s="6"/>
      <c r="I452" s="4"/>
    </row>
    <row r="453" spans="8:9" x14ac:dyDescent="0.2">
      <c r="H453" s="6"/>
      <c r="I453" s="4"/>
    </row>
    <row r="454" spans="8:9" x14ac:dyDescent="0.2">
      <c r="H454" s="6"/>
      <c r="I454" s="4"/>
    </row>
    <row r="455" spans="8:9" x14ac:dyDescent="0.2">
      <c r="H455" s="6"/>
      <c r="I455" s="4"/>
    </row>
    <row r="456" spans="8:9" x14ac:dyDescent="0.2">
      <c r="H456" s="6"/>
      <c r="I456" s="4"/>
    </row>
    <row r="457" spans="8:9" x14ac:dyDescent="0.2">
      <c r="H457" s="6"/>
      <c r="I457" s="4"/>
    </row>
    <row r="458" spans="8:9" x14ac:dyDescent="0.2">
      <c r="H458" s="6"/>
      <c r="I458" s="4"/>
    </row>
    <row r="459" spans="8:9" x14ac:dyDescent="0.2">
      <c r="H459" s="6"/>
      <c r="I459" s="4"/>
    </row>
    <row r="460" spans="8:9" x14ac:dyDescent="0.2">
      <c r="H460" s="6"/>
      <c r="I460" s="4"/>
    </row>
    <row r="461" spans="8:9" x14ac:dyDescent="0.2">
      <c r="H461" s="6"/>
      <c r="I461" s="4"/>
    </row>
    <row r="462" spans="8:9" x14ac:dyDescent="0.2">
      <c r="H462" s="6"/>
      <c r="I462" s="4"/>
    </row>
    <row r="463" spans="8:9" x14ac:dyDescent="0.2">
      <c r="H463" s="6"/>
      <c r="I463" s="4"/>
    </row>
    <row r="464" spans="8:9" x14ac:dyDescent="0.2">
      <c r="H464" s="6"/>
      <c r="I464" s="4"/>
    </row>
    <row r="465" spans="8:9" x14ac:dyDescent="0.2">
      <c r="H465" s="6"/>
      <c r="I465" s="4"/>
    </row>
    <row r="466" spans="8:9" x14ac:dyDescent="0.2">
      <c r="H466" s="6"/>
      <c r="I466" s="4"/>
    </row>
    <row r="467" spans="8:9" x14ac:dyDescent="0.2">
      <c r="H467" s="6"/>
      <c r="I467" s="4"/>
    </row>
    <row r="468" spans="8:9" x14ac:dyDescent="0.2">
      <c r="H468" s="6"/>
      <c r="I468" s="4"/>
    </row>
    <row r="469" spans="8:9" x14ac:dyDescent="0.2">
      <c r="H469" s="6"/>
      <c r="I469" s="4"/>
    </row>
    <row r="470" spans="8:9" x14ac:dyDescent="0.2">
      <c r="H470" s="6"/>
      <c r="I470" s="4"/>
    </row>
    <row r="471" spans="8:9" x14ac:dyDescent="0.2">
      <c r="H471" s="6"/>
      <c r="I471" s="4"/>
    </row>
    <row r="472" spans="8:9" x14ac:dyDescent="0.2">
      <c r="H472" s="6"/>
      <c r="I472" s="4"/>
    </row>
    <row r="473" spans="8:9" x14ac:dyDescent="0.2">
      <c r="H473" s="6"/>
      <c r="I473" s="4"/>
    </row>
    <row r="474" spans="8:9" x14ac:dyDescent="0.2">
      <c r="H474" s="6"/>
      <c r="I474" s="4"/>
    </row>
    <row r="475" spans="8:9" x14ac:dyDescent="0.2">
      <c r="H475" s="6"/>
      <c r="I475" s="4"/>
    </row>
    <row r="476" spans="8:9" x14ac:dyDescent="0.2">
      <c r="H476" s="6"/>
      <c r="I476" s="4"/>
    </row>
    <row r="477" spans="8:9" x14ac:dyDescent="0.2">
      <c r="H477" s="6"/>
      <c r="I477" s="4"/>
    </row>
    <row r="478" spans="8:9" x14ac:dyDescent="0.2">
      <c r="H478" s="6"/>
      <c r="I478" s="4"/>
    </row>
    <row r="479" spans="8:9" x14ac:dyDescent="0.2">
      <c r="H479" s="6"/>
      <c r="I479" s="4"/>
    </row>
    <row r="480" spans="8:9" x14ac:dyDescent="0.2">
      <c r="H480" s="6"/>
      <c r="I480" s="4"/>
    </row>
    <row r="481" spans="8:9" x14ac:dyDescent="0.2">
      <c r="H481" s="6"/>
      <c r="I481" s="4"/>
    </row>
    <row r="482" spans="8:9" x14ac:dyDescent="0.2">
      <c r="H482" s="6"/>
      <c r="I482" s="4"/>
    </row>
    <row r="483" spans="8:9" x14ac:dyDescent="0.2">
      <c r="H483" s="6"/>
      <c r="I483" s="4"/>
    </row>
    <row r="484" spans="8:9" x14ac:dyDescent="0.2">
      <c r="H484" s="6"/>
      <c r="I484" s="4"/>
    </row>
    <row r="485" spans="8:9" x14ac:dyDescent="0.2">
      <c r="H485" s="6"/>
      <c r="I485" s="4"/>
    </row>
    <row r="486" spans="8:9" x14ac:dyDescent="0.2">
      <c r="H486" s="6"/>
      <c r="I486" s="4"/>
    </row>
    <row r="487" spans="8:9" x14ac:dyDescent="0.2">
      <c r="H487" s="6"/>
      <c r="I487" s="4"/>
    </row>
    <row r="488" spans="8:9" x14ac:dyDescent="0.2">
      <c r="H488" s="6"/>
      <c r="I488" s="4"/>
    </row>
    <row r="489" spans="8:9" x14ac:dyDescent="0.2">
      <c r="H489" s="6"/>
      <c r="I489" s="4"/>
    </row>
    <row r="490" spans="8:9" x14ac:dyDescent="0.2">
      <c r="H490" s="6"/>
      <c r="I490" s="4"/>
    </row>
    <row r="491" spans="8:9" x14ac:dyDescent="0.2">
      <c r="H491" s="6"/>
      <c r="I491" s="4"/>
    </row>
    <row r="492" spans="8:9" x14ac:dyDescent="0.2">
      <c r="H492" s="6"/>
      <c r="I492" s="4"/>
    </row>
    <row r="493" spans="8:9" x14ac:dyDescent="0.2">
      <c r="H493" s="6"/>
      <c r="I493" s="4"/>
    </row>
    <row r="494" spans="8:9" x14ac:dyDescent="0.2">
      <c r="H494" s="6"/>
      <c r="I494" s="4"/>
    </row>
    <row r="495" spans="8:9" x14ac:dyDescent="0.2">
      <c r="H495" s="6"/>
      <c r="I495" s="4"/>
    </row>
    <row r="496" spans="8:9" x14ac:dyDescent="0.2">
      <c r="H496" s="6"/>
      <c r="I496" s="4"/>
    </row>
    <row r="497" spans="8:9" x14ac:dyDescent="0.2">
      <c r="H497" s="6"/>
      <c r="I497" s="4"/>
    </row>
    <row r="498" spans="8:9" x14ac:dyDescent="0.2">
      <c r="H498" s="6"/>
      <c r="I498" s="4"/>
    </row>
    <row r="499" spans="8:9" x14ac:dyDescent="0.2">
      <c r="H499" s="6"/>
      <c r="I499" s="4"/>
    </row>
    <row r="500" spans="8:9" x14ac:dyDescent="0.2">
      <c r="H500" s="6"/>
      <c r="I500" s="4"/>
    </row>
    <row r="501" spans="8:9" x14ac:dyDescent="0.2">
      <c r="H501" s="6"/>
      <c r="I501" s="4"/>
    </row>
    <row r="502" spans="8:9" x14ac:dyDescent="0.2">
      <c r="H502" s="6"/>
      <c r="I502" s="4"/>
    </row>
    <row r="503" spans="8:9" x14ac:dyDescent="0.2">
      <c r="H503" s="6"/>
      <c r="I503" s="4"/>
    </row>
    <row r="504" spans="8:9" x14ac:dyDescent="0.2">
      <c r="H504" s="6"/>
      <c r="I504" s="4"/>
    </row>
    <row r="505" spans="8:9" x14ac:dyDescent="0.2">
      <c r="H505" s="6"/>
      <c r="I505" s="4"/>
    </row>
    <row r="506" spans="8:9" x14ac:dyDescent="0.2">
      <c r="H506" s="6"/>
      <c r="I506" s="4"/>
    </row>
    <row r="507" spans="8:9" x14ac:dyDescent="0.2">
      <c r="H507" s="6"/>
      <c r="I507" s="4"/>
    </row>
    <row r="508" spans="8:9" x14ac:dyDescent="0.2">
      <c r="H508" s="6"/>
      <c r="I508" s="4"/>
    </row>
    <row r="509" spans="8:9" x14ac:dyDescent="0.2">
      <c r="H509" s="6"/>
      <c r="I509" s="4"/>
    </row>
    <row r="510" spans="8:9" x14ac:dyDescent="0.2">
      <c r="H510" s="6"/>
      <c r="I510" s="4"/>
    </row>
    <row r="511" spans="8:9" x14ac:dyDescent="0.2">
      <c r="H511" s="6"/>
      <c r="I511" s="4"/>
    </row>
    <row r="512" spans="8:9" x14ac:dyDescent="0.2">
      <c r="H512" s="6"/>
      <c r="I512" s="4"/>
    </row>
    <row r="513" spans="8:9" x14ac:dyDescent="0.2">
      <c r="H513" s="6"/>
      <c r="I513" s="4"/>
    </row>
    <row r="514" spans="8:9" x14ac:dyDescent="0.2">
      <c r="H514" s="6"/>
      <c r="I514" s="4"/>
    </row>
    <row r="515" spans="8:9" x14ac:dyDescent="0.2">
      <c r="H515" s="6"/>
      <c r="I515" s="4"/>
    </row>
    <row r="516" spans="8:9" x14ac:dyDescent="0.2">
      <c r="H516" s="6"/>
      <c r="I516" s="4"/>
    </row>
    <row r="517" spans="8:9" x14ac:dyDescent="0.2">
      <c r="H517" s="6"/>
      <c r="I517" s="4"/>
    </row>
    <row r="518" spans="8:9" x14ac:dyDescent="0.2">
      <c r="H518" s="6"/>
      <c r="I518" s="4"/>
    </row>
    <row r="519" spans="8:9" x14ac:dyDescent="0.2">
      <c r="H519" s="6"/>
      <c r="I519" s="4"/>
    </row>
    <row r="520" spans="8:9" x14ac:dyDescent="0.2">
      <c r="H520" s="6"/>
      <c r="I520" s="4"/>
    </row>
    <row r="521" spans="8:9" x14ac:dyDescent="0.2">
      <c r="H521" s="6"/>
      <c r="I521" s="4"/>
    </row>
    <row r="522" spans="8:9" x14ac:dyDescent="0.2">
      <c r="H522" s="6"/>
      <c r="I522" s="4"/>
    </row>
    <row r="523" spans="8:9" x14ac:dyDescent="0.2">
      <c r="H523" s="6"/>
      <c r="I523" s="4"/>
    </row>
    <row r="524" spans="8:9" x14ac:dyDescent="0.2">
      <c r="H524" s="6"/>
      <c r="I524" s="4"/>
    </row>
    <row r="525" spans="8:9" x14ac:dyDescent="0.2">
      <c r="H525" s="6"/>
      <c r="I525" s="4"/>
    </row>
    <row r="526" spans="8:9" x14ac:dyDescent="0.2">
      <c r="H526" s="6"/>
      <c r="I526" s="4"/>
    </row>
    <row r="527" spans="8:9" x14ac:dyDescent="0.2">
      <c r="H527" s="6"/>
      <c r="I527" s="4"/>
    </row>
    <row r="528" spans="8:9" x14ac:dyDescent="0.2">
      <c r="H528" s="6"/>
      <c r="I528" s="4"/>
    </row>
    <row r="529" spans="8:9" x14ac:dyDescent="0.2">
      <c r="H529" s="6"/>
      <c r="I529" s="4"/>
    </row>
    <row r="530" spans="8:9" x14ac:dyDescent="0.2">
      <c r="H530" s="6"/>
      <c r="I530" s="4"/>
    </row>
    <row r="531" spans="8:9" x14ac:dyDescent="0.2">
      <c r="H531" s="6"/>
      <c r="I531" s="4"/>
    </row>
    <row r="532" spans="8:9" x14ac:dyDescent="0.2">
      <c r="H532" s="6"/>
      <c r="I532" s="4"/>
    </row>
    <row r="533" spans="8:9" x14ac:dyDescent="0.2">
      <c r="H533" s="6"/>
      <c r="I533" s="4"/>
    </row>
    <row r="534" spans="8:9" x14ac:dyDescent="0.2">
      <c r="H534" s="6"/>
      <c r="I534" s="4"/>
    </row>
    <row r="535" spans="8:9" x14ac:dyDescent="0.2">
      <c r="H535" s="6"/>
      <c r="I535" s="4"/>
    </row>
    <row r="536" spans="8:9" x14ac:dyDescent="0.2">
      <c r="H536" s="6"/>
      <c r="I536" s="4"/>
    </row>
    <row r="537" spans="8:9" x14ac:dyDescent="0.2">
      <c r="H537" s="6"/>
      <c r="I537" s="4"/>
    </row>
    <row r="538" spans="8:9" x14ac:dyDescent="0.2">
      <c r="H538" s="6"/>
      <c r="I538" s="4"/>
    </row>
    <row r="539" spans="8:9" x14ac:dyDescent="0.2">
      <c r="H539" s="6"/>
      <c r="I539" s="4"/>
    </row>
    <row r="540" spans="8:9" x14ac:dyDescent="0.2">
      <c r="H540" s="6"/>
      <c r="I540" s="4"/>
    </row>
    <row r="541" spans="8:9" x14ac:dyDescent="0.2">
      <c r="H541" s="6"/>
      <c r="I541" s="4"/>
    </row>
    <row r="542" spans="8:9" x14ac:dyDescent="0.2">
      <c r="H542" s="6"/>
      <c r="I542" s="4"/>
    </row>
    <row r="543" spans="8:9" x14ac:dyDescent="0.2">
      <c r="H543" s="6"/>
      <c r="I543" s="4"/>
    </row>
    <row r="544" spans="8:9" x14ac:dyDescent="0.2">
      <c r="H544" s="6"/>
      <c r="I544" s="4"/>
    </row>
    <row r="545" spans="8:9" x14ac:dyDescent="0.2">
      <c r="H545" s="6"/>
      <c r="I545" s="4"/>
    </row>
    <row r="546" spans="8:9" x14ac:dyDescent="0.2">
      <c r="H546" s="6"/>
      <c r="I546" s="4"/>
    </row>
    <row r="547" spans="8:9" x14ac:dyDescent="0.2">
      <c r="H547" s="6"/>
      <c r="I547" s="4"/>
    </row>
    <row r="548" spans="8:9" x14ac:dyDescent="0.2">
      <c r="H548" s="6"/>
      <c r="I548" s="4"/>
    </row>
    <row r="549" spans="8:9" x14ac:dyDescent="0.2">
      <c r="H549" s="6"/>
      <c r="I549" s="4"/>
    </row>
    <row r="550" spans="8:9" x14ac:dyDescent="0.2">
      <c r="H550" s="6"/>
      <c r="I550" s="4"/>
    </row>
    <row r="551" spans="8:9" x14ac:dyDescent="0.2">
      <c r="H551" s="6"/>
      <c r="I551" s="4"/>
    </row>
    <row r="552" spans="8:9" x14ac:dyDescent="0.2">
      <c r="H552" s="6"/>
      <c r="I552" s="4"/>
    </row>
    <row r="553" spans="8:9" x14ac:dyDescent="0.2">
      <c r="H553" s="6"/>
      <c r="I553" s="4"/>
    </row>
    <row r="554" spans="8:9" x14ac:dyDescent="0.2">
      <c r="H554" s="6"/>
      <c r="I554" s="4"/>
    </row>
    <row r="555" spans="8:9" x14ac:dyDescent="0.2">
      <c r="H555" s="6"/>
      <c r="I555" s="4"/>
    </row>
    <row r="556" spans="8:9" x14ac:dyDescent="0.2">
      <c r="H556" s="6"/>
      <c r="I556" s="4"/>
    </row>
    <row r="557" spans="8:9" x14ac:dyDescent="0.2">
      <c r="H557" s="6"/>
      <c r="I557" s="4"/>
    </row>
    <row r="558" spans="8:9" x14ac:dyDescent="0.2">
      <c r="H558" s="6"/>
      <c r="I558" s="4"/>
    </row>
    <row r="559" spans="8:9" x14ac:dyDescent="0.2">
      <c r="H559" s="6"/>
      <c r="I559" s="4"/>
    </row>
    <row r="560" spans="8:9" x14ac:dyDescent="0.2">
      <c r="H560" s="6"/>
      <c r="I560" s="4"/>
    </row>
    <row r="561" spans="8:9" x14ac:dyDescent="0.2">
      <c r="H561" s="6"/>
      <c r="I561" s="4"/>
    </row>
    <row r="562" spans="8:9" x14ac:dyDescent="0.2">
      <c r="H562" s="6"/>
      <c r="I562" s="4"/>
    </row>
    <row r="563" spans="8:9" x14ac:dyDescent="0.2">
      <c r="H563" s="6"/>
      <c r="I563" s="4"/>
    </row>
    <row r="564" spans="8:9" x14ac:dyDescent="0.2">
      <c r="H564" s="6"/>
      <c r="I564" s="4"/>
    </row>
    <row r="565" spans="8:9" x14ac:dyDescent="0.2">
      <c r="H565" s="6"/>
      <c r="I565" s="4"/>
    </row>
    <row r="566" spans="8:9" x14ac:dyDescent="0.2">
      <c r="H566" s="6"/>
      <c r="I566" s="4"/>
    </row>
    <row r="567" spans="8:9" x14ac:dyDescent="0.2">
      <c r="H567" s="6"/>
      <c r="I567" s="4"/>
    </row>
    <row r="568" spans="8:9" x14ac:dyDescent="0.2">
      <c r="H568" s="6"/>
      <c r="I568" s="4"/>
    </row>
    <row r="569" spans="8:9" x14ac:dyDescent="0.2">
      <c r="H569" s="6"/>
      <c r="I569" s="4"/>
    </row>
    <row r="570" spans="8:9" x14ac:dyDescent="0.2">
      <c r="H570" s="6"/>
      <c r="I570" s="4"/>
    </row>
    <row r="571" spans="8:9" x14ac:dyDescent="0.2">
      <c r="H571" s="6"/>
      <c r="I571" s="4"/>
    </row>
    <row r="572" spans="8:9" x14ac:dyDescent="0.2">
      <c r="H572" s="6"/>
      <c r="I572" s="4"/>
    </row>
    <row r="573" spans="8:9" x14ac:dyDescent="0.2">
      <c r="H573" s="6"/>
      <c r="I573" s="4"/>
    </row>
    <row r="574" spans="8:9" x14ac:dyDescent="0.2">
      <c r="H574" s="6"/>
      <c r="I574" s="4"/>
    </row>
    <row r="575" spans="8:9" x14ac:dyDescent="0.2">
      <c r="H575" s="6"/>
      <c r="I575" s="4"/>
    </row>
    <row r="576" spans="8:9" x14ac:dyDescent="0.2">
      <c r="H576" s="6"/>
      <c r="I576" s="4"/>
    </row>
    <row r="577" spans="8:9" x14ac:dyDescent="0.2">
      <c r="H577" s="6"/>
      <c r="I577" s="4"/>
    </row>
    <row r="578" spans="8:9" x14ac:dyDescent="0.2">
      <c r="H578" s="6"/>
      <c r="I578" s="4"/>
    </row>
    <row r="579" spans="8:9" x14ac:dyDescent="0.2">
      <c r="H579" s="6"/>
      <c r="I579" s="4"/>
    </row>
    <row r="580" spans="8:9" x14ac:dyDescent="0.2">
      <c r="H580" s="6"/>
      <c r="I580" s="4"/>
    </row>
    <row r="581" spans="8:9" x14ac:dyDescent="0.2">
      <c r="H581" s="6"/>
      <c r="I581" s="4"/>
    </row>
    <row r="582" spans="8:9" x14ac:dyDescent="0.2">
      <c r="H582" s="6"/>
      <c r="I582" s="4"/>
    </row>
    <row r="583" spans="8:9" x14ac:dyDescent="0.2">
      <c r="H583" s="6"/>
      <c r="I583" s="4"/>
    </row>
    <row r="584" spans="8:9" x14ac:dyDescent="0.2">
      <c r="H584" s="6"/>
      <c r="I584" s="4"/>
    </row>
    <row r="585" spans="8:9" x14ac:dyDescent="0.2">
      <c r="H585" s="6"/>
      <c r="I585" s="4"/>
    </row>
    <row r="586" spans="8:9" x14ac:dyDescent="0.2">
      <c r="H586" s="6"/>
      <c r="I586" s="4"/>
    </row>
    <row r="587" spans="8:9" x14ac:dyDescent="0.2">
      <c r="H587" s="6"/>
      <c r="I587" s="4"/>
    </row>
    <row r="588" spans="8:9" x14ac:dyDescent="0.2">
      <c r="H588" s="6"/>
      <c r="I588" s="4"/>
    </row>
    <row r="589" spans="8:9" x14ac:dyDescent="0.2">
      <c r="H589" s="6"/>
      <c r="I589" s="4"/>
    </row>
    <row r="590" spans="8:9" x14ac:dyDescent="0.2">
      <c r="H590" s="6"/>
      <c r="I590" s="4"/>
    </row>
    <row r="591" spans="8:9" x14ac:dyDescent="0.2">
      <c r="H591" s="6"/>
      <c r="I591" s="4"/>
    </row>
    <row r="592" spans="8:9" x14ac:dyDescent="0.2">
      <c r="H592" s="6"/>
      <c r="I592" s="4"/>
    </row>
    <row r="593" spans="8:9" x14ac:dyDescent="0.2">
      <c r="H593" s="6"/>
      <c r="I593" s="4"/>
    </row>
    <row r="594" spans="8:9" x14ac:dyDescent="0.2">
      <c r="H594" s="6"/>
      <c r="I594" s="4"/>
    </row>
    <row r="595" spans="8:9" x14ac:dyDescent="0.2">
      <c r="H595" s="6"/>
      <c r="I595" s="4"/>
    </row>
    <row r="596" spans="8:9" x14ac:dyDescent="0.2">
      <c r="H596" s="6"/>
      <c r="I596" s="4"/>
    </row>
    <row r="597" spans="8:9" x14ac:dyDescent="0.2">
      <c r="H597" s="6"/>
      <c r="I597" s="4"/>
    </row>
    <row r="598" spans="8:9" x14ac:dyDescent="0.2">
      <c r="H598" s="6"/>
      <c r="I598" s="4"/>
    </row>
    <row r="599" spans="8:9" x14ac:dyDescent="0.2">
      <c r="H599" s="6"/>
      <c r="I599" s="4"/>
    </row>
    <row r="600" spans="8:9" x14ac:dyDescent="0.2">
      <c r="H600" s="6"/>
      <c r="I600" s="4"/>
    </row>
    <row r="601" spans="8:9" x14ac:dyDescent="0.2">
      <c r="H601" s="6"/>
      <c r="I601" s="4"/>
    </row>
    <row r="602" spans="8:9" x14ac:dyDescent="0.2">
      <c r="H602" s="6"/>
      <c r="I602" s="4"/>
    </row>
    <row r="603" spans="8:9" x14ac:dyDescent="0.2">
      <c r="H603" s="6"/>
      <c r="I603" s="4"/>
    </row>
    <row r="604" spans="8:9" x14ac:dyDescent="0.2">
      <c r="H604" s="6"/>
      <c r="I604" s="4"/>
    </row>
    <row r="605" spans="8:9" x14ac:dyDescent="0.2">
      <c r="H605" s="6"/>
      <c r="I605" s="4"/>
    </row>
    <row r="606" spans="8:9" x14ac:dyDescent="0.2">
      <c r="H606" s="6"/>
      <c r="I606" s="4"/>
    </row>
    <row r="607" spans="8:9" x14ac:dyDescent="0.2">
      <c r="H607" s="6"/>
      <c r="I607" s="4"/>
    </row>
    <row r="608" spans="8:9" x14ac:dyDescent="0.2">
      <c r="H608" s="6"/>
      <c r="I608" s="4"/>
    </row>
    <row r="609" spans="8:9" x14ac:dyDescent="0.2">
      <c r="H609" s="6"/>
      <c r="I609" s="4"/>
    </row>
    <row r="610" spans="8:9" x14ac:dyDescent="0.2">
      <c r="H610" s="6"/>
      <c r="I610" s="4"/>
    </row>
    <row r="611" spans="8:9" x14ac:dyDescent="0.2">
      <c r="H611" s="6"/>
      <c r="I611" s="4"/>
    </row>
    <row r="612" spans="8:9" x14ac:dyDescent="0.2">
      <c r="H612" s="6"/>
      <c r="I612" s="4"/>
    </row>
    <row r="613" spans="8:9" x14ac:dyDescent="0.2">
      <c r="H613" s="6"/>
      <c r="I613" s="4"/>
    </row>
    <row r="614" spans="8:9" x14ac:dyDescent="0.2">
      <c r="H614" s="6"/>
      <c r="I614" s="4"/>
    </row>
    <row r="615" spans="8:9" x14ac:dyDescent="0.2">
      <c r="H615" s="6"/>
      <c r="I615" s="4"/>
    </row>
    <row r="616" spans="8:9" x14ac:dyDescent="0.2">
      <c r="H616" s="6"/>
      <c r="I616" s="4"/>
    </row>
    <row r="617" spans="8:9" x14ac:dyDescent="0.2">
      <c r="H617" s="6"/>
      <c r="I617" s="4"/>
    </row>
    <row r="618" spans="8:9" x14ac:dyDescent="0.2">
      <c r="H618" s="6"/>
      <c r="I618" s="4"/>
    </row>
    <row r="619" spans="8:9" x14ac:dyDescent="0.2">
      <c r="H619" s="6"/>
      <c r="I619" s="4"/>
    </row>
    <row r="620" spans="8:9" x14ac:dyDescent="0.2">
      <c r="H620" s="6"/>
      <c r="I620" s="4"/>
    </row>
    <row r="621" spans="8:9" x14ac:dyDescent="0.2">
      <c r="H621" s="6"/>
      <c r="I621" s="4"/>
    </row>
    <row r="622" spans="8:9" x14ac:dyDescent="0.2">
      <c r="H622" s="6"/>
      <c r="I622" s="4"/>
    </row>
    <row r="623" spans="8:9" x14ac:dyDescent="0.2">
      <c r="H623" s="6"/>
      <c r="I623" s="4"/>
    </row>
    <row r="624" spans="8:9" x14ac:dyDescent="0.2">
      <c r="H624" s="6"/>
      <c r="I624" s="4"/>
    </row>
    <row r="625" spans="8:9" x14ac:dyDescent="0.2">
      <c r="H625" s="6"/>
      <c r="I625" s="4"/>
    </row>
    <row r="626" spans="8:9" x14ac:dyDescent="0.2">
      <c r="H626" s="6"/>
      <c r="I626" s="4"/>
    </row>
    <row r="627" spans="8:9" x14ac:dyDescent="0.2">
      <c r="H627" s="6"/>
      <c r="I627" s="4"/>
    </row>
    <row r="628" spans="8:9" x14ac:dyDescent="0.2">
      <c r="H628" s="6"/>
      <c r="I628" s="4"/>
    </row>
    <row r="629" spans="8:9" x14ac:dyDescent="0.2">
      <c r="H629" s="6"/>
      <c r="I629" s="4"/>
    </row>
    <row r="630" spans="8:9" x14ac:dyDescent="0.2">
      <c r="H630" s="6"/>
      <c r="I630" s="4"/>
    </row>
    <row r="631" spans="8:9" x14ac:dyDescent="0.2">
      <c r="H631" s="6"/>
      <c r="I631" s="4"/>
    </row>
    <row r="632" spans="8:9" x14ac:dyDescent="0.2">
      <c r="H632" s="6"/>
      <c r="I632" s="4"/>
    </row>
    <row r="633" spans="8:9" x14ac:dyDescent="0.2">
      <c r="H633" s="6"/>
      <c r="I633" s="4"/>
    </row>
    <row r="634" spans="8:9" x14ac:dyDescent="0.2">
      <c r="H634" s="6"/>
      <c r="I634" s="4"/>
    </row>
    <row r="635" spans="8:9" x14ac:dyDescent="0.2">
      <c r="H635" s="6"/>
      <c r="I635" s="4"/>
    </row>
    <row r="636" spans="8:9" x14ac:dyDescent="0.2">
      <c r="H636" s="6"/>
      <c r="I636" s="4"/>
    </row>
    <row r="637" spans="8:9" x14ac:dyDescent="0.2">
      <c r="H637" s="6"/>
      <c r="I637" s="4"/>
    </row>
    <row r="638" spans="8:9" x14ac:dyDescent="0.2">
      <c r="H638" s="6"/>
      <c r="I638" s="4"/>
    </row>
    <row r="639" spans="8:9" x14ac:dyDescent="0.2">
      <c r="H639" s="6"/>
      <c r="I639" s="4"/>
    </row>
    <row r="640" spans="8:9" x14ac:dyDescent="0.2">
      <c r="H640" s="6"/>
      <c r="I640" s="4"/>
    </row>
    <row r="641" spans="8:9" x14ac:dyDescent="0.2">
      <c r="H641" s="6"/>
      <c r="I641" s="4"/>
    </row>
    <row r="642" spans="8:9" x14ac:dyDescent="0.2">
      <c r="H642" s="6"/>
      <c r="I642" s="4"/>
    </row>
    <row r="643" spans="8:9" x14ac:dyDescent="0.2">
      <c r="H643" s="6"/>
      <c r="I643" s="4"/>
    </row>
    <row r="644" spans="8:9" x14ac:dyDescent="0.2">
      <c r="H644" s="6"/>
      <c r="I644" s="4"/>
    </row>
    <row r="645" spans="8:9" x14ac:dyDescent="0.2">
      <c r="H645" s="6"/>
      <c r="I645" s="4"/>
    </row>
    <row r="646" spans="8:9" x14ac:dyDescent="0.2">
      <c r="H646" s="6"/>
      <c r="I646" s="4"/>
    </row>
    <row r="647" spans="8:9" x14ac:dyDescent="0.2">
      <c r="H647" s="6"/>
      <c r="I647" s="4"/>
    </row>
    <row r="648" spans="8:9" x14ac:dyDescent="0.2">
      <c r="H648" s="6"/>
      <c r="I648" s="4"/>
    </row>
    <row r="649" spans="8:9" x14ac:dyDescent="0.2">
      <c r="H649" s="6"/>
      <c r="I649" s="4"/>
    </row>
    <row r="650" spans="8:9" x14ac:dyDescent="0.2">
      <c r="H650" s="6"/>
      <c r="I650" s="4"/>
    </row>
    <row r="651" spans="8:9" x14ac:dyDescent="0.2">
      <c r="H651" s="6"/>
      <c r="I651" s="4"/>
    </row>
    <row r="652" spans="8:9" x14ac:dyDescent="0.2">
      <c r="H652" s="6"/>
      <c r="I652" s="4"/>
    </row>
    <row r="653" spans="8:9" x14ac:dyDescent="0.2">
      <c r="H653" s="6"/>
      <c r="I653" s="4"/>
    </row>
    <row r="654" spans="8:9" x14ac:dyDescent="0.2">
      <c r="H654" s="6"/>
      <c r="I654" s="4"/>
    </row>
    <row r="655" spans="8:9" x14ac:dyDescent="0.2">
      <c r="H655" s="6"/>
      <c r="I655" s="4"/>
    </row>
    <row r="656" spans="8:9" x14ac:dyDescent="0.2">
      <c r="H656" s="6"/>
      <c r="I656" s="4"/>
    </row>
    <row r="657" spans="8:9" x14ac:dyDescent="0.2">
      <c r="H657" s="6"/>
      <c r="I657" s="4"/>
    </row>
    <row r="658" spans="8:9" x14ac:dyDescent="0.2">
      <c r="H658" s="6"/>
      <c r="I658" s="4"/>
    </row>
    <row r="659" spans="8:9" x14ac:dyDescent="0.2">
      <c r="H659" s="6"/>
      <c r="I659" s="4"/>
    </row>
    <row r="660" spans="8:9" x14ac:dyDescent="0.2">
      <c r="H660" s="6"/>
      <c r="I660" s="4"/>
    </row>
    <row r="661" spans="8:9" x14ac:dyDescent="0.2">
      <c r="H661" s="6"/>
      <c r="I661" s="4"/>
    </row>
    <row r="662" spans="8:9" x14ac:dyDescent="0.2">
      <c r="H662" s="6"/>
      <c r="I662" s="4"/>
    </row>
    <row r="663" spans="8:9" x14ac:dyDescent="0.2">
      <c r="H663" s="6"/>
      <c r="I663" s="4"/>
    </row>
    <row r="664" spans="8:9" x14ac:dyDescent="0.2">
      <c r="H664" s="6"/>
      <c r="I664" s="4"/>
    </row>
    <row r="665" spans="8:9" x14ac:dyDescent="0.2">
      <c r="H665" s="6"/>
      <c r="I665" s="4"/>
    </row>
    <row r="666" spans="8:9" x14ac:dyDescent="0.2">
      <c r="H666" s="6"/>
      <c r="I666" s="4"/>
    </row>
    <row r="667" spans="8:9" x14ac:dyDescent="0.2">
      <c r="H667" s="6"/>
      <c r="I667" s="4"/>
    </row>
    <row r="668" spans="8:9" x14ac:dyDescent="0.2">
      <c r="H668" s="6"/>
      <c r="I668" s="4"/>
    </row>
    <row r="669" spans="8:9" x14ac:dyDescent="0.2">
      <c r="H669" s="6"/>
      <c r="I669" s="4"/>
    </row>
    <row r="670" spans="8:9" x14ac:dyDescent="0.2">
      <c r="H670" s="6"/>
      <c r="I670" s="4"/>
    </row>
    <row r="671" spans="8:9" x14ac:dyDescent="0.2">
      <c r="H671" s="6"/>
      <c r="I671" s="4"/>
    </row>
    <row r="672" spans="8:9" x14ac:dyDescent="0.2">
      <c r="H672" s="6"/>
      <c r="I672" s="4"/>
    </row>
    <row r="673" spans="8:9" x14ac:dyDescent="0.2">
      <c r="H673" s="6"/>
      <c r="I673" s="4"/>
    </row>
    <row r="674" spans="8:9" x14ac:dyDescent="0.2">
      <c r="H674" s="6"/>
      <c r="I674" s="4"/>
    </row>
    <row r="675" spans="8:9" x14ac:dyDescent="0.2">
      <c r="H675" s="6"/>
      <c r="I675" s="4"/>
    </row>
    <row r="676" spans="8:9" x14ac:dyDescent="0.2">
      <c r="H676" s="6"/>
      <c r="I676" s="4"/>
    </row>
    <row r="677" spans="8:9" x14ac:dyDescent="0.2">
      <c r="H677" s="6"/>
      <c r="I677" s="4"/>
    </row>
    <row r="678" spans="8:9" x14ac:dyDescent="0.2">
      <c r="H678" s="6"/>
      <c r="I678" s="4"/>
    </row>
    <row r="679" spans="8:9" x14ac:dyDescent="0.2">
      <c r="H679" s="6"/>
      <c r="I679" s="4"/>
    </row>
    <row r="680" spans="8:9" x14ac:dyDescent="0.2">
      <c r="H680" s="6"/>
      <c r="I680" s="4"/>
    </row>
    <row r="681" spans="8:9" x14ac:dyDescent="0.2">
      <c r="H681" s="6"/>
      <c r="I681" s="4"/>
    </row>
    <row r="682" spans="8:9" x14ac:dyDescent="0.2">
      <c r="H682" s="6"/>
      <c r="I682" s="4"/>
    </row>
    <row r="683" spans="8:9" x14ac:dyDescent="0.2">
      <c r="H683" s="6"/>
      <c r="I683" s="4"/>
    </row>
    <row r="684" spans="8:9" x14ac:dyDescent="0.2">
      <c r="H684" s="6"/>
      <c r="I684" s="4"/>
    </row>
    <row r="685" spans="8:9" x14ac:dyDescent="0.2">
      <c r="H685" s="6"/>
      <c r="I685" s="4"/>
    </row>
    <row r="686" spans="8:9" x14ac:dyDescent="0.2">
      <c r="H686" s="6"/>
      <c r="I686" s="4"/>
    </row>
    <row r="687" spans="8:9" x14ac:dyDescent="0.2">
      <c r="H687" s="6"/>
      <c r="I687" s="4"/>
    </row>
    <row r="688" spans="8:9" x14ac:dyDescent="0.2">
      <c r="H688" s="6"/>
      <c r="I688" s="4"/>
    </row>
    <row r="689" spans="8:9" x14ac:dyDescent="0.2">
      <c r="H689" s="6"/>
      <c r="I689" s="4"/>
    </row>
    <row r="690" spans="8:9" x14ac:dyDescent="0.2">
      <c r="H690" s="6"/>
      <c r="I690" s="4"/>
    </row>
    <row r="691" spans="8:9" x14ac:dyDescent="0.2">
      <c r="H691" s="6"/>
      <c r="I691" s="4"/>
    </row>
    <row r="692" spans="8:9" x14ac:dyDescent="0.2">
      <c r="H692" s="6"/>
      <c r="I692" s="4"/>
    </row>
    <row r="693" spans="8:9" x14ac:dyDescent="0.2">
      <c r="H693" s="6"/>
      <c r="I693" s="4"/>
    </row>
    <row r="694" spans="8:9" x14ac:dyDescent="0.2">
      <c r="H694" s="6"/>
      <c r="I694" s="4"/>
    </row>
    <row r="695" spans="8:9" x14ac:dyDescent="0.2">
      <c r="H695" s="6"/>
      <c r="I695" s="4"/>
    </row>
    <row r="696" spans="8:9" x14ac:dyDescent="0.2">
      <c r="H696" s="6"/>
      <c r="I696" s="4"/>
    </row>
    <row r="697" spans="8:9" x14ac:dyDescent="0.2">
      <c r="H697" s="6"/>
      <c r="I697" s="4"/>
    </row>
    <row r="698" spans="8:9" x14ac:dyDescent="0.2">
      <c r="H698" s="6"/>
      <c r="I698" s="4"/>
    </row>
    <row r="699" spans="8:9" x14ac:dyDescent="0.2">
      <c r="H699" s="6"/>
      <c r="I699" s="4"/>
    </row>
    <row r="700" spans="8:9" x14ac:dyDescent="0.2">
      <c r="H700" s="6"/>
      <c r="I700" s="4"/>
    </row>
    <row r="701" spans="8:9" x14ac:dyDescent="0.2">
      <c r="H701" s="6"/>
      <c r="I701" s="4"/>
    </row>
    <row r="702" spans="8:9" x14ac:dyDescent="0.2">
      <c r="H702" s="6"/>
      <c r="I702" s="4"/>
    </row>
    <row r="703" spans="8:9" x14ac:dyDescent="0.2">
      <c r="H703" s="6"/>
      <c r="I703" s="4"/>
    </row>
    <row r="704" spans="8:9" x14ac:dyDescent="0.2">
      <c r="H704" s="6"/>
      <c r="I704" s="4"/>
    </row>
    <row r="705" spans="8:9" x14ac:dyDescent="0.2">
      <c r="H705" s="6"/>
      <c r="I705" s="4"/>
    </row>
    <row r="706" spans="8:9" x14ac:dyDescent="0.2">
      <c r="H706" s="6"/>
      <c r="I706" s="4"/>
    </row>
    <row r="707" spans="8:9" x14ac:dyDescent="0.2">
      <c r="H707" s="6"/>
      <c r="I707" s="4"/>
    </row>
    <row r="708" spans="8:9" x14ac:dyDescent="0.2">
      <c r="H708" s="6"/>
      <c r="I708" s="4"/>
    </row>
    <row r="709" spans="8:9" x14ac:dyDescent="0.2">
      <c r="H709" s="6"/>
      <c r="I709" s="4"/>
    </row>
    <row r="710" spans="8:9" x14ac:dyDescent="0.2">
      <c r="H710" s="6"/>
      <c r="I710" s="4"/>
    </row>
    <row r="711" spans="8:9" x14ac:dyDescent="0.2">
      <c r="H711" s="6"/>
      <c r="I711" s="4"/>
    </row>
    <row r="712" spans="8:9" x14ac:dyDescent="0.2">
      <c r="H712" s="6"/>
      <c r="I712" s="4"/>
    </row>
    <row r="713" spans="8:9" x14ac:dyDescent="0.2">
      <c r="H713" s="6"/>
      <c r="I713" s="4"/>
    </row>
    <row r="714" spans="8:9" x14ac:dyDescent="0.2">
      <c r="H714" s="6"/>
      <c r="I714" s="4"/>
    </row>
    <row r="715" spans="8:9" x14ac:dyDescent="0.2">
      <c r="H715" s="6"/>
      <c r="I715" s="4"/>
    </row>
    <row r="716" spans="8:9" x14ac:dyDescent="0.2">
      <c r="H716" s="6"/>
      <c r="I716" s="4"/>
    </row>
    <row r="717" spans="8:9" x14ac:dyDescent="0.2">
      <c r="H717" s="6"/>
      <c r="I717" s="4"/>
    </row>
    <row r="718" spans="8:9" x14ac:dyDescent="0.2">
      <c r="H718" s="6"/>
      <c r="I718" s="4"/>
    </row>
    <row r="719" spans="8:9" x14ac:dyDescent="0.2">
      <c r="H719" s="6"/>
      <c r="I719" s="4"/>
    </row>
    <row r="720" spans="8:9" x14ac:dyDescent="0.2">
      <c r="H720" s="6"/>
      <c r="I720" s="4"/>
    </row>
    <row r="721" spans="8:9" x14ac:dyDescent="0.2">
      <c r="H721" s="6"/>
      <c r="I721" s="4"/>
    </row>
    <row r="722" spans="8:9" x14ac:dyDescent="0.2">
      <c r="H722" s="6"/>
      <c r="I722" s="4"/>
    </row>
    <row r="723" spans="8:9" x14ac:dyDescent="0.2">
      <c r="H723" s="6"/>
      <c r="I723" s="4"/>
    </row>
    <row r="724" spans="8:9" x14ac:dyDescent="0.2">
      <c r="H724" s="6"/>
      <c r="I724" s="4"/>
    </row>
    <row r="725" spans="8:9" x14ac:dyDescent="0.2">
      <c r="H725" s="6"/>
      <c r="I725" s="4"/>
    </row>
    <row r="726" spans="8:9" x14ac:dyDescent="0.2">
      <c r="H726" s="6"/>
      <c r="I726" s="4"/>
    </row>
    <row r="727" spans="8:9" x14ac:dyDescent="0.2">
      <c r="H727" s="6"/>
      <c r="I727" s="4"/>
    </row>
    <row r="728" spans="8:9" x14ac:dyDescent="0.2">
      <c r="H728" s="6"/>
      <c r="I728" s="4"/>
    </row>
    <row r="729" spans="8:9" x14ac:dyDescent="0.2">
      <c r="H729" s="6"/>
      <c r="I729" s="4"/>
    </row>
    <row r="730" spans="8:9" x14ac:dyDescent="0.2">
      <c r="H730" s="6"/>
      <c r="I730" s="4"/>
    </row>
    <row r="731" spans="8:9" x14ac:dyDescent="0.2">
      <c r="H731" s="6"/>
      <c r="I731" s="4"/>
    </row>
    <row r="732" spans="8:9" x14ac:dyDescent="0.2">
      <c r="H732" s="6"/>
      <c r="I732" s="4"/>
    </row>
    <row r="733" spans="8:9" x14ac:dyDescent="0.2">
      <c r="H733" s="6"/>
      <c r="I733" s="4"/>
    </row>
    <row r="734" spans="8:9" x14ac:dyDescent="0.2">
      <c r="H734" s="6"/>
      <c r="I734" s="4"/>
    </row>
    <row r="735" spans="8:9" x14ac:dyDescent="0.2">
      <c r="H735" s="6"/>
      <c r="I735" s="4"/>
    </row>
    <row r="736" spans="8:9" x14ac:dyDescent="0.2">
      <c r="H736" s="6"/>
      <c r="I736" s="4"/>
    </row>
    <row r="737" spans="8:9" x14ac:dyDescent="0.2">
      <c r="H737" s="6"/>
      <c r="I737" s="4"/>
    </row>
    <row r="738" spans="8:9" x14ac:dyDescent="0.2">
      <c r="H738" s="6"/>
      <c r="I738" s="4"/>
    </row>
    <row r="739" spans="8:9" x14ac:dyDescent="0.2">
      <c r="H739" s="6"/>
      <c r="I739" s="4"/>
    </row>
    <row r="740" spans="8:9" x14ac:dyDescent="0.2">
      <c r="H740" s="6"/>
      <c r="I740" s="4"/>
    </row>
    <row r="741" spans="8:9" x14ac:dyDescent="0.2">
      <c r="H741" s="6"/>
      <c r="I741" s="4"/>
    </row>
    <row r="742" spans="8:9" x14ac:dyDescent="0.2">
      <c r="H742" s="6"/>
      <c r="I742" s="4"/>
    </row>
    <row r="743" spans="8:9" x14ac:dyDescent="0.2">
      <c r="H743" s="6"/>
      <c r="I743" s="4"/>
    </row>
    <row r="744" spans="8:9" x14ac:dyDescent="0.2">
      <c r="H744" s="6"/>
      <c r="I744" s="4"/>
    </row>
    <row r="745" spans="8:9" x14ac:dyDescent="0.2">
      <c r="H745" s="6"/>
      <c r="I745" s="4"/>
    </row>
    <row r="746" spans="8:9" x14ac:dyDescent="0.2">
      <c r="H746" s="6"/>
      <c r="I746" s="4"/>
    </row>
    <row r="747" spans="8:9" x14ac:dyDescent="0.2">
      <c r="H747" s="6"/>
      <c r="I747" s="4"/>
    </row>
    <row r="748" spans="8:9" x14ac:dyDescent="0.2">
      <c r="H748" s="6"/>
      <c r="I748" s="4"/>
    </row>
    <row r="749" spans="8:9" x14ac:dyDescent="0.2">
      <c r="H749" s="6"/>
      <c r="I749" s="4"/>
    </row>
    <row r="750" spans="8:9" x14ac:dyDescent="0.2">
      <c r="H750" s="6"/>
      <c r="I750" s="4"/>
    </row>
    <row r="751" spans="8:9" x14ac:dyDescent="0.2">
      <c r="H751" s="6"/>
      <c r="I751" s="4"/>
    </row>
    <row r="752" spans="8:9" x14ac:dyDescent="0.2">
      <c r="H752" s="6"/>
      <c r="I752" s="4"/>
    </row>
    <row r="753" spans="8:9" x14ac:dyDescent="0.2">
      <c r="H753" s="6"/>
      <c r="I753" s="4"/>
    </row>
    <row r="754" spans="8:9" x14ac:dyDescent="0.2">
      <c r="H754" s="6"/>
      <c r="I754" s="4"/>
    </row>
    <row r="755" spans="8:9" x14ac:dyDescent="0.2">
      <c r="H755" s="6"/>
      <c r="I755" s="4"/>
    </row>
    <row r="756" spans="8:9" x14ac:dyDescent="0.2">
      <c r="H756" s="6"/>
      <c r="I756" s="4"/>
    </row>
    <row r="757" spans="8:9" x14ac:dyDescent="0.2">
      <c r="H757" s="6"/>
      <c r="I757" s="4"/>
    </row>
    <row r="758" spans="8:9" x14ac:dyDescent="0.2">
      <c r="H758" s="6"/>
      <c r="I758" s="4"/>
    </row>
    <row r="759" spans="8:9" x14ac:dyDescent="0.2">
      <c r="H759" s="6"/>
      <c r="I759" s="4"/>
    </row>
    <row r="760" spans="8:9" x14ac:dyDescent="0.2">
      <c r="H760" s="6"/>
      <c r="I760" s="4"/>
    </row>
    <row r="761" spans="8:9" x14ac:dyDescent="0.2">
      <c r="H761" s="6"/>
      <c r="I761" s="4"/>
    </row>
    <row r="762" spans="8:9" x14ac:dyDescent="0.2">
      <c r="H762" s="6"/>
      <c r="I762" s="4"/>
    </row>
    <row r="763" spans="8:9" x14ac:dyDescent="0.2">
      <c r="H763" s="6"/>
      <c r="I763" s="4"/>
    </row>
    <row r="764" spans="8:9" x14ac:dyDescent="0.2">
      <c r="H764" s="6"/>
      <c r="I764" s="4"/>
    </row>
    <row r="765" spans="8:9" x14ac:dyDescent="0.2">
      <c r="H765" s="6"/>
      <c r="I765" s="4"/>
    </row>
    <row r="766" spans="8:9" x14ac:dyDescent="0.2">
      <c r="H766" s="6"/>
      <c r="I766" s="4"/>
    </row>
    <row r="767" spans="8:9" x14ac:dyDescent="0.2">
      <c r="H767" s="6"/>
      <c r="I767" s="4"/>
    </row>
    <row r="768" spans="8:9" x14ac:dyDescent="0.2">
      <c r="H768" s="6"/>
      <c r="I768" s="4"/>
    </row>
    <row r="769" spans="8:9" x14ac:dyDescent="0.2">
      <c r="H769" s="6"/>
      <c r="I769" s="4"/>
    </row>
    <row r="770" spans="8:9" x14ac:dyDescent="0.2">
      <c r="H770" s="6"/>
      <c r="I770" s="4"/>
    </row>
    <row r="771" spans="8:9" x14ac:dyDescent="0.2">
      <c r="H771" s="6"/>
      <c r="I771" s="4"/>
    </row>
    <row r="772" spans="8:9" x14ac:dyDescent="0.2">
      <c r="H772" s="6"/>
      <c r="I772" s="4"/>
    </row>
    <row r="773" spans="8:9" x14ac:dyDescent="0.2">
      <c r="H773" s="6"/>
      <c r="I773" s="4"/>
    </row>
    <row r="774" spans="8:9" x14ac:dyDescent="0.2">
      <c r="H774" s="6"/>
      <c r="I774" s="4"/>
    </row>
    <row r="775" spans="8:9" x14ac:dyDescent="0.2">
      <c r="H775" s="6"/>
      <c r="I775" s="4"/>
    </row>
    <row r="776" spans="8:9" x14ac:dyDescent="0.2">
      <c r="H776" s="6"/>
      <c r="I776" s="4"/>
    </row>
    <row r="777" spans="8:9" x14ac:dyDescent="0.2">
      <c r="H777" s="6"/>
      <c r="I777" s="4"/>
    </row>
    <row r="778" spans="8:9" x14ac:dyDescent="0.2">
      <c r="H778" s="6"/>
      <c r="I778" s="4"/>
    </row>
    <row r="779" spans="8:9" x14ac:dyDescent="0.2">
      <c r="H779" s="6"/>
      <c r="I779" s="4"/>
    </row>
    <row r="780" spans="8:9" x14ac:dyDescent="0.2">
      <c r="H780" s="6"/>
      <c r="I780" s="4"/>
    </row>
    <row r="781" spans="8:9" x14ac:dyDescent="0.2">
      <c r="H781" s="6"/>
      <c r="I781" s="4"/>
    </row>
    <row r="782" spans="8:9" x14ac:dyDescent="0.2">
      <c r="H782" s="6"/>
      <c r="I782" s="4"/>
    </row>
    <row r="783" spans="8:9" x14ac:dyDescent="0.2">
      <c r="H783" s="6"/>
      <c r="I783" s="4"/>
    </row>
    <row r="784" spans="8:9" x14ac:dyDescent="0.2">
      <c r="H784" s="6"/>
      <c r="I784" s="4"/>
    </row>
    <row r="785" spans="8:9" x14ac:dyDescent="0.2">
      <c r="H785" s="6"/>
      <c r="I785" s="4"/>
    </row>
    <row r="786" spans="8:9" x14ac:dyDescent="0.2">
      <c r="H786" s="6"/>
      <c r="I786" s="4"/>
    </row>
    <row r="787" spans="8:9" x14ac:dyDescent="0.2">
      <c r="H787" s="6"/>
      <c r="I787" s="4"/>
    </row>
    <row r="788" spans="8:9" x14ac:dyDescent="0.2">
      <c r="H788" s="6"/>
      <c r="I788" s="4"/>
    </row>
    <row r="789" spans="8:9" x14ac:dyDescent="0.2">
      <c r="H789" s="6"/>
      <c r="I789" s="4"/>
    </row>
    <row r="790" spans="8:9" x14ac:dyDescent="0.2">
      <c r="H790" s="6"/>
      <c r="I790" s="4"/>
    </row>
    <row r="791" spans="8:9" x14ac:dyDescent="0.2">
      <c r="H791" s="6"/>
      <c r="I791" s="4"/>
    </row>
    <row r="792" spans="8:9" x14ac:dyDescent="0.2">
      <c r="H792" s="6"/>
      <c r="I792" s="4"/>
    </row>
    <row r="793" spans="8:9" x14ac:dyDescent="0.2">
      <c r="H793" s="6"/>
      <c r="I793" s="4"/>
    </row>
    <row r="794" spans="8:9" x14ac:dyDescent="0.2">
      <c r="H794" s="6"/>
      <c r="I794" s="4"/>
    </row>
    <row r="795" spans="8:9" x14ac:dyDescent="0.2">
      <c r="H795" s="6"/>
      <c r="I795" s="4"/>
    </row>
    <row r="796" spans="8:9" x14ac:dyDescent="0.2">
      <c r="H796" s="6"/>
      <c r="I796" s="4"/>
    </row>
    <row r="797" spans="8:9" x14ac:dyDescent="0.2">
      <c r="H797" s="6"/>
      <c r="I797" s="4"/>
    </row>
    <row r="798" spans="8:9" x14ac:dyDescent="0.2">
      <c r="H798" s="6"/>
      <c r="I798" s="4"/>
    </row>
    <row r="799" spans="8:9" x14ac:dyDescent="0.2">
      <c r="H799" s="6"/>
      <c r="I799" s="4"/>
    </row>
    <row r="800" spans="8:9" x14ac:dyDescent="0.2">
      <c r="H800" s="6"/>
      <c r="I800" s="4"/>
    </row>
    <row r="801" spans="8:9" x14ac:dyDescent="0.2">
      <c r="H801" s="6"/>
      <c r="I801" s="4"/>
    </row>
    <row r="802" spans="8:9" x14ac:dyDescent="0.2">
      <c r="H802" s="6"/>
      <c r="I802" s="4"/>
    </row>
    <row r="803" spans="8:9" x14ac:dyDescent="0.2">
      <c r="H803" s="6"/>
      <c r="I803" s="4"/>
    </row>
    <row r="804" spans="8:9" x14ac:dyDescent="0.2">
      <c r="H804" s="6"/>
      <c r="I804" s="4"/>
    </row>
    <row r="805" spans="8:9" x14ac:dyDescent="0.2">
      <c r="H805" s="6"/>
      <c r="I805" s="4"/>
    </row>
    <row r="806" spans="8:9" x14ac:dyDescent="0.2">
      <c r="H806" s="6"/>
      <c r="I806" s="4"/>
    </row>
    <row r="807" spans="8:9" x14ac:dyDescent="0.2">
      <c r="H807" s="6"/>
      <c r="I807" s="4"/>
    </row>
    <row r="808" spans="8:9" x14ac:dyDescent="0.2">
      <c r="H808" s="6"/>
      <c r="I808" s="4"/>
    </row>
    <row r="809" spans="8:9" x14ac:dyDescent="0.2">
      <c r="H809" s="6"/>
      <c r="I809" s="4"/>
    </row>
    <row r="810" spans="8:9" x14ac:dyDescent="0.2">
      <c r="H810" s="6"/>
      <c r="I810" s="4"/>
    </row>
    <row r="811" spans="8:9" x14ac:dyDescent="0.2">
      <c r="H811" s="6"/>
      <c r="I811" s="4"/>
    </row>
    <row r="812" spans="8:9" x14ac:dyDescent="0.2">
      <c r="H812" s="6"/>
      <c r="I812" s="4"/>
    </row>
    <row r="813" spans="8:9" x14ac:dyDescent="0.2">
      <c r="H813" s="6"/>
      <c r="I813" s="4"/>
    </row>
    <row r="814" spans="8:9" x14ac:dyDescent="0.2">
      <c r="H814" s="6"/>
      <c r="I814" s="4"/>
    </row>
    <row r="815" spans="8:9" x14ac:dyDescent="0.2">
      <c r="H815" s="6"/>
      <c r="I815" s="4"/>
    </row>
    <row r="816" spans="8:9" x14ac:dyDescent="0.2">
      <c r="H816" s="6"/>
      <c r="I816" s="4"/>
    </row>
    <row r="817" spans="8:9" x14ac:dyDescent="0.2">
      <c r="H817" s="6"/>
      <c r="I817" s="4"/>
    </row>
    <row r="818" spans="8:9" x14ac:dyDescent="0.2">
      <c r="H818" s="6"/>
      <c r="I818" s="4"/>
    </row>
    <row r="819" spans="8:9" x14ac:dyDescent="0.2">
      <c r="H819" s="6"/>
      <c r="I819" s="4"/>
    </row>
    <row r="820" spans="8:9" x14ac:dyDescent="0.2">
      <c r="H820" s="6"/>
      <c r="I820" s="4"/>
    </row>
    <row r="821" spans="8:9" x14ac:dyDescent="0.2">
      <c r="H821" s="6"/>
      <c r="I821" s="4"/>
    </row>
    <row r="822" spans="8:9" x14ac:dyDescent="0.2">
      <c r="H822" s="6"/>
      <c r="I822" s="4"/>
    </row>
    <row r="823" spans="8:9" x14ac:dyDescent="0.2">
      <c r="H823" s="6"/>
      <c r="I823" s="4"/>
    </row>
    <row r="824" spans="8:9" x14ac:dyDescent="0.2">
      <c r="H824" s="6"/>
      <c r="I824" s="4"/>
    </row>
    <row r="825" spans="8:9" x14ac:dyDescent="0.2">
      <c r="H825" s="6"/>
      <c r="I825" s="4"/>
    </row>
    <row r="826" spans="8:9" x14ac:dyDescent="0.2">
      <c r="H826" s="6"/>
      <c r="I826" s="4"/>
    </row>
    <row r="827" spans="8:9" x14ac:dyDescent="0.2">
      <c r="H827" s="6"/>
      <c r="I827" s="4"/>
    </row>
    <row r="828" spans="8:9" x14ac:dyDescent="0.2">
      <c r="H828" s="6"/>
      <c r="I828" s="4"/>
    </row>
    <row r="829" spans="8:9" x14ac:dyDescent="0.2">
      <c r="H829" s="6"/>
      <c r="I829" s="4"/>
    </row>
    <row r="830" spans="8:9" x14ac:dyDescent="0.2">
      <c r="H830" s="6"/>
      <c r="I830" s="4"/>
    </row>
    <row r="831" spans="8:9" x14ac:dyDescent="0.2">
      <c r="H831" s="6"/>
      <c r="I831" s="4"/>
    </row>
    <row r="832" spans="8:9" x14ac:dyDescent="0.2">
      <c r="H832" s="6"/>
      <c r="I832" s="4"/>
    </row>
    <row r="833" spans="8:9" x14ac:dyDescent="0.2">
      <c r="H833" s="6"/>
      <c r="I833" s="4"/>
    </row>
    <row r="834" spans="8:9" x14ac:dyDescent="0.2">
      <c r="H834" s="6"/>
      <c r="I834" s="4"/>
    </row>
    <row r="835" spans="8:9" x14ac:dyDescent="0.2">
      <c r="H835" s="6"/>
      <c r="I835" s="4"/>
    </row>
    <row r="836" spans="8:9" x14ac:dyDescent="0.2">
      <c r="H836" s="6"/>
      <c r="I836" s="4"/>
    </row>
    <row r="837" spans="8:9" x14ac:dyDescent="0.2">
      <c r="H837" s="6"/>
      <c r="I837" s="4"/>
    </row>
    <row r="838" spans="8:9" x14ac:dyDescent="0.2">
      <c r="H838" s="6"/>
      <c r="I838" s="4"/>
    </row>
    <row r="839" spans="8:9" x14ac:dyDescent="0.2">
      <c r="H839" s="6"/>
      <c r="I839" s="4"/>
    </row>
    <row r="840" spans="8:9" x14ac:dyDescent="0.2">
      <c r="H840" s="6"/>
      <c r="I840" s="4"/>
    </row>
    <row r="841" spans="8:9" x14ac:dyDescent="0.2">
      <c r="H841" s="6"/>
      <c r="I841" s="4"/>
    </row>
    <row r="842" spans="8:9" x14ac:dyDescent="0.2">
      <c r="H842" s="6"/>
      <c r="I842" s="4"/>
    </row>
    <row r="843" spans="8:9" x14ac:dyDescent="0.2">
      <c r="H843" s="6"/>
      <c r="I843" s="4"/>
    </row>
    <row r="844" spans="8:9" x14ac:dyDescent="0.2">
      <c r="H844" s="6"/>
      <c r="I844" s="4"/>
    </row>
    <row r="845" spans="8:9" x14ac:dyDescent="0.2">
      <c r="H845" s="6"/>
      <c r="I845" s="4"/>
    </row>
    <row r="846" spans="8:9" x14ac:dyDescent="0.2">
      <c r="H846" s="6"/>
      <c r="I846" s="4"/>
    </row>
    <row r="847" spans="8:9" x14ac:dyDescent="0.2">
      <c r="H847" s="6"/>
      <c r="I847" s="4"/>
    </row>
    <row r="848" spans="8:9" x14ac:dyDescent="0.2">
      <c r="H848" s="6"/>
      <c r="I848" s="4"/>
    </row>
    <row r="849" spans="8:9" x14ac:dyDescent="0.2">
      <c r="H849" s="6"/>
      <c r="I849" s="4"/>
    </row>
    <row r="850" spans="8:9" x14ac:dyDescent="0.2">
      <c r="H850" s="6"/>
      <c r="I850" s="4"/>
    </row>
    <row r="851" spans="8:9" x14ac:dyDescent="0.2">
      <c r="H851" s="6"/>
      <c r="I851" s="4"/>
    </row>
    <row r="852" spans="8:9" x14ac:dyDescent="0.2">
      <c r="H852" s="6"/>
      <c r="I852" s="4"/>
    </row>
    <row r="853" spans="8:9" x14ac:dyDescent="0.2">
      <c r="H853" s="6"/>
      <c r="I853" s="4"/>
    </row>
    <row r="854" spans="8:9" x14ac:dyDescent="0.2">
      <c r="H854" s="6"/>
      <c r="I854" s="4"/>
    </row>
    <row r="855" spans="8:9" x14ac:dyDescent="0.2">
      <c r="H855" s="6"/>
      <c r="I855" s="4"/>
    </row>
    <row r="856" spans="8:9" x14ac:dyDescent="0.2">
      <c r="H856" s="6"/>
      <c r="I856" s="4"/>
    </row>
    <row r="857" spans="8:9" x14ac:dyDescent="0.2">
      <c r="H857" s="6"/>
      <c r="I857" s="4"/>
    </row>
    <row r="858" spans="8:9" x14ac:dyDescent="0.2">
      <c r="H858" s="6"/>
      <c r="I858" s="4"/>
    </row>
    <row r="859" spans="8:9" x14ac:dyDescent="0.2">
      <c r="H859" s="6"/>
      <c r="I859" s="4"/>
    </row>
    <row r="860" spans="8:9" x14ac:dyDescent="0.2">
      <c r="H860" s="6"/>
      <c r="I860" s="4"/>
    </row>
    <row r="861" spans="8:9" x14ac:dyDescent="0.2">
      <c r="H861" s="6"/>
      <c r="I861" s="4"/>
    </row>
    <row r="862" spans="8:9" x14ac:dyDescent="0.2">
      <c r="H862" s="6"/>
      <c r="I862" s="4"/>
    </row>
    <row r="863" spans="8:9" x14ac:dyDescent="0.2">
      <c r="H863" s="6"/>
      <c r="I863" s="4"/>
    </row>
    <row r="864" spans="8:9" x14ac:dyDescent="0.2">
      <c r="H864" s="6"/>
      <c r="I864" s="4"/>
    </row>
    <row r="865" spans="8:9" x14ac:dyDescent="0.2">
      <c r="H865" s="6"/>
      <c r="I865" s="4"/>
    </row>
    <row r="866" spans="8:9" x14ac:dyDescent="0.2">
      <c r="H866" s="6"/>
      <c r="I866" s="4"/>
    </row>
    <row r="867" spans="8:9" x14ac:dyDescent="0.2">
      <c r="H867" s="6"/>
      <c r="I867" s="4"/>
    </row>
    <row r="868" spans="8:9" x14ac:dyDescent="0.2">
      <c r="H868" s="6"/>
      <c r="I868" s="4"/>
    </row>
    <row r="869" spans="8:9" x14ac:dyDescent="0.2">
      <c r="H869" s="6"/>
      <c r="I869" s="4"/>
    </row>
    <row r="870" spans="8:9" x14ac:dyDescent="0.2">
      <c r="H870" s="6"/>
      <c r="I870" s="4"/>
    </row>
    <row r="871" spans="8:9" x14ac:dyDescent="0.2">
      <c r="H871" s="6"/>
      <c r="I871" s="4"/>
    </row>
    <row r="872" spans="8:9" x14ac:dyDescent="0.2">
      <c r="H872" s="6"/>
      <c r="I872" s="4"/>
    </row>
    <row r="873" spans="8:9" x14ac:dyDescent="0.2">
      <c r="H873" s="6"/>
      <c r="I873" s="4"/>
    </row>
    <row r="874" spans="8:9" x14ac:dyDescent="0.2">
      <c r="H874" s="6"/>
      <c r="I874" s="4"/>
    </row>
    <row r="875" spans="8:9" x14ac:dyDescent="0.2">
      <c r="H875" s="6"/>
      <c r="I875" s="4"/>
    </row>
    <row r="876" spans="8:9" x14ac:dyDescent="0.2">
      <c r="H876" s="6"/>
      <c r="I876" s="4"/>
    </row>
    <row r="877" spans="8:9" x14ac:dyDescent="0.2">
      <c r="H877" s="6"/>
      <c r="I877" s="4"/>
    </row>
    <row r="878" spans="8:9" x14ac:dyDescent="0.2">
      <c r="H878" s="6"/>
      <c r="I878" s="4"/>
    </row>
    <row r="879" spans="8:9" x14ac:dyDescent="0.2">
      <c r="H879" s="6"/>
      <c r="I879" s="4"/>
    </row>
    <row r="880" spans="8:9" x14ac:dyDescent="0.2">
      <c r="H880" s="6"/>
      <c r="I880" s="4"/>
    </row>
    <row r="881" spans="8:9" x14ac:dyDescent="0.2">
      <c r="H881" s="6"/>
      <c r="I881" s="4"/>
    </row>
    <row r="882" spans="8:9" x14ac:dyDescent="0.2">
      <c r="H882" s="6"/>
      <c r="I882" s="4"/>
    </row>
    <row r="883" spans="8:9" x14ac:dyDescent="0.2">
      <c r="H883" s="6"/>
      <c r="I883" s="4"/>
    </row>
    <row r="884" spans="8:9" x14ac:dyDescent="0.2">
      <c r="H884" s="6"/>
      <c r="I884" s="4"/>
    </row>
    <row r="885" spans="8:9" x14ac:dyDescent="0.2">
      <c r="H885" s="6"/>
      <c r="I885" s="4"/>
    </row>
    <row r="886" spans="8:9" x14ac:dyDescent="0.2">
      <c r="H886" s="6"/>
      <c r="I886" s="4"/>
    </row>
    <row r="887" spans="8:9" x14ac:dyDescent="0.2">
      <c r="H887" s="6"/>
      <c r="I887" s="4"/>
    </row>
    <row r="888" spans="8:9" x14ac:dyDescent="0.2">
      <c r="H888" s="6"/>
      <c r="I888" s="4"/>
    </row>
    <row r="889" spans="8:9" x14ac:dyDescent="0.2">
      <c r="H889" s="6"/>
      <c r="I889" s="4"/>
    </row>
    <row r="890" spans="8:9" x14ac:dyDescent="0.2">
      <c r="H890" s="6"/>
      <c r="I890" s="4"/>
    </row>
    <row r="891" spans="8:9" x14ac:dyDescent="0.2">
      <c r="H891" s="6"/>
      <c r="I891" s="4"/>
    </row>
    <row r="892" spans="8:9" x14ac:dyDescent="0.2">
      <c r="H892" s="6"/>
      <c r="I892" s="4"/>
    </row>
    <row r="893" spans="8:9" x14ac:dyDescent="0.2">
      <c r="H893" s="6"/>
      <c r="I893" s="4"/>
    </row>
    <row r="894" spans="8:9" x14ac:dyDescent="0.2">
      <c r="H894" s="6"/>
      <c r="I894" s="4"/>
    </row>
    <row r="895" spans="8:9" x14ac:dyDescent="0.2">
      <c r="H895" s="6"/>
      <c r="I895" s="4"/>
    </row>
    <row r="896" spans="8:9" x14ac:dyDescent="0.2">
      <c r="H896" s="6"/>
      <c r="I896" s="4"/>
    </row>
    <row r="897" spans="8:9" x14ac:dyDescent="0.2">
      <c r="H897" s="6"/>
      <c r="I897" s="4"/>
    </row>
    <row r="898" spans="8:9" x14ac:dyDescent="0.2">
      <c r="H898" s="6"/>
      <c r="I898" s="4"/>
    </row>
    <row r="899" spans="8:9" x14ac:dyDescent="0.2">
      <c r="H899" s="6"/>
      <c r="I899" s="4"/>
    </row>
    <row r="900" spans="8:9" x14ac:dyDescent="0.2">
      <c r="H900" s="6"/>
      <c r="I900" s="4"/>
    </row>
    <row r="901" spans="8:9" x14ac:dyDescent="0.2">
      <c r="H901" s="6"/>
      <c r="I901" s="4"/>
    </row>
    <row r="902" spans="8:9" x14ac:dyDescent="0.2">
      <c r="H902" s="6"/>
      <c r="I902" s="4"/>
    </row>
    <row r="903" spans="8:9" x14ac:dyDescent="0.2">
      <c r="H903" s="6"/>
      <c r="I903" s="4"/>
    </row>
    <row r="904" spans="8:9" x14ac:dyDescent="0.2">
      <c r="H904" s="6"/>
      <c r="I904" s="4"/>
    </row>
    <row r="905" spans="8:9" x14ac:dyDescent="0.2">
      <c r="H905" s="6"/>
      <c r="I905" s="4"/>
    </row>
    <row r="906" spans="8:9" x14ac:dyDescent="0.2">
      <c r="H906" s="6"/>
      <c r="I906" s="4"/>
    </row>
    <row r="907" spans="8:9" x14ac:dyDescent="0.2">
      <c r="H907" s="6"/>
      <c r="I907" s="4"/>
    </row>
    <row r="908" spans="8:9" x14ac:dyDescent="0.2">
      <c r="H908" s="6"/>
      <c r="I908" s="4"/>
    </row>
    <row r="909" spans="8:9" x14ac:dyDescent="0.2">
      <c r="H909" s="6"/>
      <c r="I909" s="4"/>
    </row>
    <row r="910" spans="8:9" x14ac:dyDescent="0.2">
      <c r="H910" s="6"/>
      <c r="I910" s="4"/>
    </row>
    <row r="911" spans="8:9" x14ac:dyDescent="0.2">
      <c r="H911" s="6"/>
      <c r="I911" s="4"/>
    </row>
    <row r="912" spans="8:9" x14ac:dyDescent="0.2">
      <c r="H912" s="6"/>
      <c r="I912" s="4"/>
    </row>
    <row r="913" spans="8:9" x14ac:dyDescent="0.2">
      <c r="H913" s="6"/>
      <c r="I913" s="4"/>
    </row>
    <row r="914" spans="8:9" x14ac:dyDescent="0.2">
      <c r="H914" s="6"/>
      <c r="I914" s="4"/>
    </row>
    <row r="915" spans="8:9" x14ac:dyDescent="0.2">
      <c r="H915" s="6"/>
      <c r="I915" s="4"/>
    </row>
    <row r="916" spans="8:9" x14ac:dyDescent="0.2">
      <c r="H916" s="6"/>
      <c r="I916" s="4"/>
    </row>
    <row r="917" spans="8:9" x14ac:dyDescent="0.2">
      <c r="H917" s="6"/>
      <c r="I917" s="4"/>
    </row>
    <row r="918" spans="8:9" x14ac:dyDescent="0.2">
      <c r="H918" s="6"/>
      <c r="I918" s="4"/>
    </row>
    <row r="919" spans="8:9" x14ac:dyDescent="0.2">
      <c r="H919" s="6"/>
      <c r="I919" s="4"/>
    </row>
    <row r="920" spans="8:9" x14ac:dyDescent="0.2">
      <c r="H920" s="6"/>
      <c r="I920" s="4"/>
    </row>
    <row r="921" spans="8:9" x14ac:dyDescent="0.2">
      <c r="H921" s="6"/>
      <c r="I921" s="4"/>
    </row>
    <row r="922" spans="8:9" x14ac:dyDescent="0.2">
      <c r="H922" s="6"/>
      <c r="I922" s="4"/>
    </row>
    <row r="923" spans="8:9" x14ac:dyDescent="0.2">
      <c r="H923" s="6"/>
      <c r="I923" s="4"/>
    </row>
    <row r="924" spans="8:9" x14ac:dyDescent="0.2">
      <c r="H924" s="6"/>
      <c r="I924" s="4"/>
    </row>
    <row r="925" spans="8:9" x14ac:dyDescent="0.2">
      <c r="H925" s="6"/>
      <c r="I925" s="4"/>
    </row>
    <row r="926" spans="8:9" x14ac:dyDescent="0.2">
      <c r="H926" s="6"/>
      <c r="I926" s="4"/>
    </row>
    <row r="927" spans="8:9" x14ac:dyDescent="0.2">
      <c r="H927" s="6"/>
      <c r="I927" s="4"/>
    </row>
    <row r="928" spans="8:9" x14ac:dyDescent="0.2">
      <c r="H928" s="6"/>
      <c r="I928" s="4"/>
    </row>
    <row r="929" spans="8:9" x14ac:dyDescent="0.2">
      <c r="H929" s="6"/>
      <c r="I929" s="4"/>
    </row>
    <row r="930" spans="8:9" x14ac:dyDescent="0.2">
      <c r="H930" s="6"/>
      <c r="I930" s="4"/>
    </row>
    <row r="931" spans="8:9" x14ac:dyDescent="0.2">
      <c r="H931" s="6"/>
      <c r="I931" s="4"/>
    </row>
    <row r="932" spans="8:9" x14ac:dyDescent="0.2">
      <c r="H932" s="6"/>
      <c r="I932" s="4"/>
    </row>
    <row r="933" spans="8:9" x14ac:dyDescent="0.2">
      <c r="H933" s="6"/>
      <c r="I933" s="4"/>
    </row>
    <row r="934" spans="8:9" x14ac:dyDescent="0.2">
      <c r="H934" s="6"/>
      <c r="I934" s="4"/>
    </row>
    <row r="935" spans="8:9" x14ac:dyDescent="0.2">
      <c r="H935" s="6"/>
      <c r="I935" s="4"/>
    </row>
    <row r="936" spans="8:9" x14ac:dyDescent="0.2">
      <c r="H936" s="6"/>
      <c r="I936" s="4"/>
    </row>
    <row r="937" spans="8:9" x14ac:dyDescent="0.2">
      <c r="H937" s="6"/>
      <c r="I937" s="4"/>
    </row>
    <row r="938" spans="8:9" x14ac:dyDescent="0.2">
      <c r="H938" s="6"/>
      <c r="I938" s="4"/>
    </row>
    <row r="939" spans="8:9" x14ac:dyDescent="0.2">
      <c r="H939" s="6"/>
      <c r="I939" s="4"/>
    </row>
    <row r="940" spans="8:9" x14ac:dyDescent="0.2">
      <c r="H940" s="6"/>
      <c r="I940" s="4"/>
    </row>
    <row r="941" spans="8:9" x14ac:dyDescent="0.2">
      <c r="H941" s="6"/>
      <c r="I941" s="4"/>
    </row>
    <row r="942" spans="8:9" x14ac:dyDescent="0.2">
      <c r="H942" s="6"/>
      <c r="I942" s="4"/>
    </row>
    <row r="943" spans="8:9" x14ac:dyDescent="0.2">
      <c r="H943" s="6"/>
      <c r="I943" s="4"/>
    </row>
    <row r="944" spans="8:9" x14ac:dyDescent="0.2">
      <c r="H944" s="6"/>
      <c r="I944" s="4"/>
    </row>
    <row r="945" spans="8:9" x14ac:dyDescent="0.2">
      <c r="H945" s="6"/>
      <c r="I945" s="4"/>
    </row>
    <row r="946" spans="8:9" x14ac:dyDescent="0.2">
      <c r="H946" s="6"/>
      <c r="I946" s="4"/>
    </row>
    <row r="947" spans="8:9" x14ac:dyDescent="0.2">
      <c r="H947" s="6"/>
      <c r="I947" s="4"/>
    </row>
    <row r="948" spans="8:9" x14ac:dyDescent="0.2">
      <c r="H948" s="6"/>
      <c r="I948" s="4"/>
    </row>
    <row r="949" spans="8:9" x14ac:dyDescent="0.2">
      <c r="H949" s="6"/>
      <c r="I949" s="4"/>
    </row>
    <row r="950" spans="8:9" x14ac:dyDescent="0.2">
      <c r="H950" s="6"/>
      <c r="I950" s="4"/>
    </row>
    <row r="951" spans="8:9" x14ac:dyDescent="0.2">
      <c r="H951" s="6"/>
      <c r="I951" s="4"/>
    </row>
    <row r="952" spans="8:9" x14ac:dyDescent="0.2">
      <c r="H952" s="6"/>
      <c r="I952" s="4"/>
    </row>
    <row r="953" spans="8:9" x14ac:dyDescent="0.2">
      <c r="H953" s="6"/>
      <c r="I953" s="4"/>
    </row>
    <row r="954" spans="8:9" x14ac:dyDescent="0.2">
      <c r="H954" s="6"/>
      <c r="I954" s="4"/>
    </row>
    <row r="955" spans="8:9" x14ac:dyDescent="0.2">
      <c r="H955" s="6"/>
      <c r="I955" s="4"/>
    </row>
    <row r="956" spans="8:9" x14ac:dyDescent="0.2">
      <c r="H956" s="6"/>
      <c r="I956" s="4"/>
    </row>
    <row r="957" spans="8:9" x14ac:dyDescent="0.2">
      <c r="H957" s="6"/>
      <c r="I957" s="4"/>
    </row>
    <row r="958" spans="8:9" x14ac:dyDescent="0.2">
      <c r="H958" s="6"/>
      <c r="I958" s="4"/>
    </row>
    <row r="959" spans="8:9" x14ac:dyDescent="0.2">
      <c r="H959" s="6"/>
      <c r="I959" s="4"/>
    </row>
    <row r="960" spans="8:9" x14ac:dyDescent="0.2">
      <c r="H960" s="6"/>
      <c r="I960" s="4"/>
    </row>
    <row r="961" spans="8:9" x14ac:dyDescent="0.2">
      <c r="H961" s="6"/>
      <c r="I961" s="4"/>
    </row>
    <row r="962" spans="8:9" x14ac:dyDescent="0.2">
      <c r="H962" s="6"/>
      <c r="I962" s="4"/>
    </row>
    <row r="963" spans="8:9" x14ac:dyDescent="0.2">
      <c r="H963" s="6"/>
      <c r="I963" s="4"/>
    </row>
    <row r="964" spans="8:9" x14ac:dyDescent="0.2">
      <c r="H964" s="6"/>
      <c r="I964" s="4"/>
    </row>
    <row r="965" spans="8:9" x14ac:dyDescent="0.2">
      <c r="H965" s="6"/>
      <c r="I965" s="4"/>
    </row>
    <row r="966" spans="8:9" x14ac:dyDescent="0.2">
      <c r="H966" s="6"/>
      <c r="I966" s="4"/>
    </row>
    <row r="967" spans="8:9" x14ac:dyDescent="0.2">
      <c r="H967" s="6"/>
      <c r="I967" s="4"/>
    </row>
    <row r="968" spans="8:9" x14ac:dyDescent="0.2">
      <c r="H968" s="6"/>
      <c r="I968" s="4"/>
    </row>
    <row r="969" spans="8:9" x14ac:dyDescent="0.2">
      <c r="H969" s="6"/>
      <c r="I969" s="4"/>
    </row>
    <row r="970" spans="8:9" x14ac:dyDescent="0.2">
      <c r="H970" s="6"/>
      <c r="I970" s="4"/>
    </row>
    <row r="971" spans="8:9" x14ac:dyDescent="0.2">
      <c r="H971" s="6"/>
      <c r="I971" s="4"/>
    </row>
    <row r="972" spans="8:9" x14ac:dyDescent="0.2">
      <c r="H972" s="6"/>
      <c r="I972" s="4"/>
    </row>
    <row r="973" spans="8:9" x14ac:dyDescent="0.2">
      <c r="H973" s="6"/>
      <c r="I973" s="4"/>
    </row>
    <row r="974" spans="8:9" x14ac:dyDescent="0.2">
      <c r="H974" s="6"/>
      <c r="I974" s="4"/>
    </row>
    <row r="975" spans="8:9" x14ac:dyDescent="0.2">
      <c r="H975" s="6"/>
      <c r="I975" s="4"/>
    </row>
    <row r="976" spans="8:9" x14ac:dyDescent="0.2">
      <c r="H976" s="6"/>
      <c r="I976" s="4"/>
    </row>
    <row r="977" spans="8:9" x14ac:dyDescent="0.2">
      <c r="H977" s="6"/>
      <c r="I977" s="4"/>
    </row>
    <row r="978" spans="8:9" x14ac:dyDescent="0.2">
      <c r="H978" s="6"/>
      <c r="I978" s="4"/>
    </row>
    <row r="979" spans="8:9" x14ac:dyDescent="0.2">
      <c r="H979" s="6"/>
      <c r="I979" s="4"/>
    </row>
    <row r="980" spans="8:9" x14ac:dyDescent="0.2">
      <c r="H980" s="6"/>
      <c r="I980" s="4"/>
    </row>
    <row r="981" spans="8:9" x14ac:dyDescent="0.2">
      <c r="H981" s="6"/>
      <c r="I981" s="4"/>
    </row>
    <row r="982" spans="8:9" x14ac:dyDescent="0.2">
      <c r="H982" s="6"/>
      <c r="I982" s="4"/>
    </row>
    <row r="983" spans="8:9" x14ac:dyDescent="0.2">
      <c r="H983" s="6"/>
      <c r="I983" s="4"/>
    </row>
    <row r="984" spans="8:9" x14ac:dyDescent="0.2">
      <c r="H984" s="6"/>
      <c r="I984" s="4"/>
    </row>
    <row r="985" spans="8:9" x14ac:dyDescent="0.2">
      <c r="H985" s="6"/>
      <c r="I985" s="4"/>
    </row>
    <row r="986" spans="8:9" x14ac:dyDescent="0.2">
      <c r="H986" s="6"/>
      <c r="I986" s="4"/>
    </row>
    <row r="987" spans="8:9" x14ac:dyDescent="0.2">
      <c r="H987" s="6"/>
      <c r="I987" s="4"/>
    </row>
    <row r="988" spans="8:9" x14ac:dyDescent="0.2">
      <c r="H988" s="6"/>
      <c r="I988" s="4"/>
    </row>
    <row r="989" spans="8:9" x14ac:dyDescent="0.2">
      <c r="H989" s="6"/>
      <c r="I989" s="4"/>
    </row>
    <row r="990" spans="8:9" x14ac:dyDescent="0.2">
      <c r="H990" s="6"/>
      <c r="I990" s="4"/>
    </row>
    <row r="991" spans="8:9" x14ac:dyDescent="0.2">
      <c r="H991" s="6"/>
      <c r="I991" s="4"/>
    </row>
    <row r="992" spans="8:9" x14ac:dyDescent="0.2">
      <c r="H992" s="6"/>
      <c r="I992" s="4"/>
    </row>
    <row r="993" spans="8:9" x14ac:dyDescent="0.2">
      <c r="H993" s="6"/>
      <c r="I993" s="4"/>
    </row>
    <row r="994" spans="8:9" x14ac:dyDescent="0.2">
      <c r="H994" s="6"/>
      <c r="I994" s="4"/>
    </row>
    <row r="995" spans="8:9" x14ac:dyDescent="0.2">
      <c r="H995" s="6"/>
      <c r="I995" s="4"/>
    </row>
    <row r="996" spans="8:9" x14ac:dyDescent="0.2">
      <c r="H996" s="6"/>
      <c r="I996" s="4"/>
    </row>
    <row r="997" spans="8:9" x14ac:dyDescent="0.2">
      <c r="H997" s="6"/>
      <c r="I997" s="4"/>
    </row>
    <row r="998" spans="8:9" x14ac:dyDescent="0.2">
      <c r="H998" s="6"/>
      <c r="I998" s="4"/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8"/>
  <sheetViews>
    <sheetView workbookViewId="0">
      <selection activeCell="Q4" sqref="Q4"/>
    </sheetView>
  </sheetViews>
  <sheetFormatPr defaultRowHeight="12.75" x14ac:dyDescent="0.2"/>
  <cols>
    <col min="1" max="1" width="17.42578125" style="1" bestFit="1" customWidth="1"/>
    <col min="2" max="2" width="22" style="1" bestFit="1" customWidth="1"/>
    <col min="3" max="3" width="10.42578125" style="1" bestFit="1" customWidth="1"/>
    <col min="4" max="4" width="22" style="1" bestFit="1" customWidth="1"/>
    <col min="5" max="5" width="9.140625" style="1"/>
    <col min="6" max="6" width="13.28515625" style="1" bestFit="1" customWidth="1"/>
    <col min="7" max="7" width="14" style="1" bestFit="1" customWidth="1"/>
    <col min="8" max="9" width="15" style="1" bestFit="1" customWidth="1"/>
    <col min="10" max="14" width="9.140625" style="1"/>
    <col min="15" max="15" width="13.28515625" style="1" bestFit="1" customWidth="1"/>
    <col min="16" max="16" width="18.42578125" style="1" bestFit="1" customWidth="1"/>
    <col min="17" max="16384" width="9.140625" style="1"/>
  </cols>
  <sheetData>
    <row r="1" spans="1:19" x14ac:dyDescent="0.2">
      <c r="A1" s="2" t="s">
        <v>0</v>
      </c>
      <c r="B1" s="1" t="s">
        <v>29</v>
      </c>
      <c r="D1" s="5">
        <v>42735</v>
      </c>
      <c r="F1" s="1">
        <v>5</v>
      </c>
      <c r="H1" s="1">
        <v>0.2</v>
      </c>
    </row>
    <row r="3" spans="1:19" x14ac:dyDescent="0.2">
      <c r="A3" s="2" t="s">
        <v>2</v>
      </c>
      <c r="B3" s="2" t="s">
        <v>3</v>
      </c>
      <c r="C3" s="2" t="s">
        <v>8</v>
      </c>
      <c r="D3" t="s">
        <v>1344</v>
      </c>
      <c r="E3" s="1" t="s">
        <v>1354</v>
      </c>
      <c r="F3" s="1" t="s">
        <v>1351</v>
      </c>
      <c r="G3" s="1" t="s">
        <v>1355</v>
      </c>
      <c r="H3" s="1" t="s">
        <v>1352</v>
      </c>
      <c r="I3" s="1" t="s">
        <v>1353</v>
      </c>
      <c r="O3" s="1" t="s">
        <v>1352</v>
      </c>
      <c r="P3" s="1" t="s">
        <v>1353</v>
      </c>
    </row>
    <row r="4" spans="1:19" x14ac:dyDescent="0.2">
      <c r="A4" s="1" t="s">
        <v>12</v>
      </c>
      <c r="B4" s="1" t="s">
        <v>13</v>
      </c>
      <c r="C4" s="5">
        <v>36161</v>
      </c>
      <c r="D4" s="4">
        <v>0</v>
      </c>
      <c r="E4" s="1">
        <f>YEAR(C4)</f>
        <v>1999</v>
      </c>
      <c r="F4" s="1">
        <f>IF(D4&lt;&gt;0,YEARFRAC($D$1,DATE(YEAR(C4),6,30),0),)</f>
        <v>0</v>
      </c>
      <c r="G4" s="1">
        <f>IF(F4&lt;&gt;0,$F$1-F4,0)</f>
        <v>0</v>
      </c>
      <c r="H4" s="6">
        <f>IF(G4&lt;=0,0,D4*$H$1)</f>
        <v>0</v>
      </c>
      <c r="I4" s="4">
        <f>G4*H4</f>
        <v>0</v>
      </c>
      <c r="M4" s="22" t="s">
        <v>12</v>
      </c>
      <c r="N4" s="22" t="s">
        <v>13</v>
      </c>
      <c r="O4" s="6">
        <f>SUMIFS(H$4:H$206,$A$4:$A$206,$M4,$B$4:$B$206,$N4)</f>
        <v>9330325.6799999997</v>
      </c>
      <c r="P4" s="6">
        <f>SUMIFS(I$4:I$206,$A$4:$A$206,$M4,$B$4:$B$206,$N4)</f>
        <v>24862003.422000002</v>
      </c>
      <c r="Q4" s="4">
        <f>P4/SUMIFS($P$4:$P$15,$M$4:$M$15,M4)</f>
        <v>0.9804861188246391</v>
      </c>
    </row>
    <row r="5" spans="1:19" x14ac:dyDescent="0.2">
      <c r="A5" s="1" t="s">
        <v>12</v>
      </c>
      <c r="B5" s="1" t="s">
        <v>13</v>
      </c>
      <c r="C5" s="5">
        <v>36526</v>
      </c>
      <c r="D5" s="4">
        <v>0</v>
      </c>
      <c r="E5" s="1">
        <f t="shared" ref="E5:E68" si="0">YEAR(C5)</f>
        <v>2000</v>
      </c>
      <c r="F5" s="1">
        <f t="shared" ref="F5:F68" si="1">IF(D5&lt;&gt;0,YEARFRAC($D$1,DATE(YEAR(C5),6,30),0),)</f>
        <v>0</v>
      </c>
      <c r="G5" s="1">
        <f t="shared" ref="G5:G68" si="2">IF(F5&lt;&gt;0,$F$1-F5,0)</f>
        <v>0</v>
      </c>
      <c r="H5" s="6">
        <f t="shared" ref="H5:H68" si="3">IF(G5&lt;=0,0,D5*$H$1)</f>
        <v>0</v>
      </c>
      <c r="I5" s="4">
        <f t="shared" ref="I5:I68" si="4">G5*H5</f>
        <v>0</v>
      </c>
      <c r="M5" s="22" t="s">
        <v>12</v>
      </c>
      <c r="N5" s="22" t="s">
        <v>45</v>
      </c>
      <c r="O5" s="6">
        <f t="shared" ref="O5:O15" si="5">SUMIFS(H$4:H$206,$A$4:$A$206,$M5,$B$4:$B$206,$N5)</f>
        <v>36966.786000000007</v>
      </c>
      <c r="P5" s="6">
        <f t="shared" ref="P5:P15" si="6">SUMIFS(I$4:I$206,$A$4:$A$206,$M5,$B$4:$B$206,$N5)</f>
        <v>95346.151000000013</v>
      </c>
      <c r="Q5" s="4">
        <f t="shared" ref="Q5:Q10" si="7">P5/SUMIFS($P$4:$P$15,$M$4:$M$15,M5)</f>
        <v>3.7601787736918275E-3</v>
      </c>
    </row>
    <row r="6" spans="1:19" x14ac:dyDescent="0.2">
      <c r="A6" s="1" t="s">
        <v>12</v>
      </c>
      <c r="B6" s="1" t="s">
        <v>13</v>
      </c>
      <c r="C6" s="5">
        <v>36892</v>
      </c>
      <c r="D6" s="4">
        <v>0</v>
      </c>
      <c r="E6" s="1">
        <f t="shared" si="0"/>
        <v>2001</v>
      </c>
      <c r="F6" s="1">
        <f t="shared" si="1"/>
        <v>0</v>
      </c>
      <c r="G6" s="1">
        <f t="shared" si="2"/>
        <v>0</v>
      </c>
      <c r="H6" s="6">
        <f t="shared" si="3"/>
        <v>0</v>
      </c>
      <c r="I6" s="4">
        <f t="shared" si="4"/>
        <v>0</v>
      </c>
      <c r="M6" s="22" t="s">
        <v>12</v>
      </c>
      <c r="N6" s="22" t="s">
        <v>30</v>
      </c>
      <c r="O6" s="6">
        <f t="shared" si="5"/>
        <v>82803.38</v>
      </c>
      <c r="P6" s="6">
        <f t="shared" si="6"/>
        <v>357189.79000000004</v>
      </c>
      <c r="Q6" s="4">
        <f t="shared" si="7"/>
        <v>1.4086541013464102E-2</v>
      </c>
    </row>
    <row r="7" spans="1:19" x14ac:dyDescent="0.2">
      <c r="A7" s="1" t="s">
        <v>12</v>
      </c>
      <c r="B7" s="1" t="s">
        <v>13</v>
      </c>
      <c r="C7" s="5">
        <v>37257</v>
      </c>
      <c r="D7" s="4">
        <v>0</v>
      </c>
      <c r="E7" s="1">
        <f t="shared" si="0"/>
        <v>2002</v>
      </c>
      <c r="F7" s="1">
        <f t="shared" si="1"/>
        <v>0</v>
      </c>
      <c r="G7" s="1">
        <f t="shared" si="2"/>
        <v>0</v>
      </c>
      <c r="H7" s="6">
        <f t="shared" si="3"/>
        <v>0</v>
      </c>
      <c r="I7" s="4">
        <f t="shared" si="4"/>
        <v>0</v>
      </c>
      <c r="M7" s="22" t="s">
        <v>12</v>
      </c>
      <c r="N7" s="22" t="s">
        <v>37</v>
      </c>
      <c r="O7" s="6">
        <f t="shared" si="5"/>
        <v>17019.088</v>
      </c>
      <c r="P7" s="6">
        <f t="shared" si="6"/>
        <v>42273.900000000009</v>
      </c>
      <c r="Q7" s="4">
        <f t="shared" si="7"/>
        <v>1.6671613882050778E-3</v>
      </c>
      <c r="S7" s="1">
        <f>SUM(P4:P7)/SUM(O4:O7)</f>
        <v>2.6784097837382399</v>
      </c>
    </row>
    <row r="8" spans="1:19" x14ac:dyDescent="0.2">
      <c r="A8" s="1" t="s">
        <v>12</v>
      </c>
      <c r="B8" s="1" t="s">
        <v>13</v>
      </c>
      <c r="C8" s="5">
        <v>37622</v>
      </c>
      <c r="D8" s="4">
        <v>0</v>
      </c>
      <c r="E8" s="1">
        <f t="shared" si="0"/>
        <v>2003</v>
      </c>
      <c r="F8" s="1">
        <f t="shared" si="1"/>
        <v>0</v>
      </c>
      <c r="G8" s="1">
        <f t="shared" si="2"/>
        <v>0</v>
      </c>
      <c r="H8" s="6">
        <f t="shared" si="3"/>
        <v>0</v>
      </c>
      <c r="I8" s="4">
        <f t="shared" si="4"/>
        <v>0</v>
      </c>
      <c r="M8" s="22" t="s">
        <v>34</v>
      </c>
      <c r="N8" s="22" t="s">
        <v>45</v>
      </c>
      <c r="O8" s="6">
        <f t="shared" si="5"/>
        <v>1145202.7200000002</v>
      </c>
      <c r="P8" s="6">
        <f t="shared" si="6"/>
        <v>1578935.3320000002</v>
      </c>
      <c r="Q8" s="4">
        <f t="shared" si="7"/>
        <v>0.71475036237233924</v>
      </c>
    </row>
    <row r="9" spans="1:19" x14ac:dyDescent="0.2">
      <c r="A9" s="1" t="s">
        <v>12</v>
      </c>
      <c r="B9" s="1" t="s">
        <v>13</v>
      </c>
      <c r="C9" s="5">
        <v>37987</v>
      </c>
      <c r="D9" s="4">
        <v>0</v>
      </c>
      <c r="E9" s="1">
        <f t="shared" si="0"/>
        <v>2004</v>
      </c>
      <c r="F9" s="1">
        <f t="shared" si="1"/>
        <v>0</v>
      </c>
      <c r="G9" s="1">
        <f t="shared" si="2"/>
        <v>0</v>
      </c>
      <c r="H9" s="6">
        <f t="shared" si="3"/>
        <v>0</v>
      </c>
      <c r="I9" s="4">
        <f t="shared" si="4"/>
        <v>0</v>
      </c>
      <c r="M9" s="22" t="s">
        <v>34</v>
      </c>
      <c r="N9" s="22" t="s">
        <v>30</v>
      </c>
      <c r="O9" s="6">
        <f t="shared" si="5"/>
        <v>531290.30200000014</v>
      </c>
      <c r="P9" s="6">
        <f t="shared" si="6"/>
        <v>630137.11499999999</v>
      </c>
      <c r="Q9" s="4">
        <f t="shared" si="7"/>
        <v>0.28524963762766081</v>
      </c>
    </row>
    <row r="10" spans="1:19" x14ac:dyDescent="0.2">
      <c r="A10" s="1" t="s">
        <v>12</v>
      </c>
      <c r="B10" s="1" t="s">
        <v>13</v>
      </c>
      <c r="C10" s="5">
        <v>38353</v>
      </c>
      <c r="D10" s="4">
        <v>0</v>
      </c>
      <c r="E10" s="1">
        <f t="shared" si="0"/>
        <v>2005</v>
      </c>
      <c r="F10" s="1">
        <f t="shared" si="1"/>
        <v>0</v>
      </c>
      <c r="G10" s="1">
        <f t="shared" si="2"/>
        <v>0</v>
      </c>
      <c r="H10" s="6">
        <f t="shared" si="3"/>
        <v>0</v>
      </c>
      <c r="I10" s="4">
        <f t="shared" si="4"/>
        <v>0</v>
      </c>
      <c r="M10" s="22" t="s">
        <v>34</v>
      </c>
      <c r="N10" s="22" t="s">
        <v>37</v>
      </c>
      <c r="O10" s="6">
        <f t="shared" si="5"/>
        <v>0</v>
      </c>
      <c r="P10" s="6">
        <f t="shared" si="6"/>
        <v>0</v>
      </c>
      <c r="Q10" s="4">
        <f t="shared" si="7"/>
        <v>0</v>
      </c>
    </row>
    <row r="11" spans="1:19" x14ac:dyDescent="0.2">
      <c r="A11" s="1" t="s">
        <v>12</v>
      </c>
      <c r="B11" s="1" t="s">
        <v>13</v>
      </c>
      <c r="C11" s="5">
        <v>38718</v>
      </c>
      <c r="D11" s="4">
        <v>0</v>
      </c>
      <c r="E11" s="1">
        <f t="shared" si="0"/>
        <v>2006</v>
      </c>
      <c r="F11" s="1">
        <f t="shared" si="1"/>
        <v>0</v>
      </c>
      <c r="G11" s="1">
        <f t="shared" si="2"/>
        <v>0</v>
      </c>
      <c r="H11" s="6">
        <f t="shared" si="3"/>
        <v>0</v>
      </c>
      <c r="I11" s="4">
        <f t="shared" si="4"/>
        <v>0</v>
      </c>
      <c r="M11" s="22" t="s">
        <v>17</v>
      </c>
      <c r="N11" s="22" t="s">
        <v>13</v>
      </c>
      <c r="O11" s="6">
        <f t="shared" si="5"/>
        <v>47212.408000000003</v>
      </c>
      <c r="P11" s="6">
        <f t="shared" si="6"/>
        <v>101763.72</v>
      </c>
      <c r="Q11" s="19">
        <f>P11/P11</f>
        <v>1</v>
      </c>
    </row>
    <row r="12" spans="1:19" x14ac:dyDescent="0.2">
      <c r="A12" s="1" t="s">
        <v>12</v>
      </c>
      <c r="B12" s="1" t="s">
        <v>13</v>
      </c>
      <c r="C12" s="5">
        <v>39083</v>
      </c>
      <c r="D12" s="4">
        <v>0</v>
      </c>
      <c r="E12" s="1">
        <f t="shared" si="0"/>
        <v>2007</v>
      </c>
      <c r="F12" s="1">
        <f t="shared" si="1"/>
        <v>0</v>
      </c>
      <c r="G12" s="1">
        <f t="shared" si="2"/>
        <v>0</v>
      </c>
      <c r="H12" s="6">
        <f t="shared" si="3"/>
        <v>0</v>
      </c>
      <c r="I12" s="4">
        <f t="shared" si="4"/>
        <v>0</v>
      </c>
      <c r="M12" s="22" t="s">
        <v>17</v>
      </c>
      <c r="N12" s="22" t="s">
        <v>45</v>
      </c>
      <c r="O12" s="6">
        <f t="shared" si="5"/>
        <v>1329.902</v>
      </c>
      <c r="P12" s="6">
        <f t="shared" si="6"/>
        <v>664.95100000000002</v>
      </c>
      <c r="Q12" s="19">
        <f>P12/SUM($P$12:$P$14)</f>
        <v>1</v>
      </c>
    </row>
    <row r="13" spans="1:19" x14ac:dyDescent="0.2">
      <c r="A13" s="1" t="s">
        <v>12</v>
      </c>
      <c r="B13" s="1" t="s">
        <v>13</v>
      </c>
      <c r="C13" s="5">
        <v>39448</v>
      </c>
      <c r="D13" s="4">
        <v>0</v>
      </c>
      <c r="E13" s="1">
        <f t="shared" si="0"/>
        <v>2008</v>
      </c>
      <c r="F13" s="1">
        <f t="shared" si="1"/>
        <v>0</v>
      </c>
      <c r="G13" s="1">
        <f t="shared" si="2"/>
        <v>0</v>
      </c>
      <c r="H13" s="6">
        <f t="shared" si="3"/>
        <v>0</v>
      </c>
      <c r="I13" s="4">
        <f t="shared" si="4"/>
        <v>0</v>
      </c>
      <c r="M13" s="22" t="s">
        <v>17</v>
      </c>
      <c r="N13" s="22" t="s">
        <v>30</v>
      </c>
      <c r="O13" s="6">
        <f t="shared" si="5"/>
        <v>0</v>
      </c>
      <c r="P13" s="6">
        <f t="shared" si="6"/>
        <v>0</v>
      </c>
      <c r="Q13" s="19">
        <f>P13/SUM($P$12:$P$14)</f>
        <v>0</v>
      </c>
    </row>
    <row r="14" spans="1:19" x14ac:dyDescent="0.2">
      <c r="A14" s="1" t="s">
        <v>12</v>
      </c>
      <c r="B14" s="1" t="s">
        <v>13</v>
      </c>
      <c r="C14" s="5">
        <v>39814</v>
      </c>
      <c r="D14" s="4">
        <v>0</v>
      </c>
      <c r="E14" s="1">
        <f t="shared" si="0"/>
        <v>2009</v>
      </c>
      <c r="F14" s="1">
        <f t="shared" si="1"/>
        <v>0</v>
      </c>
      <c r="G14" s="1">
        <f t="shared" si="2"/>
        <v>0</v>
      </c>
      <c r="H14" s="6">
        <f t="shared" si="3"/>
        <v>0</v>
      </c>
      <c r="I14" s="4">
        <f t="shared" si="4"/>
        <v>0</v>
      </c>
      <c r="M14" s="22" t="s">
        <v>17</v>
      </c>
      <c r="N14" s="22" t="s">
        <v>37</v>
      </c>
      <c r="O14" s="6">
        <f t="shared" si="5"/>
        <v>0</v>
      </c>
      <c r="P14" s="6">
        <f t="shared" si="6"/>
        <v>0</v>
      </c>
      <c r="Q14" s="19">
        <f>P14/SUM($P$12:$P$14)</f>
        <v>0</v>
      </c>
    </row>
    <row r="15" spans="1:19" x14ac:dyDescent="0.2">
      <c r="A15" s="1" t="s">
        <v>12</v>
      </c>
      <c r="B15" s="1" t="s">
        <v>13</v>
      </c>
      <c r="C15" s="5">
        <v>40179</v>
      </c>
      <c r="D15" s="4">
        <v>0</v>
      </c>
      <c r="E15" s="1">
        <f t="shared" si="0"/>
        <v>2010</v>
      </c>
      <c r="F15" s="1">
        <f t="shared" si="1"/>
        <v>0</v>
      </c>
      <c r="G15" s="1">
        <f t="shared" si="2"/>
        <v>0</v>
      </c>
      <c r="H15" s="6">
        <f t="shared" si="3"/>
        <v>0</v>
      </c>
      <c r="I15" s="4">
        <f t="shared" si="4"/>
        <v>0</v>
      </c>
      <c r="M15" s="22" t="s">
        <v>17</v>
      </c>
      <c r="N15" s="22" t="s">
        <v>41</v>
      </c>
      <c r="O15" s="6">
        <f t="shared" si="5"/>
        <v>0</v>
      </c>
      <c r="P15" s="6">
        <f t="shared" si="6"/>
        <v>0</v>
      </c>
      <c r="Q15" s="19">
        <f>IFERROR(P15/P15,0)</f>
        <v>0</v>
      </c>
    </row>
    <row r="16" spans="1:19" x14ac:dyDescent="0.2">
      <c r="A16" s="1" t="s">
        <v>12</v>
      </c>
      <c r="B16" s="1" t="s">
        <v>13</v>
      </c>
      <c r="C16" s="5">
        <v>40544</v>
      </c>
      <c r="D16" s="4">
        <v>0</v>
      </c>
      <c r="E16" s="1">
        <f t="shared" si="0"/>
        <v>2011</v>
      </c>
      <c r="F16" s="1">
        <f t="shared" si="1"/>
        <v>0</v>
      </c>
      <c r="G16" s="1">
        <f t="shared" si="2"/>
        <v>0</v>
      </c>
      <c r="H16" s="6">
        <f t="shared" si="3"/>
        <v>0</v>
      </c>
      <c r="I16" s="4">
        <f t="shared" si="4"/>
        <v>0</v>
      </c>
    </row>
    <row r="17" spans="1:9" x14ac:dyDescent="0.2">
      <c r="A17" s="1" t="s">
        <v>12</v>
      </c>
      <c r="B17" s="1" t="s">
        <v>13</v>
      </c>
      <c r="C17" s="5">
        <v>40800</v>
      </c>
      <c r="D17" s="4">
        <v>0</v>
      </c>
      <c r="E17" s="1">
        <f t="shared" si="0"/>
        <v>2011</v>
      </c>
      <c r="F17" s="1">
        <f t="shared" si="1"/>
        <v>0</v>
      </c>
      <c r="G17" s="1">
        <f t="shared" si="2"/>
        <v>0</v>
      </c>
      <c r="H17" s="6">
        <f t="shared" si="3"/>
        <v>0</v>
      </c>
      <c r="I17" s="4">
        <f t="shared" si="4"/>
        <v>0</v>
      </c>
    </row>
    <row r="18" spans="1:9" x14ac:dyDescent="0.2">
      <c r="A18" s="1" t="s">
        <v>12</v>
      </c>
      <c r="B18" s="1" t="s">
        <v>13</v>
      </c>
      <c r="C18" s="5">
        <v>40886</v>
      </c>
      <c r="D18" s="4">
        <v>0</v>
      </c>
      <c r="E18" s="1">
        <f t="shared" si="0"/>
        <v>2011</v>
      </c>
      <c r="F18" s="1">
        <f t="shared" si="1"/>
        <v>0</v>
      </c>
      <c r="G18" s="1">
        <f t="shared" si="2"/>
        <v>0</v>
      </c>
      <c r="H18" s="6">
        <f t="shared" si="3"/>
        <v>0</v>
      </c>
      <c r="I18" s="4">
        <f t="shared" si="4"/>
        <v>0</v>
      </c>
    </row>
    <row r="19" spans="1:9" x14ac:dyDescent="0.2">
      <c r="A19" s="1" t="s">
        <v>12</v>
      </c>
      <c r="B19" s="1" t="s">
        <v>13</v>
      </c>
      <c r="C19" s="5">
        <v>40895</v>
      </c>
      <c r="D19" s="4">
        <v>0</v>
      </c>
      <c r="E19" s="1">
        <f t="shared" si="0"/>
        <v>2011</v>
      </c>
      <c r="F19" s="1">
        <f t="shared" si="1"/>
        <v>0</v>
      </c>
      <c r="G19" s="1">
        <f t="shared" si="2"/>
        <v>0</v>
      </c>
      <c r="H19" s="6">
        <f t="shared" si="3"/>
        <v>0</v>
      </c>
      <c r="I19" s="4">
        <f t="shared" si="4"/>
        <v>0</v>
      </c>
    </row>
    <row r="20" spans="1:9" x14ac:dyDescent="0.2">
      <c r="A20" s="1" t="s">
        <v>12</v>
      </c>
      <c r="B20" s="1" t="s">
        <v>13</v>
      </c>
      <c r="C20" s="5">
        <v>40909</v>
      </c>
      <c r="D20" s="4">
        <v>4814990.37</v>
      </c>
      <c r="E20" s="1">
        <f t="shared" si="0"/>
        <v>2012</v>
      </c>
      <c r="F20" s="1">
        <f t="shared" si="1"/>
        <v>4.5</v>
      </c>
      <c r="G20" s="1">
        <f t="shared" si="2"/>
        <v>0.5</v>
      </c>
      <c r="H20" s="6">
        <f t="shared" si="3"/>
        <v>962998.07400000002</v>
      </c>
      <c r="I20" s="4">
        <f t="shared" si="4"/>
        <v>481499.03700000001</v>
      </c>
    </row>
    <row r="21" spans="1:9" x14ac:dyDescent="0.2">
      <c r="A21" s="1" t="s">
        <v>12</v>
      </c>
      <c r="B21" s="1" t="s">
        <v>13</v>
      </c>
      <c r="C21" s="5">
        <v>40959</v>
      </c>
      <c r="D21" s="4">
        <v>0</v>
      </c>
      <c r="E21" s="1">
        <f t="shared" si="0"/>
        <v>2012</v>
      </c>
      <c r="F21" s="1">
        <f t="shared" si="1"/>
        <v>0</v>
      </c>
      <c r="G21" s="1">
        <f t="shared" si="2"/>
        <v>0</v>
      </c>
      <c r="H21" s="6">
        <f t="shared" si="3"/>
        <v>0</v>
      </c>
      <c r="I21" s="4">
        <f t="shared" si="4"/>
        <v>0</v>
      </c>
    </row>
    <row r="22" spans="1:9" x14ac:dyDescent="0.2">
      <c r="A22" s="1" t="s">
        <v>12</v>
      </c>
      <c r="B22" s="1" t="s">
        <v>13</v>
      </c>
      <c r="C22" s="5">
        <v>40976</v>
      </c>
      <c r="D22" s="4">
        <v>0</v>
      </c>
      <c r="E22" s="1">
        <f t="shared" si="0"/>
        <v>2012</v>
      </c>
      <c r="F22" s="1">
        <f t="shared" si="1"/>
        <v>0</v>
      </c>
      <c r="G22" s="1">
        <f t="shared" si="2"/>
        <v>0</v>
      </c>
      <c r="H22" s="6">
        <f t="shared" si="3"/>
        <v>0</v>
      </c>
      <c r="I22" s="4">
        <f t="shared" si="4"/>
        <v>0</v>
      </c>
    </row>
    <row r="23" spans="1:9" x14ac:dyDescent="0.2">
      <c r="A23" s="1" t="s">
        <v>12</v>
      </c>
      <c r="B23" s="1" t="s">
        <v>13</v>
      </c>
      <c r="C23" s="5">
        <v>41036</v>
      </c>
      <c r="D23" s="4">
        <v>0</v>
      </c>
      <c r="E23" s="1">
        <f t="shared" si="0"/>
        <v>2012</v>
      </c>
      <c r="F23" s="1">
        <f t="shared" si="1"/>
        <v>0</v>
      </c>
      <c r="G23" s="1">
        <f t="shared" si="2"/>
        <v>0</v>
      </c>
      <c r="H23" s="6">
        <f t="shared" si="3"/>
        <v>0</v>
      </c>
      <c r="I23" s="4">
        <f t="shared" si="4"/>
        <v>0</v>
      </c>
    </row>
    <row r="24" spans="1:9" x14ac:dyDescent="0.2">
      <c r="A24" s="1" t="s">
        <v>12</v>
      </c>
      <c r="B24" s="1" t="s">
        <v>13</v>
      </c>
      <c r="C24" s="5">
        <v>41085</v>
      </c>
      <c r="D24" s="4">
        <v>1255213.43</v>
      </c>
      <c r="E24" s="1">
        <f t="shared" si="0"/>
        <v>2012</v>
      </c>
      <c r="F24" s="1">
        <f t="shared" si="1"/>
        <v>4.5</v>
      </c>
      <c r="G24" s="1">
        <f t="shared" si="2"/>
        <v>0.5</v>
      </c>
      <c r="H24" s="6">
        <f t="shared" si="3"/>
        <v>251042.68599999999</v>
      </c>
      <c r="I24" s="4">
        <f t="shared" si="4"/>
        <v>125521.34299999999</v>
      </c>
    </row>
    <row r="25" spans="1:9" x14ac:dyDescent="0.2">
      <c r="A25" s="1" t="s">
        <v>12</v>
      </c>
      <c r="B25" s="1" t="s">
        <v>13</v>
      </c>
      <c r="C25" s="5">
        <v>41099</v>
      </c>
      <c r="D25" s="4">
        <v>0</v>
      </c>
      <c r="E25" s="1">
        <f t="shared" si="0"/>
        <v>2012</v>
      </c>
      <c r="F25" s="1">
        <f t="shared" si="1"/>
        <v>0</v>
      </c>
      <c r="G25" s="1">
        <f t="shared" si="2"/>
        <v>0</v>
      </c>
      <c r="H25" s="6">
        <f t="shared" si="3"/>
        <v>0</v>
      </c>
      <c r="I25" s="4">
        <f t="shared" si="4"/>
        <v>0</v>
      </c>
    </row>
    <row r="26" spans="1:9" x14ac:dyDescent="0.2">
      <c r="A26" s="1" t="s">
        <v>12</v>
      </c>
      <c r="B26" s="1" t="s">
        <v>13</v>
      </c>
      <c r="C26" s="5">
        <v>41108</v>
      </c>
      <c r="D26" s="4">
        <v>0</v>
      </c>
      <c r="E26" s="1">
        <f t="shared" si="0"/>
        <v>2012</v>
      </c>
      <c r="F26" s="1">
        <f t="shared" si="1"/>
        <v>0</v>
      </c>
      <c r="G26" s="1">
        <f t="shared" si="2"/>
        <v>0</v>
      </c>
      <c r="H26" s="6">
        <f t="shared" si="3"/>
        <v>0</v>
      </c>
      <c r="I26" s="4">
        <f t="shared" si="4"/>
        <v>0</v>
      </c>
    </row>
    <row r="27" spans="1:9" x14ac:dyDescent="0.2">
      <c r="A27" s="1" t="s">
        <v>12</v>
      </c>
      <c r="B27" s="1" t="s">
        <v>13</v>
      </c>
      <c r="C27" s="5">
        <v>41148</v>
      </c>
      <c r="D27" s="4">
        <v>0</v>
      </c>
      <c r="E27" s="1">
        <f t="shared" si="0"/>
        <v>2012</v>
      </c>
      <c r="F27" s="1">
        <f t="shared" si="1"/>
        <v>0</v>
      </c>
      <c r="G27" s="1">
        <f t="shared" si="2"/>
        <v>0</v>
      </c>
      <c r="H27" s="6">
        <f t="shared" si="3"/>
        <v>0</v>
      </c>
      <c r="I27" s="4">
        <f t="shared" si="4"/>
        <v>0</v>
      </c>
    </row>
    <row r="28" spans="1:9" x14ac:dyDescent="0.2">
      <c r="A28" s="1" t="s">
        <v>12</v>
      </c>
      <c r="B28" s="1" t="s">
        <v>13</v>
      </c>
      <c r="C28" s="5">
        <v>41150</v>
      </c>
      <c r="D28" s="4">
        <v>0</v>
      </c>
      <c r="E28" s="1">
        <f t="shared" si="0"/>
        <v>2012</v>
      </c>
      <c r="F28" s="1">
        <f t="shared" si="1"/>
        <v>0</v>
      </c>
      <c r="G28" s="1">
        <f t="shared" si="2"/>
        <v>0</v>
      </c>
      <c r="H28" s="6">
        <f t="shared" si="3"/>
        <v>0</v>
      </c>
      <c r="I28" s="4">
        <f t="shared" si="4"/>
        <v>0</v>
      </c>
    </row>
    <row r="29" spans="1:9" x14ac:dyDescent="0.2">
      <c r="A29" s="1" t="s">
        <v>12</v>
      </c>
      <c r="B29" s="1" t="s">
        <v>13</v>
      </c>
      <c r="C29" s="5">
        <v>41152</v>
      </c>
      <c r="D29" s="4">
        <v>0</v>
      </c>
      <c r="E29" s="1">
        <f t="shared" si="0"/>
        <v>2012</v>
      </c>
      <c r="F29" s="1">
        <f t="shared" si="1"/>
        <v>0</v>
      </c>
      <c r="G29" s="1">
        <f t="shared" si="2"/>
        <v>0</v>
      </c>
      <c r="H29" s="6">
        <f t="shared" si="3"/>
        <v>0</v>
      </c>
      <c r="I29" s="4">
        <f t="shared" si="4"/>
        <v>0</v>
      </c>
    </row>
    <row r="30" spans="1:9" x14ac:dyDescent="0.2">
      <c r="A30" s="1" t="s">
        <v>12</v>
      </c>
      <c r="B30" s="1" t="s">
        <v>13</v>
      </c>
      <c r="C30" s="5">
        <v>41153</v>
      </c>
      <c r="D30" s="4">
        <v>0</v>
      </c>
      <c r="E30" s="1">
        <f t="shared" si="0"/>
        <v>2012</v>
      </c>
      <c r="F30" s="1">
        <f t="shared" si="1"/>
        <v>0</v>
      </c>
      <c r="G30" s="1">
        <f t="shared" si="2"/>
        <v>0</v>
      </c>
      <c r="H30" s="6">
        <f t="shared" si="3"/>
        <v>0</v>
      </c>
      <c r="I30" s="4">
        <f t="shared" si="4"/>
        <v>0</v>
      </c>
    </row>
    <row r="31" spans="1:9" x14ac:dyDescent="0.2">
      <c r="A31" s="1" t="s">
        <v>12</v>
      </c>
      <c r="B31" s="1" t="s">
        <v>13</v>
      </c>
      <c r="C31" s="5">
        <v>41182</v>
      </c>
      <c r="D31" s="4">
        <v>144619.14000000001</v>
      </c>
      <c r="E31" s="1">
        <f t="shared" si="0"/>
        <v>2012</v>
      </c>
      <c r="F31" s="1">
        <f t="shared" si="1"/>
        <v>4.5</v>
      </c>
      <c r="G31" s="1">
        <f t="shared" si="2"/>
        <v>0.5</v>
      </c>
      <c r="H31" s="6">
        <f t="shared" si="3"/>
        <v>28923.828000000005</v>
      </c>
      <c r="I31" s="4">
        <f t="shared" si="4"/>
        <v>14461.914000000002</v>
      </c>
    </row>
    <row r="32" spans="1:9" x14ac:dyDescent="0.2">
      <c r="A32" s="1" t="s">
        <v>12</v>
      </c>
      <c r="B32" s="1" t="s">
        <v>13</v>
      </c>
      <c r="C32" s="5">
        <v>41239</v>
      </c>
      <c r="D32" s="4">
        <v>0</v>
      </c>
      <c r="E32" s="1">
        <f t="shared" si="0"/>
        <v>2012</v>
      </c>
      <c r="F32" s="1">
        <f t="shared" si="1"/>
        <v>0</v>
      </c>
      <c r="G32" s="1">
        <f t="shared" si="2"/>
        <v>0</v>
      </c>
      <c r="H32" s="6">
        <f t="shared" si="3"/>
        <v>0</v>
      </c>
      <c r="I32" s="4">
        <f t="shared" si="4"/>
        <v>0</v>
      </c>
    </row>
    <row r="33" spans="1:9" x14ac:dyDescent="0.2">
      <c r="A33" s="1" t="s">
        <v>12</v>
      </c>
      <c r="B33" s="1" t="s">
        <v>13</v>
      </c>
      <c r="C33" s="5">
        <v>41241</v>
      </c>
      <c r="D33" s="4">
        <v>0</v>
      </c>
      <c r="E33" s="1">
        <f t="shared" si="0"/>
        <v>2012</v>
      </c>
      <c r="F33" s="1">
        <f t="shared" si="1"/>
        <v>0</v>
      </c>
      <c r="G33" s="1">
        <f t="shared" si="2"/>
        <v>0</v>
      </c>
      <c r="H33" s="6">
        <f t="shared" si="3"/>
        <v>0</v>
      </c>
      <c r="I33" s="4">
        <f t="shared" si="4"/>
        <v>0</v>
      </c>
    </row>
    <row r="34" spans="1:9" x14ac:dyDescent="0.2">
      <c r="A34" s="1" t="s">
        <v>12</v>
      </c>
      <c r="B34" s="1" t="s">
        <v>13</v>
      </c>
      <c r="C34" s="5">
        <v>41247</v>
      </c>
      <c r="D34" s="4">
        <v>0</v>
      </c>
      <c r="E34" s="1">
        <f t="shared" si="0"/>
        <v>2012</v>
      </c>
      <c r="F34" s="1">
        <f t="shared" si="1"/>
        <v>0</v>
      </c>
      <c r="G34" s="1">
        <f t="shared" si="2"/>
        <v>0</v>
      </c>
      <c r="H34" s="6">
        <f t="shared" si="3"/>
        <v>0</v>
      </c>
      <c r="I34" s="4">
        <f t="shared" si="4"/>
        <v>0</v>
      </c>
    </row>
    <row r="35" spans="1:9" x14ac:dyDescent="0.2">
      <c r="A35" s="1" t="s">
        <v>12</v>
      </c>
      <c r="B35" s="1" t="s">
        <v>13</v>
      </c>
      <c r="C35" s="5">
        <v>41257</v>
      </c>
      <c r="D35" s="4">
        <v>0</v>
      </c>
      <c r="E35" s="1">
        <f t="shared" si="0"/>
        <v>2012</v>
      </c>
      <c r="F35" s="1">
        <f t="shared" si="1"/>
        <v>0</v>
      </c>
      <c r="G35" s="1">
        <f t="shared" si="2"/>
        <v>0</v>
      </c>
      <c r="H35" s="6">
        <f t="shared" si="3"/>
        <v>0</v>
      </c>
      <c r="I35" s="4">
        <f t="shared" si="4"/>
        <v>0</v>
      </c>
    </row>
    <row r="36" spans="1:9" x14ac:dyDescent="0.2">
      <c r="A36" s="1" t="s">
        <v>12</v>
      </c>
      <c r="B36" s="1" t="s">
        <v>13</v>
      </c>
      <c r="C36" s="5">
        <v>41260</v>
      </c>
      <c r="D36" s="4">
        <v>0</v>
      </c>
      <c r="E36" s="1">
        <f t="shared" si="0"/>
        <v>2012</v>
      </c>
      <c r="F36" s="1">
        <f t="shared" si="1"/>
        <v>0</v>
      </c>
      <c r="G36" s="1">
        <f t="shared" si="2"/>
        <v>0</v>
      </c>
      <c r="H36" s="6">
        <f t="shared" si="3"/>
        <v>0</v>
      </c>
      <c r="I36" s="4">
        <f t="shared" si="4"/>
        <v>0</v>
      </c>
    </row>
    <row r="37" spans="1:9" x14ac:dyDescent="0.2">
      <c r="A37" s="1" t="s">
        <v>12</v>
      </c>
      <c r="B37" s="1" t="s">
        <v>13</v>
      </c>
      <c r="C37" s="5">
        <v>41269</v>
      </c>
      <c r="D37" s="4">
        <v>0</v>
      </c>
      <c r="E37" s="1">
        <f t="shared" si="0"/>
        <v>2012</v>
      </c>
      <c r="F37" s="1">
        <f t="shared" si="1"/>
        <v>0</v>
      </c>
      <c r="G37" s="1">
        <f t="shared" si="2"/>
        <v>0</v>
      </c>
      <c r="H37" s="6">
        <f t="shared" si="3"/>
        <v>0</v>
      </c>
      <c r="I37" s="4">
        <f t="shared" si="4"/>
        <v>0</v>
      </c>
    </row>
    <row r="38" spans="1:9" x14ac:dyDescent="0.2">
      <c r="A38" s="1" t="s">
        <v>12</v>
      </c>
      <c r="B38" s="1" t="s">
        <v>13</v>
      </c>
      <c r="C38" s="5">
        <v>41274</v>
      </c>
      <c r="D38" s="4">
        <v>7159.66</v>
      </c>
      <c r="E38" s="1">
        <f t="shared" si="0"/>
        <v>2012</v>
      </c>
      <c r="F38" s="1">
        <f t="shared" si="1"/>
        <v>4.5</v>
      </c>
      <c r="G38" s="1">
        <f t="shared" si="2"/>
        <v>0.5</v>
      </c>
      <c r="H38" s="6">
        <f t="shared" si="3"/>
        <v>1431.932</v>
      </c>
      <c r="I38" s="4">
        <f t="shared" si="4"/>
        <v>715.96600000000001</v>
      </c>
    </row>
    <row r="39" spans="1:9" x14ac:dyDescent="0.2">
      <c r="A39" s="1" t="s">
        <v>12</v>
      </c>
      <c r="B39" s="1" t="s">
        <v>13</v>
      </c>
      <c r="C39" s="5">
        <v>41275</v>
      </c>
      <c r="D39" s="4">
        <v>0</v>
      </c>
      <c r="E39" s="1">
        <f t="shared" si="0"/>
        <v>2013</v>
      </c>
      <c r="F39" s="1">
        <f t="shared" si="1"/>
        <v>0</v>
      </c>
      <c r="G39" s="1">
        <f t="shared" si="2"/>
        <v>0</v>
      </c>
      <c r="H39" s="6">
        <f t="shared" si="3"/>
        <v>0</v>
      </c>
      <c r="I39" s="4">
        <f t="shared" si="4"/>
        <v>0</v>
      </c>
    </row>
    <row r="40" spans="1:9" x14ac:dyDescent="0.2">
      <c r="A40" s="1" t="s">
        <v>12</v>
      </c>
      <c r="B40" s="1" t="s">
        <v>13</v>
      </c>
      <c r="C40" s="5">
        <v>41312</v>
      </c>
      <c r="D40" s="4">
        <v>0</v>
      </c>
      <c r="E40" s="1">
        <f t="shared" si="0"/>
        <v>2013</v>
      </c>
      <c r="F40" s="1">
        <f t="shared" si="1"/>
        <v>0</v>
      </c>
      <c r="G40" s="1">
        <f t="shared" si="2"/>
        <v>0</v>
      </c>
      <c r="H40" s="6">
        <f t="shared" si="3"/>
        <v>0</v>
      </c>
      <c r="I40" s="4">
        <f t="shared" si="4"/>
        <v>0</v>
      </c>
    </row>
    <row r="41" spans="1:9" x14ac:dyDescent="0.2">
      <c r="A41" s="1" t="s">
        <v>12</v>
      </c>
      <c r="B41" s="1" t="s">
        <v>13</v>
      </c>
      <c r="C41" s="5">
        <v>41319</v>
      </c>
      <c r="D41" s="4">
        <v>0</v>
      </c>
      <c r="E41" s="1">
        <f t="shared" si="0"/>
        <v>2013</v>
      </c>
      <c r="F41" s="1">
        <f t="shared" si="1"/>
        <v>0</v>
      </c>
      <c r="G41" s="1">
        <f t="shared" si="2"/>
        <v>0</v>
      </c>
      <c r="H41" s="6">
        <f t="shared" si="3"/>
        <v>0</v>
      </c>
      <c r="I41" s="4">
        <f t="shared" si="4"/>
        <v>0</v>
      </c>
    </row>
    <row r="42" spans="1:9" x14ac:dyDescent="0.2">
      <c r="A42" s="1" t="s">
        <v>12</v>
      </c>
      <c r="B42" s="1" t="s">
        <v>13</v>
      </c>
      <c r="C42" s="5">
        <v>41333</v>
      </c>
      <c r="D42" s="4">
        <v>0</v>
      </c>
      <c r="E42" s="1">
        <f t="shared" si="0"/>
        <v>2013</v>
      </c>
      <c r="F42" s="1">
        <f t="shared" si="1"/>
        <v>0</v>
      </c>
      <c r="G42" s="1">
        <f t="shared" si="2"/>
        <v>0</v>
      </c>
      <c r="H42" s="6">
        <f t="shared" si="3"/>
        <v>0</v>
      </c>
      <c r="I42" s="4">
        <f t="shared" si="4"/>
        <v>0</v>
      </c>
    </row>
    <row r="43" spans="1:9" x14ac:dyDescent="0.2">
      <c r="A43" s="1" t="s">
        <v>12</v>
      </c>
      <c r="B43" s="1" t="s">
        <v>13</v>
      </c>
      <c r="C43" s="5">
        <v>41347</v>
      </c>
      <c r="D43" s="4">
        <v>0</v>
      </c>
      <c r="E43" s="1">
        <f t="shared" si="0"/>
        <v>2013</v>
      </c>
      <c r="F43" s="1">
        <f t="shared" si="1"/>
        <v>0</v>
      </c>
      <c r="G43" s="1">
        <f t="shared" si="2"/>
        <v>0</v>
      </c>
      <c r="H43" s="6">
        <f t="shared" si="3"/>
        <v>0</v>
      </c>
      <c r="I43" s="4">
        <f t="shared" si="4"/>
        <v>0</v>
      </c>
    </row>
    <row r="44" spans="1:9" x14ac:dyDescent="0.2">
      <c r="A44" s="1" t="s">
        <v>12</v>
      </c>
      <c r="B44" s="1" t="s">
        <v>13</v>
      </c>
      <c r="C44" s="5">
        <v>41358</v>
      </c>
      <c r="D44" s="4">
        <v>0</v>
      </c>
      <c r="E44" s="1">
        <f t="shared" si="0"/>
        <v>2013</v>
      </c>
      <c r="F44" s="1">
        <f t="shared" si="1"/>
        <v>0</v>
      </c>
      <c r="G44" s="1">
        <f t="shared" si="2"/>
        <v>0</v>
      </c>
      <c r="H44" s="6">
        <f t="shared" si="3"/>
        <v>0</v>
      </c>
      <c r="I44" s="4">
        <f t="shared" si="4"/>
        <v>0</v>
      </c>
    </row>
    <row r="45" spans="1:9" x14ac:dyDescent="0.2">
      <c r="A45" s="1" t="s">
        <v>12</v>
      </c>
      <c r="B45" s="1" t="s">
        <v>13</v>
      </c>
      <c r="C45" s="5">
        <v>41422</v>
      </c>
      <c r="D45" s="4">
        <v>0</v>
      </c>
      <c r="E45" s="1">
        <f t="shared" si="0"/>
        <v>2013</v>
      </c>
      <c r="F45" s="1">
        <f t="shared" si="1"/>
        <v>0</v>
      </c>
      <c r="G45" s="1">
        <f t="shared" si="2"/>
        <v>0</v>
      </c>
      <c r="H45" s="6">
        <f t="shared" si="3"/>
        <v>0</v>
      </c>
      <c r="I45" s="4">
        <f t="shared" si="4"/>
        <v>0</v>
      </c>
    </row>
    <row r="46" spans="1:9" x14ac:dyDescent="0.2">
      <c r="A46" s="1" t="s">
        <v>12</v>
      </c>
      <c r="B46" s="1" t="s">
        <v>13</v>
      </c>
      <c r="C46" s="5">
        <v>41426</v>
      </c>
      <c r="D46" s="4">
        <v>0</v>
      </c>
      <c r="E46" s="1">
        <f t="shared" si="0"/>
        <v>2013</v>
      </c>
      <c r="F46" s="1">
        <f t="shared" si="1"/>
        <v>0</v>
      </c>
      <c r="G46" s="1">
        <f t="shared" si="2"/>
        <v>0</v>
      </c>
      <c r="H46" s="6">
        <f t="shared" si="3"/>
        <v>0</v>
      </c>
      <c r="I46" s="4">
        <f t="shared" si="4"/>
        <v>0</v>
      </c>
    </row>
    <row r="47" spans="1:9" x14ac:dyDescent="0.2">
      <c r="A47" s="1" t="s">
        <v>12</v>
      </c>
      <c r="B47" s="1" t="s">
        <v>13</v>
      </c>
      <c r="C47" s="5">
        <v>41428</v>
      </c>
      <c r="D47" s="4">
        <v>210810.43</v>
      </c>
      <c r="E47" s="1">
        <f t="shared" si="0"/>
        <v>2013</v>
      </c>
      <c r="F47" s="1">
        <f t="shared" si="1"/>
        <v>3.5</v>
      </c>
      <c r="G47" s="1">
        <f t="shared" si="2"/>
        <v>1.5</v>
      </c>
      <c r="H47" s="6">
        <f t="shared" si="3"/>
        <v>42162.086000000003</v>
      </c>
      <c r="I47" s="4">
        <f t="shared" si="4"/>
        <v>63243.129000000001</v>
      </c>
    </row>
    <row r="48" spans="1:9" x14ac:dyDescent="0.2">
      <c r="A48" s="1" t="s">
        <v>12</v>
      </c>
      <c r="B48" s="1" t="s">
        <v>13</v>
      </c>
      <c r="C48" s="5">
        <v>41432</v>
      </c>
      <c r="D48" s="4">
        <v>0</v>
      </c>
      <c r="E48" s="1">
        <f t="shared" si="0"/>
        <v>2013</v>
      </c>
      <c r="F48" s="1">
        <f t="shared" si="1"/>
        <v>0</v>
      </c>
      <c r="G48" s="1">
        <f t="shared" si="2"/>
        <v>0</v>
      </c>
      <c r="H48" s="6">
        <f t="shared" si="3"/>
        <v>0</v>
      </c>
      <c r="I48" s="4">
        <f t="shared" si="4"/>
        <v>0</v>
      </c>
    </row>
    <row r="49" spans="1:9" x14ac:dyDescent="0.2">
      <c r="A49" s="1" t="s">
        <v>12</v>
      </c>
      <c r="B49" s="1" t="s">
        <v>13</v>
      </c>
      <c r="C49" s="5">
        <v>41445</v>
      </c>
      <c r="D49" s="4">
        <v>0</v>
      </c>
      <c r="E49" s="1">
        <f t="shared" si="0"/>
        <v>2013</v>
      </c>
      <c r="F49" s="1">
        <f t="shared" si="1"/>
        <v>0</v>
      </c>
      <c r="G49" s="1">
        <f t="shared" si="2"/>
        <v>0</v>
      </c>
      <c r="H49" s="6">
        <f t="shared" si="3"/>
        <v>0</v>
      </c>
      <c r="I49" s="4">
        <f t="shared" si="4"/>
        <v>0</v>
      </c>
    </row>
    <row r="50" spans="1:9" x14ac:dyDescent="0.2">
      <c r="A50" s="1" t="s">
        <v>12</v>
      </c>
      <c r="B50" s="1" t="s">
        <v>13</v>
      </c>
      <c r="C50" s="5">
        <v>41456</v>
      </c>
      <c r="D50" s="4">
        <v>0</v>
      </c>
      <c r="E50" s="1">
        <f t="shared" si="0"/>
        <v>2013</v>
      </c>
      <c r="F50" s="1">
        <f t="shared" si="1"/>
        <v>0</v>
      </c>
      <c r="G50" s="1">
        <f t="shared" si="2"/>
        <v>0</v>
      </c>
      <c r="H50" s="6">
        <f t="shared" si="3"/>
        <v>0</v>
      </c>
      <c r="I50" s="4">
        <f t="shared" si="4"/>
        <v>0</v>
      </c>
    </row>
    <row r="51" spans="1:9" x14ac:dyDescent="0.2">
      <c r="A51" s="1" t="s">
        <v>12</v>
      </c>
      <c r="B51" s="1" t="s">
        <v>13</v>
      </c>
      <c r="C51" s="5">
        <v>41470</v>
      </c>
      <c r="D51" s="4">
        <v>0</v>
      </c>
      <c r="E51" s="1">
        <f t="shared" si="0"/>
        <v>2013</v>
      </c>
      <c r="F51" s="1">
        <f t="shared" si="1"/>
        <v>0</v>
      </c>
      <c r="G51" s="1">
        <f t="shared" si="2"/>
        <v>0</v>
      </c>
      <c r="H51" s="6">
        <f t="shared" si="3"/>
        <v>0</v>
      </c>
      <c r="I51" s="4">
        <f t="shared" si="4"/>
        <v>0</v>
      </c>
    </row>
    <row r="52" spans="1:9" x14ac:dyDescent="0.2">
      <c r="A52" s="1" t="s">
        <v>12</v>
      </c>
      <c r="B52" s="1" t="s">
        <v>13</v>
      </c>
      <c r="C52" s="5">
        <v>41502</v>
      </c>
      <c r="D52" s="4">
        <v>0</v>
      </c>
      <c r="E52" s="1">
        <f t="shared" si="0"/>
        <v>2013</v>
      </c>
      <c r="F52" s="1">
        <f t="shared" si="1"/>
        <v>0</v>
      </c>
      <c r="G52" s="1">
        <f t="shared" si="2"/>
        <v>0</v>
      </c>
      <c r="H52" s="6">
        <f t="shared" si="3"/>
        <v>0</v>
      </c>
      <c r="I52" s="4">
        <f t="shared" si="4"/>
        <v>0</v>
      </c>
    </row>
    <row r="53" spans="1:9" x14ac:dyDescent="0.2">
      <c r="A53" s="1" t="s">
        <v>12</v>
      </c>
      <c r="B53" s="1" t="s">
        <v>13</v>
      </c>
      <c r="C53" s="5">
        <v>41518</v>
      </c>
      <c r="D53" s="4">
        <v>0</v>
      </c>
      <c r="E53" s="1">
        <f t="shared" si="0"/>
        <v>2013</v>
      </c>
      <c r="F53" s="1">
        <f t="shared" si="1"/>
        <v>0</v>
      </c>
      <c r="G53" s="1">
        <f t="shared" si="2"/>
        <v>0</v>
      </c>
      <c r="H53" s="6">
        <f t="shared" si="3"/>
        <v>0</v>
      </c>
      <c r="I53" s="4">
        <f t="shared" si="4"/>
        <v>0</v>
      </c>
    </row>
    <row r="54" spans="1:9" x14ac:dyDescent="0.2">
      <c r="A54" s="1" t="s">
        <v>12</v>
      </c>
      <c r="B54" s="1" t="s">
        <v>13</v>
      </c>
      <c r="C54" s="5">
        <v>41522</v>
      </c>
      <c r="D54" s="4">
        <v>832356.07</v>
      </c>
      <c r="E54" s="1">
        <f t="shared" si="0"/>
        <v>2013</v>
      </c>
      <c r="F54" s="1">
        <f t="shared" si="1"/>
        <v>3.5</v>
      </c>
      <c r="G54" s="1">
        <f t="shared" si="2"/>
        <v>1.5</v>
      </c>
      <c r="H54" s="6">
        <f t="shared" si="3"/>
        <v>166471.21400000001</v>
      </c>
      <c r="I54" s="4">
        <f t="shared" si="4"/>
        <v>249706.821</v>
      </c>
    </row>
    <row r="55" spans="1:9" x14ac:dyDescent="0.2">
      <c r="A55" s="1" t="s">
        <v>12</v>
      </c>
      <c r="B55" s="1" t="s">
        <v>13</v>
      </c>
      <c r="C55" s="5">
        <v>41527</v>
      </c>
      <c r="D55" s="4">
        <v>0</v>
      </c>
      <c r="E55" s="1">
        <f t="shared" si="0"/>
        <v>2013</v>
      </c>
      <c r="F55" s="1">
        <f t="shared" si="1"/>
        <v>0</v>
      </c>
      <c r="G55" s="1">
        <f t="shared" si="2"/>
        <v>0</v>
      </c>
      <c r="H55" s="6">
        <f t="shared" si="3"/>
        <v>0</v>
      </c>
      <c r="I55" s="4">
        <f t="shared" si="4"/>
        <v>0</v>
      </c>
    </row>
    <row r="56" spans="1:9" x14ac:dyDescent="0.2">
      <c r="A56" s="1" t="s">
        <v>12</v>
      </c>
      <c r="B56" s="1" t="s">
        <v>13</v>
      </c>
      <c r="C56" s="5">
        <v>41547</v>
      </c>
      <c r="D56" s="4">
        <v>0</v>
      </c>
      <c r="E56" s="1">
        <f t="shared" si="0"/>
        <v>2013</v>
      </c>
      <c r="F56" s="1">
        <f t="shared" si="1"/>
        <v>0</v>
      </c>
      <c r="G56" s="1">
        <f t="shared" si="2"/>
        <v>0</v>
      </c>
      <c r="H56" s="6">
        <f t="shared" si="3"/>
        <v>0</v>
      </c>
      <c r="I56" s="4">
        <f t="shared" si="4"/>
        <v>0</v>
      </c>
    </row>
    <row r="57" spans="1:9" x14ac:dyDescent="0.2">
      <c r="A57" s="1" t="s">
        <v>12</v>
      </c>
      <c r="B57" s="1" t="s">
        <v>13</v>
      </c>
      <c r="C57" s="5">
        <v>41564</v>
      </c>
      <c r="D57" s="4">
        <v>0</v>
      </c>
      <c r="E57" s="1">
        <f t="shared" si="0"/>
        <v>2013</v>
      </c>
      <c r="F57" s="1">
        <f t="shared" si="1"/>
        <v>0</v>
      </c>
      <c r="G57" s="1">
        <f t="shared" si="2"/>
        <v>0</v>
      </c>
      <c r="H57" s="6">
        <f t="shared" si="3"/>
        <v>0</v>
      </c>
      <c r="I57" s="4">
        <f t="shared" si="4"/>
        <v>0</v>
      </c>
    </row>
    <row r="58" spans="1:9" x14ac:dyDescent="0.2">
      <c r="A58" s="1" t="s">
        <v>12</v>
      </c>
      <c r="B58" s="1" t="s">
        <v>13</v>
      </c>
      <c r="C58" s="5">
        <v>41579</v>
      </c>
      <c r="D58" s="4">
        <v>0</v>
      </c>
      <c r="E58" s="1">
        <f t="shared" si="0"/>
        <v>2013</v>
      </c>
      <c r="F58" s="1">
        <f t="shared" si="1"/>
        <v>0</v>
      </c>
      <c r="G58" s="1">
        <f t="shared" si="2"/>
        <v>0</v>
      </c>
      <c r="H58" s="6">
        <f t="shared" si="3"/>
        <v>0</v>
      </c>
      <c r="I58" s="4">
        <f t="shared" si="4"/>
        <v>0</v>
      </c>
    </row>
    <row r="59" spans="1:9" x14ac:dyDescent="0.2">
      <c r="A59" s="1" t="s">
        <v>12</v>
      </c>
      <c r="B59" s="1" t="s">
        <v>13</v>
      </c>
      <c r="C59" s="5">
        <v>41624</v>
      </c>
      <c r="D59" s="4">
        <v>276871.96999999997</v>
      </c>
      <c r="E59" s="1">
        <f t="shared" si="0"/>
        <v>2013</v>
      </c>
      <c r="F59" s="1">
        <f t="shared" si="1"/>
        <v>3.5</v>
      </c>
      <c r="G59" s="1">
        <f t="shared" si="2"/>
        <v>1.5</v>
      </c>
      <c r="H59" s="6">
        <f t="shared" si="3"/>
        <v>55374.394</v>
      </c>
      <c r="I59" s="4">
        <f t="shared" si="4"/>
        <v>83061.591</v>
      </c>
    </row>
    <row r="60" spans="1:9" x14ac:dyDescent="0.2">
      <c r="A60" s="1" t="s">
        <v>12</v>
      </c>
      <c r="B60" s="1" t="s">
        <v>13</v>
      </c>
      <c r="C60" s="5">
        <v>41628</v>
      </c>
      <c r="D60" s="4">
        <v>9832060.2400000002</v>
      </c>
      <c r="E60" s="1">
        <f t="shared" si="0"/>
        <v>2013</v>
      </c>
      <c r="F60" s="1">
        <f t="shared" si="1"/>
        <v>3.5</v>
      </c>
      <c r="G60" s="1">
        <f t="shared" si="2"/>
        <v>1.5</v>
      </c>
      <c r="H60" s="6">
        <f t="shared" si="3"/>
        <v>1966412.0480000002</v>
      </c>
      <c r="I60" s="4">
        <f t="shared" si="4"/>
        <v>2949618.0720000002</v>
      </c>
    </row>
    <row r="61" spans="1:9" x14ac:dyDescent="0.2">
      <c r="A61" s="1" t="s">
        <v>12</v>
      </c>
      <c r="B61" s="1" t="s">
        <v>13</v>
      </c>
      <c r="C61" s="5">
        <v>41640</v>
      </c>
      <c r="D61" s="4">
        <v>0</v>
      </c>
      <c r="E61" s="1">
        <f t="shared" si="0"/>
        <v>2014</v>
      </c>
      <c r="F61" s="1">
        <f t="shared" si="1"/>
        <v>0</v>
      </c>
      <c r="G61" s="1">
        <f t="shared" si="2"/>
        <v>0</v>
      </c>
      <c r="H61" s="6">
        <f t="shared" si="3"/>
        <v>0</v>
      </c>
      <c r="I61" s="4">
        <f t="shared" si="4"/>
        <v>0</v>
      </c>
    </row>
    <row r="62" spans="1:9" x14ac:dyDescent="0.2">
      <c r="A62" s="1" t="s">
        <v>12</v>
      </c>
      <c r="B62" s="1" t="s">
        <v>13</v>
      </c>
      <c r="C62" s="5">
        <v>41661</v>
      </c>
      <c r="D62" s="4">
        <v>0</v>
      </c>
      <c r="E62" s="1">
        <f t="shared" si="0"/>
        <v>2014</v>
      </c>
      <c r="F62" s="1">
        <f t="shared" si="1"/>
        <v>0</v>
      </c>
      <c r="G62" s="1">
        <f t="shared" si="2"/>
        <v>0</v>
      </c>
      <c r="H62" s="6">
        <f t="shared" si="3"/>
        <v>0</v>
      </c>
      <c r="I62" s="4">
        <f t="shared" si="4"/>
        <v>0</v>
      </c>
    </row>
    <row r="63" spans="1:9" x14ac:dyDescent="0.2">
      <c r="A63" s="1" t="s">
        <v>12</v>
      </c>
      <c r="B63" s="1" t="s">
        <v>13</v>
      </c>
      <c r="C63" s="5">
        <v>41670</v>
      </c>
      <c r="D63" s="4">
        <v>0</v>
      </c>
      <c r="E63" s="1">
        <f t="shared" si="0"/>
        <v>2014</v>
      </c>
      <c r="F63" s="1">
        <f t="shared" si="1"/>
        <v>0</v>
      </c>
      <c r="G63" s="1">
        <f t="shared" si="2"/>
        <v>0</v>
      </c>
      <c r="H63" s="6">
        <f t="shared" si="3"/>
        <v>0</v>
      </c>
      <c r="I63" s="4">
        <f t="shared" si="4"/>
        <v>0</v>
      </c>
    </row>
    <row r="64" spans="1:9" x14ac:dyDescent="0.2">
      <c r="A64" s="1" t="s">
        <v>12</v>
      </c>
      <c r="B64" s="1" t="s">
        <v>13</v>
      </c>
      <c r="C64" s="5">
        <v>41671</v>
      </c>
      <c r="D64" s="4">
        <v>0</v>
      </c>
      <c r="E64" s="1">
        <f t="shared" si="0"/>
        <v>2014</v>
      </c>
      <c r="F64" s="1">
        <f t="shared" si="1"/>
        <v>0</v>
      </c>
      <c r="G64" s="1">
        <f t="shared" si="2"/>
        <v>0</v>
      </c>
      <c r="H64" s="6">
        <f t="shared" si="3"/>
        <v>0</v>
      </c>
      <c r="I64" s="4">
        <f t="shared" si="4"/>
        <v>0</v>
      </c>
    </row>
    <row r="65" spans="1:9" x14ac:dyDescent="0.2">
      <c r="A65" s="1" t="s">
        <v>12</v>
      </c>
      <c r="B65" s="1" t="s">
        <v>13</v>
      </c>
      <c r="C65" s="5">
        <v>41687</v>
      </c>
      <c r="D65" s="4">
        <v>0</v>
      </c>
      <c r="E65" s="1">
        <f t="shared" si="0"/>
        <v>2014</v>
      </c>
      <c r="F65" s="1">
        <f t="shared" si="1"/>
        <v>0</v>
      </c>
      <c r="G65" s="1">
        <f t="shared" si="2"/>
        <v>0</v>
      </c>
      <c r="H65" s="6">
        <f t="shared" si="3"/>
        <v>0</v>
      </c>
      <c r="I65" s="4">
        <f t="shared" si="4"/>
        <v>0</v>
      </c>
    </row>
    <row r="66" spans="1:9" x14ac:dyDescent="0.2">
      <c r="A66" s="1" t="s">
        <v>12</v>
      </c>
      <c r="B66" s="1" t="s">
        <v>13</v>
      </c>
      <c r="C66" s="5">
        <v>41709</v>
      </c>
      <c r="D66" s="4">
        <v>0</v>
      </c>
      <c r="E66" s="1">
        <f t="shared" si="0"/>
        <v>2014</v>
      </c>
      <c r="F66" s="1">
        <f t="shared" si="1"/>
        <v>0</v>
      </c>
      <c r="G66" s="1">
        <f t="shared" si="2"/>
        <v>0</v>
      </c>
      <c r="H66" s="6">
        <f t="shared" si="3"/>
        <v>0</v>
      </c>
      <c r="I66" s="4">
        <f t="shared" si="4"/>
        <v>0</v>
      </c>
    </row>
    <row r="67" spans="1:9" x14ac:dyDescent="0.2">
      <c r="A67" s="1" t="s">
        <v>12</v>
      </c>
      <c r="B67" s="1" t="s">
        <v>13</v>
      </c>
      <c r="C67" s="5">
        <v>41711</v>
      </c>
      <c r="D67" s="4">
        <v>0</v>
      </c>
      <c r="E67" s="1">
        <f t="shared" si="0"/>
        <v>2014</v>
      </c>
      <c r="F67" s="1">
        <f t="shared" si="1"/>
        <v>0</v>
      </c>
      <c r="G67" s="1">
        <f t="shared" si="2"/>
        <v>0</v>
      </c>
      <c r="H67" s="6">
        <f t="shared" si="3"/>
        <v>0</v>
      </c>
      <c r="I67" s="4">
        <f t="shared" si="4"/>
        <v>0</v>
      </c>
    </row>
    <row r="68" spans="1:9" x14ac:dyDescent="0.2">
      <c r="A68" s="1" t="s">
        <v>12</v>
      </c>
      <c r="B68" s="1" t="s">
        <v>13</v>
      </c>
      <c r="C68" s="5">
        <v>41739</v>
      </c>
      <c r="D68" s="4">
        <v>0</v>
      </c>
      <c r="E68" s="1">
        <f t="shared" si="0"/>
        <v>2014</v>
      </c>
      <c r="F68" s="1">
        <f t="shared" si="1"/>
        <v>0</v>
      </c>
      <c r="G68" s="1">
        <f t="shared" si="2"/>
        <v>0</v>
      </c>
      <c r="H68" s="6">
        <f t="shared" si="3"/>
        <v>0</v>
      </c>
      <c r="I68" s="4">
        <f t="shared" si="4"/>
        <v>0</v>
      </c>
    </row>
    <row r="69" spans="1:9" x14ac:dyDescent="0.2">
      <c r="A69" s="1" t="s">
        <v>12</v>
      </c>
      <c r="B69" s="1" t="s">
        <v>13</v>
      </c>
      <c r="C69" s="5">
        <v>41750</v>
      </c>
      <c r="D69" s="4">
        <v>0</v>
      </c>
      <c r="E69" s="1">
        <f t="shared" ref="E69:E132" si="8">YEAR(C69)</f>
        <v>2014</v>
      </c>
      <c r="F69" s="1">
        <f t="shared" ref="F69:F132" si="9">IF(D69&lt;&gt;0,YEARFRAC($D$1,DATE(YEAR(C69),6,30),0),)</f>
        <v>0</v>
      </c>
      <c r="G69" s="1">
        <f t="shared" ref="G69:G132" si="10">IF(F69&lt;&gt;0,$F$1-F69,0)</f>
        <v>0</v>
      </c>
      <c r="H69" s="6">
        <f t="shared" ref="H69:H132" si="11">IF(G69&lt;=0,0,D69*$H$1)</f>
        <v>0</v>
      </c>
      <c r="I69" s="4">
        <f t="shared" ref="I69:I132" si="12">G69*H69</f>
        <v>0</v>
      </c>
    </row>
    <row r="70" spans="1:9" x14ac:dyDescent="0.2">
      <c r="A70" s="1" t="s">
        <v>12</v>
      </c>
      <c r="B70" s="1" t="s">
        <v>13</v>
      </c>
      <c r="C70" s="5">
        <v>41780</v>
      </c>
      <c r="D70" s="4">
        <v>0</v>
      </c>
      <c r="E70" s="1">
        <f t="shared" si="8"/>
        <v>2014</v>
      </c>
      <c r="F70" s="1">
        <f t="shared" si="9"/>
        <v>0</v>
      </c>
      <c r="G70" s="1">
        <f t="shared" si="10"/>
        <v>0</v>
      </c>
      <c r="H70" s="6">
        <f t="shared" si="11"/>
        <v>0</v>
      </c>
      <c r="I70" s="4">
        <f t="shared" si="12"/>
        <v>0</v>
      </c>
    </row>
    <row r="71" spans="1:9" x14ac:dyDescent="0.2">
      <c r="A71" s="1" t="s">
        <v>12</v>
      </c>
      <c r="B71" s="1" t="s">
        <v>13</v>
      </c>
      <c r="C71" s="5">
        <v>41788</v>
      </c>
      <c r="D71" s="4">
        <v>0</v>
      </c>
      <c r="E71" s="1">
        <f t="shared" si="8"/>
        <v>2014</v>
      </c>
      <c r="F71" s="1">
        <f t="shared" si="9"/>
        <v>0</v>
      </c>
      <c r="G71" s="1">
        <f t="shared" si="10"/>
        <v>0</v>
      </c>
      <c r="H71" s="6">
        <f t="shared" si="11"/>
        <v>0</v>
      </c>
      <c r="I71" s="4">
        <f t="shared" si="12"/>
        <v>0</v>
      </c>
    </row>
    <row r="72" spans="1:9" x14ac:dyDescent="0.2">
      <c r="A72" s="1" t="s">
        <v>12</v>
      </c>
      <c r="B72" s="1" t="s">
        <v>13</v>
      </c>
      <c r="C72" s="5">
        <v>41794</v>
      </c>
      <c r="D72" s="4">
        <v>0</v>
      </c>
      <c r="E72" s="1">
        <f t="shared" si="8"/>
        <v>2014</v>
      </c>
      <c r="F72" s="1">
        <f t="shared" si="9"/>
        <v>0</v>
      </c>
      <c r="G72" s="1">
        <f t="shared" si="10"/>
        <v>0</v>
      </c>
      <c r="H72" s="6">
        <f t="shared" si="11"/>
        <v>0</v>
      </c>
      <c r="I72" s="4">
        <f t="shared" si="12"/>
        <v>0</v>
      </c>
    </row>
    <row r="73" spans="1:9" x14ac:dyDescent="0.2">
      <c r="A73" s="1" t="s">
        <v>12</v>
      </c>
      <c r="B73" s="1" t="s">
        <v>13</v>
      </c>
      <c r="C73" s="5">
        <v>41801</v>
      </c>
      <c r="D73" s="4">
        <v>0</v>
      </c>
      <c r="E73" s="1">
        <f t="shared" si="8"/>
        <v>2014</v>
      </c>
      <c r="F73" s="1">
        <f t="shared" si="9"/>
        <v>0</v>
      </c>
      <c r="G73" s="1">
        <f t="shared" si="10"/>
        <v>0</v>
      </c>
      <c r="H73" s="6">
        <f t="shared" si="11"/>
        <v>0</v>
      </c>
      <c r="I73" s="4">
        <f t="shared" si="12"/>
        <v>0</v>
      </c>
    </row>
    <row r="74" spans="1:9" x14ac:dyDescent="0.2">
      <c r="A74" s="1" t="s">
        <v>12</v>
      </c>
      <c r="B74" s="1" t="s">
        <v>13</v>
      </c>
      <c r="C74" s="5">
        <v>41808</v>
      </c>
      <c r="D74" s="4">
        <v>2548359.5099999998</v>
      </c>
      <c r="E74" s="1">
        <f t="shared" si="8"/>
        <v>2014</v>
      </c>
      <c r="F74" s="1">
        <f t="shared" si="9"/>
        <v>2.5</v>
      </c>
      <c r="G74" s="1">
        <f t="shared" si="10"/>
        <v>2.5</v>
      </c>
      <c r="H74" s="6">
        <f t="shared" si="11"/>
        <v>509671.902</v>
      </c>
      <c r="I74" s="4">
        <f t="shared" si="12"/>
        <v>1274179.7549999999</v>
      </c>
    </row>
    <row r="75" spans="1:9" x14ac:dyDescent="0.2">
      <c r="A75" s="1" t="s">
        <v>12</v>
      </c>
      <c r="B75" s="1" t="s">
        <v>13</v>
      </c>
      <c r="C75" s="5">
        <v>41828</v>
      </c>
      <c r="D75" s="4">
        <v>0</v>
      </c>
      <c r="E75" s="1">
        <f t="shared" si="8"/>
        <v>2014</v>
      </c>
      <c r="F75" s="1">
        <f t="shared" si="9"/>
        <v>0</v>
      </c>
      <c r="G75" s="1">
        <f t="shared" si="10"/>
        <v>0</v>
      </c>
      <c r="H75" s="6">
        <f t="shared" si="11"/>
        <v>0</v>
      </c>
      <c r="I75" s="4">
        <f t="shared" si="12"/>
        <v>0</v>
      </c>
    </row>
    <row r="76" spans="1:9" x14ac:dyDescent="0.2">
      <c r="A76" s="1" t="s">
        <v>12</v>
      </c>
      <c r="B76" s="1" t="s">
        <v>13</v>
      </c>
      <c r="C76" s="5">
        <v>41858</v>
      </c>
      <c r="D76" s="4">
        <v>0</v>
      </c>
      <c r="E76" s="1">
        <f t="shared" si="8"/>
        <v>2014</v>
      </c>
      <c r="F76" s="1">
        <f t="shared" si="9"/>
        <v>0</v>
      </c>
      <c r="G76" s="1">
        <f t="shared" si="10"/>
        <v>0</v>
      </c>
      <c r="H76" s="6">
        <f t="shared" si="11"/>
        <v>0</v>
      </c>
      <c r="I76" s="4">
        <f t="shared" si="12"/>
        <v>0</v>
      </c>
    </row>
    <row r="77" spans="1:9" x14ac:dyDescent="0.2">
      <c r="A77" s="1" t="s">
        <v>12</v>
      </c>
      <c r="B77" s="1" t="s">
        <v>13</v>
      </c>
      <c r="C77" s="5">
        <v>41883</v>
      </c>
      <c r="D77" s="4">
        <v>35183.759999999995</v>
      </c>
      <c r="E77" s="1">
        <f t="shared" si="8"/>
        <v>2014</v>
      </c>
      <c r="F77" s="1">
        <f t="shared" si="9"/>
        <v>2.5</v>
      </c>
      <c r="G77" s="1">
        <f t="shared" si="10"/>
        <v>2.5</v>
      </c>
      <c r="H77" s="6">
        <f t="shared" si="11"/>
        <v>7036.7519999999995</v>
      </c>
      <c r="I77" s="4">
        <f t="shared" si="12"/>
        <v>17591.879999999997</v>
      </c>
    </row>
    <row r="78" spans="1:9" x14ac:dyDescent="0.2">
      <c r="A78" s="1" t="s">
        <v>12</v>
      </c>
      <c r="B78" s="1" t="s">
        <v>13</v>
      </c>
      <c r="C78" s="5">
        <v>41907</v>
      </c>
      <c r="D78" s="4">
        <v>303673.15000000002</v>
      </c>
      <c r="E78" s="1">
        <f t="shared" si="8"/>
        <v>2014</v>
      </c>
      <c r="F78" s="1">
        <f t="shared" si="9"/>
        <v>2.5</v>
      </c>
      <c r="G78" s="1">
        <f t="shared" si="10"/>
        <v>2.5</v>
      </c>
      <c r="H78" s="6">
        <f t="shared" si="11"/>
        <v>60734.630000000005</v>
      </c>
      <c r="I78" s="4">
        <f t="shared" si="12"/>
        <v>151836.57500000001</v>
      </c>
    </row>
    <row r="79" spans="1:9" x14ac:dyDescent="0.2">
      <c r="A79" s="1" t="s">
        <v>12</v>
      </c>
      <c r="B79" s="1" t="s">
        <v>13</v>
      </c>
      <c r="C79" s="5">
        <v>41935</v>
      </c>
      <c r="D79" s="4">
        <v>0</v>
      </c>
      <c r="E79" s="1">
        <f t="shared" si="8"/>
        <v>2014</v>
      </c>
      <c r="F79" s="1">
        <f t="shared" si="9"/>
        <v>0</v>
      </c>
      <c r="G79" s="1">
        <f t="shared" si="10"/>
        <v>0</v>
      </c>
      <c r="H79" s="6">
        <f t="shared" si="11"/>
        <v>0</v>
      </c>
      <c r="I79" s="4">
        <f t="shared" si="12"/>
        <v>0</v>
      </c>
    </row>
    <row r="80" spans="1:9" x14ac:dyDescent="0.2">
      <c r="A80" s="1" t="s">
        <v>12</v>
      </c>
      <c r="B80" s="1" t="s">
        <v>13</v>
      </c>
      <c r="C80" s="5">
        <v>41974</v>
      </c>
      <c r="D80" s="4">
        <v>982806.43</v>
      </c>
      <c r="E80" s="1">
        <f t="shared" si="8"/>
        <v>2014</v>
      </c>
      <c r="F80" s="1">
        <f t="shared" si="9"/>
        <v>2.5</v>
      </c>
      <c r="G80" s="1">
        <f t="shared" si="10"/>
        <v>2.5</v>
      </c>
      <c r="H80" s="6">
        <f t="shared" si="11"/>
        <v>196561.28600000002</v>
      </c>
      <c r="I80" s="4">
        <f t="shared" si="12"/>
        <v>491403.21500000008</v>
      </c>
    </row>
    <row r="81" spans="1:9" x14ac:dyDescent="0.2">
      <c r="A81" s="1" t="s">
        <v>12</v>
      </c>
      <c r="B81" s="1" t="s">
        <v>13</v>
      </c>
      <c r="C81" s="5">
        <v>41985</v>
      </c>
      <c r="D81" s="4">
        <v>1749006.54</v>
      </c>
      <c r="E81" s="1">
        <f t="shared" si="8"/>
        <v>2014</v>
      </c>
      <c r="F81" s="1">
        <f t="shared" si="9"/>
        <v>2.5</v>
      </c>
      <c r="G81" s="1">
        <f t="shared" si="10"/>
        <v>2.5</v>
      </c>
      <c r="H81" s="6">
        <f t="shared" si="11"/>
        <v>349801.30800000002</v>
      </c>
      <c r="I81" s="4">
        <f t="shared" si="12"/>
        <v>874503.27</v>
      </c>
    </row>
    <row r="82" spans="1:9" x14ac:dyDescent="0.2">
      <c r="A82" s="1" t="s">
        <v>12</v>
      </c>
      <c r="B82" s="1" t="s">
        <v>13</v>
      </c>
      <c r="C82" s="5">
        <v>42005</v>
      </c>
      <c r="D82" s="4">
        <v>46588.36</v>
      </c>
      <c r="E82" s="1">
        <f t="shared" si="8"/>
        <v>2015</v>
      </c>
      <c r="F82" s="1">
        <f t="shared" si="9"/>
        <v>1.5</v>
      </c>
      <c r="G82" s="1">
        <f t="shared" si="10"/>
        <v>3.5</v>
      </c>
      <c r="H82" s="6">
        <f t="shared" si="11"/>
        <v>9317.6720000000005</v>
      </c>
      <c r="I82" s="4">
        <f t="shared" si="12"/>
        <v>32611.852000000003</v>
      </c>
    </row>
    <row r="83" spans="1:9" x14ac:dyDescent="0.2">
      <c r="A83" s="1" t="s">
        <v>12</v>
      </c>
      <c r="B83" s="1" t="s">
        <v>13</v>
      </c>
      <c r="C83" s="5">
        <v>42064</v>
      </c>
      <c r="D83" s="4">
        <v>14337541.470000001</v>
      </c>
      <c r="E83" s="1">
        <f t="shared" si="8"/>
        <v>2015</v>
      </c>
      <c r="F83" s="1">
        <f t="shared" si="9"/>
        <v>1.5</v>
      </c>
      <c r="G83" s="1">
        <f t="shared" si="10"/>
        <v>3.5</v>
      </c>
      <c r="H83" s="6">
        <f t="shared" si="11"/>
        <v>2867508.2940000002</v>
      </c>
      <c r="I83" s="4">
        <f t="shared" si="12"/>
        <v>10036279.029000001</v>
      </c>
    </row>
    <row r="84" spans="1:9" x14ac:dyDescent="0.2">
      <c r="A84" s="1" t="s">
        <v>12</v>
      </c>
      <c r="B84" s="1" t="s">
        <v>13</v>
      </c>
      <c r="C84" s="5">
        <v>42214</v>
      </c>
      <c r="D84" s="4">
        <v>0</v>
      </c>
      <c r="E84" s="1">
        <f t="shared" si="8"/>
        <v>2015</v>
      </c>
      <c r="F84" s="1">
        <f t="shared" si="9"/>
        <v>0</v>
      </c>
      <c r="G84" s="1">
        <f t="shared" si="10"/>
        <v>0</v>
      </c>
      <c r="H84" s="6">
        <f t="shared" si="11"/>
        <v>0</v>
      </c>
      <c r="I84" s="4">
        <f t="shared" si="12"/>
        <v>0</v>
      </c>
    </row>
    <row r="85" spans="1:9" x14ac:dyDescent="0.2">
      <c r="A85" s="1" t="s">
        <v>12</v>
      </c>
      <c r="B85" s="1" t="s">
        <v>13</v>
      </c>
      <c r="C85" s="5">
        <v>42223</v>
      </c>
      <c r="D85" s="4">
        <v>0</v>
      </c>
      <c r="E85" s="1">
        <f t="shared" si="8"/>
        <v>2015</v>
      </c>
      <c r="F85" s="1">
        <f t="shared" si="9"/>
        <v>0</v>
      </c>
      <c r="G85" s="1">
        <f t="shared" si="10"/>
        <v>0</v>
      </c>
      <c r="H85" s="6">
        <f t="shared" si="11"/>
        <v>0</v>
      </c>
      <c r="I85" s="4">
        <f t="shared" si="12"/>
        <v>0</v>
      </c>
    </row>
    <row r="86" spans="1:9" x14ac:dyDescent="0.2">
      <c r="A86" s="1" t="s">
        <v>12</v>
      </c>
      <c r="B86" s="1" t="s">
        <v>13</v>
      </c>
      <c r="C86" s="5">
        <v>42227</v>
      </c>
      <c r="D86" s="4">
        <v>0</v>
      </c>
      <c r="E86" s="1">
        <f t="shared" si="8"/>
        <v>2015</v>
      </c>
      <c r="F86" s="1">
        <f t="shared" si="9"/>
        <v>0</v>
      </c>
      <c r="G86" s="1">
        <f t="shared" si="10"/>
        <v>0</v>
      </c>
      <c r="H86" s="6">
        <f t="shared" si="11"/>
        <v>0</v>
      </c>
      <c r="I86" s="4">
        <f t="shared" si="12"/>
        <v>0</v>
      </c>
    </row>
    <row r="87" spans="1:9" x14ac:dyDescent="0.2">
      <c r="A87" s="1" t="s">
        <v>12</v>
      </c>
      <c r="B87" s="1" t="s">
        <v>13</v>
      </c>
      <c r="C87" s="5">
        <v>42229</v>
      </c>
      <c r="D87" s="4">
        <v>0</v>
      </c>
      <c r="E87" s="1">
        <f t="shared" si="8"/>
        <v>2015</v>
      </c>
      <c r="F87" s="1">
        <f t="shared" si="9"/>
        <v>0</v>
      </c>
      <c r="G87" s="1">
        <f t="shared" si="10"/>
        <v>0</v>
      </c>
      <c r="H87" s="6">
        <f t="shared" si="11"/>
        <v>0</v>
      </c>
      <c r="I87" s="4">
        <f t="shared" si="12"/>
        <v>0</v>
      </c>
    </row>
    <row r="88" spans="1:9" x14ac:dyDescent="0.2">
      <c r="A88" s="1" t="s">
        <v>12</v>
      </c>
      <c r="B88" s="1" t="s">
        <v>13</v>
      </c>
      <c r="C88" s="5">
        <v>42236</v>
      </c>
      <c r="D88" s="4">
        <v>0</v>
      </c>
      <c r="E88" s="1">
        <f t="shared" si="8"/>
        <v>2015</v>
      </c>
      <c r="F88" s="1">
        <f t="shared" si="9"/>
        <v>0</v>
      </c>
      <c r="G88" s="1">
        <f t="shared" si="10"/>
        <v>0</v>
      </c>
      <c r="H88" s="6">
        <f t="shared" si="11"/>
        <v>0</v>
      </c>
      <c r="I88" s="4">
        <f t="shared" si="12"/>
        <v>0</v>
      </c>
    </row>
    <row r="89" spans="1:9" x14ac:dyDescent="0.2">
      <c r="A89" s="1" t="s">
        <v>12</v>
      </c>
      <c r="B89" s="1" t="s">
        <v>13</v>
      </c>
      <c r="C89" s="5">
        <v>42237</v>
      </c>
      <c r="D89" s="4">
        <v>0</v>
      </c>
      <c r="E89" s="1">
        <f t="shared" si="8"/>
        <v>2015</v>
      </c>
      <c r="F89" s="1">
        <f t="shared" si="9"/>
        <v>0</v>
      </c>
      <c r="G89" s="1">
        <f t="shared" si="10"/>
        <v>0</v>
      </c>
      <c r="H89" s="6">
        <f t="shared" si="11"/>
        <v>0</v>
      </c>
      <c r="I89" s="4">
        <f t="shared" si="12"/>
        <v>0</v>
      </c>
    </row>
    <row r="90" spans="1:9" x14ac:dyDescent="0.2">
      <c r="A90" s="1" t="s">
        <v>12</v>
      </c>
      <c r="B90" s="1" t="s">
        <v>13</v>
      </c>
      <c r="C90" s="5">
        <v>42241</v>
      </c>
      <c r="D90" s="4">
        <v>180543.03</v>
      </c>
      <c r="E90" s="1">
        <f t="shared" si="8"/>
        <v>2015</v>
      </c>
      <c r="F90" s="1">
        <f t="shared" si="9"/>
        <v>1.5</v>
      </c>
      <c r="G90" s="1">
        <f t="shared" si="10"/>
        <v>3.5</v>
      </c>
      <c r="H90" s="6">
        <f t="shared" si="11"/>
        <v>36108.606</v>
      </c>
      <c r="I90" s="4">
        <f t="shared" si="12"/>
        <v>126380.121</v>
      </c>
    </row>
    <row r="91" spans="1:9" x14ac:dyDescent="0.2">
      <c r="A91" s="1" t="s">
        <v>12</v>
      </c>
      <c r="B91" s="1" t="s">
        <v>13</v>
      </c>
      <c r="C91" s="5">
        <v>42243</v>
      </c>
      <c r="D91" s="4">
        <v>211607.24</v>
      </c>
      <c r="E91" s="1">
        <f t="shared" si="8"/>
        <v>2015</v>
      </c>
      <c r="F91" s="1">
        <f t="shared" si="9"/>
        <v>1.5</v>
      </c>
      <c r="G91" s="1">
        <f t="shared" si="10"/>
        <v>3.5</v>
      </c>
      <c r="H91" s="6">
        <f t="shared" si="11"/>
        <v>42321.448000000004</v>
      </c>
      <c r="I91" s="4">
        <f t="shared" si="12"/>
        <v>148125.06800000003</v>
      </c>
    </row>
    <row r="92" spans="1:9" x14ac:dyDescent="0.2">
      <c r="A92" s="1" t="s">
        <v>12</v>
      </c>
      <c r="B92" s="1" t="s">
        <v>13</v>
      </c>
      <c r="C92" s="5">
        <v>42248</v>
      </c>
      <c r="D92" s="4">
        <v>38291.72</v>
      </c>
      <c r="E92" s="1">
        <f t="shared" si="8"/>
        <v>2015</v>
      </c>
      <c r="F92" s="1">
        <f t="shared" si="9"/>
        <v>1.5</v>
      </c>
      <c r="G92" s="1">
        <f t="shared" si="10"/>
        <v>3.5</v>
      </c>
      <c r="H92" s="6">
        <f t="shared" si="11"/>
        <v>7658.344000000001</v>
      </c>
      <c r="I92" s="4">
        <f t="shared" si="12"/>
        <v>26804.204000000005</v>
      </c>
    </row>
    <row r="93" spans="1:9" x14ac:dyDescent="0.2">
      <c r="A93" s="1" t="s">
        <v>12</v>
      </c>
      <c r="B93" s="1" t="s">
        <v>13</v>
      </c>
      <c r="C93" s="5">
        <v>42257</v>
      </c>
      <c r="D93" s="4">
        <v>0</v>
      </c>
      <c r="E93" s="1">
        <f t="shared" si="8"/>
        <v>2015</v>
      </c>
      <c r="F93" s="1">
        <f t="shared" si="9"/>
        <v>0</v>
      </c>
      <c r="G93" s="1">
        <f t="shared" si="10"/>
        <v>0</v>
      </c>
      <c r="H93" s="6">
        <f t="shared" si="11"/>
        <v>0</v>
      </c>
      <c r="I93" s="4">
        <f t="shared" si="12"/>
        <v>0</v>
      </c>
    </row>
    <row r="94" spans="1:9" x14ac:dyDescent="0.2">
      <c r="A94" s="1" t="s">
        <v>12</v>
      </c>
      <c r="B94" s="1" t="s">
        <v>13</v>
      </c>
      <c r="C94" s="5">
        <v>42258</v>
      </c>
      <c r="D94" s="4">
        <v>0</v>
      </c>
      <c r="E94" s="1">
        <f t="shared" si="8"/>
        <v>2015</v>
      </c>
      <c r="F94" s="1">
        <f t="shared" si="9"/>
        <v>0</v>
      </c>
      <c r="G94" s="1">
        <f t="shared" si="10"/>
        <v>0</v>
      </c>
      <c r="H94" s="6">
        <f t="shared" si="11"/>
        <v>0</v>
      </c>
      <c r="I94" s="4">
        <f t="shared" si="12"/>
        <v>0</v>
      </c>
    </row>
    <row r="95" spans="1:9" x14ac:dyDescent="0.2">
      <c r="A95" s="1" t="s">
        <v>12</v>
      </c>
      <c r="B95" s="1" t="s">
        <v>13</v>
      </c>
      <c r="C95" s="5">
        <v>42272</v>
      </c>
      <c r="D95" s="4">
        <v>3247.59</v>
      </c>
      <c r="E95" s="1">
        <f t="shared" si="8"/>
        <v>2015</v>
      </c>
      <c r="F95" s="1">
        <f t="shared" si="9"/>
        <v>1.5</v>
      </c>
      <c r="G95" s="1">
        <f t="shared" si="10"/>
        <v>3.5</v>
      </c>
      <c r="H95" s="6">
        <f t="shared" si="11"/>
        <v>649.51800000000003</v>
      </c>
      <c r="I95" s="4">
        <f t="shared" si="12"/>
        <v>2273.3130000000001</v>
      </c>
    </row>
    <row r="96" spans="1:9" x14ac:dyDescent="0.2">
      <c r="A96" s="1" t="s">
        <v>12</v>
      </c>
      <c r="B96" s="1" t="s">
        <v>13</v>
      </c>
      <c r="C96" s="5">
        <v>42278</v>
      </c>
      <c r="D96" s="4">
        <v>12739.02</v>
      </c>
      <c r="E96" s="1">
        <f t="shared" si="8"/>
        <v>2015</v>
      </c>
      <c r="F96" s="1">
        <f t="shared" si="9"/>
        <v>1.5</v>
      </c>
      <c r="G96" s="1">
        <f t="shared" si="10"/>
        <v>3.5</v>
      </c>
      <c r="H96" s="6">
        <f t="shared" si="11"/>
        <v>2547.8040000000001</v>
      </c>
      <c r="I96" s="4">
        <f t="shared" si="12"/>
        <v>8917.3140000000003</v>
      </c>
    </row>
    <row r="97" spans="1:9" x14ac:dyDescent="0.2">
      <c r="A97" s="1" t="s">
        <v>12</v>
      </c>
      <c r="B97" s="1" t="s">
        <v>13</v>
      </c>
      <c r="C97" s="5">
        <v>42279</v>
      </c>
      <c r="D97" s="4">
        <v>0</v>
      </c>
      <c r="E97" s="1">
        <f t="shared" si="8"/>
        <v>2015</v>
      </c>
      <c r="F97" s="1">
        <f t="shared" si="9"/>
        <v>0</v>
      </c>
      <c r="G97" s="1">
        <f t="shared" si="10"/>
        <v>0</v>
      </c>
      <c r="H97" s="6">
        <f t="shared" si="11"/>
        <v>0</v>
      </c>
      <c r="I97" s="4">
        <f t="shared" si="12"/>
        <v>0</v>
      </c>
    </row>
    <row r="98" spans="1:9" x14ac:dyDescent="0.2">
      <c r="A98" s="1" t="s">
        <v>12</v>
      </c>
      <c r="B98" s="1" t="s">
        <v>13</v>
      </c>
      <c r="C98" s="5">
        <v>42309</v>
      </c>
      <c r="D98" s="4">
        <v>0</v>
      </c>
      <c r="E98" s="1">
        <f t="shared" si="8"/>
        <v>2015</v>
      </c>
      <c r="F98" s="1">
        <f t="shared" si="9"/>
        <v>0</v>
      </c>
      <c r="G98" s="1">
        <f t="shared" si="10"/>
        <v>0</v>
      </c>
      <c r="H98" s="6">
        <f t="shared" si="11"/>
        <v>0</v>
      </c>
      <c r="I98" s="4">
        <f t="shared" si="12"/>
        <v>0</v>
      </c>
    </row>
    <row r="99" spans="1:9" x14ac:dyDescent="0.2">
      <c r="A99" s="1" t="s">
        <v>12</v>
      </c>
      <c r="B99" s="1" t="s">
        <v>13</v>
      </c>
      <c r="C99" s="5">
        <v>42312</v>
      </c>
      <c r="D99" s="4">
        <v>0</v>
      </c>
      <c r="E99" s="1">
        <f t="shared" si="8"/>
        <v>2015</v>
      </c>
      <c r="F99" s="1">
        <f t="shared" si="9"/>
        <v>0</v>
      </c>
      <c r="G99" s="1">
        <f t="shared" si="10"/>
        <v>0</v>
      </c>
      <c r="H99" s="6">
        <f t="shared" si="11"/>
        <v>0</v>
      </c>
      <c r="I99" s="4">
        <f t="shared" si="12"/>
        <v>0</v>
      </c>
    </row>
    <row r="100" spans="1:9" x14ac:dyDescent="0.2">
      <c r="A100" s="1" t="s">
        <v>12</v>
      </c>
      <c r="B100" s="1" t="s">
        <v>13</v>
      </c>
      <c r="C100" s="5">
        <v>42313</v>
      </c>
      <c r="D100" s="4">
        <v>0</v>
      </c>
      <c r="E100" s="1">
        <f t="shared" si="8"/>
        <v>2015</v>
      </c>
      <c r="F100" s="1">
        <f t="shared" si="9"/>
        <v>0</v>
      </c>
      <c r="G100" s="1">
        <f t="shared" si="10"/>
        <v>0</v>
      </c>
      <c r="H100" s="6">
        <f t="shared" si="11"/>
        <v>0</v>
      </c>
      <c r="I100" s="4">
        <f t="shared" si="12"/>
        <v>0</v>
      </c>
    </row>
    <row r="101" spans="1:9" x14ac:dyDescent="0.2">
      <c r="A101" s="1" t="s">
        <v>12</v>
      </c>
      <c r="B101" s="1" t="s">
        <v>13</v>
      </c>
      <c r="C101" s="5">
        <v>42317</v>
      </c>
      <c r="D101" s="4">
        <v>37892.519999999997</v>
      </c>
      <c r="E101" s="1">
        <f t="shared" si="8"/>
        <v>2015</v>
      </c>
      <c r="F101" s="1">
        <f t="shared" si="9"/>
        <v>1.5</v>
      </c>
      <c r="G101" s="1">
        <f t="shared" si="10"/>
        <v>3.5</v>
      </c>
      <c r="H101" s="6">
        <f t="shared" si="11"/>
        <v>7578.5039999999999</v>
      </c>
      <c r="I101" s="4">
        <f t="shared" si="12"/>
        <v>26524.763999999999</v>
      </c>
    </row>
    <row r="102" spans="1:9" x14ac:dyDescent="0.2">
      <c r="A102" s="1" t="s">
        <v>12</v>
      </c>
      <c r="B102" s="1" t="s">
        <v>13</v>
      </c>
      <c r="C102" s="5">
        <v>42320</v>
      </c>
      <c r="D102" s="4">
        <v>0</v>
      </c>
      <c r="E102" s="1">
        <f t="shared" si="8"/>
        <v>2015</v>
      </c>
      <c r="F102" s="1">
        <f t="shared" si="9"/>
        <v>0</v>
      </c>
      <c r="G102" s="1">
        <f t="shared" si="10"/>
        <v>0</v>
      </c>
      <c r="H102" s="6">
        <f t="shared" si="11"/>
        <v>0</v>
      </c>
      <c r="I102" s="4">
        <f t="shared" si="12"/>
        <v>0</v>
      </c>
    </row>
    <row r="103" spans="1:9" x14ac:dyDescent="0.2">
      <c r="A103" s="1" t="s">
        <v>12</v>
      </c>
      <c r="B103" s="1" t="s">
        <v>13</v>
      </c>
      <c r="C103" s="5">
        <v>42346</v>
      </c>
      <c r="D103" s="4">
        <v>439164.3</v>
      </c>
      <c r="E103" s="1">
        <f t="shared" si="8"/>
        <v>2015</v>
      </c>
      <c r="F103" s="1">
        <f t="shared" si="9"/>
        <v>1.5</v>
      </c>
      <c r="G103" s="1">
        <f t="shared" si="10"/>
        <v>3.5</v>
      </c>
      <c r="H103" s="6">
        <f t="shared" si="11"/>
        <v>87832.86</v>
      </c>
      <c r="I103" s="4">
        <f t="shared" si="12"/>
        <v>307415.01</v>
      </c>
    </row>
    <row r="104" spans="1:9" x14ac:dyDescent="0.2">
      <c r="A104" s="1" t="s">
        <v>12</v>
      </c>
      <c r="B104" s="1" t="s">
        <v>13</v>
      </c>
      <c r="C104" s="5">
        <v>42352</v>
      </c>
      <c r="D104" s="4">
        <v>0</v>
      </c>
      <c r="E104" s="1">
        <f t="shared" si="8"/>
        <v>2015</v>
      </c>
      <c r="F104" s="1">
        <f t="shared" si="9"/>
        <v>0</v>
      </c>
      <c r="G104" s="1">
        <f t="shared" si="10"/>
        <v>0</v>
      </c>
      <c r="H104" s="6">
        <f t="shared" si="11"/>
        <v>0</v>
      </c>
      <c r="I104" s="4">
        <f t="shared" si="12"/>
        <v>0</v>
      </c>
    </row>
    <row r="105" spans="1:9" x14ac:dyDescent="0.2">
      <c r="A105" s="1" t="s">
        <v>12</v>
      </c>
      <c r="B105" s="1" t="s">
        <v>13</v>
      </c>
      <c r="C105" s="5">
        <v>42354</v>
      </c>
      <c r="D105" s="4">
        <v>0</v>
      </c>
      <c r="E105" s="1">
        <f t="shared" si="8"/>
        <v>2015</v>
      </c>
      <c r="F105" s="1">
        <f t="shared" si="9"/>
        <v>0</v>
      </c>
      <c r="G105" s="1">
        <f t="shared" si="10"/>
        <v>0</v>
      </c>
      <c r="H105" s="6">
        <f t="shared" si="11"/>
        <v>0</v>
      </c>
      <c r="I105" s="4">
        <f t="shared" si="12"/>
        <v>0</v>
      </c>
    </row>
    <row r="106" spans="1:9" x14ac:dyDescent="0.2">
      <c r="A106" s="1" t="s">
        <v>12</v>
      </c>
      <c r="B106" s="1" t="s">
        <v>13</v>
      </c>
      <c r="C106" s="5">
        <v>42359</v>
      </c>
      <c r="D106" s="4">
        <v>88518.399999999994</v>
      </c>
      <c r="E106" s="1">
        <f t="shared" si="8"/>
        <v>2015</v>
      </c>
      <c r="F106" s="1">
        <f t="shared" si="9"/>
        <v>1.5</v>
      </c>
      <c r="G106" s="1">
        <f t="shared" si="10"/>
        <v>3.5</v>
      </c>
      <c r="H106" s="6">
        <f t="shared" si="11"/>
        <v>17703.68</v>
      </c>
      <c r="I106" s="4">
        <f t="shared" si="12"/>
        <v>61962.880000000005</v>
      </c>
    </row>
    <row r="107" spans="1:9" x14ac:dyDescent="0.2">
      <c r="A107" s="1" t="s">
        <v>12</v>
      </c>
      <c r="B107" s="1" t="s">
        <v>13</v>
      </c>
      <c r="C107" s="5">
        <v>42360</v>
      </c>
      <c r="D107" s="4">
        <v>0</v>
      </c>
      <c r="E107" s="1">
        <f t="shared" si="8"/>
        <v>2015</v>
      </c>
      <c r="F107" s="1">
        <f t="shared" si="9"/>
        <v>0</v>
      </c>
      <c r="G107" s="1">
        <f t="shared" si="10"/>
        <v>0</v>
      </c>
      <c r="H107" s="6">
        <f t="shared" si="11"/>
        <v>0</v>
      </c>
      <c r="I107" s="4">
        <f t="shared" si="12"/>
        <v>0</v>
      </c>
    </row>
    <row r="108" spans="1:9" x14ac:dyDescent="0.2">
      <c r="A108" s="1" t="s">
        <v>12</v>
      </c>
      <c r="B108" s="1" t="s">
        <v>13</v>
      </c>
      <c r="C108" s="5">
        <v>42361</v>
      </c>
      <c r="D108" s="4">
        <v>321986.13</v>
      </c>
      <c r="E108" s="1">
        <f t="shared" si="8"/>
        <v>2015</v>
      </c>
      <c r="F108" s="1">
        <f t="shared" si="9"/>
        <v>1.5</v>
      </c>
      <c r="G108" s="1">
        <f t="shared" si="10"/>
        <v>3.5</v>
      </c>
      <c r="H108" s="6">
        <f t="shared" si="11"/>
        <v>64397.226000000002</v>
      </c>
      <c r="I108" s="4">
        <f t="shared" si="12"/>
        <v>225390.291</v>
      </c>
    </row>
    <row r="109" spans="1:9" x14ac:dyDescent="0.2">
      <c r="A109" s="1" t="s">
        <v>12</v>
      </c>
      <c r="B109" s="1" t="s">
        <v>13</v>
      </c>
      <c r="C109" s="5">
        <v>42362</v>
      </c>
      <c r="D109" s="4">
        <v>321905.59999999998</v>
      </c>
      <c r="E109" s="1">
        <f t="shared" si="8"/>
        <v>2015</v>
      </c>
      <c r="F109" s="1">
        <f t="shared" si="9"/>
        <v>1.5</v>
      </c>
      <c r="G109" s="1">
        <f t="shared" si="10"/>
        <v>3.5</v>
      </c>
      <c r="H109" s="6">
        <f t="shared" si="11"/>
        <v>64381.119999999995</v>
      </c>
      <c r="I109" s="4">
        <f t="shared" si="12"/>
        <v>225333.91999999998</v>
      </c>
    </row>
    <row r="110" spans="1:9" x14ac:dyDescent="0.2">
      <c r="A110" s="1" t="s">
        <v>12</v>
      </c>
      <c r="B110" s="1" t="s">
        <v>13</v>
      </c>
      <c r="C110" s="5">
        <v>42367</v>
      </c>
      <c r="D110" s="4">
        <v>0</v>
      </c>
      <c r="E110" s="1">
        <f t="shared" si="8"/>
        <v>2015</v>
      </c>
      <c r="F110" s="1">
        <f t="shared" si="9"/>
        <v>0</v>
      </c>
      <c r="G110" s="1">
        <f t="shared" si="10"/>
        <v>0</v>
      </c>
      <c r="H110" s="6">
        <f t="shared" si="11"/>
        <v>0</v>
      </c>
      <c r="I110" s="4">
        <f t="shared" si="12"/>
        <v>0</v>
      </c>
    </row>
    <row r="111" spans="1:9" x14ac:dyDescent="0.2">
      <c r="A111" s="1" t="s">
        <v>12</v>
      </c>
      <c r="B111" s="1" t="s">
        <v>13</v>
      </c>
      <c r="C111" s="5">
        <v>42370</v>
      </c>
      <c r="D111" s="4">
        <v>2606872.19</v>
      </c>
      <c r="E111" s="1">
        <f t="shared" si="8"/>
        <v>2016</v>
      </c>
      <c r="F111" s="1">
        <f t="shared" si="9"/>
        <v>0.5</v>
      </c>
      <c r="G111" s="1">
        <f t="shared" si="10"/>
        <v>4.5</v>
      </c>
      <c r="H111" s="6">
        <f t="shared" si="11"/>
        <v>521374.43800000002</v>
      </c>
      <c r="I111" s="4">
        <f t="shared" si="12"/>
        <v>2346184.9709999999</v>
      </c>
    </row>
    <row r="112" spans="1:9" x14ac:dyDescent="0.2">
      <c r="A112" s="1" t="s">
        <v>12</v>
      </c>
      <c r="B112" s="1" t="s">
        <v>13</v>
      </c>
      <c r="C112" s="5">
        <v>42381</v>
      </c>
      <c r="D112" s="4">
        <v>1607.13</v>
      </c>
      <c r="E112" s="1">
        <f t="shared" si="8"/>
        <v>2016</v>
      </c>
      <c r="F112" s="1">
        <f t="shared" si="9"/>
        <v>0.5</v>
      </c>
      <c r="G112" s="1">
        <f t="shared" si="10"/>
        <v>4.5</v>
      </c>
      <c r="H112" s="6">
        <f t="shared" si="11"/>
        <v>321.42600000000004</v>
      </c>
      <c r="I112" s="4">
        <f t="shared" si="12"/>
        <v>1446.4170000000001</v>
      </c>
    </row>
    <row r="113" spans="1:9" x14ac:dyDescent="0.2">
      <c r="A113" s="1" t="s">
        <v>12</v>
      </c>
      <c r="B113" s="1" t="s">
        <v>13</v>
      </c>
      <c r="C113" s="5">
        <v>42415</v>
      </c>
      <c r="D113" s="4">
        <v>0</v>
      </c>
      <c r="E113" s="1">
        <f t="shared" si="8"/>
        <v>2016</v>
      </c>
      <c r="F113" s="1">
        <f t="shared" si="9"/>
        <v>0</v>
      </c>
      <c r="G113" s="1">
        <f t="shared" si="10"/>
        <v>0</v>
      </c>
      <c r="H113" s="6">
        <f t="shared" si="11"/>
        <v>0</v>
      </c>
      <c r="I113" s="4">
        <f t="shared" si="12"/>
        <v>0</v>
      </c>
    </row>
    <row r="114" spans="1:9" x14ac:dyDescent="0.2">
      <c r="A114" s="1" t="s">
        <v>12</v>
      </c>
      <c r="B114" s="1" t="s">
        <v>13</v>
      </c>
      <c r="C114" s="5">
        <v>42438</v>
      </c>
      <c r="D114" s="4">
        <v>0</v>
      </c>
      <c r="E114" s="1">
        <f t="shared" si="8"/>
        <v>2016</v>
      </c>
      <c r="F114" s="1">
        <f t="shared" si="9"/>
        <v>0</v>
      </c>
      <c r="G114" s="1">
        <f t="shared" si="10"/>
        <v>0</v>
      </c>
      <c r="H114" s="6">
        <f t="shared" si="11"/>
        <v>0</v>
      </c>
      <c r="I114" s="4">
        <f t="shared" si="12"/>
        <v>0</v>
      </c>
    </row>
    <row r="115" spans="1:9" x14ac:dyDescent="0.2">
      <c r="A115" s="1" t="s">
        <v>12</v>
      </c>
      <c r="B115" s="1" t="s">
        <v>13</v>
      </c>
      <c r="C115" s="5">
        <v>42451</v>
      </c>
      <c r="D115" s="4">
        <v>0</v>
      </c>
      <c r="E115" s="1">
        <f t="shared" si="8"/>
        <v>2016</v>
      </c>
      <c r="F115" s="1">
        <f t="shared" si="9"/>
        <v>0</v>
      </c>
      <c r="G115" s="1">
        <f t="shared" si="10"/>
        <v>0</v>
      </c>
      <c r="H115" s="6">
        <f t="shared" si="11"/>
        <v>0</v>
      </c>
      <c r="I115" s="4">
        <f t="shared" si="12"/>
        <v>0</v>
      </c>
    </row>
    <row r="116" spans="1:9" x14ac:dyDescent="0.2">
      <c r="A116" s="1" t="s">
        <v>12</v>
      </c>
      <c r="B116" s="1" t="s">
        <v>13</v>
      </c>
      <c r="C116" s="5">
        <v>42485</v>
      </c>
      <c r="D116" s="4">
        <v>624006.56999999995</v>
      </c>
      <c r="E116" s="1">
        <f t="shared" si="8"/>
        <v>2016</v>
      </c>
      <c r="F116" s="1">
        <f t="shared" si="9"/>
        <v>0.5</v>
      </c>
      <c r="G116" s="1">
        <f t="shared" si="10"/>
        <v>4.5</v>
      </c>
      <c r="H116" s="6">
        <f t="shared" si="11"/>
        <v>124801.314</v>
      </c>
      <c r="I116" s="4">
        <f t="shared" si="12"/>
        <v>561605.91299999994</v>
      </c>
    </row>
    <row r="117" spans="1:9" x14ac:dyDescent="0.2">
      <c r="A117" s="1" t="s">
        <v>12</v>
      </c>
      <c r="B117" s="1" t="s">
        <v>13</v>
      </c>
      <c r="C117" s="5">
        <v>42486</v>
      </c>
      <c r="D117" s="4">
        <v>2801.56</v>
      </c>
      <c r="E117" s="1">
        <f t="shared" si="8"/>
        <v>2016</v>
      </c>
      <c r="F117" s="1">
        <f t="shared" si="9"/>
        <v>0.5</v>
      </c>
      <c r="G117" s="1">
        <f t="shared" si="10"/>
        <v>4.5</v>
      </c>
      <c r="H117" s="6">
        <f t="shared" si="11"/>
        <v>560.31200000000001</v>
      </c>
      <c r="I117" s="4">
        <f t="shared" si="12"/>
        <v>2521.404</v>
      </c>
    </row>
    <row r="118" spans="1:9" x14ac:dyDescent="0.2">
      <c r="A118" s="1" t="s">
        <v>12</v>
      </c>
      <c r="B118" s="1" t="s">
        <v>13</v>
      </c>
      <c r="C118" s="5">
        <v>42492</v>
      </c>
      <c r="D118" s="4">
        <v>466303.09</v>
      </c>
      <c r="E118" s="1">
        <f t="shared" si="8"/>
        <v>2016</v>
      </c>
      <c r="F118" s="1">
        <f t="shared" si="9"/>
        <v>0.5</v>
      </c>
      <c r="G118" s="1">
        <f t="shared" si="10"/>
        <v>4.5</v>
      </c>
      <c r="H118" s="6">
        <f t="shared" si="11"/>
        <v>93260.618000000017</v>
      </c>
      <c r="I118" s="4">
        <f t="shared" si="12"/>
        <v>419672.78100000008</v>
      </c>
    </row>
    <row r="119" spans="1:9" x14ac:dyDescent="0.2">
      <c r="A119" s="1" t="s">
        <v>12</v>
      </c>
      <c r="B119" s="1" t="s">
        <v>13</v>
      </c>
      <c r="C119" s="5">
        <v>42521</v>
      </c>
      <c r="D119" s="4">
        <v>143612.79999999999</v>
      </c>
      <c r="E119" s="1">
        <f t="shared" si="8"/>
        <v>2016</v>
      </c>
      <c r="F119" s="1">
        <f t="shared" si="9"/>
        <v>0.5</v>
      </c>
      <c r="G119" s="1">
        <f t="shared" si="10"/>
        <v>4.5</v>
      </c>
      <c r="H119" s="6">
        <f t="shared" si="11"/>
        <v>28722.559999999998</v>
      </c>
      <c r="I119" s="4">
        <f t="shared" si="12"/>
        <v>129251.51999999999</v>
      </c>
    </row>
    <row r="120" spans="1:9" x14ac:dyDescent="0.2">
      <c r="A120" s="1" t="s">
        <v>12</v>
      </c>
      <c r="B120" s="1" t="s">
        <v>13</v>
      </c>
      <c r="C120" s="5">
        <v>42522</v>
      </c>
      <c r="D120" s="4">
        <v>0</v>
      </c>
      <c r="E120" s="1">
        <f t="shared" si="8"/>
        <v>2016</v>
      </c>
      <c r="F120" s="1">
        <f t="shared" si="9"/>
        <v>0</v>
      </c>
      <c r="G120" s="1">
        <f t="shared" si="10"/>
        <v>0</v>
      </c>
      <c r="H120" s="6">
        <f t="shared" si="11"/>
        <v>0</v>
      </c>
      <c r="I120" s="4">
        <f t="shared" si="12"/>
        <v>0</v>
      </c>
    </row>
    <row r="121" spans="1:9" x14ac:dyDescent="0.2">
      <c r="A121" s="1" t="s">
        <v>12</v>
      </c>
      <c r="B121" s="1" t="s">
        <v>13</v>
      </c>
      <c r="C121" s="5">
        <v>42536</v>
      </c>
      <c r="D121" s="4">
        <v>0</v>
      </c>
      <c r="E121" s="1">
        <f t="shared" si="8"/>
        <v>2016</v>
      </c>
      <c r="F121" s="1">
        <f t="shared" si="9"/>
        <v>0</v>
      </c>
      <c r="G121" s="1">
        <f t="shared" si="10"/>
        <v>0</v>
      </c>
      <c r="H121" s="6">
        <f t="shared" si="11"/>
        <v>0</v>
      </c>
      <c r="I121" s="4">
        <f t="shared" si="12"/>
        <v>0</v>
      </c>
    </row>
    <row r="122" spans="1:9" x14ac:dyDescent="0.2">
      <c r="A122" s="1" t="s">
        <v>12</v>
      </c>
      <c r="B122" s="1" t="s">
        <v>13</v>
      </c>
      <c r="C122" s="5">
        <v>42551</v>
      </c>
      <c r="D122" s="4">
        <v>783796.41</v>
      </c>
      <c r="E122" s="1">
        <f t="shared" si="8"/>
        <v>2016</v>
      </c>
      <c r="F122" s="1">
        <f t="shared" si="9"/>
        <v>0.5</v>
      </c>
      <c r="G122" s="1">
        <f t="shared" si="10"/>
        <v>4.5</v>
      </c>
      <c r="H122" s="6">
        <f t="shared" si="11"/>
        <v>156759.28200000001</v>
      </c>
      <c r="I122" s="4">
        <f t="shared" si="12"/>
        <v>705416.76900000009</v>
      </c>
    </row>
    <row r="123" spans="1:9" x14ac:dyDescent="0.2">
      <c r="A123" s="1" t="s">
        <v>12</v>
      </c>
      <c r="B123" s="1" t="s">
        <v>13</v>
      </c>
      <c r="C123" s="5">
        <v>42571</v>
      </c>
      <c r="D123" s="4">
        <v>24823.05</v>
      </c>
      <c r="E123" s="1">
        <f t="shared" si="8"/>
        <v>2016</v>
      </c>
      <c r="F123" s="1">
        <f t="shared" si="9"/>
        <v>0.5</v>
      </c>
      <c r="G123" s="1">
        <f t="shared" si="10"/>
        <v>4.5</v>
      </c>
      <c r="H123" s="6">
        <f t="shared" si="11"/>
        <v>4964.6100000000006</v>
      </c>
      <c r="I123" s="4">
        <f t="shared" si="12"/>
        <v>22340.745000000003</v>
      </c>
    </row>
    <row r="124" spans="1:9" x14ac:dyDescent="0.2">
      <c r="A124" s="1" t="s">
        <v>12</v>
      </c>
      <c r="B124" s="1" t="s">
        <v>13</v>
      </c>
      <c r="C124" s="5">
        <v>42594</v>
      </c>
      <c r="D124" s="4">
        <v>201724.26</v>
      </c>
      <c r="E124" s="1">
        <f t="shared" si="8"/>
        <v>2016</v>
      </c>
      <c r="F124" s="1">
        <f t="shared" si="9"/>
        <v>0.5</v>
      </c>
      <c r="G124" s="1">
        <f t="shared" si="10"/>
        <v>4.5</v>
      </c>
      <c r="H124" s="6">
        <f t="shared" si="11"/>
        <v>40344.852000000006</v>
      </c>
      <c r="I124" s="4">
        <f t="shared" si="12"/>
        <v>181551.83400000003</v>
      </c>
    </row>
    <row r="125" spans="1:9" x14ac:dyDescent="0.2">
      <c r="A125" s="1" t="s">
        <v>12</v>
      </c>
      <c r="B125" s="1" t="s">
        <v>13</v>
      </c>
      <c r="C125" s="5">
        <v>42598</v>
      </c>
      <c r="D125" s="4">
        <v>29424.26</v>
      </c>
      <c r="E125" s="1">
        <f t="shared" si="8"/>
        <v>2016</v>
      </c>
      <c r="F125" s="1">
        <f t="shared" si="9"/>
        <v>0.5</v>
      </c>
      <c r="G125" s="1">
        <f t="shared" si="10"/>
        <v>4.5</v>
      </c>
      <c r="H125" s="6">
        <f t="shared" si="11"/>
        <v>5884.8519999999999</v>
      </c>
      <c r="I125" s="4">
        <f t="shared" si="12"/>
        <v>26481.833999999999</v>
      </c>
    </row>
    <row r="126" spans="1:9" x14ac:dyDescent="0.2">
      <c r="A126" s="1" t="s">
        <v>12</v>
      </c>
      <c r="B126" s="1" t="s">
        <v>13</v>
      </c>
      <c r="C126" s="5">
        <v>42604</v>
      </c>
      <c r="D126" s="4">
        <v>363013.16</v>
      </c>
      <c r="E126" s="1">
        <f t="shared" si="8"/>
        <v>2016</v>
      </c>
      <c r="F126" s="1">
        <f t="shared" si="9"/>
        <v>0.5</v>
      </c>
      <c r="G126" s="1">
        <f t="shared" si="10"/>
        <v>4.5</v>
      </c>
      <c r="H126" s="6">
        <f t="shared" si="11"/>
        <v>72602.631999999998</v>
      </c>
      <c r="I126" s="4">
        <f t="shared" si="12"/>
        <v>326711.84399999998</v>
      </c>
    </row>
    <row r="127" spans="1:9" x14ac:dyDescent="0.2">
      <c r="A127" s="1" t="s">
        <v>12</v>
      </c>
      <c r="B127" s="1" t="s">
        <v>13</v>
      </c>
      <c r="C127" s="5">
        <v>42654</v>
      </c>
      <c r="D127" s="4">
        <v>797384.37</v>
      </c>
      <c r="E127" s="1">
        <f t="shared" si="8"/>
        <v>2016</v>
      </c>
      <c r="F127" s="1">
        <f t="shared" si="9"/>
        <v>0.5</v>
      </c>
      <c r="G127" s="1">
        <f t="shared" si="10"/>
        <v>4.5</v>
      </c>
      <c r="H127" s="6">
        <f t="shared" si="11"/>
        <v>159476.87400000001</v>
      </c>
      <c r="I127" s="4">
        <f t="shared" si="12"/>
        <v>717645.93300000008</v>
      </c>
    </row>
    <row r="128" spans="1:9" x14ac:dyDescent="0.2">
      <c r="A128" s="1" t="s">
        <v>12</v>
      </c>
      <c r="B128" s="1" t="s">
        <v>13</v>
      </c>
      <c r="C128" s="5">
        <v>42657</v>
      </c>
      <c r="D128" s="4">
        <v>33030.21</v>
      </c>
      <c r="E128" s="1">
        <f t="shared" si="8"/>
        <v>2016</v>
      </c>
      <c r="F128" s="1">
        <f t="shared" si="9"/>
        <v>0.5</v>
      </c>
      <c r="G128" s="1">
        <f t="shared" si="10"/>
        <v>4.5</v>
      </c>
      <c r="H128" s="6">
        <f t="shared" si="11"/>
        <v>6606.0420000000004</v>
      </c>
      <c r="I128" s="4">
        <f t="shared" si="12"/>
        <v>29727.189000000002</v>
      </c>
    </row>
    <row r="129" spans="1:9" x14ac:dyDescent="0.2">
      <c r="A129" s="1" t="s">
        <v>12</v>
      </c>
      <c r="B129" s="1" t="s">
        <v>13</v>
      </c>
      <c r="C129" s="5">
        <v>42703</v>
      </c>
      <c r="D129" s="4">
        <v>239231.99</v>
      </c>
      <c r="E129" s="1">
        <f t="shared" si="8"/>
        <v>2016</v>
      </c>
      <c r="F129" s="1">
        <f t="shared" si="9"/>
        <v>0.5</v>
      </c>
      <c r="G129" s="1">
        <f t="shared" si="10"/>
        <v>4.5</v>
      </c>
      <c r="H129" s="6">
        <f t="shared" si="11"/>
        <v>47846.398000000001</v>
      </c>
      <c r="I129" s="4">
        <f t="shared" si="12"/>
        <v>215308.791</v>
      </c>
    </row>
    <row r="130" spans="1:9" x14ac:dyDescent="0.2">
      <c r="A130" s="1" t="s">
        <v>12</v>
      </c>
      <c r="B130" s="1" t="s">
        <v>13</v>
      </c>
      <c r="C130" s="5">
        <v>42705</v>
      </c>
      <c r="D130" s="4">
        <v>36688.769999999997</v>
      </c>
      <c r="E130" s="1">
        <f t="shared" si="8"/>
        <v>2016</v>
      </c>
      <c r="F130" s="1">
        <f t="shared" si="9"/>
        <v>0.5</v>
      </c>
      <c r="G130" s="1">
        <f t="shared" si="10"/>
        <v>4.5</v>
      </c>
      <c r="H130" s="6">
        <f t="shared" si="11"/>
        <v>7337.7539999999999</v>
      </c>
      <c r="I130" s="4">
        <f t="shared" si="12"/>
        <v>33019.892999999996</v>
      </c>
    </row>
    <row r="131" spans="1:9" x14ac:dyDescent="0.2">
      <c r="A131" s="1" t="s">
        <v>12</v>
      </c>
      <c r="B131" s="1" t="s">
        <v>13</v>
      </c>
      <c r="C131" s="5">
        <v>42718</v>
      </c>
      <c r="D131" s="4">
        <v>36141.51</v>
      </c>
      <c r="E131" s="1">
        <f t="shared" si="8"/>
        <v>2016</v>
      </c>
      <c r="F131" s="1">
        <f t="shared" si="9"/>
        <v>0.5</v>
      </c>
      <c r="G131" s="1">
        <f t="shared" si="10"/>
        <v>4.5</v>
      </c>
      <c r="H131" s="6">
        <f t="shared" si="11"/>
        <v>7228.3020000000006</v>
      </c>
      <c r="I131" s="4">
        <f t="shared" si="12"/>
        <v>32527.359000000004</v>
      </c>
    </row>
    <row r="132" spans="1:9" x14ac:dyDescent="0.2">
      <c r="A132" s="1" t="s">
        <v>12</v>
      </c>
      <c r="B132" s="1" t="s">
        <v>13</v>
      </c>
      <c r="C132" s="5">
        <v>42723</v>
      </c>
      <c r="D132" s="4">
        <v>335645.48</v>
      </c>
      <c r="E132" s="1">
        <f t="shared" si="8"/>
        <v>2016</v>
      </c>
      <c r="F132" s="1">
        <f t="shared" si="9"/>
        <v>0.5</v>
      </c>
      <c r="G132" s="1">
        <f t="shared" si="10"/>
        <v>4.5</v>
      </c>
      <c r="H132" s="6">
        <f t="shared" si="11"/>
        <v>67129.096000000005</v>
      </c>
      <c r="I132" s="4">
        <f t="shared" si="12"/>
        <v>302080.93200000003</v>
      </c>
    </row>
    <row r="133" spans="1:9" x14ac:dyDescent="0.2">
      <c r="A133" s="1" t="s">
        <v>12</v>
      </c>
      <c r="B133" s="1" t="s">
        <v>13</v>
      </c>
      <c r="C133" s="5">
        <v>42727</v>
      </c>
      <c r="D133" s="4">
        <v>587233.03</v>
      </c>
      <c r="E133" s="1">
        <f t="shared" ref="E133:E196" si="13">YEAR(C133)</f>
        <v>2016</v>
      </c>
      <c r="F133" s="1">
        <f t="shared" ref="F133:F196" si="14">IF(D133&lt;&gt;0,YEARFRAC($D$1,DATE(YEAR(C133),6,30),0),)</f>
        <v>0.5</v>
      </c>
      <c r="G133" s="1">
        <f t="shared" ref="G133:G196" si="15">IF(F133&lt;&gt;0,$F$1-F133,0)</f>
        <v>4.5</v>
      </c>
      <c r="H133" s="6">
        <f t="shared" ref="H133:H196" si="16">IF(G133&lt;=0,0,D133*$H$1)</f>
        <v>117446.60600000001</v>
      </c>
      <c r="I133" s="4">
        <f t="shared" ref="I133:I196" si="17">G133*H133</f>
        <v>528509.72700000007</v>
      </c>
    </row>
    <row r="134" spans="1:9" x14ac:dyDescent="0.2">
      <c r="A134" s="1" t="s">
        <v>12</v>
      </c>
      <c r="B134" s="1" t="s">
        <v>13</v>
      </c>
      <c r="C134" s="5">
        <v>42731</v>
      </c>
      <c r="D134" s="4">
        <v>22857.08</v>
      </c>
      <c r="E134" s="1">
        <f t="shared" si="13"/>
        <v>2016</v>
      </c>
      <c r="F134" s="1">
        <f t="shared" si="14"/>
        <v>0.5</v>
      </c>
      <c r="G134" s="1">
        <f t="shared" si="15"/>
        <v>4.5</v>
      </c>
      <c r="H134" s="6">
        <f t="shared" si="16"/>
        <v>4571.4160000000002</v>
      </c>
      <c r="I134" s="4">
        <f t="shared" si="17"/>
        <v>20571.371999999999</v>
      </c>
    </row>
    <row r="135" spans="1:9" x14ac:dyDescent="0.2">
      <c r="A135" s="1" t="s">
        <v>12</v>
      </c>
      <c r="B135" s="1" t="s">
        <v>13</v>
      </c>
      <c r="C135" s="5">
        <v>42732</v>
      </c>
      <c r="D135" s="4">
        <v>192038.5</v>
      </c>
      <c r="E135" s="1">
        <f t="shared" si="13"/>
        <v>2016</v>
      </c>
      <c r="F135" s="1">
        <f t="shared" si="14"/>
        <v>0.5</v>
      </c>
      <c r="G135" s="1">
        <f t="shared" si="15"/>
        <v>4.5</v>
      </c>
      <c r="H135" s="6">
        <f t="shared" si="16"/>
        <v>38407.700000000004</v>
      </c>
      <c r="I135" s="4">
        <f t="shared" si="17"/>
        <v>172834.65000000002</v>
      </c>
    </row>
    <row r="136" spans="1:9" x14ac:dyDescent="0.2">
      <c r="A136" s="1" t="s">
        <v>12</v>
      </c>
      <c r="B136" s="1" t="s">
        <v>13</v>
      </c>
      <c r="C136" s="5">
        <v>42733</v>
      </c>
      <c r="D136" s="4">
        <v>47854.32</v>
      </c>
      <c r="E136" s="1">
        <f t="shared" si="13"/>
        <v>2016</v>
      </c>
      <c r="F136" s="1">
        <f t="shared" si="14"/>
        <v>0.5</v>
      </c>
      <c r="G136" s="1">
        <f t="shared" si="15"/>
        <v>4.5</v>
      </c>
      <c r="H136" s="6">
        <f t="shared" si="16"/>
        <v>9570.8639999999996</v>
      </c>
      <c r="I136" s="4">
        <f t="shared" si="17"/>
        <v>43068.887999999999</v>
      </c>
    </row>
    <row r="137" spans="1:9" x14ac:dyDescent="0.2">
      <c r="A137" s="1" t="s">
        <v>12</v>
      </c>
      <c r="B137" s="1" t="s">
        <v>13</v>
      </c>
      <c r="C137" s="5">
        <v>42734</v>
      </c>
      <c r="D137" s="4">
        <v>42402.58</v>
      </c>
      <c r="E137" s="1">
        <f t="shared" si="13"/>
        <v>2016</v>
      </c>
      <c r="F137" s="1">
        <f t="shared" si="14"/>
        <v>0.5</v>
      </c>
      <c r="G137" s="1">
        <f t="shared" si="15"/>
        <v>4.5</v>
      </c>
      <c r="H137" s="6">
        <f t="shared" si="16"/>
        <v>8480.5160000000014</v>
      </c>
      <c r="I137" s="4">
        <f t="shared" si="17"/>
        <v>38162.322000000007</v>
      </c>
    </row>
    <row r="138" spans="1:9" x14ac:dyDescent="0.2">
      <c r="A138" s="1" t="s">
        <v>12</v>
      </c>
      <c r="B138" s="1" t="s">
        <v>45</v>
      </c>
      <c r="C138" s="5">
        <v>40909</v>
      </c>
      <c r="D138" s="4">
        <v>66842.53</v>
      </c>
      <c r="E138" s="1">
        <f t="shared" si="13"/>
        <v>2012</v>
      </c>
      <c r="F138" s="1">
        <f t="shared" si="14"/>
        <v>4.5</v>
      </c>
      <c r="G138" s="1">
        <f t="shared" si="15"/>
        <v>0.5</v>
      </c>
      <c r="H138" s="6">
        <f t="shared" si="16"/>
        <v>13368.506000000001</v>
      </c>
      <c r="I138" s="4">
        <f t="shared" si="17"/>
        <v>6684.2530000000006</v>
      </c>
    </row>
    <row r="139" spans="1:9" x14ac:dyDescent="0.2">
      <c r="A139" s="1" t="s">
        <v>12</v>
      </c>
      <c r="B139" s="1" t="s">
        <v>45</v>
      </c>
      <c r="C139" s="5">
        <v>41333</v>
      </c>
      <c r="D139" s="4">
        <v>29217.27</v>
      </c>
      <c r="E139" s="1">
        <f t="shared" si="13"/>
        <v>2013</v>
      </c>
      <c r="F139" s="1">
        <f t="shared" si="14"/>
        <v>3.5</v>
      </c>
      <c r="G139" s="1">
        <f t="shared" si="15"/>
        <v>1.5</v>
      </c>
      <c r="H139" s="6">
        <f t="shared" si="16"/>
        <v>5843.4540000000006</v>
      </c>
      <c r="I139" s="4">
        <f t="shared" si="17"/>
        <v>8765.1810000000005</v>
      </c>
    </row>
    <row r="140" spans="1:9" x14ac:dyDescent="0.2">
      <c r="A140" s="1" t="s">
        <v>12</v>
      </c>
      <c r="B140" s="1" t="s">
        <v>45</v>
      </c>
      <c r="C140" s="5">
        <v>41424</v>
      </c>
      <c r="D140" s="4">
        <v>0</v>
      </c>
      <c r="E140" s="1">
        <f t="shared" si="13"/>
        <v>2013</v>
      </c>
      <c r="F140" s="1">
        <f t="shared" si="14"/>
        <v>0</v>
      </c>
      <c r="G140" s="1">
        <f t="shared" si="15"/>
        <v>0</v>
      </c>
      <c r="H140" s="6">
        <f t="shared" si="16"/>
        <v>0</v>
      </c>
      <c r="I140" s="4">
        <f t="shared" si="17"/>
        <v>0</v>
      </c>
    </row>
    <row r="141" spans="1:9" x14ac:dyDescent="0.2">
      <c r="A141" s="1" t="s">
        <v>12</v>
      </c>
      <c r="B141" s="1" t="s">
        <v>45</v>
      </c>
      <c r="C141" s="5">
        <v>42727</v>
      </c>
      <c r="D141" s="4">
        <v>88774.13</v>
      </c>
      <c r="E141" s="1">
        <f t="shared" si="13"/>
        <v>2016</v>
      </c>
      <c r="F141" s="1">
        <f t="shared" si="14"/>
        <v>0.5</v>
      </c>
      <c r="G141" s="1">
        <f t="shared" si="15"/>
        <v>4.5</v>
      </c>
      <c r="H141" s="6">
        <f t="shared" si="16"/>
        <v>17754.826000000001</v>
      </c>
      <c r="I141" s="4">
        <f t="shared" si="17"/>
        <v>79896.717000000004</v>
      </c>
    </row>
    <row r="142" spans="1:9" x14ac:dyDescent="0.2">
      <c r="A142" s="1" t="s">
        <v>12</v>
      </c>
      <c r="B142" s="1" t="s">
        <v>37</v>
      </c>
      <c r="C142" s="5">
        <v>41334</v>
      </c>
      <c r="D142" s="4">
        <v>13948.49</v>
      </c>
      <c r="E142" s="1">
        <f t="shared" si="13"/>
        <v>2013</v>
      </c>
      <c r="F142" s="1">
        <f t="shared" si="14"/>
        <v>3.5</v>
      </c>
      <c r="G142" s="1">
        <f t="shared" si="15"/>
        <v>1.5</v>
      </c>
      <c r="H142" s="6">
        <f t="shared" si="16"/>
        <v>2789.6980000000003</v>
      </c>
      <c r="I142" s="4">
        <f t="shared" si="17"/>
        <v>4184.5470000000005</v>
      </c>
    </row>
    <row r="143" spans="1:9" x14ac:dyDescent="0.2">
      <c r="A143" s="1" t="s">
        <v>12</v>
      </c>
      <c r="B143" s="1" t="s">
        <v>37</v>
      </c>
      <c r="C143" s="5">
        <v>41831</v>
      </c>
      <c r="D143" s="4">
        <v>58567.56</v>
      </c>
      <c r="E143" s="1">
        <f t="shared" si="13"/>
        <v>2014</v>
      </c>
      <c r="F143" s="1">
        <f t="shared" si="14"/>
        <v>2.5</v>
      </c>
      <c r="G143" s="1">
        <f t="shared" si="15"/>
        <v>2.5</v>
      </c>
      <c r="H143" s="6">
        <f t="shared" si="16"/>
        <v>11713.512000000001</v>
      </c>
      <c r="I143" s="4">
        <f t="shared" si="17"/>
        <v>29283.780000000002</v>
      </c>
    </row>
    <row r="144" spans="1:9" x14ac:dyDescent="0.2">
      <c r="A144" s="1" t="s">
        <v>12</v>
      </c>
      <c r="B144" s="1" t="s">
        <v>37</v>
      </c>
      <c r="C144" s="5">
        <v>42064</v>
      </c>
      <c r="D144" s="4">
        <v>12579.39</v>
      </c>
      <c r="E144" s="1">
        <f t="shared" si="13"/>
        <v>2015</v>
      </c>
      <c r="F144" s="1">
        <f t="shared" si="14"/>
        <v>1.5</v>
      </c>
      <c r="G144" s="1">
        <f t="shared" si="15"/>
        <v>3.5</v>
      </c>
      <c r="H144" s="6">
        <f t="shared" si="16"/>
        <v>2515.8780000000002</v>
      </c>
      <c r="I144" s="4">
        <f t="shared" si="17"/>
        <v>8805.5730000000003</v>
      </c>
    </row>
    <row r="145" spans="1:9" x14ac:dyDescent="0.2">
      <c r="A145" s="1" t="s">
        <v>12</v>
      </c>
      <c r="B145" s="1" t="s">
        <v>30</v>
      </c>
      <c r="C145" s="5">
        <v>41831</v>
      </c>
      <c r="D145" s="4">
        <v>38563.550000000003</v>
      </c>
      <c r="E145" s="1">
        <f t="shared" si="13"/>
        <v>2014</v>
      </c>
      <c r="F145" s="1">
        <f t="shared" si="14"/>
        <v>2.5</v>
      </c>
      <c r="G145" s="1">
        <f t="shared" si="15"/>
        <v>2.5</v>
      </c>
      <c r="H145" s="6">
        <f t="shared" si="16"/>
        <v>7712.7100000000009</v>
      </c>
      <c r="I145" s="4">
        <f t="shared" si="17"/>
        <v>19281.775000000001</v>
      </c>
    </row>
    <row r="146" spans="1:9" x14ac:dyDescent="0.2">
      <c r="A146" s="1" t="s">
        <v>12</v>
      </c>
      <c r="B146" s="1" t="s">
        <v>30</v>
      </c>
      <c r="C146" s="5">
        <v>42733</v>
      </c>
      <c r="D146" s="4">
        <v>375453.35</v>
      </c>
      <c r="E146" s="1">
        <f t="shared" si="13"/>
        <v>2016</v>
      </c>
      <c r="F146" s="1">
        <f t="shared" si="14"/>
        <v>0.5</v>
      </c>
      <c r="G146" s="1">
        <f t="shared" si="15"/>
        <v>4.5</v>
      </c>
      <c r="H146" s="6">
        <f t="shared" si="16"/>
        <v>75090.67</v>
      </c>
      <c r="I146" s="4">
        <f t="shared" si="17"/>
        <v>337908.01500000001</v>
      </c>
    </row>
    <row r="147" spans="1:9" x14ac:dyDescent="0.2">
      <c r="A147" s="1" t="s">
        <v>34</v>
      </c>
      <c r="B147" s="1" t="s">
        <v>45</v>
      </c>
      <c r="C147" s="5">
        <v>36526</v>
      </c>
      <c r="D147" s="4">
        <v>0</v>
      </c>
      <c r="E147" s="1">
        <f t="shared" si="13"/>
        <v>2000</v>
      </c>
      <c r="F147" s="1">
        <f t="shared" si="14"/>
        <v>0</v>
      </c>
      <c r="G147" s="1">
        <f t="shared" si="15"/>
        <v>0</v>
      </c>
      <c r="H147" s="6">
        <f t="shared" si="16"/>
        <v>0</v>
      </c>
      <c r="I147" s="4">
        <f t="shared" si="17"/>
        <v>0</v>
      </c>
    </row>
    <row r="148" spans="1:9" x14ac:dyDescent="0.2">
      <c r="A148" s="1" t="s">
        <v>34</v>
      </c>
      <c r="B148" s="1" t="s">
        <v>45</v>
      </c>
      <c r="C148" s="5">
        <v>37257</v>
      </c>
      <c r="D148" s="4">
        <v>0</v>
      </c>
      <c r="E148" s="1">
        <f t="shared" si="13"/>
        <v>2002</v>
      </c>
      <c r="F148" s="1">
        <f t="shared" si="14"/>
        <v>0</v>
      </c>
      <c r="G148" s="1">
        <f t="shared" si="15"/>
        <v>0</v>
      </c>
      <c r="H148" s="6">
        <f t="shared" si="16"/>
        <v>0</v>
      </c>
      <c r="I148" s="4">
        <f t="shared" si="17"/>
        <v>0</v>
      </c>
    </row>
    <row r="149" spans="1:9" x14ac:dyDescent="0.2">
      <c r="A149" s="1" t="s">
        <v>34</v>
      </c>
      <c r="B149" s="1" t="s">
        <v>45</v>
      </c>
      <c r="C149" s="5">
        <v>37622</v>
      </c>
      <c r="D149" s="4">
        <v>0</v>
      </c>
      <c r="E149" s="1">
        <f t="shared" si="13"/>
        <v>2003</v>
      </c>
      <c r="F149" s="1">
        <f t="shared" si="14"/>
        <v>0</v>
      </c>
      <c r="G149" s="1">
        <f t="shared" si="15"/>
        <v>0</v>
      </c>
      <c r="H149" s="6">
        <f t="shared" si="16"/>
        <v>0</v>
      </c>
      <c r="I149" s="4">
        <f t="shared" si="17"/>
        <v>0</v>
      </c>
    </row>
    <row r="150" spans="1:9" x14ac:dyDescent="0.2">
      <c r="A150" s="1" t="s">
        <v>34</v>
      </c>
      <c r="B150" s="1" t="s">
        <v>45</v>
      </c>
      <c r="C150" s="5">
        <v>38353</v>
      </c>
      <c r="D150" s="4">
        <v>0</v>
      </c>
      <c r="E150" s="1">
        <f t="shared" si="13"/>
        <v>2005</v>
      </c>
      <c r="F150" s="1">
        <f t="shared" si="14"/>
        <v>0</v>
      </c>
      <c r="G150" s="1">
        <f t="shared" si="15"/>
        <v>0</v>
      </c>
      <c r="H150" s="6">
        <f t="shared" si="16"/>
        <v>0</v>
      </c>
      <c r="I150" s="4">
        <f t="shared" si="17"/>
        <v>0</v>
      </c>
    </row>
    <row r="151" spans="1:9" x14ac:dyDescent="0.2">
      <c r="A151" s="1" t="s">
        <v>34</v>
      </c>
      <c r="B151" s="1" t="s">
        <v>45</v>
      </c>
      <c r="C151" s="5">
        <v>39083</v>
      </c>
      <c r="D151" s="4">
        <v>0</v>
      </c>
      <c r="E151" s="1">
        <f t="shared" si="13"/>
        <v>2007</v>
      </c>
      <c r="F151" s="1">
        <f t="shared" si="14"/>
        <v>0</v>
      </c>
      <c r="G151" s="1">
        <f t="shared" si="15"/>
        <v>0</v>
      </c>
      <c r="H151" s="6">
        <f t="shared" si="16"/>
        <v>0</v>
      </c>
      <c r="I151" s="4">
        <f t="shared" si="17"/>
        <v>0</v>
      </c>
    </row>
    <row r="152" spans="1:9" x14ac:dyDescent="0.2">
      <c r="A152" s="1" t="s">
        <v>34</v>
      </c>
      <c r="B152" s="1" t="s">
        <v>45</v>
      </c>
      <c r="C152" s="5">
        <v>39448</v>
      </c>
      <c r="D152" s="4">
        <v>0</v>
      </c>
      <c r="E152" s="1">
        <f t="shared" si="13"/>
        <v>2008</v>
      </c>
      <c r="F152" s="1">
        <f t="shared" si="14"/>
        <v>0</v>
      </c>
      <c r="G152" s="1">
        <f t="shared" si="15"/>
        <v>0</v>
      </c>
      <c r="H152" s="6">
        <f t="shared" si="16"/>
        <v>0</v>
      </c>
      <c r="I152" s="4">
        <f t="shared" si="17"/>
        <v>0</v>
      </c>
    </row>
    <row r="153" spans="1:9" x14ac:dyDescent="0.2">
      <c r="A153" s="1" t="s">
        <v>34</v>
      </c>
      <c r="B153" s="1" t="s">
        <v>45</v>
      </c>
      <c r="C153" s="5">
        <v>39814</v>
      </c>
      <c r="D153" s="4">
        <v>0</v>
      </c>
      <c r="E153" s="1">
        <f t="shared" si="13"/>
        <v>2009</v>
      </c>
      <c r="F153" s="1">
        <f t="shared" si="14"/>
        <v>0</v>
      </c>
      <c r="G153" s="1">
        <f t="shared" si="15"/>
        <v>0</v>
      </c>
      <c r="H153" s="6">
        <f t="shared" si="16"/>
        <v>0</v>
      </c>
      <c r="I153" s="4">
        <f t="shared" si="17"/>
        <v>0</v>
      </c>
    </row>
    <row r="154" spans="1:9" x14ac:dyDescent="0.2">
      <c r="A154" s="1" t="s">
        <v>34</v>
      </c>
      <c r="B154" s="1" t="s">
        <v>45</v>
      </c>
      <c r="C154" s="5">
        <v>40179</v>
      </c>
      <c r="D154" s="4">
        <v>0</v>
      </c>
      <c r="E154" s="1">
        <f t="shared" si="13"/>
        <v>2010</v>
      </c>
      <c r="F154" s="1">
        <f t="shared" si="14"/>
        <v>0</v>
      </c>
      <c r="G154" s="1">
        <f t="shared" si="15"/>
        <v>0</v>
      </c>
      <c r="H154" s="6">
        <f t="shared" si="16"/>
        <v>0</v>
      </c>
      <c r="I154" s="4">
        <f t="shared" si="17"/>
        <v>0</v>
      </c>
    </row>
    <row r="155" spans="1:9" x14ac:dyDescent="0.2">
      <c r="A155" s="1" t="s">
        <v>34</v>
      </c>
      <c r="B155" s="1" t="s">
        <v>45</v>
      </c>
      <c r="C155" s="5">
        <v>40526</v>
      </c>
      <c r="D155" s="4">
        <v>0</v>
      </c>
      <c r="E155" s="1">
        <f t="shared" si="13"/>
        <v>2010</v>
      </c>
      <c r="F155" s="1">
        <f t="shared" si="14"/>
        <v>0</v>
      </c>
      <c r="G155" s="1">
        <f t="shared" si="15"/>
        <v>0</v>
      </c>
      <c r="H155" s="6">
        <f t="shared" si="16"/>
        <v>0</v>
      </c>
      <c r="I155" s="4">
        <f t="shared" si="17"/>
        <v>0</v>
      </c>
    </row>
    <row r="156" spans="1:9" x14ac:dyDescent="0.2">
      <c r="A156" s="1" t="s">
        <v>34</v>
      </c>
      <c r="B156" s="1" t="s">
        <v>45</v>
      </c>
      <c r="C156" s="5">
        <v>40544</v>
      </c>
      <c r="D156" s="4">
        <v>0</v>
      </c>
      <c r="E156" s="1">
        <f t="shared" si="13"/>
        <v>2011</v>
      </c>
      <c r="F156" s="1">
        <f t="shared" si="14"/>
        <v>0</v>
      </c>
      <c r="G156" s="1">
        <f t="shared" si="15"/>
        <v>0</v>
      </c>
      <c r="H156" s="6">
        <f t="shared" si="16"/>
        <v>0</v>
      </c>
      <c r="I156" s="4">
        <f t="shared" si="17"/>
        <v>0</v>
      </c>
    </row>
    <row r="157" spans="1:9" x14ac:dyDescent="0.2">
      <c r="A157" s="1" t="s">
        <v>34</v>
      </c>
      <c r="B157" s="1" t="s">
        <v>45</v>
      </c>
      <c r="C157" s="5">
        <v>40808</v>
      </c>
      <c r="D157" s="4">
        <v>0</v>
      </c>
      <c r="E157" s="1">
        <f t="shared" si="13"/>
        <v>2011</v>
      </c>
      <c r="F157" s="1">
        <f t="shared" si="14"/>
        <v>0</v>
      </c>
      <c r="G157" s="1">
        <f t="shared" si="15"/>
        <v>0</v>
      </c>
      <c r="H157" s="6">
        <f t="shared" si="16"/>
        <v>0</v>
      </c>
      <c r="I157" s="4">
        <f t="shared" si="17"/>
        <v>0</v>
      </c>
    </row>
    <row r="158" spans="1:9" x14ac:dyDescent="0.2">
      <c r="A158" s="1" t="s">
        <v>34</v>
      </c>
      <c r="B158" s="1" t="s">
        <v>45</v>
      </c>
      <c r="C158" s="5">
        <v>40882</v>
      </c>
      <c r="D158" s="4">
        <v>0</v>
      </c>
      <c r="E158" s="1">
        <f t="shared" si="13"/>
        <v>2011</v>
      </c>
      <c r="F158" s="1">
        <f t="shared" si="14"/>
        <v>0</v>
      </c>
      <c r="G158" s="1">
        <f t="shared" si="15"/>
        <v>0</v>
      </c>
      <c r="H158" s="6">
        <f t="shared" si="16"/>
        <v>0</v>
      </c>
      <c r="I158" s="4">
        <f t="shared" si="17"/>
        <v>0</v>
      </c>
    </row>
    <row r="159" spans="1:9" x14ac:dyDescent="0.2">
      <c r="A159" s="1" t="s">
        <v>34</v>
      </c>
      <c r="B159" s="1" t="s">
        <v>45</v>
      </c>
      <c r="C159" s="5">
        <v>40909</v>
      </c>
      <c r="D159" s="4">
        <v>9264.43</v>
      </c>
      <c r="E159" s="1">
        <f t="shared" si="13"/>
        <v>2012</v>
      </c>
      <c r="F159" s="1">
        <f t="shared" si="14"/>
        <v>4.5</v>
      </c>
      <c r="G159" s="1">
        <f t="shared" si="15"/>
        <v>0.5</v>
      </c>
      <c r="H159" s="6">
        <f t="shared" si="16"/>
        <v>1852.8860000000002</v>
      </c>
      <c r="I159" s="4">
        <f t="shared" si="17"/>
        <v>926.4430000000001</v>
      </c>
    </row>
    <row r="160" spans="1:9" x14ac:dyDescent="0.2">
      <c r="A160" s="1" t="s">
        <v>34</v>
      </c>
      <c r="B160" s="1" t="s">
        <v>45</v>
      </c>
      <c r="C160" s="5">
        <v>41144</v>
      </c>
      <c r="D160" s="4">
        <v>406817.93</v>
      </c>
      <c r="E160" s="1">
        <f t="shared" si="13"/>
        <v>2012</v>
      </c>
      <c r="F160" s="1">
        <f t="shared" si="14"/>
        <v>4.5</v>
      </c>
      <c r="G160" s="1">
        <f t="shared" si="15"/>
        <v>0.5</v>
      </c>
      <c r="H160" s="6">
        <f t="shared" si="16"/>
        <v>81363.58600000001</v>
      </c>
      <c r="I160" s="4">
        <f t="shared" si="17"/>
        <v>40681.793000000005</v>
      </c>
    </row>
    <row r="161" spans="1:9" x14ac:dyDescent="0.2">
      <c r="A161" s="1" t="s">
        <v>34</v>
      </c>
      <c r="B161" s="1" t="s">
        <v>45</v>
      </c>
      <c r="C161" s="5">
        <v>41150</v>
      </c>
      <c r="D161" s="4">
        <v>6956.15</v>
      </c>
      <c r="E161" s="1">
        <f t="shared" si="13"/>
        <v>2012</v>
      </c>
      <c r="F161" s="1">
        <f t="shared" si="14"/>
        <v>4.5</v>
      </c>
      <c r="G161" s="1">
        <f t="shared" si="15"/>
        <v>0.5</v>
      </c>
      <c r="H161" s="6">
        <f t="shared" si="16"/>
        <v>1391.23</v>
      </c>
      <c r="I161" s="4">
        <f t="shared" si="17"/>
        <v>695.61500000000001</v>
      </c>
    </row>
    <row r="162" spans="1:9" x14ac:dyDescent="0.2">
      <c r="A162" s="1" t="s">
        <v>34</v>
      </c>
      <c r="B162" s="1" t="s">
        <v>45</v>
      </c>
      <c r="C162" s="5">
        <v>41159</v>
      </c>
      <c r="D162" s="4">
        <v>0</v>
      </c>
      <c r="E162" s="1">
        <f t="shared" si="13"/>
        <v>2012</v>
      </c>
      <c r="F162" s="1">
        <f t="shared" si="14"/>
        <v>0</v>
      </c>
      <c r="G162" s="1">
        <f t="shared" si="15"/>
        <v>0</v>
      </c>
      <c r="H162" s="6">
        <f t="shared" si="16"/>
        <v>0</v>
      </c>
      <c r="I162" s="4">
        <f t="shared" si="17"/>
        <v>0</v>
      </c>
    </row>
    <row r="163" spans="1:9" x14ac:dyDescent="0.2">
      <c r="A163" s="1" t="s">
        <v>34</v>
      </c>
      <c r="B163" s="1" t="s">
        <v>45</v>
      </c>
      <c r="C163" s="5">
        <v>41241</v>
      </c>
      <c r="D163" s="4">
        <v>0</v>
      </c>
      <c r="E163" s="1">
        <f t="shared" si="13"/>
        <v>2012</v>
      </c>
      <c r="F163" s="1">
        <f t="shared" si="14"/>
        <v>0</v>
      </c>
      <c r="G163" s="1">
        <f t="shared" si="15"/>
        <v>0</v>
      </c>
      <c r="H163" s="6">
        <f t="shared" si="16"/>
        <v>0</v>
      </c>
      <c r="I163" s="4">
        <f t="shared" si="17"/>
        <v>0</v>
      </c>
    </row>
    <row r="164" spans="1:9" x14ac:dyDescent="0.2">
      <c r="A164" s="1" t="s">
        <v>34</v>
      </c>
      <c r="B164" s="1" t="s">
        <v>45</v>
      </c>
      <c r="C164" s="5">
        <v>41269</v>
      </c>
      <c r="D164" s="4">
        <v>3373057.24</v>
      </c>
      <c r="E164" s="1">
        <f t="shared" si="13"/>
        <v>2012</v>
      </c>
      <c r="F164" s="1">
        <f t="shared" si="14"/>
        <v>4.5</v>
      </c>
      <c r="G164" s="1">
        <f t="shared" si="15"/>
        <v>0.5</v>
      </c>
      <c r="H164" s="6">
        <f t="shared" si="16"/>
        <v>674611.44800000009</v>
      </c>
      <c r="I164" s="4">
        <f t="shared" si="17"/>
        <v>337305.72400000005</v>
      </c>
    </row>
    <row r="165" spans="1:9" x14ac:dyDescent="0.2">
      <c r="A165" s="1" t="s">
        <v>34</v>
      </c>
      <c r="B165" s="1" t="s">
        <v>45</v>
      </c>
      <c r="C165" s="5">
        <v>41334</v>
      </c>
      <c r="D165" s="4">
        <v>0</v>
      </c>
      <c r="E165" s="1">
        <f t="shared" si="13"/>
        <v>2013</v>
      </c>
      <c r="F165" s="1">
        <f t="shared" si="14"/>
        <v>0</v>
      </c>
      <c r="G165" s="1">
        <f t="shared" si="15"/>
        <v>0</v>
      </c>
      <c r="H165" s="6">
        <f t="shared" si="16"/>
        <v>0</v>
      </c>
      <c r="I165" s="4">
        <f t="shared" si="17"/>
        <v>0</v>
      </c>
    </row>
    <row r="166" spans="1:9" x14ac:dyDescent="0.2">
      <c r="A166" s="1" t="s">
        <v>34</v>
      </c>
      <c r="B166" s="1" t="s">
        <v>45</v>
      </c>
      <c r="C166" s="5">
        <v>41426</v>
      </c>
      <c r="D166" s="4">
        <v>115226.78</v>
      </c>
      <c r="E166" s="1">
        <f t="shared" si="13"/>
        <v>2013</v>
      </c>
      <c r="F166" s="1">
        <f t="shared" si="14"/>
        <v>3.5</v>
      </c>
      <c r="G166" s="1">
        <f t="shared" si="15"/>
        <v>1.5</v>
      </c>
      <c r="H166" s="6">
        <f t="shared" si="16"/>
        <v>23045.356</v>
      </c>
      <c r="I166" s="4">
        <f t="shared" si="17"/>
        <v>34568.034</v>
      </c>
    </row>
    <row r="167" spans="1:9" x14ac:dyDescent="0.2">
      <c r="A167" s="1" t="s">
        <v>34</v>
      </c>
      <c r="B167" s="1" t="s">
        <v>45</v>
      </c>
      <c r="C167" s="5">
        <v>41518</v>
      </c>
      <c r="D167" s="4">
        <v>97949.06</v>
      </c>
      <c r="E167" s="1">
        <f t="shared" si="13"/>
        <v>2013</v>
      </c>
      <c r="F167" s="1">
        <f t="shared" si="14"/>
        <v>3.5</v>
      </c>
      <c r="G167" s="1">
        <f t="shared" si="15"/>
        <v>1.5</v>
      </c>
      <c r="H167" s="6">
        <f t="shared" si="16"/>
        <v>19589.812000000002</v>
      </c>
      <c r="I167" s="4">
        <f t="shared" si="17"/>
        <v>29384.718000000001</v>
      </c>
    </row>
    <row r="168" spans="1:9" x14ac:dyDescent="0.2">
      <c r="A168" s="1" t="s">
        <v>34</v>
      </c>
      <c r="B168" s="1" t="s">
        <v>45</v>
      </c>
      <c r="C168" s="5">
        <v>41548</v>
      </c>
      <c r="D168" s="4">
        <v>0</v>
      </c>
      <c r="E168" s="1">
        <f t="shared" si="13"/>
        <v>2013</v>
      </c>
      <c r="F168" s="1">
        <f t="shared" si="14"/>
        <v>0</v>
      </c>
      <c r="G168" s="1">
        <f t="shared" si="15"/>
        <v>0</v>
      </c>
      <c r="H168" s="6">
        <f t="shared" si="16"/>
        <v>0</v>
      </c>
      <c r="I168" s="4">
        <f t="shared" si="17"/>
        <v>0</v>
      </c>
    </row>
    <row r="169" spans="1:9" x14ac:dyDescent="0.2">
      <c r="A169" s="1" t="s">
        <v>34</v>
      </c>
      <c r="B169" s="1" t="s">
        <v>45</v>
      </c>
      <c r="C169" s="5">
        <v>41737</v>
      </c>
      <c r="D169" s="4">
        <v>500820.31</v>
      </c>
      <c r="E169" s="1">
        <f t="shared" si="13"/>
        <v>2014</v>
      </c>
      <c r="F169" s="1">
        <f t="shared" si="14"/>
        <v>2.5</v>
      </c>
      <c r="G169" s="1">
        <f t="shared" si="15"/>
        <v>2.5</v>
      </c>
      <c r="H169" s="6">
        <f t="shared" si="16"/>
        <v>100164.06200000001</v>
      </c>
      <c r="I169" s="4">
        <f t="shared" si="17"/>
        <v>250410.15500000003</v>
      </c>
    </row>
    <row r="170" spans="1:9" x14ac:dyDescent="0.2">
      <c r="A170" s="1" t="s">
        <v>34</v>
      </c>
      <c r="B170" s="1" t="s">
        <v>45</v>
      </c>
      <c r="C170" s="5">
        <v>41954</v>
      </c>
      <c r="D170" s="4">
        <v>18477.830000000002</v>
      </c>
      <c r="E170" s="1">
        <f t="shared" si="13"/>
        <v>2014</v>
      </c>
      <c r="F170" s="1">
        <f t="shared" si="14"/>
        <v>2.5</v>
      </c>
      <c r="G170" s="1">
        <f t="shared" si="15"/>
        <v>2.5</v>
      </c>
      <c r="H170" s="6">
        <f t="shared" si="16"/>
        <v>3695.5660000000007</v>
      </c>
      <c r="I170" s="4">
        <f t="shared" si="17"/>
        <v>9238.9150000000009</v>
      </c>
    </row>
    <row r="171" spans="1:9" x14ac:dyDescent="0.2">
      <c r="A171" s="1" t="s">
        <v>34</v>
      </c>
      <c r="B171" s="1" t="s">
        <v>45</v>
      </c>
      <c r="C171" s="5">
        <v>42064</v>
      </c>
      <c r="D171" s="4">
        <v>577634.60000000009</v>
      </c>
      <c r="E171" s="1">
        <f t="shared" si="13"/>
        <v>2015</v>
      </c>
      <c r="F171" s="1">
        <f t="shared" si="14"/>
        <v>1.5</v>
      </c>
      <c r="G171" s="1">
        <f t="shared" si="15"/>
        <v>3.5</v>
      </c>
      <c r="H171" s="6">
        <f t="shared" si="16"/>
        <v>115526.92000000003</v>
      </c>
      <c r="I171" s="4">
        <f t="shared" si="17"/>
        <v>404344.22000000009</v>
      </c>
    </row>
    <row r="172" spans="1:9" x14ac:dyDescent="0.2">
      <c r="A172" s="1" t="s">
        <v>34</v>
      </c>
      <c r="B172" s="1" t="s">
        <v>45</v>
      </c>
      <c r="C172" s="5">
        <v>42125</v>
      </c>
      <c r="D172" s="4">
        <v>432243.14</v>
      </c>
      <c r="E172" s="1">
        <f t="shared" si="13"/>
        <v>2015</v>
      </c>
      <c r="F172" s="1">
        <f t="shared" si="14"/>
        <v>1.5</v>
      </c>
      <c r="G172" s="1">
        <f t="shared" si="15"/>
        <v>3.5</v>
      </c>
      <c r="H172" s="6">
        <f t="shared" si="16"/>
        <v>86448.628000000012</v>
      </c>
      <c r="I172" s="4">
        <f t="shared" si="17"/>
        <v>302570.19800000003</v>
      </c>
    </row>
    <row r="173" spans="1:9" x14ac:dyDescent="0.2">
      <c r="A173" s="1" t="s">
        <v>34</v>
      </c>
      <c r="B173" s="1" t="s">
        <v>45</v>
      </c>
      <c r="C173" s="5">
        <v>42275</v>
      </c>
      <c r="D173" s="4">
        <v>0</v>
      </c>
      <c r="E173" s="1">
        <f t="shared" si="13"/>
        <v>2015</v>
      </c>
      <c r="F173" s="1">
        <f t="shared" si="14"/>
        <v>0</v>
      </c>
      <c r="G173" s="1">
        <f t="shared" si="15"/>
        <v>0</v>
      </c>
      <c r="H173" s="6">
        <f t="shared" si="16"/>
        <v>0</v>
      </c>
      <c r="I173" s="4">
        <f t="shared" si="17"/>
        <v>0</v>
      </c>
    </row>
    <row r="174" spans="1:9" x14ac:dyDescent="0.2">
      <c r="A174" s="1" t="s">
        <v>34</v>
      </c>
      <c r="B174" s="1" t="s">
        <v>45</v>
      </c>
      <c r="C174" s="5">
        <v>42307</v>
      </c>
      <c r="D174" s="4">
        <v>0</v>
      </c>
      <c r="E174" s="1">
        <f t="shared" si="13"/>
        <v>2015</v>
      </c>
      <c r="F174" s="1">
        <f t="shared" si="14"/>
        <v>0</v>
      </c>
      <c r="G174" s="1">
        <f t="shared" si="15"/>
        <v>0</v>
      </c>
      <c r="H174" s="6">
        <f t="shared" si="16"/>
        <v>0</v>
      </c>
      <c r="I174" s="4">
        <f t="shared" si="17"/>
        <v>0</v>
      </c>
    </row>
    <row r="175" spans="1:9" x14ac:dyDescent="0.2">
      <c r="A175" s="1" t="s">
        <v>34</v>
      </c>
      <c r="B175" s="1" t="s">
        <v>45</v>
      </c>
      <c r="C175" s="5">
        <v>42361</v>
      </c>
      <c r="D175" s="4">
        <v>0</v>
      </c>
      <c r="E175" s="1">
        <f t="shared" si="13"/>
        <v>2015</v>
      </c>
      <c r="F175" s="1">
        <f t="shared" si="14"/>
        <v>0</v>
      </c>
      <c r="G175" s="1">
        <f t="shared" si="15"/>
        <v>0</v>
      </c>
      <c r="H175" s="6">
        <f t="shared" si="16"/>
        <v>0</v>
      </c>
      <c r="I175" s="4">
        <f t="shared" si="17"/>
        <v>0</v>
      </c>
    </row>
    <row r="176" spans="1:9" x14ac:dyDescent="0.2">
      <c r="A176" s="1" t="s">
        <v>34</v>
      </c>
      <c r="B176" s="1" t="s">
        <v>45</v>
      </c>
      <c r="C176" s="5">
        <v>42452</v>
      </c>
      <c r="D176" s="4">
        <v>124373.13</v>
      </c>
      <c r="E176" s="1">
        <f t="shared" si="13"/>
        <v>2016</v>
      </c>
      <c r="F176" s="1">
        <f t="shared" si="14"/>
        <v>0.5</v>
      </c>
      <c r="G176" s="1">
        <f t="shared" si="15"/>
        <v>4.5</v>
      </c>
      <c r="H176" s="6">
        <f t="shared" si="16"/>
        <v>24874.626000000004</v>
      </c>
      <c r="I176" s="4">
        <f t="shared" si="17"/>
        <v>111935.81700000001</v>
      </c>
    </row>
    <row r="177" spans="1:9" x14ac:dyDescent="0.2">
      <c r="A177" s="1" t="s">
        <v>34</v>
      </c>
      <c r="B177" s="1" t="s">
        <v>45</v>
      </c>
      <c r="C177" s="5">
        <v>42480</v>
      </c>
      <c r="D177" s="4">
        <v>63193</v>
      </c>
      <c r="E177" s="1">
        <f t="shared" si="13"/>
        <v>2016</v>
      </c>
      <c r="F177" s="1">
        <f t="shared" si="14"/>
        <v>0.5</v>
      </c>
      <c r="G177" s="1">
        <f t="shared" si="15"/>
        <v>4.5</v>
      </c>
      <c r="H177" s="6">
        <f t="shared" si="16"/>
        <v>12638.6</v>
      </c>
      <c r="I177" s="4">
        <f t="shared" si="17"/>
        <v>56873.700000000004</v>
      </c>
    </row>
    <row r="178" spans="1:9" x14ac:dyDescent="0.2">
      <c r="A178" s="1" t="s">
        <v>34</v>
      </c>
      <c r="B178" s="1" t="s">
        <v>37</v>
      </c>
      <c r="C178" s="5">
        <v>40909</v>
      </c>
      <c r="D178" s="4">
        <v>0</v>
      </c>
      <c r="E178" s="1">
        <f t="shared" si="13"/>
        <v>2012</v>
      </c>
      <c r="F178" s="1">
        <f t="shared" si="14"/>
        <v>0</v>
      </c>
      <c r="G178" s="1">
        <f t="shared" si="15"/>
        <v>0</v>
      </c>
      <c r="H178" s="6">
        <f t="shared" si="16"/>
        <v>0</v>
      </c>
      <c r="I178" s="4">
        <f t="shared" si="17"/>
        <v>0</v>
      </c>
    </row>
    <row r="179" spans="1:9" x14ac:dyDescent="0.2">
      <c r="A179" s="1" t="s">
        <v>34</v>
      </c>
      <c r="B179" s="1" t="s">
        <v>30</v>
      </c>
      <c r="C179" s="5">
        <v>40544</v>
      </c>
      <c r="D179" s="4">
        <v>0</v>
      </c>
      <c r="E179" s="1">
        <f t="shared" si="13"/>
        <v>2011</v>
      </c>
      <c r="F179" s="1">
        <f t="shared" si="14"/>
        <v>0</v>
      </c>
      <c r="G179" s="1">
        <f t="shared" si="15"/>
        <v>0</v>
      </c>
      <c r="H179" s="6">
        <f t="shared" si="16"/>
        <v>0</v>
      </c>
      <c r="I179" s="4">
        <f t="shared" si="17"/>
        <v>0</v>
      </c>
    </row>
    <row r="180" spans="1:9" x14ac:dyDescent="0.2">
      <c r="A180" s="1" t="s">
        <v>34</v>
      </c>
      <c r="B180" s="1" t="s">
        <v>30</v>
      </c>
      <c r="C180" s="5">
        <v>40617</v>
      </c>
      <c r="D180" s="4">
        <v>0</v>
      </c>
      <c r="E180" s="1">
        <f t="shared" si="13"/>
        <v>2011</v>
      </c>
      <c r="F180" s="1">
        <f t="shared" si="14"/>
        <v>0</v>
      </c>
      <c r="G180" s="1">
        <f t="shared" si="15"/>
        <v>0</v>
      </c>
      <c r="H180" s="6">
        <f t="shared" si="16"/>
        <v>0</v>
      </c>
      <c r="I180" s="4">
        <f t="shared" si="17"/>
        <v>0</v>
      </c>
    </row>
    <row r="181" spans="1:9" x14ac:dyDescent="0.2">
      <c r="A181" s="1" t="s">
        <v>34</v>
      </c>
      <c r="B181" s="1" t="s">
        <v>30</v>
      </c>
      <c r="C181" s="5">
        <v>40909</v>
      </c>
      <c r="D181" s="4">
        <v>1626676.21</v>
      </c>
      <c r="E181" s="1">
        <f t="shared" si="13"/>
        <v>2012</v>
      </c>
      <c r="F181" s="1">
        <f t="shared" si="14"/>
        <v>4.5</v>
      </c>
      <c r="G181" s="1">
        <f t="shared" si="15"/>
        <v>0.5</v>
      </c>
      <c r="H181" s="6">
        <f t="shared" si="16"/>
        <v>325335.24200000003</v>
      </c>
      <c r="I181" s="4">
        <f t="shared" si="17"/>
        <v>162667.62100000001</v>
      </c>
    </row>
    <row r="182" spans="1:9" x14ac:dyDescent="0.2">
      <c r="A182" s="1" t="s">
        <v>34</v>
      </c>
      <c r="B182" s="1" t="s">
        <v>30</v>
      </c>
      <c r="C182" s="5">
        <v>40974</v>
      </c>
      <c r="D182" s="4">
        <v>0</v>
      </c>
      <c r="E182" s="1">
        <f t="shared" si="13"/>
        <v>2012</v>
      </c>
      <c r="F182" s="1">
        <f t="shared" si="14"/>
        <v>0</v>
      </c>
      <c r="G182" s="1">
        <f t="shared" si="15"/>
        <v>0</v>
      </c>
      <c r="H182" s="6">
        <f t="shared" si="16"/>
        <v>0</v>
      </c>
      <c r="I182" s="4">
        <f t="shared" si="17"/>
        <v>0</v>
      </c>
    </row>
    <row r="183" spans="1:9" x14ac:dyDescent="0.2">
      <c r="A183" s="1" t="s">
        <v>34</v>
      </c>
      <c r="B183" s="1" t="s">
        <v>30</v>
      </c>
      <c r="C183" s="5">
        <v>41107</v>
      </c>
      <c r="D183" s="4">
        <v>6387.8</v>
      </c>
      <c r="E183" s="1">
        <f t="shared" si="13"/>
        <v>2012</v>
      </c>
      <c r="F183" s="1">
        <f t="shared" si="14"/>
        <v>4.5</v>
      </c>
      <c r="G183" s="1">
        <f t="shared" si="15"/>
        <v>0.5</v>
      </c>
      <c r="H183" s="6">
        <f t="shared" si="16"/>
        <v>1277.5600000000002</v>
      </c>
      <c r="I183" s="4">
        <f t="shared" si="17"/>
        <v>638.78000000000009</v>
      </c>
    </row>
    <row r="184" spans="1:9" x14ac:dyDescent="0.2">
      <c r="A184" s="1" t="s">
        <v>34</v>
      </c>
      <c r="B184" s="1" t="s">
        <v>30</v>
      </c>
      <c r="C184" s="5">
        <v>41172</v>
      </c>
      <c r="D184" s="4">
        <v>12689.35</v>
      </c>
      <c r="E184" s="1">
        <f t="shared" si="13"/>
        <v>2012</v>
      </c>
      <c r="F184" s="1">
        <f t="shared" si="14"/>
        <v>4.5</v>
      </c>
      <c r="G184" s="1">
        <f t="shared" si="15"/>
        <v>0.5</v>
      </c>
      <c r="H184" s="6">
        <f t="shared" si="16"/>
        <v>2537.8700000000003</v>
      </c>
      <c r="I184" s="4">
        <f t="shared" si="17"/>
        <v>1268.9350000000002</v>
      </c>
    </row>
    <row r="185" spans="1:9" x14ac:dyDescent="0.2">
      <c r="A185" s="1" t="s">
        <v>34</v>
      </c>
      <c r="B185" s="1" t="s">
        <v>30</v>
      </c>
      <c r="C185" s="5">
        <v>41178</v>
      </c>
      <c r="D185" s="4">
        <v>22144.99</v>
      </c>
      <c r="E185" s="1">
        <f t="shared" si="13"/>
        <v>2012</v>
      </c>
      <c r="F185" s="1">
        <f t="shared" si="14"/>
        <v>4.5</v>
      </c>
      <c r="G185" s="1">
        <f t="shared" si="15"/>
        <v>0.5</v>
      </c>
      <c r="H185" s="6">
        <f t="shared" si="16"/>
        <v>4428.9980000000005</v>
      </c>
      <c r="I185" s="4">
        <f t="shared" si="17"/>
        <v>2214.4990000000003</v>
      </c>
    </row>
    <row r="186" spans="1:9" x14ac:dyDescent="0.2">
      <c r="A186" s="1" t="s">
        <v>34</v>
      </c>
      <c r="B186" s="1" t="s">
        <v>30</v>
      </c>
      <c r="C186" s="5">
        <v>41212</v>
      </c>
      <c r="D186" s="4">
        <v>18566.189999999999</v>
      </c>
      <c r="E186" s="1">
        <f t="shared" si="13"/>
        <v>2012</v>
      </c>
      <c r="F186" s="1">
        <f t="shared" si="14"/>
        <v>4.5</v>
      </c>
      <c r="G186" s="1">
        <f t="shared" si="15"/>
        <v>0.5</v>
      </c>
      <c r="H186" s="6">
        <f t="shared" si="16"/>
        <v>3713.2379999999998</v>
      </c>
      <c r="I186" s="4">
        <f t="shared" si="17"/>
        <v>1856.6189999999999</v>
      </c>
    </row>
    <row r="187" spans="1:9" x14ac:dyDescent="0.2">
      <c r="A187" s="1" t="s">
        <v>34</v>
      </c>
      <c r="B187" s="1" t="s">
        <v>30</v>
      </c>
      <c r="C187" s="5">
        <v>41312</v>
      </c>
      <c r="D187" s="4">
        <v>0</v>
      </c>
      <c r="E187" s="1">
        <f t="shared" si="13"/>
        <v>2013</v>
      </c>
      <c r="F187" s="1">
        <f t="shared" si="14"/>
        <v>0</v>
      </c>
      <c r="G187" s="1">
        <f t="shared" si="15"/>
        <v>0</v>
      </c>
      <c r="H187" s="6">
        <f t="shared" si="16"/>
        <v>0</v>
      </c>
      <c r="I187" s="4">
        <f t="shared" si="17"/>
        <v>0</v>
      </c>
    </row>
    <row r="188" spans="1:9" x14ac:dyDescent="0.2">
      <c r="A188" s="1" t="s">
        <v>34</v>
      </c>
      <c r="B188" s="1" t="s">
        <v>30</v>
      </c>
      <c r="C188" s="5">
        <v>41351</v>
      </c>
      <c r="D188" s="4">
        <v>1832.93</v>
      </c>
      <c r="E188" s="1">
        <f t="shared" si="13"/>
        <v>2013</v>
      </c>
      <c r="F188" s="1">
        <f t="shared" si="14"/>
        <v>3.5</v>
      </c>
      <c r="G188" s="1">
        <f t="shared" si="15"/>
        <v>1.5</v>
      </c>
      <c r="H188" s="6">
        <f t="shared" si="16"/>
        <v>366.58600000000001</v>
      </c>
      <c r="I188" s="4">
        <f t="shared" si="17"/>
        <v>549.87900000000002</v>
      </c>
    </row>
    <row r="189" spans="1:9" x14ac:dyDescent="0.2">
      <c r="A189" s="1" t="s">
        <v>34</v>
      </c>
      <c r="B189" s="1" t="s">
        <v>30</v>
      </c>
      <c r="C189" s="5">
        <v>41537</v>
      </c>
      <c r="D189" s="4">
        <v>244062.71</v>
      </c>
      <c r="E189" s="1">
        <f t="shared" si="13"/>
        <v>2013</v>
      </c>
      <c r="F189" s="1">
        <f t="shared" si="14"/>
        <v>3.5</v>
      </c>
      <c r="G189" s="1">
        <f t="shared" si="15"/>
        <v>1.5</v>
      </c>
      <c r="H189" s="6">
        <f t="shared" si="16"/>
        <v>48812.542000000001</v>
      </c>
      <c r="I189" s="4">
        <f t="shared" si="17"/>
        <v>73218.812999999995</v>
      </c>
    </row>
    <row r="190" spans="1:9" x14ac:dyDescent="0.2">
      <c r="A190" s="1" t="s">
        <v>34</v>
      </c>
      <c r="B190" s="1" t="s">
        <v>30</v>
      </c>
      <c r="C190" s="5">
        <v>41547</v>
      </c>
      <c r="D190" s="4">
        <v>0</v>
      </c>
      <c r="E190" s="1">
        <f t="shared" si="13"/>
        <v>2013</v>
      </c>
      <c r="F190" s="1">
        <f t="shared" si="14"/>
        <v>0</v>
      </c>
      <c r="G190" s="1">
        <f t="shared" si="15"/>
        <v>0</v>
      </c>
      <c r="H190" s="6">
        <f t="shared" si="16"/>
        <v>0</v>
      </c>
      <c r="I190" s="4">
        <f t="shared" si="17"/>
        <v>0</v>
      </c>
    </row>
    <row r="191" spans="1:9" x14ac:dyDescent="0.2">
      <c r="A191" s="1" t="s">
        <v>34</v>
      </c>
      <c r="B191" s="1" t="s">
        <v>30</v>
      </c>
      <c r="C191" s="5">
        <v>41654</v>
      </c>
      <c r="D191" s="4">
        <v>122644.73</v>
      </c>
      <c r="E191" s="1">
        <f t="shared" si="13"/>
        <v>2014</v>
      </c>
      <c r="F191" s="1">
        <f t="shared" si="14"/>
        <v>2.5</v>
      </c>
      <c r="G191" s="1">
        <f t="shared" si="15"/>
        <v>2.5</v>
      </c>
      <c r="H191" s="6">
        <f t="shared" si="16"/>
        <v>24528.946</v>
      </c>
      <c r="I191" s="4">
        <f t="shared" si="17"/>
        <v>61322.364999999998</v>
      </c>
    </row>
    <row r="192" spans="1:9" x14ac:dyDescent="0.2">
      <c r="A192" s="1" t="s">
        <v>34</v>
      </c>
      <c r="B192" s="1" t="s">
        <v>30</v>
      </c>
      <c r="C192" s="5">
        <v>41670</v>
      </c>
      <c r="D192" s="4">
        <v>387129.06</v>
      </c>
      <c r="E192" s="1">
        <f t="shared" si="13"/>
        <v>2014</v>
      </c>
      <c r="F192" s="1">
        <f t="shared" si="14"/>
        <v>2.5</v>
      </c>
      <c r="G192" s="1">
        <f t="shared" si="15"/>
        <v>2.5</v>
      </c>
      <c r="H192" s="6">
        <f t="shared" si="16"/>
        <v>77425.812000000005</v>
      </c>
      <c r="I192" s="4">
        <f t="shared" si="17"/>
        <v>193564.53000000003</v>
      </c>
    </row>
    <row r="193" spans="1:9" x14ac:dyDescent="0.2">
      <c r="A193" s="1" t="s">
        <v>34</v>
      </c>
      <c r="B193" s="1" t="s">
        <v>30</v>
      </c>
      <c r="C193" s="5">
        <v>41681</v>
      </c>
      <c r="D193" s="4">
        <v>0</v>
      </c>
      <c r="E193" s="1">
        <f t="shared" si="13"/>
        <v>2014</v>
      </c>
      <c r="F193" s="1">
        <f t="shared" si="14"/>
        <v>0</v>
      </c>
      <c r="G193" s="1">
        <f t="shared" si="15"/>
        <v>0</v>
      </c>
      <c r="H193" s="6">
        <f t="shared" si="16"/>
        <v>0</v>
      </c>
      <c r="I193" s="4">
        <f t="shared" si="17"/>
        <v>0</v>
      </c>
    </row>
    <row r="194" spans="1:9" x14ac:dyDescent="0.2">
      <c r="A194" s="1" t="s">
        <v>34</v>
      </c>
      <c r="B194" s="1" t="s">
        <v>30</v>
      </c>
      <c r="C194" s="5">
        <v>41831</v>
      </c>
      <c r="D194" s="4">
        <v>0</v>
      </c>
      <c r="E194" s="1">
        <f t="shared" si="13"/>
        <v>2014</v>
      </c>
      <c r="F194" s="1">
        <f t="shared" si="14"/>
        <v>0</v>
      </c>
      <c r="G194" s="1">
        <f t="shared" si="15"/>
        <v>0</v>
      </c>
      <c r="H194" s="6">
        <f t="shared" si="16"/>
        <v>0</v>
      </c>
      <c r="I194" s="4">
        <f t="shared" si="17"/>
        <v>0</v>
      </c>
    </row>
    <row r="195" spans="1:9" x14ac:dyDescent="0.2">
      <c r="A195" s="1" t="s">
        <v>34</v>
      </c>
      <c r="B195" s="1" t="s">
        <v>30</v>
      </c>
      <c r="C195" s="5">
        <v>41845</v>
      </c>
      <c r="D195" s="4">
        <v>150126.78</v>
      </c>
      <c r="E195" s="1">
        <f t="shared" si="13"/>
        <v>2014</v>
      </c>
      <c r="F195" s="1">
        <f t="shared" si="14"/>
        <v>2.5</v>
      </c>
      <c r="G195" s="1">
        <f t="shared" si="15"/>
        <v>2.5</v>
      </c>
      <c r="H195" s="6">
        <f t="shared" si="16"/>
        <v>30025.356</v>
      </c>
      <c r="I195" s="4">
        <f t="shared" si="17"/>
        <v>75063.39</v>
      </c>
    </row>
    <row r="196" spans="1:9" x14ac:dyDescent="0.2">
      <c r="A196" s="1" t="s">
        <v>34</v>
      </c>
      <c r="B196" s="1" t="s">
        <v>30</v>
      </c>
      <c r="C196" s="5">
        <v>41852</v>
      </c>
      <c r="D196" s="4">
        <v>0</v>
      </c>
      <c r="E196" s="1">
        <f t="shared" si="13"/>
        <v>2014</v>
      </c>
      <c r="F196" s="1">
        <f t="shared" si="14"/>
        <v>0</v>
      </c>
      <c r="G196" s="1">
        <f t="shared" si="15"/>
        <v>0</v>
      </c>
      <c r="H196" s="6">
        <f t="shared" si="16"/>
        <v>0</v>
      </c>
      <c r="I196" s="4">
        <f t="shared" si="17"/>
        <v>0</v>
      </c>
    </row>
    <row r="197" spans="1:9" x14ac:dyDescent="0.2">
      <c r="A197" s="1" t="s">
        <v>34</v>
      </c>
      <c r="B197" s="1" t="s">
        <v>30</v>
      </c>
      <c r="C197" s="5">
        <v>42733</v>
      </c>
      <c r="D197" s="4">
        <v>64190.76</v>
      </c>
      <c r="E197" s="1">
        <f t="shared" ref="E197:E206" si="18">YEAR(C197)</f>
        <v>2016</v>
      </c>
      <c r="F197" s="1">
        <f t="shared" ref="F197:F206" si="19">IF(D197&lt;&gt;0,YEARFRAC($D$1,DATE(YEAR(C197),6,30),0),)</f>
        <v>0.5</v>
      </c>
      <c r="G197" s="1">
        <f t="shared" ref="G197:G206" si="20">IF(F197&lt;&gt;0,$F$1-F197,0)</f>
        <v>4.5</v>
      </c>
      <c r="H197" s="6">
        <f t="shared" ref="H197:H206" si="21">IF(G197&lt;=0,0,D197*$H$1)</f>
        <v>12838.152000000002</v>
      </c>
      <c r="I197" s="4">
        <f t="shared" ref="I197:I206" si="22">G197*H197</f>
        <v>57771.684000000008</v>
      </c>
    </row>
    <row r="198" spans="1:9" x14ac:dyDescent="0.2">
      <c r="A198" s="1" t="s">
        <v>17</v>
      </c>
      <c r="B198" s="1" t="s">
        <v>13</v>
      </c>
      <c r="C198" s="5">
        <v>39814</v>
      </c>
      <c r="D198" s="4">
        <v>0</v>
      </c>
      <c r="E198" s="1">
        <f t="shared" si="18"/>
        <v>2009</v>
      </c>
      <c r="F198" s="1">
        <f t="shared" si="19"/>
        <v>0</v>
      </c>
      <c r="G198" s="1">
        <f t="shared" si="20"/>
        <v>0</v>
      </c>
      <c r="H198" s="6">
        <f t="shared" si="21"/>
        <v>0</v>
      </c>
      <c r="I198" s="4">
        <f t="shared" si="22"/>
        <v>0</v>
      </c>
    </row>
    <row r="199" spans="1:9" x14ac:dyDescent="0.2">
      <c r="A199" s="1" t="s">
        <v>17</v>
      </c>
      <c r="B199" s="1" t="s">
        <v>13</v>
      </c>
      <c r="C199" s="5">
        <v>40179</v>
      </c>
      <c r="D199" s="4">
        <v>0</v>
      </c>
      <c r="E199" s="1">
        <f t="shared" si="18"/>
        <v>2010</v>
      </c>
      <c r="F199" s="1">
        <f t="shared" si="19"/>
        <v>0</v>
      </c>
      <c r="G199" s="1">
        <f t="shared" si="20"/>
        <v>0</v>
      </c>
      <c r="H199" s="6">
        <f t="shared" si="21"/>
        <v>0</v>
      </c>
      <c r="I199" s="4">
        <f t="shared" si="22"/>
        <v>0</v>
      </c>
    </row>
    <row r="200" spans="1:9" x14ac:dyDescent="0.2">
      <c r="A200" s="1" t="s">
        <v>17</v>
      </c>
      <c r="B200" s="1" t="s">
        <v>13</v>
      </c>
      <c r="C200" s="5">
        <v>40544</v>
      </c>
      <c r="D200" s="4">
        <v>0</v>
      </c>
      <c r="E200" s="1">
        <f t="shared" si="18"/>
        <v>2011</v>
      </c>
      <c r="F200" s="1">
        <f t="shared" si="19"/>
        <v>0</v>
      </c>
      <c r="G200" s="1">
        <f t="shared" si="20"/>
        <v>0</v>
      </c>
      <c r="H200" s="6">
        <f t="shared" si="21"/>
        <v>0</v>
      </c>
      <c r="I200" s="4">
        <f t="shared" si="22"/>
        <v>0</v>
      </c>
    </row>
    <row r="201" spans="1:9" x14ac:dyDescent="0.2">
      <c r="A201" s="1" t="s">
        <v>17</v>
      </c>
      <c r="B201" s="1" t="s">
        <v>13</v>
      </c>
      <c r="C201" s="5">
        <v>40909</v>
      </c>
      <c r="D201" s="4">
        <v>3131.7</v>
      </c>
      <c r="E201" s="1">
        <f t="shared" si="18"/>
        <v>2012</v>
      </c>
      <c r="F201" s="1">
        <f t="shared" si="19"/>
        <v>4.5</v>
      </c>
      <c r="G201" s="1">
        <f t="shared" si="20"/>
        <v>0.5</v>
      </c>
      <c r="H201" s="6">
        <f t="shared" si="21"/>
        <v>626.34</v>
      </c>
      <c r="I201" s="4">
        <f t="shared" si="22"/>
        <v>313.17</v>
      </c>
    </row>
    <row r="202" spans="1:9" x14ac:dyDescent="0.2">
      <c r="A202" s="1" t="s">
        <v>17</v>
      </c>
      <c r="B202" s="1" t="s">
        <v>13</v>
      </c>
      <c r="C202" s="5">
        <v>41148</v>
      </c>
      <c r="D202" s="4">
        <v>37536.550000000003</v>
      </c>
      <c r="E202" s="1">
        <f t="shared" si="18"/>
        <v>2012</v>
      </c>
      <c r="F202" s="1">
        <f t="shared" si="19"/>
        <v>4.5</v>
      </c>
      <c r="G202" s="1">
        <f t="shared" si="20"/>
        <v>0.5</v>
      </c>
      <c r="H202" s="6">
        <f t="shared" si="21"/>
        <v>7507.3100000000013</v>
      </c>
      <c r="I202" s="4">
        <f t="shared" si="22"/>
        <v>3753.6550000000007</v>
      </c>
    </row>
    <row r="203" spans="1:9" x14ac:dyDescent="0.2">
      <c r="A203" s="1" t="s">
        <v>17</v>
      </c>
      <c r="B203" s="1" t="s">
        <v>13</v>
      </c>
      <c r="C203" s="5">
        <v>41730</v>
      </c>
      <c r="D203" s="4">
        <v>195393.79</v>
      </c>
      <c r="E203" s="1">
        <f t="shared" si="18"/>
        <v>2014</v>
      </c>
      <c r="F203" s="1">
        <f t="shared" si="19"/>
        <v>2.5</v>
      </c>
      <c r="G203" s="1">
        <f t="shared" si="20"/>
        <v>2.5</v>
      </c>
      <c r="H203" s="6">
        <f t="shared" si="21"/>
        <v>39078.758000000002</v>
      </c>
      <c r="I203" s="4">
        <f t="shared" si="22"/>
        <v>97696.895000000004</v>
      </c>
    </row>
    <row r="204" spans="1:9" x14ac:dyDescent="0.2">
      <c r="A204" s="1" t="s">
        <v>17</v>
      </c>
      <c r="B204" s="1" t="s">
        <v>13</v>
      </c>
      <c r="C204" s="5">
        <v>41897</v>
      </c>
      <c r="D204" s="4">
        <v>0</v>
      </c>
      <c r="E204" s="1">
        <f t="shared" si="18"/>
        <v>2014</v>
      </c>
      <c r="F204" s="1">
        <f t="shared" si="19"/>
        <v>0</v>
      </c>
      <c r="G204" s="1">
        <f t="shared" si="20"/>
        <v>0</v>
      </c>
      <c r="H204" s="6">
        <f t="shared" si="21"/>
        <v>0</v>
      </c>
      <c r="I204" s="4">
        <f t="shared" si="22"/>
        <v>0</v>
      </c>
    </row>
    <row r="205" spans="1:9" x14ac:dyDescent="0.2">
      <c r="A205" s="1" t="s">
        <v>17</v>
      </c>
      <c r="B205" s="1" t="s">
        <v>45</v>
      </c>
      <c r="C205" s="5">
        <v>41036</v>
      </c>
      <c r="D205" s="4">
        <v>6649.51</v>
      </c>
      <c r="E205" s="1">
        <f t="shared" si="18"/>
        <v>2012</v>
      </c>
      <c r="F205" s="1">
        <f t="shared" si="19"/>
        <v>4.5</v>
      </c>
      <c r="G205" s="1">
        <f t="shared" si="20"/>
        <v>0.5</v>
      </c>
      <c r="H205" s="6">
        <f t="shared" si="21"/>
        <v>1329.902</v>
      </c>
      <c r="I205" s="4">
        <f t="shared" si="22"/>
        <v>664.95100000000002</v>
      </c>
    </row>
    <row r="206" spans="1:9" x14ac:dyDescent="0.2">
      <c r="A206" s="1" t="s">
        <v>17</v>
      </c>
      <c r="B206" s="1" t="s">
        <v>41</v>
      </c>
      <c r="C206" s="5">
        <v>36161</v>
      </c>
      <c r="D206" s="4">
        <v>0</v>
      </c>
      <c r="E206" s="1">
        <f t="shared" si="18"/>
        <v>1999</v>
      </c>
      <c r="F206" s="1">
        <f t="shared" si="19"/>
        <v>0</v>
      </c>
      <c r="G206" s="1">
        <f t="shared" si="20"/>
        <v>0</v>
      </c>
      <c r="H206" s="6">
        <f t="shared" si="21"/>
        <v>0</v>
      </c>
      <c r="I206" s="4">
        <f t="shared" si="22"/>
        <v>0</v>
      </c>
    </row>
    <row r="207" spans="1:9" x14ac:dyDescent="0.2">
      <c r="A207" s="1" t="s">
        <v>1343</v>
      </c>
      <c r="B207"/>
      <c r="C207"/>
      <c r="D207" s="4">
        <v>55960751.330000013</v>
      </c>
      <c r="H207" s="6"/>
      <c r="I207" s="4"/>
    </row>
    <row r="208" spans="1:9" x14ac:dyDescent="0.2">
      <c r="A208"/>
      <c r="B208"/>
      <c r="C208"/>
      <c r="D208"/>
      <c r="H208" s="6"/>
      <c r="I208" s="4"/>
    </row>
    <row r="209" spans="1:9" x14ac:dyDescent="0.2">
      <c r="A209"/>
      <c r="B209"/>
      <c r="C209"/>
      <c r="D209"/>
      <c r="H209" s="6"/>
      <c r="I209" s="4"/>
    </row>
    <row r="210" spans="1:9" x14ac:dyDescent="0.2">
      <c r="A210"/>
      <c r="B210"/>
      <c r="C210"/>
      <c r="D210"/>
      <c r="H210" s="6"/>
      <c r="I210" s="4"/>
    </row>
    <row r="211" spans="1:9" x14ac:dyDescent="0.2">
      <c r="A211"/>
      <c r="B211"/>
      <c r="C211"/>
      <c r="D211"/>
      <c r="H211" s="6"/>
      <c r="I211" s="4"/>
    </row>
    <row r="212" spans="1:9" x14ac:dyDescent="0.2">
      <c r="A212"/>
      <c r="B212"/>
      <c r="C212"/>
      <c r="D212"/>
      <c r="H212" s="6"/>
      <c r="I212" s="4"/>
    </row>
    <row r="213" spans="1:9" x14ac:dyDescent="0.2">
      <c r="A213"/>
      <c r="B213"/>
      <c r="C213"/>
      <c r="D213"/>
      <c r="H213" s="6"/>
      <c r="I213" s="4"/>
    </row>
    <row r="214" spans="1:9" x14ac:dyDescent="0.2">
      <c r="A214"/>
      <c r="B214"/>
      <c r="C214"/>
      <c r="D214"/>
      <c r="H214" s="6"/>
      <c r="I214" s="4"/>
    </row>
    <row r="215" spans="1:9" x14ac:dyDescent="0.2">
      <c r="A215"/>
      <c r="B215"/>
      <c r="C215"/>
      <c r="D215"/>
      <c r="H215" s="6"/>
      <c r="I215" s="4"/>
    </row>
    <row r="216" spans="1:9" x14ac:dyDescent="0.2">
      <c r="A216"/>
      <c r="B216"/>
      <c r="C216"/>
      <c r="D216"/>
      <c r="H216" s="6"/>
      <c r="I216" s="4"/>
    </row>
    <row r="217" spans="1:9" x14ac:dyDescent="0.2">
      <c r="A217"/>
      <c r="B217"/>
      <c r="C217"/>
      <c r="D217"/>
      <c r="H217" s="6"/>
      <c r="I217" s="4"/>
    </row>
    <row r="218" spans="1:9" x14ac:dyDescent="0.2">
      <c r="A218"/>
      <c r="B218"/>
      <c r="C218"/>
      <c r="D218"/>
      <c r="H218" s="6"/>
      <c r="I218" s="4"/>
    </row>
    <row r="219" spans="1:9" x14ac:dyDescent="0.2">
      <c r="A219"/>
      <c r="B219"/>
      <c r="C219"/>
      <c r="D219"/>
      <c r="H219" s="6"/>
      <c r="I219" s="4"/>
    </row>
    <row r="220" spans="1:9" x14ac:dyDescent="0.2">
      <c r="A220"/>
      <c r="B220"/>
      <c r="C220"/>
      <c r="D220"/>
      <c r="H220" s="6"/>
      <c r="I220" s="4"/>
    </row>
    <row r="221" spans="1:9" x14ac:dyDescent="0.2">
      <c r="A221"/>
      <c r="B221"/>
      <c r="C221"/>
      <c r="D221"/>
      <c r="H221" s="6"/>
      <c r="I221" s="4"/>
    </row>
    <row r="222" spans="1:9" x14ac:dyDescent="0.2">
      <c r="A222"/>
      <c r="B222"/>
      <c r="C222"/>
      <c r="D222"/>
      <c r="H222" s="6"/>
      <c r="I222" s="4"/>
    </row>
    <row r="223" spans="1:9" x14ac:dyDescent="0.2">
      <c r="A223"/>
      <c r="B223"/>
      <c r="C223"/>
      <c r="D223"/>
      <c r="H223" s="6"/>
      <c r="I223" s="4"/>
    </row>
    <row r="224" spans="1:9" x14ac:dyDescent="0.2">
      <c r="A224"/>
      <c r="B224"/>
      <c r="C224"/>
      <c r="D224"/>
      <c r="H224" s="6"/>
      <c r="I224" s="4"/>
    </row>
    <row r="225" spans="1:9" x14ac:dyDescent="0.2">
      <c r="A225"/>
      <c r="B225"/>
      <c r="C225"/>
      <c r="D225"/>
      <c r="H225" s="6"/>
      <c r="I225" s="4"/>
    </row>
    <row r="226" spans="1:9" x14ac:dyDescent="0.2">
      <c r="A226"/>
      <c r="B226"/>
      <c r="C226"/>
      <c r="D226"/>
      <c r="H226" s="6"/>
      <c r="I226" s="4"/>
    </row>
    <row r="227" spans="1:9" x14ac:dyDescent="0.2">
      <c r="A227"/>
      <c r="B227"/>
      <c r="C227"/>
      <c r="D227"/>
      <c r="H227" s="6"/>
      <c r="I227" s="4"/>
    </row>
    <row r="228" spans="1:9" x14ac:dyDescent="0.2">
      <c r="A228"/>
      <c r="B228"/>
      <c r="C228"/>
      <c r="D228"/>
      <c r="H228" s="6"/>
      <c r="I228" s="4"/>
    </row>
    <row r="229" spans="1:9" x14ac:dyDescent="0.2">
      <c r="A229"/>
      <c r="B229"/>
      <c r="C229"/>
      <c r="D229"/>
      <c r="H229" s="6"/>
      <c r="I229" s="4"/>
    </row>
    <row r="230" spans="1:9" x14ac:dyDescent="0.2">
      <c r="A230"/>
      <c r="B230"/>
      <c r="C230"/>
      <c r="D230"/>
      <c r="H230" s="6"/>
      <c r="I230" s="4"/>
    </row>
    <row r="231" spans="1:9" x14ac:dyDescent="0.2">
      <c r="A231"/>
      <c r="B231"/>
      <c r="C231"/>
      <c r="D231"/>
      <c r="H231" s="6"/>
      <c r="I231" s="4"/>
    </row>
    <row r="232" spans="1:9" x14ac:dyDescent="0.2">
      <c r="A232"/>
      <c r="B232"/>
      <c r="C232"/>
      <c r="D232"/>
      <c r="H232" s="6"/>
      <c r="I232" s="4"/>
    </row>
    <row r="233" spans="1:9" x14ac:dyDescent="0.2">
      <c r="A233"/>
      <c r="B233"/>
      <c r="C233"/>
      <c r="D233"/>
      <c r="H233" s="6"/>
      <c r="I233" s="4"/>
    </row>
    <row r="234" spans="1:9" x14ac:dyDescent="0.2">
      <c r="A234"/>
      <c r="B234"/>
      <c r="C234"/>
      <c r="D234"/>
      <c r="H234" s="6"/>
      <c r="I234" s="4"/>
    </row>
    <row r="235" spans="1:9" x14ac:dyDescent="0.2">
      <c r="A235"/>
      <c r="B235"/>
      <c r="C235"/>
      <c r="D235"/>
      <c r="H235" s="6"/>
      <c r="I235" s="4"/>
    </row>
    <row r="236" spans="1:9" x14ac:dyDescent="0.2">
      <c r="A236"/>
      <c r="B236"/>
      <c r="C236"/>
      <c r="D236"/>
      <c r="H236" s="6"/>
      <c r="I236" s="4"/>
    </row>
    <row r="237" spans="1:9" x14ac:dyDescent="0.2">
      <c r="A237"/>
      <c r="B237"/>
      <c r="C237"/>
      <c r="D237"/>
      <c r="H237" s="6"/>
      <c r="I237" s="4"/>
    </row>
    <row r="238" spans="1:9" x14ac:dyDescent="0.2">
      <c r="A238"/>
      <c r="B238"/>
      <c r="C238"/>
      <c r="D238"/>
      <c r="H238" s="6"/>
      <c r="I238" s="4"/>
    </row>
    <row r="239" spans="1:9" x14ac:dyDescent="0.2">
      <c r="A239"/>
      <c r="B239"/>
      <c r="C239"/>
      <c r="D239"/>
      <c r="H239" s="6"/>
      <c r="I239" s="4"/>
    </row>
    <row r="240" spans="1:9" x14ac:dyDescent="0.2">
      <c r="A240"/>
      <c r="B240"/>
      <c r="C240"/>
      <c r="D240"/>
      <c r="H240" s="6"/>
      <c r="I240" s="4"/>
    </row>
    <row r="241" spans="1:9" x14ac:dyDescent="0.2">
      <c r="A241"/>
      <c r="B241"/>
      <c r="C241"/>
      <c r="D241"/>
      <c r="H241" s="6"/>
      <c r="I241" s="4"/>
    </row>
    <row r="242" spans="1:9" x14ac:dyDescent="0.2">
      <c r="A242"/>
      <c r="B242"/>
      <c r="C242"/>
      <c r="D242"/>
      <c r="H242" s="6"/>
      <c r="I242" s="4"/>
    </row>
    <row r="243" spans="1:9" x14ac:dyDescent="0.2">
      <c r="A243"/>
      <c r="B243"/>
      <c r="C243"/>
      <c r="D243"/>
      <c r="H243" s="6"/>
      <c r="I243" s="4"/>
    </row>
    <row r="244" spans="1:9" x14ac:dyDescent="0.2">
      <c r="A244"/>
      <c r="B244"/>
      <c r="C244"/>
      <c r="D244"/>
      <c r="H244" s="6"/>
      <c r="I244" s="4"/>
    </row>
    <row r="245" spans="1:9" x14ac:dyDescent="0.2">
      <c r="A245"/>
      <c r="B245"/>
      <c r="C245"/>
      <c r="D245"/>
      <c r="H245" s="6"/>
      <c r="I245" s="4"/>
    </row>
    <row r="246" spans="1:9" x14ac:dyDescent="0.2">
      <c r="A246"/>
      <c r="B246"/>
      <c r="C246"/>
      <c r="D246"/>
      <c r="H246" s="6"/>
      <c r="I246" s="4"/>
    </row>
    <row r="247" spans="1:9" x14ac:dyDescent="0.2">
      <c r="A247"/>
      <c r="B247"/>
      <c r="C247"/>
      <c r="D247"/>
      <c r="H247" s="6"/>
      <c r="I247" s="4"/>
    </row>
    <row r="248" spans="1:9" x14ac:dyDescent="0.2">
      <c r="A248"/>
      <c r="B248"/>
      <c r="C248"/>
      <c r="D248"/>
      <c r="H248" s="6"/>
      <c r="I248" s="4"/>
    </row>
    <row r="249" spans="1:9" x14ac:dyDescent="0.2">
      <c r="A249"/>
      <c r="B249"/>
      <c r="C249"/>
      <c r="D249"/>
      <c r="H249" s="6"/>
      <c r="I249" s="4"/>
    </row>
    <row r="250" spans="1:9" x14ac:dyDescent="0.2">
      <c r="A250"/>
      <c r="B250"/>
      <c r="C250"/>
      <c r="D250"/>
      <c r="H250" s="6"/>
      <c r="I250" s="4"/>
    </row>
    <row r="251" spans="1:9" x14ac:dyDescent="0.2">
      <c r="A251"/>
      <c r="B251"/>
      <c r="C251"/>
      <c r="D251"/>
      <c r="H251" s="6"/>
      <c r="I251" s="4"/>
    </row>
    <row r="252" spans="1:9" x14ac:dyDescent="0.2">
      <c r="A252"/>
      <c r="B252"/>
      <c r="C252"/>
      <c r="D252"/>
      <c r="H252" s="6"/>
      <c r="I252" s="4"/>
    </row>
    <row r="253" spans="1:9" x14ac:dyDescent="0.2">
      <c r="A253"/>
      <c r="B253"/>
      <c r="C253"/>
      <c r="D253"/>
      <c r="H253" s="6"/>
      <c r="I253" s="4"/>
    </row>
    <row r="254" spans="1:9" x14ac:dyDescent="0.2">
      <c r="A254"/>
      <c r="B254"/>
      <c r="C254"/>
      <c r="D254"/>
      <c r="H254" s="6"/>
      <c r="I254" s="4"/>
    </row>
    <row r="255" spans="1:9" x14ac:dyDescent="0.2">
      <c r="A255"/>
      <c r="B255"/>
      <c r="C255"/>
      <c r="D255"/>
      <c r="H255" s="6"/>
      <c r="I255" s="4"/>
    </row>
    <row r="256" spans="1:9" x14ac:dyDescent="0.2">
      <c r="A256"/>
      <c r="B256"/>
      <c r="C256"/>
      <c r="D256"/>
      <c r="H256" s="6"/>
      <c r="I256" s="4"/>
    </row>
    <row r="257" spans="1:9" x14ac:dyDescent="0.2">
      <c r="A257"/>
      <c r="B257"/>
      <c r="C257"/>
      <c r="D257"/>
      <c r="H257" s="6"/>
      <c r="I257" s="4"/>
    </row>
    <row r="258" spans="1:9" x14ac:dyDescent="0.2">
      <c r="A258"/>
      <c r="B258"/>
      <c r="C258"/>
      <c r="D258"/>
      <c r="H258" s="6"/>
      <c r="I258" s="4"/>
    </row>
    <row r="259" spans="1:9" x14ac:dyDescent="0.2">
      <c r="A259"/>
      <c r="B259"/>
      <c r="C259"/>
      <c r="D259"/>
      <c r="H259" s="6"/>
      <c r="I259" s="4"/>
    </row>
    <row r="260" spans="1:9" x14ac:dyDescent="0.2">
      <c r="A260"/>
      <c r="B260"/>
      <c r="C260"/>
      <c r="D260"/>
      <c r="H260" s="6"/>
      <c r="I260" s="4"/>
    </row>
    <row r="261" spans="1:9" x14ac:dyDescent="0.2">
      <c r="A261"/>
      <c r="B261"/>
      <c r="C261"/>
      <c r="D261"/>
      <c r="H261" s="6"/>
      <c r="I261" s="4"/>
    </row>
    <row r="262" spans="1:9" x14ac:dyDescent="0.2">
      <c r="A262"/>
      <c r="B262"/>
      <c r="C262"/>
      <c r="D262"/>
      <c r="H262" s="6"/>
      <c r="I262" s="4"/>
    </row>
    <row r="263" spans="1:9" x14ac:dyDescent="0.2">
      <c r="A263"/>
      <c r="B263"/>
      <c r="C263"/>
      <c r="D263"/>
      <c r="H263" s="6"/>
      <c r="I263" s="4"/>
    </row>
    <row r="264" spans="1:9" x14ac:dyDescent="0.2">
      <c r="A264"/>
      <c r="B264"/>
      <c r="C264"/>
      <c r="D264"/>
      <c r="H264" s="6"/>
      <c r="I264" s="4"/>
    </row>
    <row r="265" spans="1:9" x14ac:dyDescent="0.2">
      <c r="A265"/>
      <c r="B265"/>
      <c r="C265"/>
      <c r="D265"/>
      <c r="H265" s="6"/>
      <c r="I265" s="4"/>
    </row>
    <row r="266" spans="1:9" x14ac:dyDescent="0.2">
      <c r="A266"/>
      <c r="B266"/>
      <c r="C266"/>
      <c r="D266"/>
      <c r="H266" s="6"/>
      <c r="I266" s="4"/>
    </row>
    <row r="267" spans="1:9" x14ac:dyDescent="0.2">
      <c r="A267"/>
      <c r="B267"/>
      <c r="C267"/>
      <c r="D267"/>
      <c r="H267" s="6"/>
      <c r="I267" s="4"/>
    </row>
    <row r="268" spans="1:9" x14ac:dyDescent="0.2">
      <c r="A268"/>
      <c r="B268"/>
      <c r="C268"/>
      <c r="D268"/>
      <c r="H268" s="6"/>
      <c r="I268" s="4"/>
    </row>
    <row r="269" spans="1:9" x14ac:dyDescent="0.2">
      <c r="A269"/>
      <c r="B269"/>
      <c r="C269"/>
      <c r="D269"/>
      <c r="H269" s="6"/>
      <c r="I269" s="4"/>
    </row>
    <row r="270" spans="1:9" x14ac:dyDescent="0.2">
      <c r="A270"/>
      <c r="B270"/>
      <c r="C270"/>
      <c r="D270"/>
      <c r="H270" s="6"/>
      <c r="I270" s="4"/>
    </row>
    <row r="271" spans="1:9" x14ac:dyDescent="0.2">
      <c r="A271"/>
      <c r="B271"/>
      <c r="C271"/>
      <c r="D271"/>
      <c r="H271" s="6"/>
      <c r="I271" s="4"/>
    </row>
    <row r="272" spans="1:9" x14ac:dyDescent="0.2">
      <c r="A272"/>
      <c r="B272"/>
      <c r="C272"/>
      <c r="D272"/>
      <c r="H272" s="6"/>
      <c r="I272" s="4"/>
    </row>
    <row r="273" spans="1:9" x14ac:dyDescent="0.2">
      <c r="A273"/>
      <c r="B273"/>
      <c r="C273"/>
      <c r="D273"/>
      <c r="H273" s="6"/>
      <c r="I273" s="4"/>
    </row>
    <row r="274" spans="1:9" x14ac:dyDescent="0.2">
      <c r="A274"/>
      <c r="B274"/>
      <c r="C274"/>
      <c r="D274"/>
      <c r="H274" s="6"/>
      <c r="I274" s="4"/>
    </row>
    <row r="275" spans="1:9" x14ac:dyDescent="0.2">
      <c r="A275"/>
      <c r="B275"/>
      <c r="C275"/>
      <c r="D275"/>
      <c r="H275" s="6"/>
      <c r="I275" s="4"/>
    </row>
    <row r="276" spans="1:9" x14ac:dyDescent="0.2">
      <c r="A276"/>
      <c r="B276"/>
      <c r="C276"/>
      <c r="D276"/>
      <c r="H276" s="6"/>
      <c r="I276" s="4"/>
    </row>
    <row r="277" spans="1:9" x14ac:dyDescent="0.2">
      <c r="A277"/>
      <c r="B277"/>
      <c r="C277"/>
      <c r="D277"/>
      <c r="H277" s="6"/>
      <c r="I277" s="4"/>
    </row>
    <row r="278" spans="1:9" x14ac:dyDescent="0.2">
      <c r="A278"/>
      <c r="B278"/>
      <c r="C278"/>
      <c r="D278"/>
      <c r="H278" s="6"/>
      <c r="I278" s="4"/>
    </row>
    <row r="279" spans="1:9" x14ac:dyDescent="0.2">
      <c r="A279"/>
      <c r="B279"/>
      <c r="C279"/>
      <c r="D279"/>
      <c r="H279" s="6"/>
      <c r="I279" s="4"/>
    </row>
    <row r="280" spans="1:9" x14ac:dyDescent="0.2">
      <c r="A280"/>
      <c r="B280"/>
      <c r="C280"/>
      <c r="D280"/>
      <c r="H280" s="6"/>
      <c r="I280" s="4"/>
    </row>
    <row r="281" spans="1:9" x14ac:dyDescent="0.2">
      <c r="A281"/>
      <c r="B281"/>
      <c r="C281"/>
      <c r="D281"/>
      <c r="H281" s="6"/>
      <c r="I281" s="4"/>
    </row>
    <row r="282" spans="1:9" x14ac:dyDescent="0.2">
      <c r="A282"/>
      <c r="B282"/>
      <c r="C282"/>
      <c r="D282"/>
      <c r="H282" s="6"/>
      <c r="I282" s="4"/>
    </row>
    <row r="283" spans="1:9" x14ac:dyDescent="0.2">
      <c r="A283"/>
      <c r="B283"/>
      <c r="C283"/>
      <c r="D283"/>
      <c r="H283" s="6"/>
      <c r="I283" s="4"/>
    </row>
    <row r="284" spans="1:9" x14ac:dyDescent="0.2">
      <c r="A284"/>
      <c r="B284"/>
      <c r="C284"/>
      <c r="D284"/>
      <c r="H284" s="6"/>
      <c r="I284" s="4"/>
    </row>
    <row r="285" spans="1:9" x14ac:dyDescent="0.2">
      <c r="A285"/>
      <c r="B285"/>
      <c r="C285"/>
      <c r="D285"/>
      <c r="H285" s="6"/>
      <c r="I285" s="4"/>
    </row>
    <row r="286" spans="1:9" x14ac:dyDescent="0.2">
      <c r="A286"/>
      <c r="B286"/>
      <c r="C286"/>
      <c r="D286"/>
      <c r="H286" s="6"/>
      <c r="I286" s="4"/>
    </row>
    <row r="287" spans="1:9" x14ac:dyDescent="0.2">
      <c r="A287"/>
      <c r="B287"/>
      <c r="C287"/>
      <c r="D287"/>
      <c r="H287" s="6"/>
      <c r="I287" s="4"/>
    </row>
    <row r="288" spans="1:9" x14ac:dyDescent="0.2">
      <c r="A288"/>
      <c r="B288"/>
      <c r="C288"/>
      <c r="D288"/>
      <c r="H288" s="6"/>
      <c r="I288" s="4"/>
    </row>
    <row r="289" spans="1:9" x14ac:dyDescent="0.2">
      <c r="A289"/>
      <c r="B289"/>
      <c r="C289"/>
      <c r="D289"/>
      <c r="H289" s="6"/>
      <c r="I289" s="4"/>
    </row>
    <row r="290" spans="1:9" x14ac:dyDescent="0.2">
      <c r="A290"/>
      <c r="B290"/>
      <c r="C290"/>
      <c r="D290"/>
      <c r="H290" s="6"/>
      <c r="I290" s="4"/>
    </row>
    <row r="291" spans="1:9" x14ac:dyDescent="0.2">
      <c r="A291"/>
      <c r="B291"/>
      <c r="C291"/>
      <c r="D291"/>
      <c r="H291" s="6"/>
      <c r="I291" s="4"/>
    </row>
    <row r="292" spans="1:9" x14ac:dyDescent="0.2">
      <c r="A292"/>
      <c r="B292"/>
      <c r="C292"/>
      <c r="D292"/>
      <c r="H292" s="6"/>
      <c r="I292" s="4"/>
    </row>
    <row r="293" spans="1:9" x14ac:dyDescent="0.2">
      <c r="A293"/>
      <c r="B293"/>
      <c r="C293"/>
      <c r="D293"/>
      <c r="H293" s="6"/>
      <c r="I293" s="4"/>
    </row>
    <row r="294" spans="1:9" x14ac:dyDescent="0.2">
      <c r="A294"/>
      <c r="B294"/>
      <c r="C294"/>
      <c r="D294"/>
      <c r="H294" s="6"/>
      <c r="I294" s="4"/>
    </row>
    <row r="295" spans="1:9" x14ac:dyDescent="0.2">
      <c r="A295"/>
      <c r="B295"/>
      <c r="C295"/>
      <c r="D295"/>
      <c r="H295" s="6"/>
      <c r="I295" s="4"/>
    </row>
    <row r="296" spans="1:9" x14ac:dyDescent="0.2">
      <c r="A296"/>
      <c r="B296"/>
      <c r="C296"/>
      <c r="D296"/>
      <c r="H296" s="6"/>
      <c r="I296" s="4"/>
    </row>
    <row r="297" spans="1:9" x14ac:dyDescent="0.2">
      <c r="A297"/>
      <c r="B297"/>
      <c r="C297"/>
      <c r="D297"/>
      <c r="H297" s="6"/>
      <c r="I297" s="4"/>
    </row>
    <row r="298" spans="1:9" x14ac:dyDescent="0.2">
      <c r="A298"/>
      <c r="B298"/>
      <c r="C298"/>
      <c r="D298"/>
      <c r="H298" s="6"/>
      <c r="I298" s="4"/>
    </row>
    <row r="299" spans="1:9" x14ac:dyDescent="0.2">
      <c r="A299"/>
      <c r="B299"/>
      <c r="C299"/>
      <c r="D299"/>
      <c r="H299" s="6"/>
      <c r="I299" s="4"/>
    </row>
    <row r="300" spans="1:9" x14ac:dyDescent="0.2">
      <c r="A300"/>
      <c r="B300"/>
      <c r="C300"/>
      <c r="D300"/>
      <c r="H300" s="6"/>
      <c r="I300" s="4"/>
    </row>
    <row r="301" spans="1:9" x14ac:dyDescent="0.2">
      <c r="A301"/>
      <c r="B301"/>
      <c r="C301"/>
      <c r="D301"/>
      <c r="H301" s="6"/>
      <c r="I301" s="4"/>
    </row>
    <row r="302" spans="1:9" x14ac:dyDescent="0.2">
      <c r="A302"/>
      <c r="B302"/>
      <c r="C302"/>
      <c r="D302"/>
      <c r="H302" s="6"/>
      <c r="I302" s="4"/>
    </row>
    <row r="303" spans="1:9" x14ac:dyDescent="0.2">
      <c r="A303"/>
      <c r="B303"/>
      <c r="C303"/>
      <c r="D303"/>
      <c r="H303" s="6"/>
      <c r="I303" s="4"/>
    </row>
    <row r="304" spans="1:9" x14ac:dyDescent="0.2">
      <c r="A304"/>
      <c r="B304"/>
      <c r="C304"/>
      <c r="D304"/>
      <c r="H304" s="6"/>
      <c r="I304" s="4"/>
    </row>
    <row r="305" spans="1:9" x14ac:dyDescent="0.2">
      <c r="A305"/>
      <c r="B305"/>
      <c r="C305"/>
      <c r="D305"/>
      <c r="H305" s="6"/>
      <c r="I305" s="4"/>
    </row>
    <row r="306" spans="1:9" x14ac:dyDescent="0.2">
      <c r="A306"/>
      <c r="B306"/>
      <c r="C306"/>
      <c r="D306"/>
      <c r="H306" s="6"/>
      <c r="I306" s="4"/>
    </row>
    <row r="307" spans="1:9" x14ac:dyDescent="0.2">
      <c r="A307"/>
      <c r="B307"/>
      <c r="C307"/>
      <c r="D307"/>
      <c r="H307" s="6"/>
      <c r="I307" s="4"/>
    </row>
    <row r="308" spans="1:9" x14ac:dyDescent="0.2">
      <c r="A308"/>
      <c r="B308"/>
      <c r="C308"/>
      <c r="D308"/>
      <c r="H308" s="6"/>
      <c r="I308" s="4"/>
    </row>
    <row r="309" spans="1:9" x14ac:dyDescent="0.2">
      <c r="A309"/>
      <c r="B309"/>
      <c r="C309"/>
      <c r="D309"/>
      <c r="H309" s="6"/>
      <c r="I309" s="4"/>
    </row>
    <row r="310" spans="1:9" x14ac:dyDescent="0.2">
      <c r="A310"/>
      <c r="B310"/>
      <c r="C310"/>
      <c r="D310"/>
      <c r="H310" s="6"/>
      <c r="I310" s="4"/>
    </row>
    <row r="311" spans="1:9" x14ac:dyDescent="0.2">
      <c r="A311"/>
      <c r="B311"/>
      <c r="C311"/>
      <c r="D311"/>
      <c r="H311" s="6"/>
      <c r="I311" s="4"/>
    </row>
    <row r="312" spans="1:9" x14ac:dyDescent="0.2">
      <c r="A312"/>
      <c r="B312"/>
      <c r="C312"/>
      <c r="D312"/>
      <c r="H312" s="6"/>
      <c r="I312" s="4"/>
    </row>
    <row r="313" spans="1:9" x14ac:dyDescent="0.2">
      <c r="A313"/>
      <c r="B313"/>
      <c r="C313"/>
      <c r="D313"/>
      <c r="H313" s="6"/>
      <c r="I313" s="4"/>
    </row>
    <row r="314" spans="1:9" x14ac:dyDescent="0.2">
      <c r="A314"/>
      <c r="B314"/>
      <c r="C314"/>
      <c r="D314"/>
      <c r="H314" s="6"/>
      <c r="I314" s="4"/>
    </row>
    <row r="315" spans="1:9" x14ac:dyDescent="0.2">
      <c r="A315"/>
      <c r="B315"/>
      <c r="C315"/>
      <c r="D315"/>
      <c r="H315" s="6"/>
      <c r="I315" s="4"/>
    </row>
    <row r="316" spans="1:9" x14ac:dyDescent="0.2">
      <c r="A316"/>
      <c r="B316"/>
      <c r="C316"/>
      <c r="D316"/>
      <c r="H316" s="6"/>
      <c r="I316" s="4"/>
    </row>
    <row r="317" spans="1:9" x14ac:dyDescent="0.2">
      <c r="A317"/>
      <c r="B317"/>
      <c r="C317"/>
      <c r="D317"/>
      <c r="H317" s="6"/>
      <c r="I317" s="4"/>
    </row>
    <row r="318" spans="1:9" x14ac:dyDescent="0.2">
      <c r="A318"/>
      <c r="B318"/>
      <c r="C318"/>
      <c r="D318"/>
      <c r="H318" s="6"/>
      <c r="I318" s="4"/>
    </row>
    <row r="319" spans="1:9" x14ac:dyDescent="0.2">
      <c r="A319"/>
      <c r="B319"/>
      <c r="C319"/>
      <c r="D319"/>
      <c r="H319" s="6"/>
      <c r="I319" s="4"/>
    </row>
    <row r="320" spans="1:9" x14ac:dyDescent="0.2">
      <c r="A320"/>
      <c r="B320"/>
      <c r="C320"/>
      <c r="D320"/>
      <c r="H320" s="6"/>
      <c r="I320" s="4"/>
    </row>
    <row r="321" spans="1:9" x14ac:dyDescent="0.2">
      <c r="A321"/>
      <c r="B321"/>
      <c r="C321"/>
      <c r="D321"/>
      <c r="H321" s="6"/>
      <c r="I321" s="4"/>
    </row>
    <row r="322" spans="1:9" x14ac:dyDescent="0.2">
      <c r="A322"/>
      <c r="B322"/>
      <c r="C322"/>
      <c r="D322"/>
      <c r="H322" s="6"/>
      <c r="I322" s="4"/>
    </row>
    <row r="323" spans="1:9" x14ac:dyDescent="0.2">
      <c r="A323"/>
      <c r="B323"/>
      <c r="C323"/>
      <c r="D323"/>
      <c r="H323" s="6"/>
      <c r="I323" s="4"/>
    </row>
    <row r="324" spans="1:9" x14ac:dyDescent="0.2">
      <c r="A324"/>
      <c r="B324"/>
      <c r="C324"/>
      <c r="D324"/>
      <c r="H324" s="6"/>
      <c r="I324" s="4"/>
    </row>
    <row r="325" spans="1:9" x14ac:dyDescent="0.2">
      <c r="A325"/>
      <c r="B325"/>
      <c r="C325"/>
      <c r="D325"/>
      <c r="H325" s="6"/>
      <c r="I325" s="4"/>
    </row>
    <row r="326" spans="1:9" x14ac:dyDescent="0.2">
      <c r="A326"/>
      <c r="B326"/>
      <c r="C326"/>
      <c r="D326"/>
      <c r="H326" s="6"/>
      <c r="I326" s="4"/>
    </row>
    <row r="327" spans="1:9" x14ac:dyDescent="0.2">
      <c r="A327"/>
      <c r="B327"/>
      <c r="C327"/>
      <c r="D327"/>
      <c r="H327" s="6"/>
      <c r="I327" s="4"/>
    </row>
    <row r="328" spans="1:9" x14ac:dyDescent="0.2">
      <c r="A328"/>
      <c r="B328"/>
      <c r="C328"/>
      <c r="D328"/>
      <c r="H328" s="6"/>
      <c r="I328" s="4"/>
    </row>
    <row r="329" spans="1:9" x14ac:dyDescent="0.2">
      <c r="A329"/>
      <c r="B329"/>
      <c r="C329"/>
      <c r="D329"/>
      <c r="H329" s="6"/>
      <c r="I329" s="4"/>
    </row>
    <row r="330" spans="1:9" x14ac:dyDescent="0.2">
      <c r="A330"/>
      <c r="B330"/>
      <c r="C330"/>
      <c r="D330"/>
      <c r="H330" s="6"/>
      <c r="I330" s="4"/>
    </row>
    <row r="331" spans="1:9" x14ac:dyDescent="0.2">
      <c r="A331"/>
      <c r="B331"/>
      <c r="C331"/>
      <c r="D331"/>
      <c r="H331" s="6"/>
      <c r="I331" s="4"/>
    </row>
    <row r="332" spans="1:9" x14ac:dyDescent="0.2">
      <c r="A332"/>
      <c r="B332"/>
      <c r="C332"/>
      <c r="D332"/>
      <c r="H332" s="6"/>
      <c r="I332" s="4"/>
    </row>
    <row r="333" spans="1:9" x14ac:dyDescent="0.2">
      <c r="A333"/>
      <c r="B333"/>
      <c r="C333"/>
      <c r="D333"/>
      <c r="H333" s="6"/>
      <c r="I333" s="4"/>
    </row>
    <row r="334" spans="1:9" x14ac:dyDescent="0.2">
      <c r="A334"/>
      <c r="B334"/>
      <c r="C334"/>
      <c r="D334"/>
      <c r="H334" s="6"/>
      <c r="I334" s="4"/>
    </row>
    <row r="335" spans="1:9" x14ac:dyDescent="0.2">
      <c r="A335"/>
      <c r="B335"/>
      <c r="C335"/>
      <c r="D335"/>
      <c r="H335" s="6"/>
      <c r="I335" s="4"/>
    </row>
    <row r="336" spans="1:9" x14ac:dyDescent="0.2">
      <c r="A336"/>
      <c r="B336"/>
      <c r="C336"/>
      <c r="D336"/>
      <c r="H336" s="6"/>
      <c r="I336" s="4"/>
    </row>
    <row r="337" spans="1:9" x14ac:dyDescent="0.2">
      <c r="A337"/>
      <c r="B337"/>
      <c r="C337"/>
      <c r="D337"/>
      <c r="H337" s="6"/>
      <c r="I337" s="4"/>
    </row>
    <row r="338" spans="1:9" x14ac:dyDescent="0.2">
      <c r="A338"/>
      <c r="B338"/>
      <c r="C338"/>
      <c r="D338"/>
      <c r="H338" s="6"/>
      <c r="I338" s="4"/>
    </row>
    <row r="339" spans="1:9" x14ac:dyDescent="0.2">
      <c r="A339"/>
      <c r="B339"/>
      <c r="C339"/>
      <c r="D339"/>
      <c r="H339" s="6"/>
      <c r="I339" s="4"/>
    </row>
    <row r="340" spans="1:9" x14ac:dyDescent="0.2">
      <c r="A340"/>
      <c r="B340"/>
      <c r="C340"/>
      <c r="D340"/>
      <c r="H340" s="6"/>
      <c r="I340" s="4"/>
    </row>
    <row r="341" spans="1:9" x14ac:dyDescent="0.2">
      <c r="A341"/>
      <c r="B341"/>
      <c r="C341"/>
      <c r="D341"/>
      <c r="H341" s="6"/>
      <c r="I341" s="4"/>
    </row>
    <row r="342" spans="1:9" x14ac:dyDescent="0.2">
      <c r="A342"/>
      <c r="B342"/>
      <c r="C342"/>
      <c r="D342"/>
      <c r="H342" s="6"/>
      <c r="I342" s="4"/>
    </row>
    <row r="343" spans="1:9" x14ac:dyDescent="0.2">
      <c r="A343"/>
      <c r="B343"/>
      <c r="C343"/>
      <c r="D343"/>
      <c r="H343" s="6"/>
      <c r="I343" s="4"/>
    </row>
    <row r="344" spans="1:9" x14ac:dyDescent="0.2">
      <c r="A344"/>
      <c r="B344"/>
      <c r="C344"/>
      <c r="D344"/>
      <c r="H344" s="6"/>
      <c r="I344" s="4"/>
    </row>
    <row r="345" spans="1:9" x14ac:dyDescent="0.2">
      <c r="A345"/>
      <c r="B345"/>
      <c r="C345"/>
      <c r="D345"/>
      <c r="H345" s="6"/>
      <c r="I345" s="4"/>
    </row>
    <row r="346" spans="1:9" x14ac:dyDescent="0.2">
      <c r="A346"/>
      <c r="B346"/>
      <c r="C346"/>
      <c r="D346"/>
      <c r="H346" s="6"/>
      <c r="I346" s="4"/>
    </row>
    <row r="347" spans="1:9" x14ac:dyDescent="0.2">
      <c r="A347"/>
      <c r="B347"/>
      <c r="C347"/>
      <c r="D347"/>
      <c r="H347" s="6"/>
      <c r="I347" s="4"/>
    </row>
    <row r="348" spans="1:9" x14ac:dyDescent="0.2">
      <c r="A348"/>
      <c r="B348"/>
      <c r="C348"/>
      <c r="D348"/>
      <c r="H348" s="6"/>
      <c r="I348" s="4"/>
    </row>
    <row r="349" spans="1:9" x14ac:dyDescent="0.2">
      <c r="A349"/>
      <c r="B349"/>
      <c r="C349"/>
      <c r="D349"/>
      <c r="H349" s="6"/>
      <c r="I349" s="4"/>
    </row>
    <row r="350" spans="1:9" x14ac:dyDescent="0.2">
      <c r="A350"/>
      <c r="B350"/>
      <c r="C350"/>
      <c r="D350"/>
      <c r="H350" s="6"/>
      <c r="I350" s="4"/>
    </row>
    <row r="351" spans="1:9" x14ac:dyDescent="0.2">
      <c r="A351"/>
      <c r="B351"/>
      <c r="C351"/>
      <c r="D351"/>
      <c r="H351" s="6"/>
      <c r="I351" s="4"/>
    </row>
    <row r="352" spans="1:9" x14ac:dyDescent="0.2">
      <c r="A352"/>
      <c r="B352"/>
      <c r="C352"/>
      <c r="D352"/>
      <c r="H352" s="6"/>
      <c r="I352" s="4"/>
    </row>
    <row r="353" spans="1:9" x14ac:dyDescent="0.2">
      <c r="A353"/>
      <c r="B353"/>
      <c r="C353"/>
      <c r="D353"/>
      <c r="H353" s="6"/>
      <c r="I353" s="4"/>
    </row>
    <row r="354" spans="1:9" x14ac:dyDescent="0.2">
      <c r="A354"/>
      <c r="B354"/>
      <c r="C354"/>
      <c r="D354"/>
      <c r="H354" s="6"/>
      <c r="I354" s="4"/>
    </row>
    <row r="355" spans="1:9" x14ac:dyDescent="0.2">
      <c r="A355"/>
      <c r="B355"/>
      <c r="C355"/>
      <c r="D355"/>
      <c r="H355" s="6"/>
      <c r="I355" s="4"/>
    </row>
    <row r="356" spans="1:9" x14ac:dyDescent="0.2">
      <c r="A356"/>
      <c r="B356"/>
      <c r="C356"/>
      <c r="D356"/>
      <c r="H356" s="6"/>
      <c r="I356" s="4"/>
    </row>
    <row r="357" spans="1:9" x14ac:dyDescent="0.2">
      <c r="A357"/>
      <c r="B357"/>
      <c r="C357"/>
      <c r="D357"/>
      <c r="H357" s="6"/>
      <c r="I357" s="4"/>
    </row>
    <row r="358" spans="1:9" x14ac:dyDescent="0.2">
      <c r="A358"/>
      <c r="B358"/>
      <c r="C358"/>
      <c r="D358"/>
      <c r="H358" s="6"/>
      <c r="I358" s="4"/>
    </row>
    <row r="359" spans="1:9" x14ac:dyDescent="0.2">
      <c r="A359"/>
      <c r="B359"/>
      <c r="C359"/>
      <c r="D359"/>
      <c r="H359" s="6"/>
      <c r="I359" s="4"/>
    </row>
    <row r="360" spans="1:9" x14ac:dyDescent="0.2">
      <c r="A360"/>
      <c r="B360"/>
      <c r="C360"/>
      <c r="D360"/>
      <c r="H360" s="6"/>
      <c r="I360" s="4"/>
    </row>
    <row r="361" spans="1:9" x14ac:dyDescent="0.2">
      <c r="A361"/>
      <c r="B361"/>
      <c r="C361"/>
      <c r="D361"/>
      <c r="H361" s="6"/>
      <c r="I361" s="4"/>
    </row>
    <row r="362" spans="1:9" x14ac:dyDescent="0.2">
      <c r="A362"/>
      <c r="B362"/>
      <c r="C362"/>
      <c r="D362"/>
      <c r="H362" s="6"/>
      <c r="I362" s="4"/>
    </row>
    <row r="363" spans="1:9" x14ac:dyDescent="0.2">
      <c r="A363"/>
      <c r="B363"/>
      <c r="C363"/>
      <c r="D363"/>
      <c r="H363" s="6"/>
      <c r="I363" s="4"/>
    </row>
    <row r="364" spans="1:9" x14ac:dyDescent="0.2">
      <c r="A364"/>
      <c r="B364"/>
      <c r="C364"/>
      <c r="D364"/>
      <c r="H364" s="6"/>
      <c r="I364" s="4"/>
    </row>
    <row r="365" spans="1:9" x14ac:dyDescent="0.2">
      <c r="A365"/>
      <c r="B365"/>
      <c r="C365"/>
      <c r="D365"/>
      <c r="H365" s="6"/>
      <c r="I365" s="4"/>
    </row>
    <row r="366" spans="1:9" x14ac:dyDescent="0.2">
      <c r="A366"/>
      <c r="B366"/>
      <c r="C366"/>
      <c r="D366"/>
      <c r="H366" s="6"/>
      <c r="I366" s="4"/>
    </row>
    <row r="367" spans="1:9" x14ac:dyDescent="0.2">
      <c r="A367"/>
      <c r="B367"/>
      <c r="C367"/>
      <c r="D367"/>
      <c r="H367" s="6"/>
      <c r="I367" s="4"/>
    </row>
    <row r="368" spans="1:9" x14ac:dyDescent="0.2">
      <c r="A368"/>
      <c r="B368"/>
      <c r="C368"/>
      <c r="D368"/>
      <c r="H368" s="6"/>
      <c r="I368" s="4"/>
    </row>
    <row r="369" spans="1:9" x14ac:dyDescent="0.2">
      <c r="A369"/>
      <c r="B369"/>
      <c r="C369"/>
      <c r="D369"/>
      <c r="H369" s="6"/>
      <c r="I369" s="4"/>
    </row>
    <row r="370" spans="1:9" x14ac:dyDescent="0.2">
      <c r="A370"/>
      <c r="B370"/>
      <c r="C370"/>
      <c r="D370"/>
      <c r="H370" s="6"/>
      <c r="I370" s="4"/>
    </row>
    <row r="371" spans="1:9" x14ac:dyDescent="0.2">
      <c r="A371"/>
      <c r="B371"/>
      <c r="C371"/>
      <c r="D371"/>
      <c r="H371" s="6"/>
      <c r="I371" s="4"/>
    </row>
    <row r="372" spans="1:9" x14ac:dyDescent="0.2">
      <c r="A372"/>
      <c r="B372"/>
      <c r="C372"/>
      <c r="D372"/>
      <c r="H372" s="6"/>
      <c r="I372" s="4"/>
    </row>
    <row r="373" spans="1:9" x14ac:dyDescent="0.2">
      <c r="A373"/>
      <c r="B373"/>
      <c r="C373"/>
      <c r="D373"/>
      <c r="H373" s="6"/>
      <c r="I373" s="4"/>
    </row>
    <row r="374" spans="1:9" x14ac:dyDescent="0.2">
      <c r="A374"/>
      <c r="B374"/>
      <c r="C374"/>
      <c r="D374"/>
      <c r="H374" s="6"/>
      <c r="I374" s="4"/>
    </row>
    <row r="375" spans="1:9" x14ac:dyDescent="0.2">
      <c r="A375"/>
      <c r="B375"/>
      <c r="C375"/>
      <c r="D375"/>
      <c r="H375" s="6"/>
      <c r="I375" s="4"/>
    </row>
    <row r="376" spans="1:9" x14ac:dyDescent="0.2">
      <c r="A376"/>
      <c r="B376"/>
      <c r="C376"/>
      <c r="D376"/>
      <c r="H376" s="6"/>
      <c r="I376" s="4"/>
    </row>
    <row r="377" spans="1:9" x14ac:dyDescent="0.2">
      <c r="A377"/>
      <c r="B377"/>
      <c r="C377"/>
      <c r="D377"/>
      <c r="H377" s="6"/>
      <c r="I377" s="4"/>
    </row>
    <row r="378" spans="1:9" x14ac:dyDescent="0.2">
      <c r="A378"/>
      <c r="B378"/>
      <c r="C378"/>
      <c r="D378"/>
      <c r="H378" s="6"/>
      <c r="I378" s="4"/>
    </row>
    <row r="379" spans="1:9" x14ac:dyDescent="0.2">
      <c r="A379"/>
      <c r="B379"/>
      <c r="C379"/>
      <c r="D379"/>
      <c r="H379" s="6"/>
      <c r="I379" s="4"/>
    </row>
    <row r="380" spans="1:9" x14ac:dyDescent="0.2">
      <c r="A380"/>
      <c r="B380"/>
      <c r="C380"/>
      <c r="D380"/>
      <c r="H380" s="6"/>
      <c r="I380" s="4"/>
    </row>
    <row r="381" spans="1:9" x14ac:dyDescent="0.2">
      <c r="A381"/>
      <c r="B381"/>
      <c r="C381"/>
      <c r="D381"/>
      <c r="H381" s="6"/>
      <c r="I381" s="4"/>
    </row>
    <row r="382" spans="1:9" x14ac:dyDescent="0.2">
      <c r="A382"/>
      <c r="B382"/>
      <c r="C382"/>
      <c r="D382"/>
      <c r="H382" s="6"/>
      <c r="I382" s="4"/>
    </row>
    <row r="383" spans="1:9" x14ac:dyDescent="0.2">
      <c r="A383"/>
      <c r="B383"/>
      <c r="C383"/>
      <c r="D383"/>
      <c r="H383" s="6"/>
      <c r="I383" s="4"/>
    </row>
    <row r="384" spans="1:9" x14ac:dyDescent="0.2">
      <c r="A384"/>
      <c r="B384"/>
      <c r="C384"/>
      <c r="D384"/>
      <c r="H384" s="6"/>
      <c r="I384" s="4"/>
    </row>
    <row r="385" spans="1:9" x14ac:dyDescent="0.2">
      <c r="A385"/>
      <c r="B385"/>
      <c r="C385"/>
      <c r="D385"/>
      <c r="H385" s="6"/>
      <c r="I385" s="4"/>
    </row>
    <row r="386" spans="1:9" x14ac:dyDescent="0.2">
      <c r="A386"/>
      <c r="B386"/>
      <c r="C386"/>
      <c r="D386"/>
      <c r="H386" s="6"/>
      <c r="I386" s="4"/>
    </row>
    <row r="387" spans="1:9" x14ac:dyDescent="0.2">
      <c r="A387"/>
      <c r="B387"/>
      <c r="C387"/>
      <c r="D387"/>
      <c r="H387" s="6"/>
      <c r="I387" s="4"/>
    </row>
    <row r="388" spans="1:9" x14ac:dyDescent="0.2">
      <c r="A388"/>
      <c r="B388"/>
      <c r="C388"/>
      <c r="D388"/>
      <c r="H388" s="6"/>
      <c r="I388" s="4"/>
    </row>
    <row r="389" spans="1:9" x14ac:dyDescent="0.2">
      <c r="A389"/>
      <c r="B389"/>
      <c r="C389"/>
      <c r="D389"/>
      <c r="H389" s="6"/>
      <c r="I389" s="4"/>
    </row>
    <row r="390" spans="1:9" x14ac:dyDescent="0.2">
      <c r="A390"/>
      <c r="B390"/>
      <c r="C390"/>
      <c r="D390"/>
      <c r="H390" s="6"/>
      <c r="I390" s="4"/>
    </row>
    <row r="391" spans="1:9" x14ac:dyDescent="0.2">
      <c r="A391"/>
      <c r="B391"/>
      <c r="C391"/>
      <c r="D391"/>
      <c r="H391" s="6"/>
      <c r="I391" s="4"/>
    </row>
    <row r="392" spans="1:9" x14ac:dyDescent="0.2">
      <c r="A392"/>
      <c r="B392"/>
      <c r="C392"/>
      <c r="D392"/>
      <c r="H392" s="6"/>
      <c r="I392" s="4"/>
    </row>
    <row r="393" spans="1:9" x14ac:dyDescent="0.2">
      <c r="A393"/>
      <c r="B393"/>
      <c r="C393"/>
      <c r="D393"/>
      <c r="H393" s="6"/>
      <c r="I393" s="4"/>
    </row>
    <row r="394" spans="1:9" x14ac:dyDescent="0.2">
      <c r="A394"/>
      <c r="B394"/>
      <c r="C394"/>
      <c r="D394"/>
      <c r="H394" s="6"/>
      <c r="I394" s="4"/>
    </row>
    <row r="395" spans="1:9" x14ac:dyDescent="0.2">
      <c r="A395"/>
      <c r="B395"/>
      <c r="C395"/>
      <c r="D395"/>
      <c r="H395" s="6"/>
      <c r="I395" s="4"/>
    </row>
    <row r="396" spans="1:9" x14ac:dyDescent="0.2">
      <c r="A396"/>
      <c r="B396"/>
      <c r="C396"/>
      <c r="D396"/>
      <c r="H396" s="6"/>
      <c r="I396" s="4"/>
    </row>
    <row r="397" spans="1:9" x14ac:dyDescent="0.2">
      <c r="A397"/>
      <c r="B397"/>
      <c r="C397"/>
      <c r="D397"/>
      <c r="H397" s="6"/>
      <c r="I397" s="4"/>
    </row>
    <row r="398" spans="1:9" x14ac:dyDescent="0.2">
      <c r="A398"/>
      <c r="B398"/>
      <c r="C398"/>
      <c r="D398"/>
      <c r="H398" s="6"/>
      <c r="I398" s="4"/>
    </row>
    <row r="399" spans="1:9" x14ac:dyDescent="0.2">
      <c r="A399"/>
      <c r="B399"/>
      <c r="C399"/>
      <c r="D399"/>
      <c r="H399" s="6"/>
      <c r="I399" s="4"/>
    </row>
    <row r="400" spans="1:9" x14ac:dyDescent="0.2">
      <c r="A400"/>
      <c r="B400"/>
      <c r="C400"/>
      <c r="D400"/>
      <c r="H400" s="6"/>
      <c r="I400" s="4"/>
    </row>
    <row r="401" spans="1:9" x14ac:dyDescent="0.2">
      <c r="A401"/>
      <c r="B401"/>
      <c r="C401"/>
      <c r="D401"/>
      <c r="H401" s="6"/>
      <c r="I401" s="4"/>
    </row>
    <row r="402" spans="1:9" x14ac:dyDescent="0.2">
      <c r="A402"/>
      <c r="B402"/>
      <c r="C402"/>
      <c r="D402"/>
      <c r="H402" s="6"/>
      <c r="I402" s="4"/>
    </row>
    <row r="403" spans="1:9" x14ac:dyDescent="0.2">
      <c r="A403"/>
      <c r="B403"/>
      <c r="C403"/>
      <c r="D403"/>
      <c r="H403" s="6"/>
      <c r="I403" s="4"/>
    </row>
    <row r="404" spans="1:9" x14ac:dyDescent="0.2">
      <c r="A404"/>
      <c r="B404"/>
      <c r="C404"/>
      <c r="D404"/>
      <c r="H404" s="6"/>
      <c r="I404" s="4"/>
    </row>
    <row r="405" spans="1:9" x14ac:dyDescent="0.2">
      <c r="A405"/>
      <c r="B405"/>
      <c r="C405"/>
      <c r="D405"/>
      <c r="H405" s="6"/>
      <c r="I405" s="4"/>
    </row>
    <row r="406" spans="1:9" x14ac:dyDescent="0.2">
      <c r="A406"/>
      <c r="B406"/>
      <c r="C406"/>
      <c r="D406"/>
      <c r="H406" s="6"/>
      <c r="I406" s="4"/>
    </row>
    <row r="407" spans="1:9" x14ac:dyDescent="0.2">
      <c r="A407"/>
      <c r="B407"/>
      <c r="C407"/>
      <c r="D407"/>
      <c r="H407" s="6"/>
      <c r="I407" s="4"/>
    </row>
    <row r="408" spans="1:9" x14ac:dyDescent="0.2">
      <c r="A408"/>
      <c r="B408"/>
      <c r="C408"/>
      <c r="D408"/>
      <c r="H408" s="6"/>
      <c r="I408" s="4"/>
    </row>
    <row r="409" spans="1:9" x14ac:dyDescent="0.2">
      <c r="A409"/>
      <c r="B409"/>
      <c r="C409"/>
      <c r="D409"/>
      <c r="H409" s="6"/>
      <c r="I409" s="4"/>
    </row>
    <row r="410" spans="1:9" x14ac:dyDescent="0.2">
      <c r="A410"/>
      <c r="B410"/>
      <c r="C410"/>
      <c r="D410"/>
      <c r="H410" s="6"/>
      <c r="I410" s="4"/>
    </row>
    <row r="411" spans="1:9" x14ac:dyDescent="0.2">
      <c r="A411"/>
      <c r="B411"/>
      <c r="C411"/>
      <c r="D411"/>
      <c r="H411" s="6"/>
      <c r="I411" s="4"/>
    </row>
    <row r="412" spans="1:9" x14ac:dyDescent="0.2">
      <c r="A412"/>
      <c r="B412"/>
      <c r="C412"/>
      <c r="D412"/>
      <c r="H412" s="6"/>
      <c r="I412" s="4"/>
    </row>
    <row r="413" spans="1:9" x14ac:dyDescent="0.2">
      <c r="A413"/>
      <c r="B413"/>
      <c r="C413"/>
      <c r="D413"/>
      <c r="H413" s="6"/>
      <c r="I413" s="4"/>
    </row>
    <row r="414" spans="1:9" x14ac:dyDescent="0.2">
      <c r="A414"/>
      <c r="B414"/>
      <c r="C414"/>
      <c r="D414"/>
      <c r="H414" s="6"/>
      <c r="I414" s="4"/>
    </row>
    <row r="415" spans="1:9" x14ac:dyDescent="0.2">
      <c r="A415"/>
      <c r="B415"/>
      <c r="C415"/>
      <c r="D415"/>
      <c r="H415" s="6"/>
      <c r="I415" s="4"/>
    </row>
    <row r="416" spans="1:9" x14ac:dyDescent="0.2">
      <c r="A416"/>
      <c r="B416"/>
      <c r="C416"/>
      <c r="D416"/>
      <c r="H416" s="6"/>
      <c r="I416" s="4"/>
    </row>
    <row r="417" spans="1:9" x14ac:dyDescent="0.2">
      <c r="A417"/>
      <c r="B417"/>
      <c r="C417"/>
      <c r="D417"/>
      <c r="H417" s="6"/>
      <c r="I417" s="4"/>
    </row>
    <row r="418" spans="1:9" x14ac:dyDescent="0.2">
      <c r="A418"/>
      <c r="B418"/>
      <c r="C418"/>
      <c r="D418"/>
      <c r="H418" s="6"/>
      <c r="I418" s="4"/>
    </row>
    <row r="419" spans="1:9" x14ac:dyDescent="0.2">
      <c r="A419"/>
      <c r="B419"/>
      <c r="C419"/>
      <c r="D419"/>
      <c r="H419" s="6"/>
      <c r="I419" s="4"/>
    </row>
    <row r="420" spans="1:9" x14ac:dyDescent="0.2">
      <c r="A420"/>
      <c r="B420"/>
      <c r="C420"/>
      <c r="D420"/>
      <c r="H420" s="6"/>
      <c r="I420" s="4"/>
    </row>
    <row r="421" spans="1:9" x14ac:dyDescent="0.2">
      <c r="A421"/>
      <c r="B421"/>
      <c r="C421"/>
      <c r="D421"/>
      <c r="H421" s="6"/>
      <c r="I421" s="4"/>
    </row>
    <row r="422" spans="1:9" x14ac:dyDescent="0.2">
      <c r="A422"/>
      <c r="B422"/>
      <c r="C422"/>
      <c r="D422"/>
      <c r="H422" s="6"/>
      <c r="I422" s="4"/>
    </row>
    <row r="423" spans="1:9" x14ac:dyDescent="0.2">
      <c r="A423"/>
      <c r="B423"/>
      <c r="C423"/>
      <c r="D423"/>
      <c r="H423" s="6"/>
      <c r="I423" s="4"/>
    </row>
    <row r="424" spans="1:9" x14ac:dyDescent="0.2">
      <c r="A424"/>
      <c r="B424"/>
      <c r="C424"/>
      <c r="D424"/>
      <c r="H424" s="6"/>
      <c r="I424" s="4"/>
    </row>
    <row r="425" spans="1:9" x14ac:dyDescent="0.2">
      <c r="A425"/>
      <c r="B425"/>
      <c r="C425"/>
      <c r="D425"/>
      <c r="H425" s="6"/>
      <c r="I425" s="4"/>
    </row>
    <row r="426" spans="1:9" x14ac:dyDescent="0.2">
      <c r="A426"/>
      <c r="B426"/>
      <c r="C426"/>
      <c r="D426"/>
      <c r="H426" s="6"/>
      <c r="I426" s="4"/>
    </row>
    <row r="427" spans="1:9" x14ac:dyDescent="0.2">
      <c r="A427"/>
      <c r="B427"/>
      <c r="C427"/>
      <c r="D427"/>
      <c r="H427" s="6"/>
      <c r="I427" s="4"/>
    </row>
    <row r="428" spans="1:9" x14ac:dyDescent="0.2">
      <c r="A428"/>
      <c r="B428"/>
      <c r="C428"/>
      <c r="D428"/>
      <c r="H428" s="6"/>
      <c r="I428" s="4"/>
    </row>
    <row r="429" spans="1:9" x14ac:dyDescent="0.2">
      <c r="A429"/>
      <c r="B429"/>
      <c r="C429"/>
      <c r="D429"/>
      <c r="H429" s="6"/>
      <c r="I429" s="4"/>
    </row>
    <row r="430" spans="1:9" x14ac:dyDescent="0.2">
      <c r="A430"/>
      <c r="B430"/>
      <c r="C430"/>
      <c r="D430"/>
      <c r="H430" s="6"/>
      <c r="I430" s="4"/>
    </row>
    <row r="431" spans="1:9" x14ac:dyDescent="0.2">
      <c r="A431"/>
      <c r="B431"/>
      <c r="C431"/>
      <c r="D431"/>
      <c r="H431" s="6"/>
      <c r="I431" s="4"/>
    </row>
    <row r="432" spans="1:9" x14ac:dyDescent="0.2">
      <c r="A432"/>
      <c r="B432"/>
      <c r="C432"/>
      <c r="D432"/>
      <c r="H432" s="6"/>
      <c r="I432" s="4"/>
    </row>
    <row r="433" spans="1:9" x14ac:dyDescent="0.2">
      <c r="A433"/>
      <c r="B433"/>
      <c r="C433"/>
      <c r="D433"/>
      <c r="H433" s="6"/>
      <c r="I433" s="4"/>
    </row>
    <row r="434" spans="1:9" x14ac:dyDescent="0.2">
      <c r="A434"/>
      <c r="B434"/>
      <c r="C434"/>
      <c r="D434"/>
      <c r="H434" s="6"/>
      <c r="I434" s="4"/>
    </row>
    <row r="435" spans="1:9" x14ac:dyDescent="0.2">
      <c r="A435"/>
      <c r="B435"/>
      <c r="C435"/>
      <c r="D435"/>
      <c r="H435" s="6"/>
      <c r="I435" s="4"/>
    </row>
    <row r="436" spans="1:9" x14ac:dyDescent="0.2">
      <c r="A436"/>
      <c r="B436"/>
      <c r="C436"/>
      <c r="D436"/>
      <c r="H436" s="6"/>
      <c r="I436" s="4"/>
    </row>
    <row r="437" spans="1:9" x14ac:dyDescent="0.2">
      <c r="A437"/>
      <c r="B437"/>
      <c r="C437"/>
      <c r="D437"/>
      <c r="H437" s="6"/>
      <c r="I437" s="4"/>
    </row>
    <row r="438" spans="1:9" x14ac:dyDescent="0.2">
      <c r="A438"/>
      <c r="B438"/>
      <c r="C438"/>
      <c r="D438"/>
      <c r="H438" s="6"/>
      <c r="I438" s="4"/>
    </row>
    <row r="439" spans="1:9" x14ac:dyDescent="0.2">
      <c r="A439"/>
      <c r="B439"/>
      <c r="C439"/>
      <c r="D439"/>
      <c r="H439" s="6"/>
      <c r="I439" s="4"/>
    </row>
    <row r="440" spans="1:9" x14ac:dyDescent="0.2">
      <c r="A440"/>
      <c r="B440"/>
      <c r="C440"/>
      <c r="D440"/>
      <c r="H440" s="6"/>
      <c r="I440" s="4"/>
    </row>
    <row r="441" spans="1:9" x14ac:dyDescent="0.2">
      <c r="A441"/>
      <c r="B441"/>
      <c r="C441"/>
      <c r="D441"/>
      <c r="H441" s="6"/>
      <c r="I441" s="4"/>
    </row>
    <row r="442" spans="1:9" x14ac:dyDescent="0.2">
      <c r="A442"/>
      <c r="B442"/>
      <c r="C442"/>
      <c r="D442"/>
      <c r="H442" s="6"/>
      <c r="I442" s="4"/>
    </row>
    <row r="443" spans="1:9" x14ac:dyDescent="0.2">
      <c r="A443"/>
      <c r="B443"/>
      <c r="C443"/>
      <c r="D443"/>
      <c r="H443" s="6"/>
      <c r="I443" s="4"/>
    </row>
    <row r="444" spans="1:9" x14ac:dyDescent="0.2">
      <c r="A444"/>
      <c r="B444"/>
      <c r="C444"/>
      <c r="D444"/>
      <c r="H444" s="6"/>
      <c r="I444" s="4"/>
    </row>
    <row r="445" spans="1:9" x14ac:dyDescent="0.2">
      <c r="A445"/>
      <c r="B445"/>
      <c r="C445"/>
      <c r="D445"/>
      <c r="H445" s="6"/>
      <c r="I445" s="4"/>
    </row>
    <row r="446" spans="1:9" x14ac:dyDescent="0.2">
      <c r="A446"/>
      <c r="B446"/>
      <c r="C446"/>
      <c r="D446"/>
      <c r="H446" s="6"/>
      <c r="I446" s="4"/>
    </row>
    <row r="447" spans="1:9" x14ac:dyDescent="0.2">
      <c r="A447"/>
      <c r="B447"/>
      <c r="C447"/>
      <c r="D447"/>
      <c r="H447" s="6"/>
      <c r="I447" s="4"/>
    </row>
    <row r="448" spans="1:9" x14ac:dyDescent="0.2">
      <c r="A448"/>
      <c r="B448"/>
      <c r="C448"/>
      <c r="D448"/>
      <c r="H448" s="6"/>
      <c r="I448" s="4"/>
    </row>
    <row r="449" spans="1:9" x14ac:dyDescent="0.2">
      <c r="A449"/>
      <c r="B449"/>
      <c r="C449"/>
      <c r="D449"/>
      <c r="H449" s="6"/>
      <c r="I449" s="4"/>
    </row>
    <row r="450" spans="1:9" x14ac:dyDescent="0.2">
      <c r="A450"/>
      <c r="B450"/>
      <c r="C450"/>
      <c r="D450"/>
      <c r="H450" s="6"/>
      <c r="I450" s="4"/>
    </row>
    <row r="451" spans="1:9" x14ac:dyDescent="0.2">
      <c r="A451"/>
      <c r="B451"/>
      <c r="C451"/>
      <c r="D451"/>
      <c r="H451" s="6"/>
      <c r="I451" s="4"/>
    </row>
    <row r="452" spans="1:9" x14ac:dyDescent="0.2">
      <c r="A452"/>
      <c r="B452"/>
      <c r="C452"/>
      <c r="D452"/>
      <c r="H452" s="6"/>
      <c r="I452" s="4"/>
    </row>
    <row r="453" spans="1:9" x14ac:dyDescent="0.2">
      <c r="A453"/>
      <c r="B453"/>
      <c r="C453"/>
      <c r="D453"/>
      <c r="H453" s="6"/>
      <c r="I453" s="4"/>
    </row>
    <row r="454" spans="1:9" x14ac:dyDescent="0.2">
      <c r="A454"/>
      <c r="B454"/>
      <c r="C454"/>
      <c r="D454"/>
      <c r="H454" s="6"/>
      <c r="I454" s="4"/>
    </row>
    <row r="455" spans="1:9" x14ac:dyDescent="0.2">
      <c r="A455"/>
      <c r="B455"/>
      <c r="C455"/>
      <c r="D455"/>
      <c r="H455" s="6"/>
      <c r="I455" s="4"/>
    </row>
    <row r="456" spans="1:9" x14ac:dyDescent="0.2">
      <c r="A456"/>
      <c r="B456"/>
      <c r="C456"/>
      <c r="D456"/>
      <c r="H456" s="6"/>
      <c r="I456" s="4"/>
    </row>
    <row r="457" spans="1:9" x14ac:dyDescent="0.2">
      <c r="A457"/>
      <c r="B457"/>
      <c r="C457"/>
      <c r="D457"/>
      <c r="H457" s="6"/>
      <c r="I457" s="4"/>
    </row>
    <row r="458" spans="1:9" x14ac:dyDescent="0.2">
      <c r="A458"/>
      <c r="B458"/>
      <c r="C458"/>
      <c r="D458"/>
      <c r="H458" s="6"/>
      <c r="I458" s="4"/>
    </row>
    <row r="459" spans="1:9" x14ac:dyDescent="0.2">
      <c r="A459"/>
      <c r="B459"/>
      <c r="C459"/>
      <c r="D459"/>
      <c r="H459" s="6"/>
      <c r="I459" s="4"/>
    </row>
    <row r="460" spans="1:9" x14ac:dyDescent="0.2">
      <c r="A460"/>
      <c r="B460"/>
      <c r="C460"/>
      <c r="D460"/>
      <c r="H460" s="6"/>
      <c r="I460" s="4"/>
    </row>
    <row r="461" spans="1:9" x14ac:dyDescent="0.2">
      <c r="A461"/>
      <c r="B461"/>
      <c r="C461"/>
      <c r="D461"/>
      <c r="H461" s="6"/>
      <c r="I461" s="4"/>
    </row>
    <row r="462" spans="1:9" x14ac:dyDescent="0.2">
      <c r="A462"/>
      <c r="B462"/>
      <c r="C462"/>
      <c r="D462"/>
      <c r="H462" s="6"/>
      <c r="I462" s="4"/>
    </row>
    <row r="463" spans="1:9" x14ac:dyDescent="0.2">
      <c r="A463"/>
      <c r="B463"/>
      <c r="C463"/>
      <c r="D463"/>
      <c r="H463" s="6"/>
      <c r="I463" s="4"/>
    </row>
    <row r="464" spans="1:9" x14ac:dyDescent="0.2">
      <c r="A464"/>
      <c r="B464"/>
      <c r="C464"/>
      <c r="D464"/>
      <c r="H464" s="6"/>
      <c r="I464" s="4"/>
    </row>
    <row r="465" spans="1:9" x14ac:dyDescent="0.2">
      <c r="A465"/>
      <c r="B465"/>
      <c r="C465"/>
      <c r="D465"/>
      <c r="H465" s="6"/>
      <c r="I465" s="4"/>
    </row>
    <row r="466" spans="1:9" x14ac:dyDescent="0.2">
      <c r="A466"/>
      <c r="B466"/>
      <c r="C466"/>
      <c r="D466"/>
      <c r="H466" s="6"/>
      <c r="I466" s="4"/>
    </row>
    <row r="467" spans="1:9" x14ac:dyDescent="0.2">
      <c r="A467"/>
      <c r="B467"/>
      <c r="C467"/>
      <c r="D467"/>
      <c r="H467" s="6"/>
      <c r="I467" s="4"/>
    </row>
    <row r="468" spans="1:9" x14ac:dyDescent="0.2">
      <c r="A468"/>
      <c r="B468"/>
      <c r="C468"/>
      <c r="D468"/>
      <c r="H468" s="6"/>
      <c r="I468" s="4"/>
    </row>
    <row r="469" spans="1:9" x14ac:dyDescent="0.2">
      <c r="A469"/>
      <c r="B469"/>
      <c r="C469"/>
      <c r="D469"/>
      <c r="H469" s="6"/>
      <c r="I469" s="4"/>
    </row>
    <row r="470" spans="1:9" x14ac:dyDescent="0.2">
      <c r="A470"/>
      <c r="B470"/>
      <c r="C470"/>
      <c r="D470"/>
      <c r="H470" s="6"/>
      <c r="I470" s="4"/>
    </row>
    <row r="471" spans="1:9" x14ac:dyDescent="0.2">
      <c r="A471"/>
      <c r="B471"/>
      <c r="C471"/>
      <c r="D471"/>
      <c r="H471" s="6"/>
      <c r="I471" s="4"/>
    </row>
    <row r="472" spans="1:9" x14ac:dyDescent="0.2">
      <c r="A472"/>
      <c r="B472"/>
      <c r="C472"/>
      <c r="D472"/>
      <c r="H472" s="6"/>
      <c r="I472" s="4"/>
    </row>
    <row r="473" spans="1:9" x14ac:dyDescent="0.2">
      <c r="A473"/>
      <c r="B473"/>
      <c r="C473"/>
      <c r="D473"/>
      <c r="H473" s="6"/>
      <c r="I473" s="4"/>
    </row>
    <row r="474" spans="1:9" x14ac:dyDescent="0.2">
      <c r="A474"/>
      <c r="B474"/>
      <c r="C474"/>
      <c r="D474"/>
      <c r="H474" s="6"/>
      <c r="I474" s="4"/>
    </row>
    <row r="475" spans="1:9" x14ac:dyDescent="0.2">
      <c r="A475"/>
      <c r="B475"/>
      <c r="C475"/>
      <c r="D475"/>
      <c r="H475" s="6"/>
      <c r="I475" s="4"/>
    </row>
    <row r="476" spans="1:9" x14ac:dyDescent="0.2">
      <c r="A476"/>
      <c r="B476"/>
      <c r="C476"/>
      <c r="D476"/>
      <c r="H476" s="6"/>
      <c r="I476" s="4"/>
    </row>
    <row r="477" spans="1:9" x14ac:dyDescent="0.2">
      <c r="A477"/>
      <c r="B477"/>
      <c r="C477"/>
      <c r="D477"/>
      <c r="H477" s="6"/>
      <c r="I477" s="4"/>
    </row>
    <row r="478" spans="1:9" x14ac:dyDescent="0.2">
      <c r="A478"/>
      <c r="B478"/>
      <c r="C478"/>
      <c r="D478"/>
      <c r="H478" s="6"/>
      <c r="I478" s="4"/>
    </row>
    <row r="479" spans="1:9" x14ac:dyDescent="0.2">
      <c r="A479"/>
      <c r="B479"/>
      <c r="C479"/>
      <c r="D479"/>
      <c r="H479" s="6"/>
      <c r="I479" s="4"/>
    </row>
    <row r="480" spans="1:9" x14ac:dyDescent="0.2">
      <c r="A480"/>
      <c r="B480"/>
      <c r="C480"/>
      <c r="D480"/>
      <c r="H480" s="6"/>
      <c r="I480" s="4"/>
    </row>
    <row r="481" spans="1:9" x14ac:dyDescent="0.2">
      <c r="A481"/>
      <c r="B481"/>
      <c r="C481"/>
      <c r="D481"/>
      <c r="H481" s="6"/>
      <c r="I481" s="4"/>
    </row>
    <row r="482" spans="1:9" x14ac:dyDescent="0.2">
      <c r="A482"/>
      <c r="B482"/>
      <c r="C482"/>
      <c r="D482"/>
      <c r="H482" s="6"/>
      <c r="I482" s="4"/>
    </row>
    <row r="483" spans="1:9" x14ac:dyDescent="0.2">
      <c r="A483"/>
      <c r="B483"/>
      <c r="C483"/>
      <c r="D483"/>
      <c r="H483" s="6"/>
      <c r="I483" s="4"/>
    </row>
    <row r="484" spans="1:9" x14ac:dyDescent="0.2">
      <c r="A484"/>
      <c r="B484"/>
      <c r="C484"/>
      <c r="D484"/>
      <c r="H484" s="6"/>
      <c r="I484" s="4"/>
    </row>
    <row r="485" spans="1:9" x14ac:dyDescent="0.2">
      <c r="A485"/>
      <c r="B485"/>
      <c r="C485"/>
      <c r="D485"/>
      <c r="H485" s="6"/>
      <c r="I485" s="4"/>
    </row>
    <row r="486" spans="1:9" x14ac:dyDescent="0.2">
      <c r="A486"/>
      <c r="B486"/>
      <c r="C486"/>
      <c r="D486"/>
      <c r="H486" s="6"/>
      <c r="I486" s="4"/>
    </row>
    <row r="487" spans="1:9" x14ac:dyDescent="0.2">
      <c r="A487"/>
      <c r="B487"/>
      <c r="C487"/>
      <c r="D487"/>
      <c r="H487" s="6"/>
      <c r="I487" s="4"/>
    </row>
    <row r="488" spans="1:9" x14ac:dyDescent="0.2">
      <c r="A488"/>
      <c r="B488"/>
      <c r="C488"/>
      <c r="D488"/>
      <c r="H488" s="6"/>
      <c r="I488" s="4"/>
    </row>
    <row r="489" spans="1:9" x14ac:dyDescent="0.2">
      <c r="A489"/>
      <c r="B489"/>
      <c r="C489"/>
      <c r="D489"/>
      <c r="H489" s="6"/>
      <c r="I489" s="4"/>
    </row>
    <row r="490" spans="1:9" x14ac:dyDescent="0.2">
      <c r="A490"/>
      <c r="B490"/>
      <c r="C490"/>
      <c r="D490"/>
      <c r="H490" s="6"/>
      <c r="I490" s="4"/>
    </row>
    <row r="491" spans="1:9" x14ac:dyDescent="0.2">
      <c r="A491"/>
      <c r="B491"/>
      <c r="C491"/>
      <c r="D491"/>
      <c r="H491" s="6"/>
      <c r="I491" s="4"/>
    </row>
    <row r="492" spans="1:9" x14ac:dyDescent="0.2">
      <c r="A492"/>
      <c r="B492"/>
      <c r="C492"/>
      <c r="D492"/>
      <c r="H492" s="6"/>
      <c r="I492" s="4"/>
    </row>
    <row r="493" spans="1:9" x14ac:dyDescent="0.2">
      <c r="A493"/>
      <c r="B493"/>
      <c r="C493"/>
      <c r="D493"/>
      <c r="H493" s="6"/>
      <c r="I493" s="4"/>
    </row>
    <row r="494" spans="1:9" x14ac:dyDescent="0.2">
      <c r="A494"/>
      <c r="B494"/>
      <c r="C494"/>
      <c r="D494"/>
      <c r="H494" s="6"/>
      <c r="I494" s="4"/>
    </row>
    <row r="495" spans="1:9" x14ac:dyDescent="0.2">
      <c r="A495"/>
      <c r="B495"/>
      <c r="C495"/>
      <c r="D495"/>
      <c r="H495" s="6"/>
      <c r="I495" s="4"/>
    </row>
    <row r="496" spans="1:9" x14ac:dyDescent="0.2">
      <c r="A496"/>
      <c r="B496"/>
      <c r="C496"/>
      <c r="D496"/>
      <c r="H496" s="6"/>
      <c r="I496" s="4"/>
    </row>
    <row r="497" spans="1:9" x14ac:dyDescent="0.2">
      <c r="A497"/>
      <c r="B497"/>
      <c r="C497"/>
      <c r="D497"/>
      <c r="H497" s="6"/>
      <c r="I497" s="4"/>
    </row>
    <row r="498" spans="1:9" x14ac:dyDescent="0.2">
      <c r="A498"/>
      <c r="B498"/>
      <c r="C498"/>
      <c r="D498"/>
      <c r="H498" s="6"/>
      <c r="I498" s="4"/>
    </row>
    <row r="499" spans="1:9" x14ac:dyDescent="0.2">
      <c r="A499"/>
      <c r="B499"/>
      <c r="C499"/>
      <c r="D499"/>
      <c r="H499" s="6"/>
      <c r="I499" s="4"/>
    </row>
    <row r="500" spans="1:9" x14ac:dyDescent="0.2">
      <c r="A500"/>
      <c r="B500"/>
      <c r="C500"/>
      <c r="D500"/>
      <c r="H500" s="6"/>
      <c r="I500" s="4"/>
    </row>
    <row r="501" spans="1:9" x14ac:dyDescent="0.2">
      <c r="A501"/>
      <c r="B501"/>
      <c r="C501"/>
      <c r="D501"/>
      <c r="H501" s="6"/>
      <c r="I501" s="4"/>
    </row>
    <row r="502" spans="1:9" x14ac:dyDescent="0.2">
      <c r="A502"/>
      <c r="B502"/>
      <c r="C502"/>
      <c r="D502"/>
      <c r="H502" s="6"/>
      <c r="I502" s="4"/>
    </row>
    <row r="503" spans="1:9" x14ac:dyDescent="0.2">
      <c r="A503"/>
      <c r="B503"/>
      <c r="C503"/>
      <c r="D503"/>
      <c r="H503" s="6"/>
      <c r="I503" s="4"/>
    </row>
    <row r="504" spans="1:9" x14ac:dyDescent="0.2">
      <c r="A504"/>
      <c r="B504"/>
      <c r="C504"/>
      <c r="D504"/>
      <c r="H504" s="6"/>
      <c r="I504" s="4"/>
    </row>
    <row r="505" spans="1:9" x14ac:dyDescent="0.2">
      <c r="A505"/>
      <c r="B505"/>
      <c r="C505"/>
      <c r="D505"/>
      <c r="H505" s="6"/>
      <c r="I505" s="4"/>
    </row>
    <row r="506" spans="1:9" x14ac:dyDescent="0.2">
      <c r="A506"/>
      <c r="B506"/>
      <c r="C506"/>
      <c r="D506"/>
      <c r="H506" s="6"/>
      <c r="I506" s="4"/>
    </row>
    <row r="507" spans="1:9" x14ac:dyDescent="0.2">
      <c r="A507"/>
      <c r="B507"/>
      <c r="C507"/>
      <c r="D507"/>
      <c r="H507" s="6"/>
      <c r="I507" s="4"/>
    </row>
    <row r="508" spans="1:9" x14ac:dyDescent="0.2">
      <c r="A508"/>
      <c r="B508"/>
      <c r="C508"/>
      <c r="D508"/>
      <c r="H508" s="6"/>
      <c r="I508" s="4"/>
    </row>
    <row r="509" spans="1:9" x14ac:dyDescent="0.2">
      <c r="A509"/>
      <c r="B509"/>
      <c r="C509"/>
      <c r="D509"/>
      <c r="H509" s="6"/>
      <c r="I509" s="4"/>
    </row>
    <row r="510" spans="1:9" x14ac:dyDescent="0.2">
      <c r="A510"/>
      <c r="B510"/>
      <c r="C510"/>
      <c r="D510"/>
      <c r="H510" s="6"/>
      <c r="I510" s="4"/>
    </row>
    <row r="511" spans="1:9" x14ac:dyDescent="0.2">
      <c r="A511"/>
      <c r="B511"/>
      <c r="C511"/>
      <c r="D511"/>
      <c r="H511" s="6"/>
      <c r="I511" s="4"/>
    </row>
    <row r="512" spans="1:9" x14ac:dyDescent="0.2">
      <c r="A512"/>
      <c r="B512"/>
      <c r="C512"/>
      <c r="D512"/>
      <c r="H512" s="6"/>
      <c r="I512" s="4"/>
    </row>
    <row r="513" spans="1:9" x14ac:dyDescent="0.2">
      <c r="A513"/>
      <c r="B513"/>
      <c r="C513"/>
      <c r="D513"/>
      <c r="H513" s="6"/>
      <c r="I513" s="4"/>
    </row>
    <row r="514" spans="1:9" x14ac:dyDescent="0.2">
      <c r="A514"/>
      <c r="B514"/>
      <c r="C514"/>
      <c r="D514"/>
      <c r="H514" s="6"/>
      <c r="I514" s="4"/>
    </row>
    <row r="515" spans="1:9" x14ac:dyDescent="0.2">
      <c r="A515"/>
      <c r="B515"/>
      <c r="C515"/>
      <c r="D515"/>
      <c r="H515" s="6"/>
      <c r="I515" s="4"/>
    </row>
    <row r="516" spans="1:9" x14ac:dyDescent="0.2">
      <c r="A516"/>
      <c r="B516"/>
      <c r="C516"/>
      <c r="D516"/>
      <c r="H516" s="6"/>
      <c r="I516" s="4"/>
    </row>
    <row r="517" spans="1:9" x14ac:dyDescent="0.2">
      <c r="A517"/>
      <c r="B517"/>
      <c r="C517"/>
      <c r="D517"/>
      <c r="H517" s="6"/>
      <c r="I517" s="4"/>
    </row>
    <row r="518" spans="1:9" x14ac:dyDescent="0.2">
      <c r="A518"/>
      <c r="B518"/>
      <c r="C518"/>
      <c r="D518"/>
      <c r="H518" s="6"/>
      <c r="I518" s="4"/>
    </row>
    <row r="519" spans="1:9" x14ac:dyDescent="0.2">
      <c r="A519"/>
      <c r="B519"/>
      <c r="C519"/>
      <c r="D519"/>
      <c r="H519" s="6"/>
      <c r="I519" s="4"/>
    </row>
    <row r="520" spans="1:9" x14ac:dyDescent="0.2">
      <c r="A520"/>
      <c r="B520"/>
      <c r="C520"/>
      <c r="D520"/>
      <c r="H520" s="6"/>
      <c r="I520" s="4"/>
    </row>
    <row r="521" spans="1:9" x14ac:dyDescent="0.2">
      <c r="A521"/>
      <c r="B521"/>
      <c r="C521"/>
      <c r="D521"/>
      <c r="H521" s="6"/>
      <c r="I521" s="4"/>
    </row>
    <row r="522" spans="1:9" x14ac:dyDescent="0.2">
      <c r="A522"/>
      <c r="B522"/>
      <c r="C522"/>
      <c r="D522"/>
      <c r="H522" s="6"/>
      <c r="I522" s="4"/>
    </row>
    <row r="523" spans="1:9" x14ac:dyDescent="0.2">
      <c r="A523"/>
      <c r="B523"/>
      <c r="C523"/>
      <c r="D523"/>
      <c r="H523" s="6"/>
      <c r="I523" s="4"/>
    </row>
    <row r="524" spans="1:9" x14ac:dyDescent="0.2">
      <c r="A524"/>
      <c r="B524"/>
      <c r="C524"/>
      <c r="D524"/>
      <c r="H524" s="6"/>
      <c r="I524" s="4"/>
    </row>
    <row r="525" spans="1:9" x14ac:dyDescent="0.2">
      <c r="A525"/>
      <c r="B525"/>
      <c r="C525"/>
      <c r="D525"/>
      <c r="H525" s="6"/>
      <c r="I525" s="4"/>
    </row>
    <row r="526" spans="1:9" x14ac:dyDescent="0.2">
      <c r="A526"/>
      <c r="B526"/>
      <c r="C526"/>
      <c r="D526"/>
      <c r="H526" s="6"/>
      <c r="I526" s="4"/>
    </row>
    <row r="527" spans="1:9" x14ac:dyDescent="0.2">
      <c r="A527"/>
      <c r="B527"/>
      <c r="C527"/>
      <c r="D527"/>
      <c r="H527" s="6"/>
      <c r="I527" s="4"/>
    </row>
    <row r="528" spans="1:9" x14ac:dyDescent="0.2">
      <c r="A528"/>
      <c r="B528"/>
      <c r="C528"/>
      <c r="D528"/>
      <c r="H528" s="6"/>
      <c r="I528" s="4"/>
    </row>
    <row r="529" spans="1:9" x14ac:dyDescent="0.2">
      <c r="A529"/>
      <c r="B529"/>
      <c r="C529"/>
      <c r="D529"/>
      <c r="H529" s="6"/>
      <c r="I529" s="4"/>
    </row>
    <row r="530" spans="1:9" x14ac:dyDescent="0.2">
      <c r="A530"/>
      <c r="B530"/>
      <c r="C530"/>
      <c r="D530"/>
      <c r="H530" s="6"/>
      <c r="I530" s="4"/>
    </row>
    <row r="531" spans="1:9" x14ac:dyDescent="0.2">
      <c r="A531"/>
      <c r="B531"/>
      <c r="C531"/>
      <c r="D531"/>
      <c r="H531" s="6"/>
      <c r="I531" s="4"/>
    </row>
    <row r="532" spans="1:9" x14ac:dyDescent="0.2">
      <c r="A532"/>
      <c r="B532"/>
      <c r="C532"/>
      <c r="D532"/>
      <c r="H532" s="6"/>
      <c r="I532" s="4"/>
    </row>
    <row r="533" spans="1:9" x14ac:dyDescent="0.2">
      <c r="A533"/>
      <c r="B533"/>
      <c r="C533"/>
      <c r="D533"/>
      <c r="H533" s="6"/>
      <c r="I533" s="4"/>
    </row>
    <row r="534" spans="1:9" x14ac:dyDescent="0.2">
      <c r="A534"/>
      <c r="B534"/>
      <c r="C534"/>
      <c r="D534"/>
      <c r="H534" s="6"/>
      <c r="I534" s="4"/>
    </row>
    <row r="535" spans="1:9" x14ac:dyDescent="0.2">
      <c r="A535"/>
      <c r="B535"/>
      <c r="C535"/>
      <c r="D535"/>
      <c r="H535" s="6"/>
      <c r="I535" s="4"/>
    </row>
    <row r="536" spans="1:9" x14ac:dyDescent="0.2">
      <c r="A536"/>
      <c r="B536"/>
      <c r="C536"/>
      <c r="D536"/>
      <c r="H536" s="6"/>
      <c r="I536" s="4"/>
    </row>
    <row r="537" spans="1:9" x14ac:dyDescent="0.2">
      <c r="A537"/>
      <c r="B537"/>
      <c r="C537"/>
      <c r="D537"/>
      <c r="H537" s="6"/>
      <c r="I537" s="4"/>
    </row>
    <row r="538" spans="1:9" x14ac:dyDescent="0.2">
      <c r="A538"/>
      <c r="B538"/>
      <c r="C538"/>
      <c r="D538"/>
      <c r="H538" s="6"/>
      <c r="I538" s="4"/>
    </row>
    <row r="539" spans="1:9" x14ac:dyDescent="0.2">
      <c r="A539"/>
      <c r="B539"/>
      <c r="C539"/>
      <c r="D539"/>
      <c r="H539" s="6"/>
      <c r="I539" s="4"/>
    </row>
    <row r="540" spans="1:9" x14ac:dyDescent="0.2">
      <c r="A540"/>
      <c r="B540"/>
      <c r="C540"/>
      <c r="D540"/>
      <c r="H540" s="6"/>
      <c r="I540" s="4"/>
    </row>
    <row r="541" spans="1:9" x14ac:dyDescent="0.2">
      <c r="A541"/>
      <c r="B541"/>
      <c r="C541"/>
      <c r="D541"/>
      <c r="H541" s="6"/>
      <c r="I541" s="4"/>
    </row>
    <row r="542" spans="1:9" x14ac:dyDescent="0.2">
      <c r="A542"/>
      <c r="B542"/>
      <c r="C542"/>
      <c r="D542"/>
      <c r="H542" s="6"/>
      <c r="I542" s="4"/>
    </row>
    <row r="543" spans="1:9" x14ac:dyDescent="0.2">
      <c r="A543"/>
      <c r="B543"/>
      <c r="C543"/>
      <c r="D543"/>
      <c r="H543" s="6"/>
      <c r="I543" s="4"/>
    </row>
    <row r="544" spans="1:9" x14ac:dyDescent="0.2">
      <c r="A544"/>
      <c r="B544"/>
      <c r="C544"/>
      <c r="D544"/>
      <c r="H544" s="6"/>
      <c r="I544" s="4"/>
    </row>
    <row r="545" spans="1:9" x14ac:dyDescent="0.2">
      <c r="A545"/>
      <c r="B545"/>
      <c r="C545"/>
      <c r="D545"/>
      <c r="H545" s="6"/>
      <c r="I545" s="4"/>
    </row>
    <row r="546" spans="1:9" x14ac:dyDescent="0.2">
      <c r="A546"/>
      <c r="B546"/>
      <c r="C546"/>
      <c r="D546"/>
      <c r="H546" s="6"/>
      <c r="I546" s="4"/>
    </row>
    <row r="547" spans="1:9" x14ac:dyDescent="0.2">
      <c r="A547"/>
      <c r="B547"/>
      <c r="C547"/>
      <c r="D547"/>
      <c r="H547" s="6"/>
      <c r="I547" s="4"/>
    </row>
    <row r="548" spans="1:9" x14ac:dyDescent="0.2">
      <c r="A548"/>
      <c r="B548"/>
      <c r="C548"/>
      <c r="D548"/>
      <c r="H548" s="6"/>
      <c r="I548" s="4"/>
    </row>
    <row r="549" spans="1:9" x14ac:dyDescent="0.2">
      <c r="A549"/>
      <c r="B549"/>
      <c r="C549"/>
      <c r="D549"/>
      <c r="H549" s="6"/>
      <c r="I549" s="4"/>
    </row>
    <row r="550" spans="1:9" x14ac:dyDescent="0.2">
      <c r="A550"/>
      <c r="B550"/>
      <c r="C550"/>
      <c r="D550"/>
      <c r="H550" s="6"/>
      <c r="I550" s="4"/>
    </row>
    <row r="551" spans="1:9" x14ac:dyDescent="0.2">
      <c r="A551"/>
      <c r="B551"/>
      <c r="C551"/>
      <c r="D551"/>
      <c r="H551" s="6"/>
      <c r="I551" s="4"/>
    </row>
    <row r="552" spans="1:9" x14ac:dyDescent="0.2">
      <c r="A552"/>
      <c r="B552"/>
      <c r="C552"/>
      <c r="D552"/>
      <c r="H552" s="6"/>
      <c r="I552" s="4"/>
    </row>
    <row r="553" spans="1:9" x14ac:dyDescent="0.2">
      <c r="A553"/>
      <c r="B553"/>
      <c r="C553"/>
      <c r="D553"/>
      <c r="H553" s="6"/>
      <c r="I553" s="4"/>
    </row>
    <row r="554" spans="1:9" x14ac:dyDescent="0.2">
      <c r="A554"/>
      <c r="B554"/>
      <c r="C554"/>
      <c r="D554"/>
      <c r="H554" s="6"/>
      <c r="I554" s="4"/>
    </row>
    <row r="555" spans="1:9" x14ac:dyDescent="0.2">
      <c r="A555"/>
      <c r="B555"/>
      <c r="C555"/>
      <c r="D555"/>
      <c r="H555" s="6"/>
      <c r="I555" s="4"/>
    </row>
    <row r="556" spans="1:9" x14ac:dyDescent="0.2">
      <c r="A556"/>
      <c r="B556"/>
      <c r="C556"/>
      <c r="D556"/>
      <c r="H556" s="6"/>
      <c r="I556" s="4"/>
    </row>
    <row r="557" spans="1:9" x14ac:dyDescent="0.2">
      <c r="A557"/>
      <c r="B557"/>
      <c r="C557"/>
      <c r="D557"/>
      <c r="H557" s="6"/>
      <c r="I557" s="4"/>
    </row>
    <row r="558" spans="1:9" x14ac:dyDescent="0.2">
      <c r="A558"/>
      <c r="B558"/>
      <c r="C558"/>
      <c r="D558"/>
      <c r="H558" s="6"/>
      <c r="I558" s="4"/>
    </row>
    <row r="559" spans="1:9" x14ac:dyDescent="0.2">
      <c r="A559"/>
      <c r="B559"/>
      <c r="C559"/>
      <c r="D559"/>
      <c r="H559" s="6"/>
      <c r="I559" s="4"/>
    </row>
    <row r="560" spans="1:9" x14ac:dyDescent="0.2">
      <c r="A560"/>
      <c r="B560"/>
      <c r="C560"/>
      <c r="D560"/>
      <c r="H560" s="6"/>
      <c r="I560" s="4"/>
    </row>
    <row r="561" spans="1:9" x14ac:dyDescent="0.2">
      <c r="A561"/>
      <c r="B561"/>
      <c r="C561"/>
      <c r="D561"/>
      <c r="H561" s="6"/>
      <c r="I561" s="4"/>
    </row>
    <row r="562" spans="1:9" x14ac:dyDescent="0.2">
      <c r="A562"/>
      <c r="B562"/>
      <c r="C562"/>
      <c r="D562"/>
      <c r="H562" s="6"/>
      <c r="I562" s="4"/>
    </row>
    <row r="563" spans="1:9" x14ac:dyDescent="0.2">
      <c r="A563"/>
      <c r="B563"/>
      <c r="C563"/>
      <c r="D563"/>
      <c r="H563" s="6"/>
      <c r="I563" s="4"/>
    </row>
    <row r="564" spans="1:9" x14ac:dyDescent="0.2">
      <c r="A564"/>
      <c r="B564"/>
      <c r="C564"/>
      <c r="D564"/>
      <c r="H564" s="6"/>
      <c r="I564" s="4"/>
    </row>
    <row r="565" spans="1:9" x14ac:dyDescent="0.2">
      <c r="A565"/>
      <c r="B565"/>
      <c r="C565"/>
      <c r="D565"/>
      <c r="H565" s="6"/>
      <c r="I565" s="4"/>
    </row>
    <row r="566" spans="1:9" x14ac:dyDescent="0.2">
      <c r="A566"/>
      <c r="B566"/>
      <c r="C566"/>
      <c r="D566"/>
      <c r="H566" s="6"/>
      <c r="I566" s="4"/>
    </row>
    <row r="567" spans="1:9" x14ac:dyDescent="0.2">
      <c r="A567"/>
      <c r="B567"/>
      <c r="C567"/>
      <c r="D567"/>
      <c r="H567" s="6"/>
      <c r="I567" s="4"/>
    </row>
    <row r="568" spans="1:9" x14ac:dyDescent="0.2">
      <c r="A568"/>
      <c r="B568"/>
      <c r="C568"/>
      <c r="D568"/>
      <c r="H568" s="6"/>
      <c r="I568" s="4"/>
    </row>
    <row r="569" spans="1:9" x14ac:dyDescent="0.2">
      <c r="A569"/>
      <c r="B569"/>
      <c r="C569"/>
      <c r="D569"/>
      <c r="H569" s="6"/>
      <c r="I569" s="4"/>
    </row>
    <row r="570" spans="1:9" x14ac:dyDescent="0.2">
      <c r="A570"/>
      <c r="B570"/>
      <c r="C570"/>
      <c r="D570"/>
      <c r="H570" s="6"/>
      <c r="I570" s="4"/>
    </row>
    <row r="571" spans="1:9" x14ac:dyDescent="0.2">
      <c r="A571"/>
      <c r="B571"/>
      <c r="C571"/>
      <c r="D571"/>
      <c r="H571" s="6"/>
      <c r="I571" s="4"/>
    </row>
    <row r="572" spans="1:9" x14ac:dyDescent="0.2">
      <c r="A572"/>
      <c r="B572"/>
      <c r="C572"/>
      <c r="D572"/>
      <c r="H572" s="6"/>
      <c r="I572" s="4"/>
    </row>
    <row r="573" spans="1:9" x14ac:dyDescent="0.2">
      <c r="A573"/>
      <c r="B573"/>
      <c r="C573"/>
      <c r="D573"/>
      <c r="H573" s="6"/>
      <c r="I573" s="4"/>
    </row>
    <row r="574" spans="1:9" x14ac:dyDescent="0.2">
      <c r="A574"/>
      <c r="B574"/>
      <c r="C574"/>
      <c r="D574"/>
      <c r="H574" s="6"/>
      <c r="I574" s="4"/>
    </row>
    <row r="575" spans="1:9" x14ac:dyDescent="0.2">
      <c r="A575"/>
      <c r="B575"/>
      <c r="C575"/>
      <c r="D575"/>
      <c r="H575" s="6"/>
      <c r="I575" s="4"/>
    </row>
    <row r="576" spans="1:9" x14ac:dyDescent="0.2">
      <c r="A576"/>
      <c r="B576"/>
      <c r="C576"/>
      <c r="D576"/>
      <c r="H576" s="6"/>
      <c r="I576" s="4"/>
    </row>
    <row r="577" spans="1:9" x14ac:dyDescent="0.2">
      <c r="A577"/>
      <c r="B577"/>
      <c r="C577"/>
      <c r="D577"/>
      <c r="H577" s="6"/>
      <c r="I577" s="4"/>
    </row>
    <row r="578" spans="1:9" x14ac:dyDescent="0.2">
      <c r="A578"/>
      <c r="B578"/>
      <c r="C578"/>
      <c r="D578"/>
      <c r="H578" s="6"/>
      <c r="I578" s="4"/>
    </row>
    <row r="579" spans="1:9" x14ac:dyDescent="0.2">
      <c r="A579"/>
      <c r="B579"/>
      <c r="C579"/>
      <c r="D579"/>
      <c r="H579" s="6"/>
      <c r="I579" s="4"/>
    </row>
    <row r="580" spans="1:9" x14ac:dyDescent="0.2">
      <c r="A580"/>
      <c r="B580"/>
      <c r="C580"/>
      <c r="D580"/>
      <c r="H580" s="6"/>
      <c r="I580" s="4"/>
    </row>
    <row r="581" spans="1:9" x14ac:dyDescent="0.2">
      <c r="A581"/>
      <c r="B581"/>
      <c r="C581"/>
      <c r="D581"/>
      <c r="H581" s="6"/>
      <c r="I581" s="4"/>
    </row>
    <row r="582" spans="1:9" x14ac:dyDescent="0.2">
      <c r="A582"/>
      <c r="B582"/>
      <c r="C582"/>
      <c r="D582"/>
      <c r="H582" s="6"/>
      <c r="I582" s="4"/>
    </row>
    <row r="583" spans="1:9" x14ac:dyDescent="0.2">
      <c r="A583"/>
      <c r="B583"/>
      <c r="C583"/>
      <c r="D583"/>
      <c r="H583" s="6"/>
      <c r="I583" s="4"/>
    </row>
    <row r="584" spans="1:9" x14ac:dyDescent="0.2">
      <c r="A584"/>
      <c r="B584"/>
      <c r="C584"/>
      <c r="D584"/>
      <c r="H584" s="6"/>
      <c r="I584" s="4"/>
    </row>
    <row r="585" spans="1:9" x14ac:dyDescent="0.2">
      <c r="A585"/>
      <c r="B585"/>
      <c r="C585"/>
      <c r="D585"/>
      <c r="H585" s="6"/>
      <c r="I585" s="4"/>
    </row>
    <row r="586" spans="1:9" x14ac:dyDescent="0.2">
      <c r="A586"/>
      <c r="B586"/>
      <c r="C586"/>
      <c r="D586"/>
      <c r="H586" s="6"/>
      <c r="I586" s="4"/>
    </row>
    <row r="587" spans="1:9" x14ac:dyDescent="0.2">
      <c r="A587"/>
      <c r="B587"/>
      <c r="C587"/>
      <c r="D587"/>
      <c r="H587" s="6"/>
      <c r="I587" s="4"/>
    </row>
    <row r="588" spans="1:9" x14ac:dyDescent="0.2">
      <c r="A588"/>
      <c r="B588"/>
      <c r="C588"/>
      <c r="D588"/>
      <c r="H588" s="6"/>
      <c r="I588" s="4"/>
    </row>
    <row r="589" spans="1:9" x14ac:dyDescent="0.2">
      <c r="A589"/>
      <c r="B589"/>
      <c r="C589"/>
      <c r="D589"/>
      <c r="H589" s="6"/>
      <c r="I589" s="4"/>
    </row>
    <row r="590" spans="1:9" x14ac:dyDescent="0.2">
      <c r="A590"/>
      <c r="B590"/>
      <c r="C590"/>
      <c r="D590"/>
      <c r="H590" s="6"/>
      <c r="I590" s="4"/>
    </row>
    <row r="591" spans="1:9" x14ac:dyDescent="0.2">
      <c r="A591"/>
      <c r="B591"/>
      <c r="C591"/>
      <c r="D591"/>
      <c r="H591" s="6"/>
      <c r="I591" s="4"/>
    </row>
    <row r="592" spans="1:9" x14ac:dyDescent="0.2">
      <c r="A592"/>
      <c r="B592"/>
      <c r="C592"/>
      <c r="D592"/>
      <c r="H592" s="6"/>
      <c r="I592" s="4"/>
    </row>
    <row r="593" spans="1:9" x14ac:dyDescent="0.2">
      <c r="A593"/>
      <c r="B593"/>
      <c r="C593"/>
      <c r="D593"/>
      <c r="H593" s="6"/>
      <c r="I593" s="4"/>
    </row>
    <row r="594" spans="1:9" x14ac:dyDescent="0.2">
      <c r="A594"/>
      <c r="B594"/>
      <c r="C594"/>
      <c r="D594"/>
      <c r="H594" s="6"/>
      <c r="I594" s="4"/>
    </row>
    <row r="595" spans="1:9" x14ac:dyDescent="0.2">
      <c r="A595"/>
      <c r="B595"/>
      <c r="C595"/>
      <c r="D595"/>
      <c r="H595" s="6"/>
      <c r="I595" s="4"/>
    </row>
    <row r="596" spans="1:9" x14ac:dyDescent="0.2">
      <c r="A596"/>
      <c r="B596"/>
      <c r="C596"/>
      <c r="D596"/>
      <c r="H596" s="6"/>
      <c r="I596" s="4"/>
    </row>
    <row r="597" spans="1:9" x14ac:dyDescent="0.2">
      <c r="A597"/>
      <c r="B597"/>
      <c r="C597"/>
      <c r="D597"/>
      <c r="H597" s="6"/>
      <c r="I597" s="4"/>
    </row>
    <row r="598" spans="1:9" x14ac:dyDescent="0.2">
      <c r="A598"/>
      <c r="B598"/>
      <c r="C598"/>
      <c r="D598"/>
      <c r="H598" s="6"/>
      <c r="I598" s="4"/>
    </row>
    <row r="599" spans="1:9" x14ac:dyDescent="0.2">
      <c r="A599"/>
      <c r="B599"/>
      <c r="C599"/>
      <c r="D599"/>
      <c r="H599" s="6"/>
      <c r="I599" s="4"/>
    </row>
    <row r="600" spans="1:9" x14ac:dyDescent="0.2">
      <c r="A600"/>
      <c r="B600"/>
      <c r="C600"/>
      <c r="D600"/>
      <c r="H600" s="6"/>
      <c r="I600" s="4"/>
    </row>
    <row r="601" spans="1:9" x14ac:dyDescent="0.2">
      <c r="A601"/>
      <c r="B601"/>
      <c r="C601"/>
      <c r="D601"/>
      <c r="H601" s="6"/>
      <c r="I601" s="4"/>
    </row>
    <row r="602" spans="1:9" x14ac:dyDescent="0.2">
      <c r="A602"/>
      <c r="B602"/>
      <c r="C602"/>
      <c r="D602"/>
      <c r="H602" s="6"/>
      <c r="I602" s="4"/>
    </row>
    <row r="603" spans="1:9" x14ac:dyDescent="0.2">
      <c r="A603"/>
      <c r="B603"/>
      <c r="C603"/>
      <c r="D603"/>
      <c r="H603" s="6"/>
      <c r="I603" s="4"/>
    </row>
    <row r="604" spans="1:9" x14ac:dyDescent="0.2">
      <c r="A604"/>
      <c r="B604"/>
      <c r="C604"/>
      <c r="D604"/>
      <c r="H604" s="6"/>
      <c r="I604" s="4"/>
    </row>
    <row r="605" spans="1:9" x14ac:dyDescent="0.2">
      <c r="A605"/>
      <c r="B605"/>
      <c r="C605"/>
      <c r="D605"/>
      <c r="H605" s="6"/>
      <c r="I605" s="4"/>
    </row>
    <row r="606" spans="1:9" x14ac:dyDescent="0.2">
      <c r="A606"/>
      <c r="B606"/>
      <c r="C606"/>
      <c r="D606"/>
      <c r="H606" s="6"/>
      <c r="I606" s="4"/>
    </row>
    <row r="607" spans="1:9" x14ac:dyDescent="0.2">
      <c r="A607"/>
      <c r="B607"/>
      <c r="C607"/>
      <c r="D607"/>
      <c r="H607" s="6"/>
      <c r="I607" s="4"/>
    </row>
    <row r="608" spans="1:9" x14ac:dyDescent="0.2">
      <c r="A608"/>
      <c r="B608"/>
      <c r="C608"/>
      <c r="D608"/>
      <c r="H608" s="6"/>
      <c r="I608" s="4"/>
    </row>
    <row r="609" spans="1:9" x14ac:dyDescent="0.2">
      <c r="A609"/>
      <c r="B609"/>
      <c r="C609"/>
      <c r="D609"/>
      <c r="H609" s="6"/>
      <c r="I609" s="4"/>
    </row>
    <row r="610" spans="1:9" x14ac:dyDescent="0.2">
      <c r="A610"/>
      <c r="B610"/>
      <c r="C610"/>
      <c r="D610"/>
      <c r="H610" s="6"/>
      <c r="I610" s="4"/>
    </row>
    <row r="611" spans="1:9" x14ac:dyDescent="0.2">
      <c r="A611"/>
      <c r="B611"/>
      <c r="C611"/>
      <c r="D611"/>
      <c r="H611" s="6"/>
      <c r="I611" s="4"/>
    </row>
    <row r="612" spans="1:9" x14ac:dyDescent="0.2">
      <c r="A612"/>
      <c r="B612"/>
      <c r="C612"/>
      <c r="D612"/>
      <c r="H612" s="6"/>
      <c r="I612" s="4"/>
    </row>
    <row r="613" spans="1:9" x14ac:dyDescent="0.2">
      <c r="A613"/>
      <c r="B613"/>
      <c r="C613"/>
      <c r="D613"/>
      <c r="H613" s="6"/>
      <c r="I613" s="4"/>
    </row>
    <row r="614" spans="1:9" x14ac:dyDescent="0.2">
      <c r="A614"/>
      <c r="B614"/>
      <c r="C614"/>
      <c r="D614"/>
      <c r="H614" s="6"/>
      <c r="I614" s="4"/>
    </row>
    <row r="615" spans="1:9" x14ac:dyDescent="0.2">
      <c r="A615"/>
      <c r="B615"/>
      <c r="C615"/>
      <c r="D615"/>
      <c r="H615" s="6"/>
      <c r="I615" s="4"/>
    </row>
    <row r="616" spans="1:9" x14ac:dyDescent="0.2">
      <c r="A616"/>
      <c r="B616"/>
      <c r="C616"/>
      <c r="D616"/>
      <c r="H616" s="6"/>
      <c r="I616" s="4"/>
    </row>
    <row r="617" spans="1:9" x14ac:dyDescent="0.2">
      <c r="A617"/>
      <c r="B617"/>
      <c r="C617"/>
      <c r="D617"/>
      <c r="H617" s="6"/>
      <c r="I617" s="4"/>
    </row>
    <row r="618" spans="1:9" x14ac:dyDescent="0.2">
      <c r="A618"/>
      <c r="B618"/>
      <c r="C618"/>
      <c r="D618"/>
      <c r="H618" s="6"/>
      <c r="I618" s="4"/>
    </row>
    <row r="619" spans="1:9" x14ac:dyDescent="0.2">
      <c r="A619"/>
      <c r="B619"/>
      <c r="C619"/>
      <c r="D619"/>
      <c r="H619" s="6"/>
      <c r="I619" s="4"/>
    </row>
    <row r="620" spans="1:9" x14ac:dyDescent="0.2">
      <c r="A620"/>
      <c r="B620"/>
      <c r="C620"/>
      <c r="D620"/>
      <c r="H620" s="6"/>
      <c r="I620" s="4"/>
    </row>
    <row r="621" spans="1:9" x14ac:dyDescent="0.2">
      <c r="A621"/>
      <c r="B621"/>
      <c r="C621"/>
      <c r="D621"/>
      <c r="H621" s="6"/>
      <c r="I621" s="4"/>
    </row>
    <row r="622" spans="1:9" x14ac:dyDescent="0.2">
      <c r="A622"/>
      <c r="B622"/>
      <c r="C622"/>
      <c r="D622"/>
      <c r="H622" s="6"/>
      <c r="I622" s="4"/>
    </row>
    <row r="623" spans="1:9" x14ac:dyDescent="0.2">
      <c r="A623"/>
      <c r="B623"/>
      <c r="C623"/>
      <c r="D623"/>
      <c r="H623" s="6"/>
      <c r="I623" s="4"/>
    </row>
    <row r="624" spans="1:9" x14ac:dyDescent="0.2">
      <c r="A624"/>
      <c r="B624"/>
      <c r="C624"/>
      <c r="D624"/>
      <c r="H624" s="6"/>
      <c r="I624" s="4"/>
    </row>
    <row r="625" spans="1:9" x14ac:dyDescent="0.2">
      <c r="A625"/>
      <c r="B625"/>
      <c r="C625"/>
      <c r="D625"/>
      <c r="H625" s="6"/>
      <c r="I625" s="4"/>
    </row>
    <row r="626" spans="1:9" x14ac:dyDescent="0.2">
      <c r="A626"/>
      <c r="B626"/>
      <c r="C626"/>
      <c r="D626"/>
      <c r="H626" s="6"/>
      <c r="I626" s="4"/>
    </row>
    <row r="627" spans="1:9" x14ac:dyDescent="0.2">
      <c r="A627"/>
      <c r="B627"/>
      <c r="C627"/>
      <c r="D627"/>
      <c r="H627" s="6"/>
      <c r="I627" s="4"/>
    </row>
    <row r="628" spans="1:9" x14ac:dyDescent="0.2">
      <c r="A628"/>
      <c r="B628"/>
      <c r="C628"/>
      <c r="D628"/>
      <c r="H628" s="6"/>
      <c r="I628" s="4"/>
    </row>
    <row r="629" spans="1:9" x14ac:dyDescent="0.2">
      <c r="A629"/>
      <c r="B629"/>
      <c r="C629"/>
      <c r="D629"/>
      <c r="H629" s="6"/>
      <c r="I629" s="4"/>
    </row>
    <row r="630" spans="1:9" x14ac:dyDescent="0.2">
      <c r="A630"/>
      <c r="B630"/>
      <c r="C630"/>
      <c r="D630"/>
      <c r="H630" s="6"/>
      <c r="I630" s="4"/>
    </row>
    <row r="631" spans="1:9" x14ac:dyDescent="0.2">
      <c r="A631"/>
      <c r="B631"/>
      <c r="C631"/>
      <c r="D631"/>
      <c r="H631" s="6"/>
      <c r="I631" s="4"/>
    </row>
    <row r="632" spans="1:9" x14ac:dyDescent="0.2">
      <c r="A632"/>
      <c r="B632"/>
      <c r="C632"/>
      <c r="D632"/>
      <c r="H632" s="6"/>
      <c r="I632" s="4"/>
    </row>
    <row r="633" spans="1:9" x14ac:dyDescent="0.2">
      <c r="A633"/>
      <c r="B633"/>
      <c r="C633"/>
      <c r="D633"/>
      <c r="H633" s="6"/>
      <c r="I633" s="4"/>
    </row>
    <row r="634" spans="1:9" x14ac:dyDescent="0.2">
      <c r="A634"/>
      <c r="B634"/>
      <c r="C634"/>
      <c r="D634"/>
      <c r="H634" s="6"/>
      <c r="I634" s="4"/>
    </row>
    <row r="635" spans="1:9" x14ac:dyDescent="0.2">
      <c r="A635"/>
      <c r="B635"/>
      <c r="C635"/>
      <c r="D635"/>
      <c r="H635" s="6"/>
      <c r="I635" s="4"/>
    </row>
    <row r="636" spans="1:9" x14ac:dyDescent="0.2">
      <c r="A636"/>
      <c r="B636"/>
      <c r="C636"/>
      <c r="D636"/>
      <c r="H636" s="6"/>
      <c r="I636" s="4"/>
    </row>
    <row r="637" spans="1:9" x14ac:dyDescent="0.2">
      <c r="A637"/>
      <c r="B637"/>
      <c r="C637"/>
      <c r="D637"/>
      <c r="H637" s="6"/>
      <c r="I637" s="4"/>
    </row>
    <row r="638" spans="1:9" x14ac:dyDescent="0.2">
      <c r="A638"/>
      <c r="B638"/>
      <c r="C638"/>
      <c r="D638"/>
      <c r="H638" s="6"/>
      <c r="I638" s="4"/>
    </row>
    <row r="639" spans="1:9" x14ac:dyDescent="0.2">
      <c r="A639"/>
      <c r="B639"/>
      <c r="C639"/>
      <c r="D639"/>
      <c r="H639" s="6"/>
      <c r="I639" s="4"/>
    </row>
    <row r="640" spans="1:9" x14ac:dyDescent="0.2">
      <c r="A640"/>
      <c r="B640"/>
      <c r="C640"/>
      <c r="D640"/>
      <c r="H640" s="6"/>
      <c r="I640" s="4"/>
    </row>
    <row r="641" spans="1:9" x14ac:dyDescent="0.2">
      <c r="A641"/>
      <c r="B641"/>
      <c r="C641"/>
      <c r="D641"/>
      <c r="H641" s="6"/>
      <c r="I641" s="4"/>
    </row>
    <row r="642" spans="1:9" x14ac:dyDescent="0.2">
      <c r="A642"/>
      <c r="B642"/>
      <c r="C642"/>
      <c r="D642"/>
      <c r="H642" s="6"/>
      <c r="I642" s="4"/>
    </row>
    <row r="643" spans="1:9" x14ac:dyDescent="0.2">
      <c r="A643"/>
      <c r="B643"/>
      <c r="C643"/>
      <c r="D643"/>
      <c r="H643" s="6"/>
      <c r="I643" s="4"/>
    </row>
    <row r="644" spans="1:9" x14ac:dyDescent="0.2">
      <c r="A644"/>
      <c r="B644"/>
      <c r="C644"/>
      <c r="D644"/>
      <c r="H644" s="6"/>
      <c r="I644" s="4"/>
    </row>
    <row r="645" spans="1:9" x14ac:dyDescent="0.2">
      <c r="A645"/>
      <c r="B645"/>
      <c r="C645"/>
      <c r="D645"/>
      <c r="H645" s="6"/>
      <c r="I645" s="4"/>
    </row>
    <row r="646" spans="1:9" x14ac:dyDescent="0.2">
      <c r="A646"/>
      <c r="B646"/>
      <c r="C646"/>
      <c r="D646"/>
      <c r="H646" s="6"/>
      <c r="I646" s="4"/>
    </row>
    <row r="647" spans="1:9" x14ac:dyDescent="0.2">
      <c r="A647"/>
      <c r="B647"/>
      <c r="C647"/>
      <c r="D647"/>
      <c r="H647" s="6"/>
      <c r="I647" s="4"/>
    </row>
    <row r="648" spans="1:9" x14ac:dyDescent="0.2">
      <c r="A648"/>
      <c r="B648"/>
      <c r="C648"/>
      <c r="D648"/>
      <c r="H648" s="6"/>
      <c r="I648" s="4"/>
    </row>
    <row r="649" spans="1:9" x14ac:dyDescent="0.2">
      <c r="A649"/>
      <c r="B649"/>
      <c r="C649"/>
      <c r="D649"/>
      <c r="H649" s="6"/>
      <c r="I649" s="4"/>
    </row>
    <row r="650" spans="1:9" x14ac:dyDescent="0.2">
      <c r="A650"/>
      <c r="B650"/>
      <c r="C650"/>
      <c r="D650"/>
      <c r="H650" s="6"/>
      <c r="I650" s="4"/>
    </row>
    <row r="651" spans="1:9" x14ac:dyDescent="0.2">
      <c r="A651"/>
      <c r="B651"/>
      <c r="C651"/>
      <c r="D651"/>
      <c r="H651" s="6"/>
      <c r="I651" s="4"/>
    </row>
    <row r="652" spans="1:9" x14ac:dyDescent="0.2">
      <c r="A652"/>
      <c r="B652"/>
      <c r="C652"/>
      <c r="D652"/>
      <c r="H652" s="6"/>
      <c r="I652" s="4"/>
    </row>
    <row r="653" spans="1:9" x14ac:dyDescent="0.2">
      <c r="A653"/>
      <c r="B653"/>
      <c r="C653"/>
      <c r="D653"/>
      <c r="H653" s="6"/>
      <c r="I653" s="4"/>
    </row>
    <row r="654" spans="1:9" x14ac:dyDescent="0.2">
      <c r="A654"/>
      <c r="B654"/>
      <c r="C654"/>
      <c r="D654"/>
      <c r="H654" s="6"/>
      <c r="I654" s="4"/>
    </row>
    <row r="655" spans="1:9" x14ac:dyDescent="0.2">
      <c r="A655"/>
      <c r="B655"/>
      <c r="C655"/>
      <c r="D655"/>
      <c r="H655" s="6"/>
      <c r="I655" s="4"/>
    </row>
    <row r="656" spans="1:9" x14ac:dyDescent="0.2">
      <c r="A656"/>
      <c r="B656"/>
      <c r="C656"/>
      <c r="D656"/>
      <c r="H656" s="6"/>
      <c r="I656" s="4"/>
    </row>
    <row r="657" spans="1:9" x14ac:dyDescent="0.2">
      <c r="A657"/>
      <c r="B657"/>
      <c r="C657"/>
      <c r="D657"/>
      <c r="H657" s="6"/>
      <c r="I657" s="4"/>
    </row>
    <row r="658" spans="1:9" x14ac:dyDescent="0.2">
      <c r="A658"/>
      <c r="B658"/>
      <c r="C658"/>
      <c r="D658"/>
      <c r="H658" s="6"/>
      <c r="I658" s="4"/>
    </row>
    <row r="659" spans="1:9" x14ac:dyDescent="0.2">
      <c r="A659"/>
      <c r="B659"/>
      <c r="C659"/>
      <c r="D659"/>
      <c r="H659" s="6"/>
      <c r="I659" s="4"/>
    </row>
    <row r="660" spans="1:9" x14ac:dyDescent="0.2">
      <c r="A660"/>
      <c r="B660"/>
      <c r="C660"/>
      <c r="D660"/>
      <c r="H660" s="6"/>
      <c r="I660" s="4"/>
    </row>
    <row r="661" spans="1:9" x14ac:dyDescent="0.2">
      <c r="A661"/>
      <c r="B661"/>
      <c r="C661"/>
      <c r="D661"/>
      <c r="H661" s="6"/>
      <c r="I661" s="4"/>
    </row>
    <row r="662" spans="1:9" x14ac:dyDescent="0.2">
      <c r="A662"/>
      <c r="B662"/>
      <c r="C662"/>
      <c r="D662"/>
      <c r="H662" s="6"/>
      <c r="I662" s="4"/>
    </row>
    <row r="663" spans="1:9" x14ac:dyDescent="0.2">
      <c r="A663"/>
      <c r="B663"/>
      <c r="C663"/>
      <c r="D663"/>
      <c r="H663" s="6"/>
      <c r="I663" s="4"/>
    </row>
    <row r="664" spans="1:9" x14ac:dyDescent="0.2">
      <c r="A664"/>
      <c r="B664"/>
      <c r="C664"/>
      <c r="D664"/>
      <c r="H664" s="6"/>
      <c r="I664" s="4"/>
    </row>
    <row r="665" spans="1:9" x14ac:dyDescent="0.2">
      <c r="A665"/>
      <c r="B665"/>
      <c r="C665"/>
      <c r="D665"/>
      <c r="H665" s="6"/>
      <c r="I665" s="4"/>
    </row>
    <row r="666" spans="1:9" x14ac:dyDescent="0.2">
      <c r="A666"/>
      <c r="B666"/>
      <c r="C666"/>
      <c r="D666"/>
      <c r="H666" s="6"/>
      <c r="I666" s="4"/>
    </row>
    <row r="667" spans="1:9" x14ac:dyDescent="0.2">
      <c r="A667"/>
      <c r="B667"/>
      <c r="C667"/>
      <c r="D667"/>
      <c r="H667" s="6"/>
      <c r="I667" s="4"/>
    </row>
    <row r="668" spans="1:9" x14ac:dyDescent="0.2">
      <c r="A668"/>
      <c r="B668"/>
      <c r="C668"/>
      <c r="D668"/>
      <c r="H668" s="6"/>
      <c r="I668" s="4"/>
    </row>
    <row r="669" spans="1:9" x14ac:dyDescent="0.2">
      <c r="A669"/>
      <c r="B669"/>
      <c r="C669"/>
      <c r="D669"/>
      <c r="H669" s="6"/>
      <c r="I669" s="4"/>
    </row>
    <row r="670" spans="1:9" x14ac:dyDescent="0.2">
      <c r="A670"/>
      <c r="B670"/>
      <c r="C670"/>
      <c r="D670"/>
      <c r="H670" s="6"/>
      <c r="I670" s="4"/>
    </row>
    <row r="671" spans="1:9" x14ac:dyDescent="0.2">
      <c r="A671"/>
      <c r="B671"/>
      <c r="C671"/>
      <c r="D671"/>
      <c r="H671" s="6"/>
      <c r="I671" s="4"/>
    </row>
    <row r="672" spans="1:9" x14ac:dyDescent="0.2">
      <c r="A672"/>
      <c r="B672"/>
      <c r="C672"/>
      <c r="D672"/>
      <c r="H672" s="6"/>
      <c r="I672" s="4"/>
    </row>
    <row r="673" spans="1:9" x14ac:dyDescent="0.2">
      <c r="A673"/>
      <c r="B673"/>
      <c r="C673"/>
      <c r="D673"/>
      <c r="H673" s="6"/>
      <c r="I673" s="4"/>
    </row>
    <row r="674" spans="1:9" x14ac:dyDescent="0.2">
      <c r="A674"/>
      <c r="B674"/>
      <c r="C674"/>
      <c r="D674"/>
      <c r="H674" s="6"/>
      <c r="I674" s="4"/>
    </row>
    <row r="675" spans="1:9" x14ac:dyDescent="0.2">
      <c r="A675"/>
      <c r="B675"/>
      <c r="C675"/>
      <c r="D675"/>
      <c r="H675" s="6"/>
      <c r="I675" s="4"/>
    </row>
    <row r="676" spans="1:9" x14ac:dyDescent="0.2">
      <c r="A676"/>
      <c r="B676"/>
      <c r="C676"/>
      <c r="D676"/>
      <c r="H676" s="6"/>
      <c r="I676" s="4"/>
    </row>
    <row r="677" spans="1:9" x14ac:dyDescent="0.2">
      <c r="A677"/>
      <c r="B677"/>
      <c r="C677"/>
      <c r="D677"/>
      <c r="H677" s="6"/>
      <c r="I677" s="4"/>
    </row>
    <row r="678" spans="1:9" x14ac:dyDescent="0.2">
      <c r="A678"/>
      <c r="B678"/>
      <c r="C678"/>
      <c r="D678"/>
      <c r="H678" s="6"/>
      <c r="I678" s="4"/>
    </row>
    <row r="679" spans="1:9" x14ac:dyDescent="0.2">
      <c r="A679"/>
      <c r="B679"/>
      <c r="C679"/>
      <c r="D679"/>
      <c r="H679" s="6"/>
      <c r="I679" s="4"/>
    </row>
    <row r="680" spans="1:9" x14ac:dyDescent="0.2">
      <c r="A680"/>
      <c r="B680"/>
      <c r="C680"/>
      <c r="D680"/>
      <c r="H680" s="6"/>
      <c r="I680" s="4"/>
    </row>
    <row r="681" spans="1:9" x14ac:dyDescent="0.2">
      <c r="A681"/>
      <c r="B681"/>
      <c r="C681"/>
      <c r="D681"/>
      <c r="H681" s="6"/>
      <c r="I681" s="4"/>
    </row>
    <row r="682" spans="1:9" x14ac:dyDescent="0.2">
      <c r="A682"/>
      <c r="B682"/>
      <c r="C682"/>
      <c r="D682"/>
      <c r="H682" s="6"/>
      <c r="I682" s="4"/>
    </row>
    <row r="683" spans="1:9" x14ac:dyDescent="0.2">
      <c r="A683"/>
      <c r="B683"/>
      <c r="C683"/>
      <c r="D683"/>
      <c r="H683" s="6"/>
      <c r="I683" s="4"/>
    </row>
    <row r="684" spans="1:9" x14ac:dyDescent="0.2">
      <c r="A684"/>
      <c r="B684"/>
      <c r="C684"/>
      <c r="D684"/>
      <c r="H684" s="6"/>
      <c r="I684" s="4"/>
    </row>
    <row r="685" spans="1:9" x14ac:dyDescent="0.2">
      <c r="A685"/>
      <c r="B685"/>
      <c r="C685"/>
      <c r="D685"/>
      <c r="H685" s="6"/>
      <c r="I685" s="4"/>
    </row>
    <row r="686" spans="1:9" x14ac:dyDescent="0.2">
      <c r="A686"/>
      <c r="B686"/>
      <c r="C686"/>
      <c r="D686"/>
      <c r="H686" s="6"/>
      <c r="I686" s="4"/>
    </row>
    <row r="687" spans="1:9" x14ac:dyDescent="0.2">
      <c r="A687"/>
      <c r="B687"/>
      <c r="C687"/>
      <c r="D687"/>
      <c r="H687" s="6"/>
      <c r="I687" s="4"/>
    </row>
    <row r="688" spans="1:9" x14ac:dyDescent="0.2">
      <c r="A688"/>
      <c r="B688"/>
      <c r="C688"/>
      <c r="D688"/>
      <c r="H688" s="6"/>
      <c r="I688" s="4"/>
    </row>
    <row r="689" spans="1:9" x14ac:dyDescent="0.2">
      <c r="A689"/>
      <c r="B689"/>
      <c r="C689"/>
      <c r="D689"/>
      <c r="H689" s="6"/>
      <c r="I689" s="4"/>
    </row>
    <row r="690" spans="1:9" x14ac:dyDescent="0.2">
      <c r="A690"/>
      <c r="B690"/>
      <c r="C690"/>
      <c r="D690"/>
      <c r="H690" s="6"/>
      <c r="I690" s="4"/>
    </row>
    <row r="691" spans="1:9" x14ac:dyDescent="0.2">
      <c r="A691"/>
      <c r="B691"/>
      <c r="C691"/>
      <c r="D691"/>
      <c r="H691" s="6"/>
      <c r="I691" s="4"/>
    </row>
    <row r="692" spans="1:9" x14ac:dyDescent="0.2">
      <c r="A692"/>
      <c r="B692"/>
      <c r="C692"/>
      <c r="D692"/>
      <c r="H692" s="6"/>
      <c r="I692" s="4"/>
    </row>
    <row r="693" spans="1:9" x14ac:dyDescent="0.2">
      <c r="A693"/>
      <c r="B693"/>
      <c r="C693"/>
      <c r="D693"/>
      <c r="H693" s="6"/>
      <c r="I693" s="4"/>
    </row>
    <row r="694" spans="1:9" x14ac:dyDescent="0.2">
      <c r="A694"/>
      <c r="B694"/>
      <c r="C694"/>
      <c r="D694"/>
      <c r="H694" s="6"/>
      <c r="I694" s="4"/>
    </row>
    <row r="695" spans="1:9" x14ac:dyDescent="0.2">
      <c r="A695"/>
      <c r="B695"/>
      <c r="C695"/>
      <c r="D695"/>
      <c r="H695" s="6"/>
      <c r="I695" s="4"/>
    </row>
    <row r="696" spans="1:9" x14ac:dyDescent="0.2">
      <c r="A696"/>
      <c r="B696"/>
      <c r="C696"/>
      <c r="D696"/>
      <c r="H696" s="6"/>
      <c r="I696" s="4"/>
    </row>
    <row r="697" spans="1:9" x14ac:dyDescent="0.2">
      <c r="A697"/>
      <c r="B697"/>
      <c r="C697"/>
      <c r="D697"/>
      <c r="H697" s="6"/>
      <c r="I697" s="4"/>
    </row>
    <row r="698" spans="1:9" x14ac:dyDescent="0.2">
      <c r="A698"/>
      <c r="B698"/>
      <c r="C698"/>
      <c r="D698"/>
      <c r="H698" s="6"/>
      <c r="I698" s="4"/>
    </row>
    <row r="699" spans="1:9" x14ac:dyDescent="0.2">
      <c r="A699"/>
      <c r="B699"/>
      <c r="C699"/>
      <c r="D699"/>
      <c r="H699" s="6"/>
      <c r="I699" s="4"/>
    </row>
    <row r="700" spans="1:9" x14ac:dyDescent="0.2">
      <c r="A700"/>
      <c r="B700"/>
      <c r="C700"/>
      <c r="D700"/>
      <c r="H700" s="6"/>
      <c r="I700" s="4"/>
    </row>
    <row r="701" spans="1:9" x14ac:dyDescent="0.2">
      <c r="A701"/>
      <c r="B701"/>
      <c r="C701"/>
      <c r="D701"/>
      <c r="H701" s="6"/>
      <c r="I701" s="4"/>
    </row>
    <row r="702" spans="1:9" x14ac:dyDescent="0.2">
      <c r="A702"/>
      <c r="B702"/>
      <c r="C702"/>
      <c r="D702"/>
      <c r="H702" s="6"/>
      <c r="I702" s="4"/>
    </row>
    <row r="703" spans="1:9" x14ac:dyDescent="0.2">
      <c r="A703"/>
      <c r="B703"/>
      <c r="C703"/>
      <c r="D703"/>
      <c r="H703" s="6"/>
      <c r="I703" s="4"/>
    </row>
    <row r="704" spans="1:9" x14ac:dyDescent="0.2">
      <c r="A704"/>
      <c r="B704"/>
      <c r="C704"/>
      <c r="D704"/>
      <c r="H704" s="6"/>
      <c r="I704" s="4"/>
    </row>
    <row r="705" spans="1:9" x14ac:dyDescent="0.2">
      <c r="A705"/>
      <c r="B705"/>
      <c r="C705"/>
      <c r="D705"/>
      <c r="H705" s="6"/>
      <c r="I705" s="4"/>
    </row>
    <row r="706" spans="1:9" x14ac:dyDescent="0.2">
      <c r="A706"/>
      <c r="B706"/>
      <c r="C706"/>
      <c r="D706"/>
      <c r="H706" s="6"/>
      <c r="I706" s="4"/>
    </row>
    <row r="707" spans="1:9" x14ac:dyDescent="0.2">
      <c r="A707"/>
      <c r="B707"/>
      <c r="C707"/>
      <c r="D707"/>
      <c r="H707" s="6"/>
      <c r="I707" s="4"/>
    </row>
    <row r="708" spans="1:9" x14ac:dyDescent="0.2">
      <c r="A708"/>
      <c r="B708"/>
      <c r="C708"/>
      <c r="D708"/>
      <c r="H708" s="6"/>
      <c r="I708" s="4"/>
    </row>
    <row r="709" spans="1:9" x14ac:dyDescent="0.2">
      <c r="A709"/>
      <c r="B709"/>
      <c r="C709"/>
      <c r="D709"/>
      <c r="H709" s="6"/>
      <c r="I709" s="4"/>
    </row>
    <row r="710" spans="1:9" x14ac:dyDescent="0.2">
      <c r="A710"/>
      <c r="B710"/>
      <c r="C710"/>
      <c r="D710"/>
      <c r="H710" s="6"/>
      <c r="I710" s="4"/>
    </row>
    <row r="711" spans="1:9" x14ac:dyDescent="0.2">
      <c r="A711"/>
      <c r="B711"/>
      <c r="C711"/>
      <c r="D711"/>
      <c r="H711" s="6"/>
      <c r="I711" s="4"/>
    </row>
    <row r="712" spans="1:9" x14ac:dyDescent="0.2">
      <c r="A712"/>
      <c r="B712"/>
      <c r="C712"/>
      <c r="D712"/>
      <c r="H712" s="6"/>
      <c r="I712" s="4"/>
    </row>
    <row r="713" spans="1:9" x14ac:dyDescent="0.2">
      <c r="A713"/>
      <c r="B713"/>
      <c r="C713"/>
      <c r="D713"/>
      <c r="H713" s="6"/>
      <c r="I713" s="4"/>
    </row>
    <row r="714" spans="1:9" x14ac:dyDescent="0.2">
      <c r="A714"/>
      <c r="B714"/>
      <c r="C714"/>
      <c r="D714"/>
      <c r="H714" s="6"/>
      <c r="I714" s="4"/>
    </row>
    <row r="715" spans="1:9" x14ac:dyDescent="0.2">
      <c r="A715"/>
      <c r="B715"/>
      <c r="C715"/>
      <c r="D715"/>
      <c r="H715" s="6"/>
      <c r="I715" s="4"/>
    </row>
    <row r="716" spans="1:9" x14ac:dyDescent="0.2">
      <c r="A716"/>
      <c r="B716"/>
      <c r="C716"/>
      <c r="D716"/>
      <c r="H716" s="6"/>
      <c r="I716" s="4"/>
    </row>
    <row r="717" spans="1:9" x14ac:dyDescent="0.2">
      <c r="A717"/>
      <c r="B717"/>
      <c r="C717"/>
      <c r="D717"/>
      <c r="H717" s="6"/>
      <c r="I717" s="4"/>
    </row>
    <row r="718" spans="1:9" x14ac:dyDescent="0.2">
      <c r="A718"/>
      <c r="B718"/>
      <c r="C718"/>
      <c r="D718"/>
      <c r="H718" s="6"/>
      <c r="I718" s="4"/>
    </row>
    <row r="719" spans="1:9" x14ac:dyDescent="0.2">
      <c r="A719"/>
      <c r="B719"/>
      <c r="C719"/>
      <c r="D719"/>
      <c r="H719" s="6"/>
      <c r="I719" s="4"/>
    </row>
    <row r="720" spans="1:9" x14ac:dyDescent="0.2">
      <c r="A720"/>
      <c r="B720"/>
      <c r="C720"/>
      <c r="D720"/>
      <c r="H720" s="6"/>
      <c r="I720" s="4"/>
    </row>
    <row r="721" spans="1:9" x14ac:dyDescent="0.2">
      <c r="A721"/>
      <c r="B721"/>
      <c r="C721"/>
      <c r="D721"/>
      <c r="H721" s="6"/>
      <c r="I721" s="4"/>
    </row>
    <row r="722" spans="1:9" x14ac:dyDescent="0.2">
      <c r="A722"/>
      <c r="B722"/>
      <c r="C722"/>
      <c r="D722"/>
      <c r="H722" s="6"/>
      <c r="I722" s="4"/>
    </row>
    <row r="723" spans="1:9" x14ac:dyDescent="0.2">
      <c r="A723"/>
      <c r="B723"/>
      <c r="C723"/>
      <c r="D723"/>
      <c r="H723" s="6"/>
      <c r="I723" s="4"/>
    </row>
    <row r="724" spans="1:9" x14ac:dyDescent="0.2">
      <c r="A724"/>
      <c r="B724"/>
      <c r="C724"/>
      <c r="D724"/>
      <c r="H724" s="6"/>
      <c r="I724" s="4"/>
    </row>
    <row r="725" spans="1:9" x14ac:dyDescent="0.2">
      <c r="A725"/>
      <c r="B725"/>
      <c r="C725"/>
      <c r="D725"/>
      <c r="H725" s="6"/>
      <c r="I725" s="4"/>
    </row>
    <row r="726" spans="1:9" x14ac:dyDescent="0.2">
      <c r="A726"/>
      <c r="B726"/>
      <c r="C726"/>
      <c r="D726"/>
      <c r="H726" s="6"/>
      <c r="I726" s="4"/>
    </row>
    <row r="727" spans="1:9" x14ac:dyDescent="0.2">
      <c r="A727"/>
      <c r="B727"/>
      <c r="C727"/>
      <c r="D727"/>
      <c r="H727" s="6"/>
      <c r="I727" s="4"/>
    </row>
    <row r="728" spans="1:9" x14ac:dyDescent="0.2">
      <c r="A728"/>
      <c r="B728"/>
      <c r="C728"/>
      <c r="D728"/>
      <c r="H728" s="6"/>
      <c r="I728" s="4"/>
    </row>
    <row r="729" spans="1:9" x14ac:dyDescent="0.2">
      <c r="A729"/>
      <c r="B729"/>
      <c r="C729"/>
      <c r="D729"/>
      <c r="H729" s="6"/>
      <c r="I729" s="4"/>
    </row>
    <row r="730" spans="1:9" x14ac:dyDescent="0.2">
      <c r="A730"/>
      <c r="B730"/>
      <c r="C730"/>
      <c r="D730"/>
      <c r="H730" s="6"/>
      <c r="I730" s="4"/>
    </row>
    <row r="731" spans="1:9" x14ac:dyDescent="0.2">
      <c r="A731"/>
      <c r="B731"/>
      <c r="C731"/>
      <c r="D731"/>
      <c r="H731" s="6"/>
      <c r="I731" s="4"/>
    </row>
    <row r="732" spans="1:9" x14ac:dyDescent="0.2">
      <c r="A732"/>
      <c r="B732"/>
      <c r="C732"/>
      <c r="D732"/>
      <c r="H732" s="6"/>
      <c r="I732" s="4"/>
    </row>
    <row r="733" spans="1:9" x14ac:dyDescent="0.2">
      <c r="A733"/>
      <c r="B733"/>
      <c r="C733"/>
      <c r="D733"/>
      <c r="H733" s="6"/>
      <c r="I733" s="4"/>
    </row>
    <row r="734" spans="1:9" x14ac:dyDescent="0.2">
      <c r="A734"/>
      <c r="B734"/>
      <c r="C734"/>
      <c r="D734"/>
      <c r="H734" s="6"/>
      <c r="I734" s="4"/>
    </row>
    <row r="735" spans="1:9" x14ac:dyDescent="0.2">
      <c r="A735"/>
      <c r="B735"/>
      <c r="C735"/>
      <c r="D735"/>
      <c r="H735" s="6"/>
      <c r="I735" s="4"/>
    </row>
    <row r="736" spans="1:9" x14ac:dyDescent="0.2">
      <c r="A736"/>
      <c r="B736"/>
      <c r="C736"/>
      <c r="D736"/>
      <c r="H736" s="6"/>
      <c r="I736" s="4"/>
    </row>
    <row r="737" spans="1:9" x14ac:dyDescent="0.2">
      <c r="A737"/>
      <c r="B737"/>
      <c r="C737"/>
      <c r="D737"/>
      <c r="H737" s="6"/>
      <c r="I737" s="4"/>
    </row>
    <row r="738" spans="1:9" x14ac:dyDescent="0.2">
      <c r="A738"/>
      <c r="B738"/>
      <c r="C738"/>
      <c r="D738"/>
      <c r="H738" s="6"/>
      <c r="I738" s="4"/>
    </row>
    <row r="739" spans="1:9" x14ac:dyDescent="0.2">
      <c r="A739"/>
      <c r="B739"/>
      <c r="C739"/>
      <c r="D739"/>
      <c r="H739" s="6"/>
      <c r="I739" s="4"/>
    </row>
    <row r="740" spans="1:9" x14ac:dyDescent="0.2">
      <c r="A740"/>
      <c r="B740"/>
      <c r="C740"/>
      <c r="D740"/>
      <c r="H740" s="6"/>
      <c r="I740" s="4"/>
    </row>
    <row r="741" spans="1:9" x14ac:dyDescent="0.2">
      <c r="A741"/>
      <c r="B741"/>
      <c r="C741"/>
      <c r="D741"/>
      <c r="H741" s="6"/>
      <c r="I741" s="4"/>
    </row>
    <row r="742" spans="1:9" x14ac:dyDescent="0.2">
      <c r="A742"/>
      <c r="B742"/>
      <c r="C742"/>
      <c r="D742"/>
      <c r="H742" s="6"/>
      <c r="I742" s="4"/>
    </row>
    <row r="743" spans="1:9" x14ac:dyDescent="0.2">
      <c r="A743"/>
      <c r="B743"/>
      <c r="C743"/>
      <c r="D743"/>
      <c r="H743" s="6"/>
      <c r="I743" s="4"/>
    </row>
    <row r="744" spans="1:9" x14ac:dyDescent="0.2">
      <c r="A744"/>
      <c r="B744"/>
      <c r="C744"/>
      <c r="D744"/>
      <c r="H744" s="6"/>
      <c r="I744" s="4"/>
    </row>
    <row r="745" spans="1:9" x14ac:dyDescent="0.2">
      <c r="A745"/>
      <c r="B745"/>
      <c r="C745"/>
      <c r="D745"/>
      <c r="H745" s="6"/>
      <c r="I745" s="4"/>
    </row>
    <row r="746" spans="1:9" x14ac:dyDescent="0.2">
      <c r="A746"/>
      <c r="B746"/>
      <c r="C746"/>
      <c r="D746"/>
      <c r="H746" s="6"/>
      <c r="I746" s="4"/>
    </row>
    <row r="747" spans="1:9" x14ac:dyDescent="0.2">
      <c r="A747"/>
      <c r="B747"/>
      <c r="C747"/>
      <c r="D747"/>
      <c r="H747" s="6"/>
      <c r="I747" s="4"/>
    </row>
    <row r="748" spans="1:9" x14ac:dyDescent="0.2">
      <c r="A748"/>
      <c r="B748"/>
      <c r="C748"/>
      <c r="D748"/>
      <c r="H748" s="6"/>
      <c r="I748" s="4"/>
    </row>
    <row r="749" spans="1:9" x14ac:dyDescent="0.2">
      <c r="A749"/>
      <c r="B749"/>
      <c r="C749"/>
      <c r="D749"/>
      <c r="H749" s="6"/>
      <c r="I749" s="4"/>
    </row>
    <row r="750" spans="1:9" x14ac:dyDescent="0.2">
      <c r="A750"/>
      <c r="B750"/>
      <c r="C750"/>
      <c r="D750"/>
      <c r="H750" s="6"/>
      <c r="I750" s="4"/>
    </row>
    <row r="751" spans="1:9" x14ac:dyDescent="0.2">
      <c r="A751"/>
      <c r="B751"/>
      <c r="C751"/>
      <c r="D751"/>
      <c r="H751" s="6"/>
      <c r="I751" s="4"/>
    </row>
    <row r="752" spans="1:9" x14ac:dyDescent="0.2">
      <c r="A752"/>
      <c r="B752"/>
      <c r="C752"/>
      <c r="D752"/>
      <c r="H752" s="6"/>
      <c r="I752" s="4"/>
    </row>
    <row r="753" spans="1:9" x14ac:dyDescent="0.2">
      <c r="A753"/>
      <c r="B753"/>
      <c r="C753"/>
      <c r="D753"/>
      <c r="H753" s="6"/>
      <c r="I753" s="4"/>
    </row>
    <row r="754" spans="1:9" x14ac:dyDescent="0.2">
      <c r="A754"/>
      <c r="B754"/>
      <c r="C754"/>
      <c r="D754"/>
      <c r="H754" s="6"/>
      <c r="I754" s="4"/>
    </row>
    <row r="755" spans="1:9" x14ac:dyDescent="0.2">
      <c r="A755"/>
      <c r="B755"/>
      <c r="C755"/>
      <c r="D755"/>
      <c r="H755" s="6"/>
      <c r="I755" s="4"/>
    </row>
    <row r="756" spans="1:9" x14ac:dyDescent="0.2">
      <c r="A756"/>
      <c r="B756"/>
      <c r="C756"/>
      <c r="D756"/>
      <c r="H756" s="6"/>
      <c r="I756" s="4"/>
    </row>
    <row r="757" spans="1:9" x14ac:dyDescent="0.2">
      <c r="A757"/>
      <c r="B757"/>
      <c r="C757"/>
      <c r="D757"/>
      <c r="H757" s="6"/>
      <c r="I757" s="4"/>
    </row>
    <row r="758" spans="1:9" x14ac:dyDescent="0.2">
      <c r="A758"/>
      <c r="B758"/>
      <c r="C758"/>
      <c r="D758"/>
      <c r="H758" s="6"/>
      <c r="I758" s="4"/>
    </row>
    <row r="759" spans="1:9" x14ac:dyDescent="0.2">
      <c r="A759"/>
      <c r="B759"/>
      <c r="C759"/>
      <c r="D759"/>
      <c r="H759" s="6"/>
      <c r="I759" s="4"/>
    </row>
    <row r="760" spans="1:9" x14ac:dyDescent="0.2">
      <c r="A760"/>
      <c r="B760"/>
      <c r="C760"/>
      <c r="D760"/>
      <c r="H760" s="6"/>
      <c r="I760" s="4"/>
    </row>
    <row r="761" spans="1:9" x14ac:dyDescent="0.2">
      <c r="A761"/>
      <c r="B761"/>
      <c r="C761"/>
      <c r="D761"/>
      <c r="H761" s="6"/>
      <c r="I761" s="4"/>
    </row>
    <row r="762" spans="1:9" x14ac:dyDescent="0.2">
      <c r="A762"/>
      <c r="B762"/>
      <c r="C762"/>
      <c r="D762"/>
      <c r="H762" s="6"/>
      <c r="I762" s="4"/>
    </row>
    <row r="763" spans="1:9" x14ac:dyDescent="0.2">
      <c r="A763"/>
      <c r="B763"/>
      <c r="C763"/>
      <c r="D763"/>
      <c r="H763" s="6"/>
      <c r="I763" s="4"/>
    </row>
    <row r="764" spans="1:9" x14ac:dyDescent="0.2">
      <c r="A764"/>
      <c r="B764"/>
      <c r="C764"/>
      <c r="D764"/>
      <c r="H764" s="6"/>
      <c r="I764" s="4"/>
    </row>
    <row r="765" spans="1:9" x14ac:dyDescent="0.2">
      <c r="A765"/>
      <c r="B765"/>
      <c r="C765"/>
      <c r="D765"/>
      <c r="H765" s="6"/>
      <c r="I765" s="4"/>
    </row>
    <row r="766" spans="1:9" x14ac:dyDescent="0.2">
      <c r="A766"/>
      <c r="B766"/>
      <c r="C766"/>
      <c r="D766"/>
      <c r="H766" s="6"/>
      <c r="I766" s="4"/>
    </row>
    <row r="767" spans="1:9" x14ac:dyDescent="0.2">
      <c r="A767"/>
      <c r="B767"/>
      <c r="C767"/>
      <c r="D767"/>
      <c r="H767" s="6"/>
      <c r="I767" s="4"/>
    </row>
    <row r="768" spans="1:9" x14ac:dyDescent="0.2">
      <c r="A768"/>
      <c r="B768"/>
      <c r="C768"/>
      <c r="D768"/>
      <c r="H768" s="6"/>
      <c r="I768" s="4"/>
    </row>
    <row r="769" spans="1:9" x14ac:dyDescent="0.2">
      <c r="A769"/>
      <c r="B769"/>
      <c r="C769"/>
      <c r="D769"/>
      <c r="H769" s="6"/>
      <c r="I769" s="4"/>
    </row>
    <row r="770" spans="1:9" x14ac:dyDescent="0.2">
      <c r="A770"/>
      <c r="B770"/>
      <c r="C770"/>
      <c r="D770"/>
      <c r="H770" s="6"/>
      <c r="I770" s="4"/>
    </row>
    <row r="771" spans="1:9" x14ac:dyDescent="0.2">
      <c r="A771"/>
      <c r="B771"/>
      <c r="C771"/>
      <c r="D771"/>
      <c r="H771" s="6"/>
      <c r="I771" s="4"/>
    </row>
    <row r="772" spans="1:9" x14ac:dyDescent="0.2">
      <c r="A772"/>
      <c r="B772"/>
      <c r="C772"/>
      <c r="D772"/>
      <c r="H772" s="6"/>
      <c r="I772" s="4"/>
    </row>
    <row r="773" spans="1:9" x14ac:dyDescent="0.2">
      <c r="A773"/>
      <c r="B773"/>
      <c r="C773"/>
      <c r="D773"/>
      <c r="H773" s="6"/>
      <c r="I773" s="4"/>
    </row>
    <row r="774" spans="1:9" x14ac:dyDescent="0.2">
      <c r="A774"/>
      <c r="B774"/>
      <c r="C774"/>
      <c r="D774"/>
      <c r="H774" s="6"/>
      <c r="I774" s="4"/>
    </row>
    <row r="775" spans="1:9" x14ac:dyDescent="0.2">
      <c r="A775"/>
      <c r="B775"/>
      <c r="C775"/>
      <c r="D775"/>
      <c r="H775" s="6"/>
      <c r="I775" s="4"/>
    </row>
    <row r="776" spans="1:9" x14ac:dyDescent="0.2">
      <c r="A776"/>
      <c r="B776"/>
      <c r="C776"/>
      <c r="D776"/>
      <c r="H776" s="6"/>
      <c r="I776" s="4"/>
    </row>
    <row r="777" spans="1:9" x14ac:dyDescent="0.2">
      <c r="A777"/>
      <c r="B777"/>
      <c r="C777"/>
      <c r="D777"/>
      <c r="H777" s="6"/>
      <c r="I777" s="4"/>
    </row>
    <row r="778" spans="1:9" x14ac:dyDescent="0.2">
      <c r="A778"/>
      <c r="B778"/>
      <c r="C778"/>
      <c r="D778"/>
      <c r="H778" s="6"/>
      <c r="I778" s="4"/>
    </row>
    <row r="779" spans="1:9" x14ac:dyDescent="0.2">
      <c r="A779"/>
      <c r="B779"/>
      <c r="C779"/>
      <c r="D779"/>
      <c r="H779" s="6"/>
      <c r="I779" s="4"/>
    </row>
    <row r="780" spans="1:9" x14ac:dyDescent="0.2">
      <c r="A780"/>
      <c r="B780"/>
      <c r="C780"/>
      <c r="D780"/>
      <c r="H780" s="6"/>
      <c r="I780" s="4"/>
    </row>
    <row r="781" spans="1:9" x14ac:dyDescent="0.2">
      <c r="A781"/>
      <c r="B781"/>
      <c r="C781"/>
      <c r="D781"/>
      <c r="H781" s="6"/>
      <c r="I781" s="4"/>
    </row>
    <row r="782" spans="1:9" x14ac:dyDescent="0.2">
      <c r="A782"/>
      <c r="B782"/>
      <c r="C782"/>
      <c r="D782"/>
      <c r="H782" s="6"/>
      <c r="I782" s="4"/>
    </row>
    <row r="783" spans="1:9" x14ac:dyDescent="0.2">
      <c r="A783"/>
      <c r="B783"/>
      <c r="C783"/>
      <c r="D783"/>
      <c r="H783" s="6"/>
      <c r="I783" s="4"/>
    </row>
    <row r="784" spans="1:9" x14ac:dyDescent="0.2">
      <c r="A784"/>
      <c r="B784"/>
      <c r="C784"/>
      <c r="D784"/>
      <c r="H784" s="6"/>
      <c r="I784" s="4"/>
    </row>
    <row r="785" spans="1:9" x14ac:dyDescent="0.2">
      <c r="A785"/>
      <c r="B785"/>
      <c r="C785"/>
      <c r="D785"/>
      <c r="H785" s="6"/>
      <c r="I785" s="4"/>
    </row>
    <row r="786" spans="1:9" x14ac:dyDescent="0.2">
      <c r="A786"/>
      <c r="B786"/>
      <c r="C786"/>
      <c r="D786"/>
      <c r="H786" s="6"/>
      <c r="I786" s="4"/>
    </row>
    <row r="787" spans="1:9" x14ac:dyDescent="0.2">
      <c r="A787"/>
      <c r="B787"/>
      <c r="C787"/>
      <c r="D787"/>
      <c r="H787" s="6"/>
      <c r="I787" s="4"/>
    </row>
    <row r="788" spans="1:9" x14ac:dyDescent="0.2">
      <c r="A788"/>
      <c r="B788"/>
      <c r="C788"/>
      <c r="D788"/>
      <c r="H788" s="6"/>
      <c r="I788" s="4"/>
    </row>
    <row r="789" spans="1:9" x14ac:dyDescent="0.2">
      <c r="A789"/>
      <c r="B789"/>
      <c r="C789"/>
      <c r="D789"/>
      <c r="H789" s="6"/>
      <c r="I789" s="4"/>
    </row>
    <row r="790" spans="1:9" x14ac:dyDescent="0.2">
      <c r="A790"/>
      <c r="B790"/>
      <c r="C790"/>
      <c r="D790"/>
      <c r="H790" s="6"/>
      <c r="I790" s="4"/>
    </row>
    <row r="791" spans="1:9" x14ac:dyDescent="0.2">
      <c r="A791"/>
      <c r="B791"/>
      <c r="C791"/>
      <c r="D791"/>
      <c r="H791" s="6"/>
      <c r="I791" s="4"/>
    </row>
    <row r="792" spans="1:9" x14ac:dyDescent="0.2">
      <c r="A792"/>
      <c r="B792"/>
      <c r="C792"/>
      <c r="D792"/>
      <c r="H792" s="6"/>
      <c r="I792" s="4"/>
    </row>
    <row r="793" spans="1:9" x14ac:dyDescent="0.2">
      <c r="A793"/>
      <c r="B793"/>
      <c r="C793"/>
      <c r="D793"/>
      <c r="H793" s="6"/>
      <c r="I793" s="4"/>
    </row>
    <row r="794" spans="1:9" x14ac:dyDescent="0.2">
      <c r="A794"/>
      <c r="B794"/>
      <c r="C794"/>
      <c r="D794"/>
      <c r="H794" s="6"/>
      <c r="I794" s="4"/>
    </row>
    <row r="795" spans="1:9" x14ac:dyDescent="0.2">
      <c r="A795"/>
      <c r="B795"/>
      <c r="C795"/>
      <c r="D795"/>
      <c r="H795" s="6"/>
      <c r="I795" s="4"/>
    </row>
    <row r="796" spans="1:9" x14ac:dyDescent="0.2">
      <c r="A796"/>
      <c r="B796"/>
      <c r="C796"/>
      <c r="D796"/>
      <c r="H796" s="6"/>
      <c r="I796" s="4"/>
    </row>
    <row r="797" spans="1:9" x14ac:dyDescent="0.2">
      <c r="A797"/>
      <c r="B797"/>
      <c r="C797"/>
      <c r="D797"/>
      <c r="H797" s="6"/>
      <c r="I797" s="4"/>
    </row>
    <row r="798" spans="1:9" x14ac:dyDescent="0.2">
      <c r="A798"/>
      <c r="B798"/>
      <c r="C798"/>
      <c r="D798"/>
      <c r="H798" s="6"/>
      <c r="I798" s="4"/>
    </row>
    <row r="799" spans="1:9" x14ac:dyDescent="0.2">
      <c r="A799"/>
      <c r="B799"/>
      <c r="C799"/>
      <c r="D799"/>
      <c r="H799" s="6"/>
      <c r="I799" s="4"/>
    </row>
    <row r="800" spans="1:9" x14ac:dyDescent="0.2">
      <c r="A800"/>
      <c r="B800"/>
      <c r="C800"/>
      <c r="D800"/>
      <c r="H800" s="6"/>
      <c r="I800" s="4"/>
    </row>
    <row r="801" spans="1:9" x14ac:dyDescent="0.2">
      <c r="A801"/>
      <c r="B801"/>
      <c r="C801"/>
      <c r="D801"/>
      <c r="H801" s="6"/>
      <c r="I801" s="4"/>
    </row>
    <row r="802" spans="1:9" x14ac:dyDescent="0.2">
      <c r="A802"/>
      <c r="B802"/>
      <c r="C802"/>
      <c r="D802"/>
      <c r="H802" s="6"/>
      <c r="I802" s="4"/>
    </row>
    <row r="803" spans="1:9" x14ac:dyDescent="0.2">
      <c r="A803"/>
      <c r="B803"/>
      <c r="C803"/>
      <c r="D803"/>
      <c r="H803" s="6"/>
      <c r="I803" s="4"/>
    </row>
    <row r="804" spans="1:9" x14ac:dyDescent="0.2">
      <c r="A804"/>
      <c r="B804"/>
      <c r="C804"/>
      <c r="D804"/>
      <c r="H804" s="6"/>
      <c r="I804" s="4"/>
    </row>
    <row r="805" spans="1:9" x14ac:dyDescent="0.2">
      <c r="A805"/>
      <c r="B805"/>
      <c r="C805"/>
      <c r="D805"/>
      <c r="H805" s="6"/>
      <c r="I805" s="4"/>
    </row>
    <row r="806" spans="1:9" x14ac:dyDescent="0.2">
      <c r="A806"/>
      <c r="B806"/>
      <c r="C806"/>
      <c r="D806"/>
      <c r="H806" s="6"/>
      <c r="I806" s="4"/>
    </row>
    <row r="807" spans="1:9" x14ac:dyDescent="0.2">
      <c r="A807"/>
      <c r="B807"/>
      <c r="C807"/>
      <c r="D807"/>
      <c r="H807" s="6"/>
      <c r="I807" s="4"/>
    </row>
    <row r="808" spans="1:9" x14ac:dyDescent="0.2">
      <c r="A808"/>
      <c r="B808"/>
      <c r="C808"/>
      <c r="D808"/>
      <c r="H808" s="6"/>
      <c r="I808" s="4"/>
    </row>
    <row r="809" spans="1:9" x14ac:dyDescent="0.2">
      <c r="A809"/>
      <c r="B809"/>
      <c r="C809"/>
      <c r="D809"/>
      <c r="H809" s="6"/>
      <c r="I809" s="4"/>
    </row>
    <row r="810" spans="1:9" x14ac:dyDescent="0.2">
      <c r="A810"/>
      <c r="B810"/>
      <c r="C810"/>
      <c r="D810"/>
      <c r="H810" s="6"/>
      <c r="I810" s="4"/>
    </row>
    <row r="811" spans="1:9" x14ac:dyDescent="0.2">
      <c r="A811"/>
      <c r="B811"/>
      <c r="C811"/>
      <c r="D811"/>
      <c r="H811" s="6"/>
      <c r="I811" s="4"/>
    </row>
    <row r="812" spans="1:9" x14ac:dyDescent="0.2">
      <c r="A812"/>
      <c r="B812"/>
      <c r="C812"/>
      <c r="D812"/>
      <c r="H812" s="6"/>
      <c r="I812" s="4"/>
    </row>
    <row r="813" spans="1:9" x14ac:dyDescent="0.2">
      <c r="A813"/>
      <c r="B813"/>
      <c r="C813"/>
      <c r="D813"/>
      <c r="H813" s="6"/>
      <c r="I813" s="4"/>
    </row>
    <row r="814" spans="1:9" x14ac:dyDescent="0.2">
      <c r="A814"/>
      <c r="B814"/>
      <c r="C814"/>
      <c r="D814"/>
      <c r="H814" s="6"/>
      <c r="I814" s="4"/>
    </row>
    <row r="815" spans="1:9" x14ac:dyDescent="0.2">
      <c r="A815"/>
      <c r="B815"/>
      <c r="C815"/>
      <c r="D815"/>
      <c r="H815" s="6"/>
      <c r="I815" s="4"/>
    </row>
    <row r="816" spans="1:9" x14ac:dyDescent="0.2">
      <c r="A816"/>
      <c r="B816"/>
      <c r="C816"/>
      <c r="D816"/>
      <c r="H816" s="6"/>
      <c r="I816" s="4"/>
    </row>
    <row r="817" spans="1:9" x14ac:dyDescent="0.2">
      <c r="A817"/>
      <c r="B817"/>
      <c r="C817"/>
      <c r="D817"/>
      <c r="H817" s="6"/>
      <c r="I817" s="4"/>
    </row>
    <row r="818" spans="1:9" x14ac:dyDescent="0.2">
      <c r="A818"/>
      <c r="B818"/>
      <c r="C818"/>
      <c r="D818"/>
      <c r="H818" s="6"/>
      <c r="I818" s="4"/>
    </row>
    <row r="819" spans="1:9" x14ac:dyDescent="0.2">
      <c r="A819"/>
      <c r="B819"/>
      <c r="C819"/>
      <c r="D819"/>
      <c r="H819" s="6"/>
      <c r="I819" s="4"/>
    </row>
    <row r="820" spans="1:9" x14ac:dyDescent="0.2">
      <c r="A820"/>
      <c r="B820"/>
      <c r="C820"/>
      <c r="D820"/>
      <c r="H820" s="6"/>
      <c r="I820" s="4"/>
    </row>
    <row r="821" spans="1:9" x14ac:dyDescent="0.2">
      <c r="A821"/>
      <c r="B821"/>
      <c r="C821"/>
      <c r="D821"/>
      <c r="H821" s="6"/>
      <c r="I821" s="4"/>
    </row>
    <row r="822" spans="1:9" x14ac:dyDescent="0.2">
      <c r="A822"/>
      <c r="B822"/>
      <c r="C822"/>
      <c r="D822"/>
      <c r="H822" s="6"/>
      <c r="I822" s="4"/>
    </row>
    <row r="823" spans="1:9" x14ac:dyDescent="0.2">
      <c r="A823"/>
      <c r="B823"/>
      <c r="C823"/>
      <c r="D823"/>
      <c r="H823" s="6"/>
      <c r="I823" s="4"/>
    </row>
    <row r="824" spans="1:9" x14ac:dyDescent="0.2">
      <c r="A824"/>
      <c r="B824"/>
      <c r="C824"/>
      <c r="D824"/>
      <c r="H824" s="6"/>
      <c r="I824" s="4"/>
    </row>
    <row r="825" spans="1:9" x14ac:dyDescent="0.2">
      <c r="A825"/>
      <c r="B825"/>
      <c r="C825"/>
      <c r="D825"/>
      <c r="H825" s="6"/>
      <c r="I825" s="4"/>
    </row>
    <row r="826" spans="1:9" x14ac:dyDescent="0.2">
      <c r="A826"/>
      <c r="B826"/>
      <c r="C826"/>
      <c r="D826"/>
      <c r="H826" s="6"/>
      <c r="I826" s="4"/>
    </row>
    <row r="827" spans="1:9" x14ac:dyDescent="0.2">
      <c r="A827"/>
      <c r="B827"/>
      <c r="C827"/>
      <c r="D827"/>
      <c r="H827" s="6"/>
      <c r="I827" s="4"/>
    </row>
    <row r="828" spans="1:9" x14ac:dyDescent="0.2">
      <c r="A828"/>
      <c r="B828"/>
      <c r="C828"/>
      <c r="D828"/>
      <c r="H828" s="6"/>
      <c r="I828" s="4"/>
    </row>
    <row r="829" spans="1:9" x14ac:dyDescent="0.2">
      <c r="A829"/>
      <c r="B829"/>
      <c r="C829"/>
      <c r="D829"/>
      <c r="H829" s="6"/>
      <c r="I829" s="4"/>
    </row>
    <row r="830" spans="1:9" x14ac:dyDescent="0.2">
      <c r="A830"/>
      <c r="B830"/>
      <c r="C830"/>
      <c r="D830"/>
      <c r="H830" s="6"/>
      <c r="I830" s="4"/>
    </row>
    <row r="831" spans="1:9" x14ac:dyDescent="0.2">
      <c r="A831"/>
      <c r="B831"/>
      <c r="C831"/>
      <c r="D831"/>
      <c r="H831" s="6"/>
      <c r="I831" s="4"/>
    </row>
    <row r="832" spans="1:9" x14ac:dyDescent="0.2">
      <c r="A832"/>
      <c r="B832"/>
      <c r="C832"/>
      <c r="D832"/>
      <c r="H832" s="6"/>
      <c r="I832" s="4"/>
    </row>
    <row r="833" spans="1:9" x14ac:dyDescent="0.2">
      <c r="A833"/>
      <c r="B833"/>
      <c r="C833"/>
      <c r="D833"/>
      <c r="H833" s="6"/>
      <c r="I833" s="4"/>
    </row>
    <row r="834" spans="1:9" x14ac:dyDescent="0.2">
      <c r="A834"/>
      <c r="B834"/>
      <c r="C834"/>
      <c r="D834"/>
      <c r="H834" s="6"/>
      <c r="I834" s="4"/>
    </row>
    <row r="835" spans="1:9" x14ac:dyDescent="0.2">
      <c r="A835"/>
      <c r="B835"/>
      <c r="C835"/>
      <c r="D835"/>
      <c r="H835" s="6"/>
      <c r="I835" s="4"/>
    </row>
    <row r="836" spans="1:9" x14ac:dyDescent="0.2">
      <c r="A836"/>
      <c r="B836"/>
      <c r="C836"/>
      <c r="D836"/>
      <c r="H836" s="6"/>
      <c r="I836" s="4"/>
    </row>
    <row r="837" spans="1:9" x14ac:dyDescent="0.2">
      <c r="A837"/>
      <c r="B837"/>
      <c r="C837"/>
      <c r="D837"/>
      <c r="H837" s="6"/>
      <c r="I837" s="4"/>
    </row>
    <row r="838" spans="1:9" x14ac:dyDescent="0.2">
      <c r="A838"/>
      <c r="B838"/>
      <c r="C838"/>
      <c r="D838"/>
      <c r="H838" s="6"/>
      <c r="I838" s="4"/>
    </row>
    <row r="839" spans="1:9" x14ac:dyDescent="0.2">
      <c r="A839"/>
      <c r="B839"/>
      <c r="C839"/>
      <c r="D839"/>
      <c r="H839" s="6"/>
      <c r="I839" s="4"/>
    </row>
    <row r="840" spans="1:9" x14ac:dyDescent="0.2">
      <c r="A840"/>
      <c r="B840"/>
      <c r="C840"/>
      <c r="D840"/>
      <c r="H840" s="6"/>
      <c r="I840" s="4"/>
    </row>
    <row r="841" spans="1:9" x14ac:dyDescent="0.2">
      <c r="A841"/>
      <c r="B841"/>
      <c r="C841"/>
      <c r="D841"/>
      <c r="H841" s="6"/>
      <c r="I841" s="4"/>
    </row>
    <row r="842" spans="1:9" x14ac:dyDescent="0.2">
      <c r="A842"/>
      <c r="B842"/>
      <c r="C842"/>
      <c r="D842"/>
      <c r="H842" s="6"/>
      <c r="I842" s="4"/>
    </row>
    <row r="843" spans="1:9" x14ac:dyDescent="0.2">
      <c r="A843"/>
      <c r="B843"/>
      <c r="C843"/>
      <c r="D843"/>
      <c r="H843" s="6"/>
      <c r="I843" s="4"/>
    </row>
    <row r="844" spans="1:9" x14ac:dyDescent="0.2">
      <c r="A844"/>
      <c r="B844"/>
      <c r="C844"/>
      <c r="D844"/>
      <c r="H844" s="6"/>
      <c r="I844" s="4"/>
    </row>
    <row r="845" spans="1:9" x14ac:dyDescent="0.2">
      <c r="A845"/>
      <c r="B845"/>
      <c r="C845"/>
      <c r="D845"/>
      <c r="H845" s="6"/>
      <c r="I845" s="4"/>
    </row>
    <row r="846" spans="1:9" x14ac:dyDescent="0.2">
      <c r="A846"/>
      <c r="B846"/>
      <c r="C846"/>
      <c r="D846"/>
      <c r="H846" s="6"/>
      <c r="I846" s="4"/>
    </row>
    <row r="847" spans="1:9" x14ac:dyDescent="0.2">
      <c r="A847"/>
      <c r="B847"/>
      <c r="C847"/>
      <c r="D847"/>
      <c r="H847" s="6"/>
      <c r="I847" s="4"/>
    </row>
    <row r="848" spans="1:9" x14ac:dyDescent="0.2">
      <c r="A848"/>
      <c r="B848"/>
      <c r="C848"/>
      <c r="D848"/>
      <c r="H848" s="6"/>
      <c r="I848" s="4"/>
    </row>
    <row r="849" spans="1:9" x14ac:dyDescent="0.2">
      <c r="A849"/>
      <c r="B849"/>
      <c r="C849"/>
      <c r="D849"/>
      <c r="H849" s="6"/>
      <c r="I849" s="4"/>
    </row>
    <row r="850" spans="1:9" x14ac:dyDescent="0.2">
      <c r="A850"/>
      <c r="B850"/>
      <c r="C850"/>
      <c r="D850"/>
      <c r="H850" s="6"/>
      <c r="I850" s="4"/>
    </row>
    <row r="851" spans="1:9" x14ac:dyDescent="0.2">
      <c r="A851"/>
      <c r="B851"/>
      <c r="C851"/>
      <c r="D851"/>
      <c r="H851" s="6"/>
      <c r="I851" s="4"/>
    </row>
    <row r="852" spans="1:9" x14ac:dyDescent="0.2">
      <c r="A852"/>
      <c r="B852"/>
      <c r="C852"/>
      <c r="D852"/>
      <c r="H852" s="6"/>
      <c r="I852" s="4"/>
    </row>
    <row r="853" spans="1:9" x14ac:dyDescent="0.2">
      <c r="A853"/>
      <c r="B853"/>
      <c r="C853"/>
      <c r="D853"/>
      <c r="H853" s="6"/>
      <c r="I853" s="4"/>
    </row>
    <row r="854" spans="1:9" x14ac:dyDescent="0.2">
      <c r="A854"/>
      <c r="B854"/>
      <c r="C854"/>
      <c r="D854"/>
      <c r="H854" s="6"/>
      <c r="I854" s="4"/>
    </row>
    <row r="855" spans="1:9" x14ac:dyDescent="0.2">
      <c r="A855"/>
      <c r="B855"/>
      <c r="C855"/>
      <c r="D855"/>
      <c r="H855" s="6"/>
      <c r="I855" s="4"/>
    </row>
    <row r="856" spans="1:9" x14ac:dyDescent="0.2">
      <c r="A856"/>
      <c r="B856"/>
      <c r="C856"/>
      <c r="D856"/>
      <c r="H856" s="6"/>
      <c r="I856" s="4"/>
    </row>
    <row r="857" spans="1:9" x14ac:dyDescent="0.2">
      <c r="A857"/>
      <c r="B857"/>
      <c r="C857"/>
      <c r="D857"/>
      <c r="H857" s="6"/>
      <c r="I857" s="4"/>
    </row>
    <row r="858" spans="1:9" x14ac:dyDescent="0.2">
      <c r="A858"/>
      <c r="B858"/>
      <c r="C858"/>
      <c r="D858"/>
      <c r="H858" s="6"/>
      <c r="I858" s="4"/>
    </row>
    <row r="859" spans="1:9" x14ac:dyDescent="0.2">
      <c r="A859"/>
      <c r="B859"/>
      <c r="C859"/>
      <c r="D859"/>
      <c r="H859" s="6"/>
      <c r="I859" s="4"/>
    </row>
    <row r="860" spans="1:9" x14ac:dyDescent="0.2">
      <c r="A860"/>
      <c r="B860"/>
      <c r="C860"/>
      <c r="D860"/>
      <c r="H860" s="6"/>
      <c r="I860" s="4"/>
    </row>
    <row r="861" spans="1:9" x14ac:dyDescent="0.2">
      <c r="A861"/>
      <c r="B861"/>
      <c r="C861"/>
      <c r="D861"/>
      <c r="H861" s="6"/>
      <c r="I861" s="4"/>
    </row>
    <row r="862" spans="1:9" x14ac:dyDescent="0.2">
      <c r="A862"/>
      <c r="B862"/>
      <c r="C862"/>
      <c r="D862"/>
      <c r="H862" s="6"/>
      <c r="I862" s="4"/>
    </row>
    <row r="863" spans="1:9" x14ac:dyDescent="0.2">
      <c r="A863"/>
      <c r="B863"/>
      <c r="C863"/>
      <c r="D863"/>
      <c r="H863" s="6"/>
      <c r="I863" s="4"/>
    </row>
    <row r="864" spans="1:9" x14ac:dyDescent="0.2">
      <c r="A864"/>
      <c r="B864"/>
      <c r="C864"/>
      <c r="D864"/>
      <c r="H864" s="6"/>
      <c r="I864" s="4"/>
    </row>
    <row r="865" spans="1:9" x14ac:dyDescent="0.2">
      <c r="A865"/>
      <c r="B865"/>
      <c r="C865"/>
      <c r="D865"/>
      <c r="H865" s="6"/>
      <c r="I865" s="4"/>
    </row>
    <row r="866" spans="1:9" x14ac:dyDescent="0.2">
      <c r="A866"/>
      <c r="B866"/>
      <c r="C866"/>
      <c r="D866"/>
      <c r="H866" s="6"/>
      <c r="I866" s="4"/>
    </row>
    <row r="867" spans="1:9" x14ac:dyDescent="0.2">
      <c r="A867"/>
      <c r="B867"/>
      <c r="C867"/>
      <c r="D867"/>
      <c r="H867" s="6"/>
      <c r="I867" s="4"/>
    </row>
    <row r="868" spans="1:9" x14ac:dyDescent="0.2">
      <c r="A868"/>
      <c r="B868"/>
      <c r="C868"/>
      <c r="D868"/>
      <c r="H868" s="6"/>
      <c r="I868" s="4"/>
    </row>
    <row r="869" spans="1:9" x14ac:dyDescent="0.2">
      <c r="A869"/>
      <c r="B869"/>
      <c r="C869"/>
      <c r="D869"/>
      <c r="H869" s="6"/>
      <c r="I869" s="4"/>
    </row>
    <row r="870" spans="1:9" x14ac:dyDescent="0.2">
      <c r="A870"/>
      <c r="B870"/>
      <c r="C870"/>
      <c r="D870"/>
      <c r="H870" s="6"/>
      <c r="I870" s="4"/>
    </row>
    <row r="871" spans="1:9" x14ac:dyDescent="0.2">
      <c r="A871"/>
      <c r="B871"/>
      <c r="C871"/>
      <c r="D871"/>
      <c r="H871" s="6"/>
      <c r="I871" s="4"/>
    </row>
    <row r="872" spans="1:9" x14ac:dyDescent="0.2">
      <c r="A872"/>
      <c r="B872"/>
      <c r="C872"/>
      <c r="D872"/>
      <c r="H872" s="6"/>
      <c r="I872" s="4"/>
    </row>
    <row r="873" spans="1:9" x14ac:dyDescent="0.2">
      <c r="A873"/>
      <c r="B873"/>
      <c r="C873"/>
      <c r="D873"/>
      <c r="H873" s="6"/>
      <c r="I873" s="4"/>
    </row>
    <row r="874" spans="1:9" x14ac:dyDescent="0.2">
      <c r="A874"/>
      <c r="B874"/>
      <c r="C874"/>
      <c r="D874"/>
      <c r="H874" s="6"/>
      <c r="I874" s="4"/>
    </row>
    <row r="875" spans="1:9" x14ac:dyDescent="0.2">
      <c r="A875"/>
      <c r="B875"/>
      <c r="C875"/>
      <c r="D875"/>
      <c r="H875" s="6"/>
      <c r="I875" s="4"/>
    </row>
    <row r="876" spans="1:9" x14ac:dyDescent="0.2">
      <c r="A876"/>
      <c r="B876"/>
      <c r="C876"/>
      <c r="D876"/>
      <c r="H876" s="6"/>
      <c r="I876" s="4"/>
    </row>
    <row r="877" spans="1:9" x14ac:dyDescent="0.2">
      <c r="A877"/>
      <c r="B877"/>
      <c r="C877"/>
      <c r="D877"/>
      <c r="H877" s="6"/>
      <c r="I877" s="4"/>
    </row>
    <row r="878" spans="1:9" x14ac:dyDescent="0.2">
      <c r="A878"/>
      <c r="B878"/>
      <c r="C878"/>
      <c r="D878"/>
      <c r="H878" s="6"/>
      <c r="I878" s="4"/>
    </row>
    <row r="879" spans="1:9" x14ac:dyDescent="0.2">
      <c r="A879"/>
      <c r="B879"/>
      <c r="C879"/>
      <c r="D879"/>
      <c r="H879" s="6"/>
      <c r="I879" s="4"/>
    </row>
    <row r="880" spans="1:9" x14ac:dyDescent="0.2">
      <c r="A880"/>
      <c r="B880"/>
      <c r="C880"/>
      <c r="D880"/>
      <c r="H880" s="6"/>
      <c r="I880" s="4"/>
    </row>
    <row r="881" spans="1:9" x14ac:dyDescent="0.2">
      <c r="A881"/>
      <c r="B881"/>
      <c r="C881"/>
      <c r="D881"/>
      <c r="H881" s="6"/>
      <c r="I881" s="4"/>
    </row>
    <row r="882" spans="1:9" x14ac:dyDescent="0.2">
      <c r="A882"/>
      <c r="B882"/>
      <c r="C882"/>
      <c r="D882"/>
      <c r="H882" s="6"/>
      <c r="I882" s="4"/>
    </row>
    <row r="883" spans="1:9" x14ac:dyDescent="0.2">
      <c r="A883"/>
      <c r="B883"/>
      <c r="C883"/>
      <c r="D883"/>
      <c r="H883" s="6"/>
      <c r="I883" s="4"/>
    </row>
    <row r="884" spans="1:9" x14ac:dyDescent="0.2">
      <c r="A884"/>
      <c r="B884"/>
      <c r="C884"/>
      <c r="D884"/>
      <c r="H884" s="6"/>
      <c r="I884" s="4"/>
    </row>
    <row r="885" spans="1:9" x14ac:dyDescent="0.2">
      <c r="A885"/>
      <c r="B885"/>
      <c r="C885"/>
      <c r="D885"/>
      <c r="H885" s="6"/>
      <c r="I885" s="4"/>
    </row>
    <row r="886" spans="1:9" x14ac:dyDescent="0.2">
      <c r="A886"/>
      <c r="B886"/>
      <c r="C886"/>
      <c r="D886"/>
      <c r="H886" s="6"/>
      <c r="I886" s="4"/>
    </row>
    <row r="887" spans="1:9" x14ac:dyDescent="0.2">
      <c r="A887"/>
      <c r="B887"/>
      <c r="C887"/>
      <c r="D887"/>
      <c r="H887" s="6"/>
      <c r="I887" s="4"/>
    </row>
    <row r="888" spans="1:9" x14ac:dyDescent="0.2">
      <c r="A888"/>
      <c r="B888"/>
      <c r="C888"/>
      <c r="D888"/>
      <c r="H888" s="6"/>
      <c r="I888" s="4"/>
    </row>
    <row r="889" spans="1:9" x14ac:dyDescent="0.2">
      <c r="A889"/>
      <c r="B889"/>
      <c r="C889"/>
      <c r="D889"/>
      <c r="H889" s="6"/>
      <c r="I889" s="4"/>
    </row>
    <row r="890" spans="1:9" x14ac:dyDescent="0.2">
      <c r="A890"/>
      <c r="B890"/>
      <c r="C890"/>
      <c r="D890"/>
      <c r="H890" s="6"/>
      <c r="I890" s="4"/>
    </row>
    <row r="891" spans="1:9" x14ac:dyDescent="0.2">
      <c r="A891"/>
      <c r="B891"/>
      <c r="C891"/>
      <c r="D891"/>
      <c r="H891" s="6"/>
      <c r="I891" s="4"/>
    </row>
    <row r="892" spans="1:9" x14ac:dyDescent="0.2">
      <c r="A892"/>
      <c r="B892"/>
      <c r="C892"/>
      <c r="D892"/>
      <c r="H892" s="6"/>
      <c r="I892" s="4"/>
    </row>
    <row r="893" spans="1:9" x14ac:dyDescent="0.2">
      <c r="A893"/>
      <c r="B893"/>
      <c r="C893"/>
      <c r="D893"/>
      <c r="H893" s="6"/>
      <c r="I893" s="4"/>
    </row>
    <row r="894" spans="1:9" x14ac:dyDescent="0.2">
      <c r="A894"/>
      <c r="B894"/>
      <c r="C894"/>
      <c r="D894"/>
      <c r="H894" s="6"/>
      <c r="I894" s="4"/>
    </row>
    <row r="895" spans="1:9" x14ac:dyDescent="0.2">
      <c r="A895"/>
      <c r="B895"/>
      <c r="C895"/>
      <c r="D895"/>
      <c r="H895" s="6"/>
      <c r="I895" s="4"/>
    </row>
    <row r="896" spans="1:9" x14ac:dyDescent="0.2">
      <c r="A896"/>
      <c r="B896"/>
      <c r="C896"/>
      <c r="D896"/>
      <c r="H896" s="6"/>
      <c r="I896" s="4"/>
    </row>
    <row r="897" spans="1:9" x14ac:dyDescent="0.2">
      <c r="A897"/>
      <c r="B897"/>
      <c r="C897"/>
      <c r="D897"/>
      <c r="H897" s="6"/>
      <c r="I897" s="4"/>
    </row>
    <row r="898" spans="1:9" x14ac:dyDescent="0.2">
      <c r="A898"/>
      <c r="B898"/>
      <c r="C898"/>
      <c r="D898"/>
      <c r="H898" s="6"/>
      <c r="I898" s="4"/>
    </row>
    <row r="899" spans="1:9" x14ac:dyDescent="0.2">
      <c r="A899"/>
      <c r="B899"/>
      <c r="C899"/>
      <c r="D899"/>
      <c r="H899" s="6"/>
      <c r="I899" s="4"/>
    </row>
    <row r="900" spans="1:9" x14ac:dyDescent="0.2">
      <c r="A900"/>
      <c r="B900"/>
      <c r="C900"/>
      <c r="D900"/>
      <c r="H900" s="6"/>
      <c r="I900" s="4"/>
    </row>
    <row r="901" spans="1:9" x14ac:dyDescent="0.2">
      <c r="A901"/>
      <c r="B901"/>
      <c r="C901"/>
      <c r="D901"/>
      <c r="H901" s="6"/>
      <c r="I901" s="4"/>
    </row>
    <row r="902" spans="1:9" x14ac:dyDescent="0.2">
      <c r="A902"/>
      <c r="B902"/>
      <c r="C902"/>
      <c r="D902"/>
      <c r="H902" s="6"/>
      <c r="I902" s="4"/>
    </row>
    <row r="903" spans="1:9" x14ac:dyDescent="0.2">
      <c r="A903"/>
      <c r="B903"/>
      <c r="C903"/>
      <c r="D903"/>
      <c r="H903" s="6"/>
      <c r="I903" s="4"/>
    </row>
    <row r="904" spans="1:9" x14ac:dyDescent="0.2">
      <c r="A904"/>
      <c r="B904"/>
      <c r="C904"/>
      <c r="D904"/>
      <c r="H904" s="6"/>
      <c r="I904" s="4"/>
    </row>
    <row r="905" spans="1:9" x14ac:dyDescent="0.2">
      <c r="A905"/>
      <c r="B905"/>
      <c r="C905"/>
      <c r="D905"/>
      <c r="H905" s="6"/>
      <c r="I905" s="4"/>
    </row>
    <row r="906" spans="1:9" x14ac:dyDescent="0.2">
      <c r="A906"/>
      <c r="B906"/>
      <c r="C906"/>
      <c r="D906"/>
      <c r="H906" s="6"/>
      <c r="I906" s="4"/>
    </row>
    <row r="907" spans="1:9" x14ac:dyDescent="0.2">
      <c r="A907"/>
      <c r="B907"/>
      <c r="C907"/>
      <c r="D907"/>
      <c r="H907" s="6"/>
      <c r="I907" s="4"/>
    </row>
    <row r="908" spans="1:9" x14ac:dyDescent="0.2">
      <c r="A908"/>
      <c r="B908"/>
      <c r="C908"/>
      <c r="D908"/>
      <c r="H908" s="6"/>
      <c r="I908" s="4"/>
    </row>
    <row r="909" spans="1:9" x14ac:dyDescent="0.2">
      <c r="A909"/>
      <c r="B909"/>
      <c r="C909"/>
      <c r="D909"/>
      <c r="H909" s="6"/>
      <c r="I909" s="4"/>
    </row>
    <row r="910" spans="1:9" x14ac:dyDescent="0.2">
      <c r="A910"/>
      <c r="B910"/>
      <c r="C910"/>
      <c r="D910"/>
      <c r="H910" s="6"/>
      <c r="I910" s="4"/>
    </row>
    <row r="911" spans="1:9" x14ac:dyDescent="0.2">
      <c r="A911"/>
      <c r="B911"/>
      <c r="C911"/>
      <c r="D911"/>
      <c r="H911" s="6"/>
      <c r="I911" s="4"/>
    </row>
    <row r="912" spans="1:9" x14ac:dyDescent="0.2">
      <c r="A912"/>
      <c r="B912"/>
      <c r="C912"/>
      <c r="D912"/>
      <c r="H912" s="6"/>
      <c r="I912" s="4"/>
    </row>
    <row r="913" spans="1:9" x14ac:dyDescent="0.2">
      <c r="A913"/>
      <c r="B913"/>
      <c r="C913"/>
      <c r="D913"/>
      <c r="H913" s="6"/>
      <c r="I913" s="4"/>
    </row>
    <row r="914" spans="1:9" x14ac:dyDescent="0.2">
      <c r="A914"/>
      <c r="B914"/>
      <c r="C914"/>
      <c r="D914"/>
      <c r="H914" s="6"/>
      <c r="I914" s="4"/>
    </row>
    <row r="915" spans="1:9" x14ac:dyDescent="0.2">
      <c r="A915"/>
      <c r="B915"/>
      <c r="C915"/>
      <c r="D915"/>
      <c r="H915" s="6"/>
      <c r="I915" s="4"/>
    </row>
    <row r="916" spans="1:9" x14ac:dyDescent="0.2">
      <c r="A916"/>
      <c r="B916"/>
      <c r="C916"/>
      <c r="D916"/>
      <c r="H916" s="6"/>
      <c r="I916" s="4"/>
    </row>
    <row r="917" spans="1:9" x14ac:dyDescent="0.2">
      <c r="A917"/>
      <c r="B917"/>
      <c r="C917"/>
      <c r="D917"/>
      <c r="H917" s="6"/>
      <c r="I917" s="4"/>
    </row>
    <row r="918" spans="1:9" x14ac:dyDescent="0.2">
      <c r="A918"/>
      <c r="B918"/>
      <c r="C918"/>
      <c r="D918"/>
      <c r="H918" s="6"/>
      <c r="I918" s="4"/>
    </row>
    <row r="919" spans="1:9" x14ac:dyDescent="0.2">
      <c r="A919"/>
      <c r="B919"/>
      <c r="C919"/>
      <c r="D919"/>
      <c r="H919" s="6"/>
      <c r="I919" s="4"/>
    </row>
    <row r="920" spans="1:9" x14ac:dyDescent="0.2">
      <c r="A920"/>
      <c r="B920"/>
      <c r="C920"/>
      <c r="D920"/>
      <c r="H920" s="6"/>
      <c r="I920" s="4"/>
    </row>
    <row r="921" spans="1:9" x14ac:dyDescent="0.2">
      <c r="A921"/>
      <c r="B921"/>
      <c r="C921"/>
      <c r="D921"/>
      <c r="H921" s="6"/>
      <c r="I921" s="4"/>
    </row>
    <row r="922" spans="1:9" x14ac:dyDescent="0.2">
      <c r="A922"/>
      <c r="B922"/>
      <c r="C922"/>
      <c r="D922"/>
      <c r="H922" s="6"/>
      <c r="I922" s="4"/>
    </row>
    <row r="923" spans="1:9" x14ac:dyDescent="0.2">
      <c r="A923"/>
      <c r="B923"/>
      <c r="C923"/>
      <c r="D923"/>
      <c r="H923" s="6"/>
      <c r="I923" s="4"/>
    </row>
    <row r="924" spans="1:9" x14ac:dyDescent="0.2">
      <c r="A924"/>
      <c r="B924"/>
      <c r="C924"/>
      <c r="D924"/>
      <c r="H924" s="6"/>
      <c r="I924" s="4"/>
    </row>
    <row r="925" spans="1:9" x14ac:dyDescent="0.2">
      <c r="A925"/>
      <c r="B925"/>
      <c r="C925"/>
      <c r="D925"/>
      <c r="H925" s="6"/>
      <c r="I925" s="4"/>
    </row>
    <row r="926" spans="1:9" x14ac:dyDescent="0.2">
      <c r="A926"/>
      <c r="B926"/>
      <c r="C926"/>
      <c r="D926"/>
      <c r="H926" s="6"/>
      <c r="I926" s="4"/>
    </row>
    <row r="927" spans="1:9" x14ac:dyDescent="0.2">
      <c r="A927"/>
      <c r="B927"/>
      <c r="C927"/>
      <c r="D927"/>
      <c r="H927" s="6"/>
      <c r="I927" s="4"/>
    </row>
    <row r="928" spans="1:9" x14ac:dyDescent="0.2">
      <c r="A928"/>
      <c r="B928"/>
      <c r="C928"/>
      <c r="D928"/>
      <c r="H928" s="6"/>
      <c r="I928" s="4"/>
    </row>
    <row r="929" spans="1:9" x14ac:dyDescent="0.2">
      <c r="A929"/>
      <c r="B929"/>
      <c r="C929"/>
      <c r="D929"/>
      <c r="H929" s="6"/>
      <c r="I929" s="4"/>
    </row>
    <row r="930" spans="1:9" x14ac:dyDescent="0.2">
      <c r="A930"/>
      <c r="B930"/>
      <c r="C930"/>
      <c r="D930"/>
      <c r="H930" s="6"/>
      <c r="I930" s="4"/>
    </row>
    <row r="931" spans="1:9" x14ac:dyDescent="0.2">
      <c r="A931"/>
      <c r="B931"/>
      <c r="C931"/>
      <c r="D931"/>
      <c r="H931" s="6"/>
      <c r="I931" s="4"/>
    </row>
    <row r="932" spans="1:9" x14ac:dyDescent="0.2">
      <c r="A932"/>
      <c r="B932"/>
      <c r="C932"/>
      <c r="D932"/>
      <c r="H932" s="6"/>
      <c r="I932" s="4"/>
    </row>
    <row r="933" spans="1:9" x14ac:dyDescent="0.2">
      <c r="A933"/>
      <c r="B933"/>
      <c r="C933"/>
      <c r="D933"/>
      <c r="H933" s="6"/>
      <c r="I933" s="4"/>
    </row>
    <row r="934" spans="1:9" x14ac:dyDescent="0.2">
      <c r="A934"/>
      <c r="B934"/>
      <c r="C934"/>
      <c r="D934"/>
      <c r="H934" s="6"/>
      <c r="I934" s="4"/>
    </row>
    <row r="935" spans="1:9" x14ac:dyDescent="0.2">
      <c r="A935"/>
      <c r="B935"/>
      <c r="C935"/>
      <c r="D935"/>
      <c r="H935" s="6"/>
      <c r="I935" s="4"/>
    </row>
    <row r="936" spans="1:9" x14ac:dyDescent="0.2">
      <c r="A936"/>
      <c r="B936"/>
      <c r="C936"/>
      <c r="D936"/>
      <c r="H936" s="6"/>
      <c r="I936" s="4"/>
    </row>
    <row r="937" spans="1:9" x14ac:dyDescent="0.2">
      <c r="A937"/>
      <c r="B937"/>
      <c r="C937"/>
      <c r="D937"/>
      <c r="H937" s="6"/>
      <c r="I937" s="4"/>
    </row>
    <row r="938" spans="1:9" x14ac:dyDescent="0.2">
      <c r="A938"/>
      <c r="B938"/>
      <c r="C938"/>
      <c r="D938"/>
      <c r="H938" s="6"/>
      <c r="I938" s="4"/>
    </row>
    <row r="939" spans="1:9" x14ac:dyDescent="0.2">
      <c r="A939"/>
      <c r="B939"/>
      <c r="C939"/>
      <c r="D939"/>
      <c r="H939" s="6"/>
      <c r="I939" s="4"/>
    </row>
    <row r="940" spans="1:9" x14ac:dyDescent="0.2">
      <c r="A940"/>
      <c r="B940"/>
      <c r="C940"/>
      <c r="D940"/>
      <c r="H940" s="6"/>
      <c r="I940" s="4"/>
    </row>
    <row r="941" spans="1:9" x14ac:dyDescent="0.2">
      <c r="A941"/>
      <c r="B941"/>
      <c r="C941"/>
      <c r="D941"/>
      <c r="H941" s="6"/>
      <c r="I941" s="4"/>
    </row>
    <row r="942" spans="1:9" x14ac:dyDescent="0.2">
      <c r="A942"/>
      <c r="B942"/>
      <c r="C942"/>
      <c r="D942"/>
      <c r="H942" s="6"/>
      <c r="I942" s="4"/>
    </row>
    <row r="943" spans="1:9" x14ac:dyDescent="0.2">
      <c r="A943"/>
      <c r="B943"/>
      <c r="C943"/>
      <c r="D943"/>
      <c r="H943" s="6"/>
      <c r="I943" s="4"/>
    </row>
    <row r="944" spans="1:9" x14ac:dyDescent="0.2">
      <c r="A944"/>
      <c r="B944"/>
      <c r="C944"/>
      <c r="D944"/>
      <c r="H944" s="6"/>
      <c r="I944" s="4"/>
    </row>
    <row r="945" spans="1:9" x14ac:dyDescent="0.2">
      <c r="A945"/>
      <c r="B945"/>
      <c r="C945"/>
      <c r="D945"/>
      <c r="H945" s="6"/>
      <c r="I945" s="4"/>
    </row>
    <row r="946" spans="1:9" x14ac:dyDescent="0.2">
      <c r="A946"/>
      <c r="B946"/>
      <c r="C946"/>
      <c r="D946"/>
      <c r="H946" s="6"/>
      <c r="I946" s="4"/>
    </row>
    <row r="947" spans="1:9" x14ac:dyDescent="0.2">
      <c r="A947"/>
      <c r="B947"/>
      <c r="C947"/>
      <c r="D947"/>
      <c r="H947" s="6"/>
      <c r="I947" s="4"/>
    </row>
    <row r="948" spans="1:9" x14ac:dyDescent="0.2">
      <c r="A948"/>
      <c r="B948"/>
      <c r="C948"/>
      <c r="D948"/>
      <c r="H948" s="6"/>
      <c r="I948" s="4"/>
    </row>
    <row r="949" spans="1:9" x14ac:dyDescent="0.2">
      <c r="A949"/>
      <c r="B949"/>
      <c r="C949"/>
      <c r="D949"/>
      <c r="H949" s="6"/>
      <c r="I949" s="4"/>
    </row>
    <row r="950" spans="1:9" x14ac:dyDescent="0.2">
      <c r="A950"/>
      <c r="B950"/>
      <c r="C950"/>
      <c r="D950"/>
      <c r="H950" s="6"/>
      <c r="I950" s="4"/>
    </row>
    <row r="951" spans="1:9" x14ac:dyDescent="0.2">
      <c r="A951"/>
      <c r="B951"/>
      <c r="C951"/>
      <c r="D951"/>
      <c r="H951" s="6"/>
      <c r="I951" s="4"/>
    </row>
    <row r="952" spans="1:9" x14ac:dyDescent="0.2">
      <c r="A952"/>
      <c r="B952"/>
      <c r="C952"/>
      <c r="D952"/>
      <c r="H952" s="6"/>
      <c r="I952" s="4"/>
    </row>
    <row r="953" spans="1:9" x14ac:dyDescent="0.2">
      <c r="A953"/>
      <c r="B953"/>
      <c r="C953"/>
      <c r="D953"/>
      <c r="H953" s="6"/>
      <c r="I953" s="4"/>
    </row>
    <row r="954" spans="1:9" x14ac:dyDescent="0.2">
      <c r="A954"/>
      <c r="B954"/>
      <c r="C954"/>
      <c r="D954"/>
      <c r="H954" s="6"/>
      <c r="I954" s="4"/>
    </row>
    <row r="955" spans="1:9" x14ac:dyDescent="0.2">
      <c r="A955"/>
      <c r="B955"/>
      <c r="C955"/>
      <c r="D955"/>
      <c r="H955" s="6"/>
      <c r="I955" s="4"/>
    </row>
    <row r="956" spans="1:9" x14ac:dyDescent="0.2">
      <c r="A956"/>
      <c r="B956"/>
      <c r="C956"/>
      <c r="D956"/>
      <c r="H956" s="6"/>
      <c r="I956" s="4"/>
    </row>
    <row r="957" spans="1:9" x14ac:dyDescent="0.2">
      <c r="A957"/>
      <c r="B957"/>
      <c r="C957"/>
      <c r="D957"/>
      <c r="H957" s="6"/>
      <c r="I957" s="4"/>
    </row>
    <row r="958" spans="1:9" x14ac:dyDescent="0.2">
      <c r="A958"/>
      <c r="B958"/>
      <c r="C958"/>
      <c r="D958"/>
      <c r="H958" s="6"/>
      <c r="I958" s="4"/>
    </row>
    <row r="959" spans="1:9" x14ac:dyDescent="0.2">
      <c r="A959"/>
      <c r="B959"/>
      <c r="C959"/>
      <c r="D959"/>
      <c r="H959" s="6"/>
      <c r="I959" s="4"/>
    </row>
    <row r="960" spans="1:9" x14ac:dyDescent="0.2">
      <c r="A960"/>
      <c r="B960"/>
      <c r="C960"/>
      <c r="D960"/>
      <c r="H960" s="6"/>
      <c r="I960" s="4"/>
    </row>
    <row r="961" spans="1:9" x14ac:dyDescent="0.2">
      <c r="A961"/>
      <c r="B961"/>
      <c r="C961"/>
      <c r="D961"/>
      <c r="H961" s="6"/>
      <c r="I961" s="4"/>
    </row>
    <row r="962" spans="1:9" x14ac:dyDescent="0.2">
      <c r="A962"/>
      <c r="B962"/>
      <c r="C962"/>
      <c r="D962"/>
      <c r="H962" s="6"/>
      <c r="I962" s="4"/>
    </row>
    <row r="963" spans="1:9" x14ac:dyDescent="0.2">
      <c r="A963"/>
      <c r="B963"/>
      <c r="C963"/>
      <c r="D963"/>
      <c r="H963" s="6"/>
      <c r="I963" s="4"/>
    </row>
    <row r="964" spans="1:9" x14ac:dyDescent="0.2">
      <c r="A964"/>
      <c r="B964"/>
      <c r="C964"/>
      <c r="D964"/>
      <c r="H964" s="6"/>
      <c r="I964" s="4"/>
    </row>
    <row r="965" spans="1:9" x14ac:dyDescent="0.2">
      <c r="A965"/>
      <c r="B965"/>
      <c r="C965"/>
      <c r="D965"/>
      <c r="H965" s="6"/>
      <c r="I965" s="4"/>
    </row>
    <row r="966" spans="1:9" x14ac:dyDescent="0.2">
      <c r="A966"/>
      <c r="B966"/>
      <c r="C966"/>
      <c r="D966"/>
      <c r="H966" s="6"/>
      <c r="I966" s="4"/>
    </row>
    <row r="967" spans="1:9" x14ac:dyDescent="0.2">
      <c r="A967"/>
      <c r="B967"/>
      <c r="C967"/>
      <c r="D967"/>
      <c r="H967" s="6"/>
      <c r="I967" s="4"/>
    </row>
    <row r="968" spans="1:9" x14ac:dyDescent="0.2">
      <c r="A968"/>
      <c r="B968"/>
      <c r="C968"/>
      <c r="D968"/>
      <c r="H968" s="6"/>
      <c r="I968" s="4"/>
    </row>
    <row r="969" spans="1:9" x14ac:dyDescent="0.2">
      <c r="A969"/>
      <c r="B969"/>
      <c r="C969"/>
      <c r="D969"/>
      <c r="H969" s="6"/>
      <c r="I969" s="4"/>
    </row>
    <row r="970" spans="1:9" x14ac:dyDescent="0.2">
      <c r="A970"/>
      <c r="B970"/>
      <c r="C970"/>
      <c r="D970"/>
      <c r="H970" s="6"/>
      <c r="I970" s="4"/>
    </row>
    <row r="971" spans="1:9" x14ac:dyDescent="0.2">
      <c r="A971"/>
      <c r="B971"/>
      <c r="C971"/>
      <c r="D971"/>
      <c r="H971" s="6"/>
      <c r="I971" s="4"/>
    </row>
    <row r="972" spans="1:9" x14ac:dyDescent="0.2">
      <c r="A972"/>
      <c r="B972"/>
      <c r="C972"/>
      <c r="D972"/>
      <c r="H972" s="6"/>
      <c r="I972" s="4"/>
    </row>
    <row r="973" spans="1:9" x14ac:dyDescent="0.2">
      <c r="A973"/>
      <c r="B973"/>
      <c r="C973"/>
      <c r="D973"/>
      <c r="H973" s="6"/>
      <c r="I973" s="4"/>
    </row>
    <row r="974" spans="1:9" x14ac:dyDescent="0.2">
      <c r="A974"/>
      <c r="B974"/>
      <c r="C974"/>
      <c r="D974"/>
      <c r="H974" s="6"/>
      <c r="I974" s="4"/>
    </row>
    <row r="975" spans="1:9" x14ac:dyDescent="0.2">
      <c r="A975"/>
      <c r="B975"/>
      <c r="C975"/>
      <c r="D975"/>
      <c r="H975" s="6"/>
      <c r="I975" s="4"/>
    </row>
    <row r="976" spans="1:9" x14ac:dyDescent="0.2">
      <c r="A976"/>
      <c r="B976"/>
      <c r="C976"/>
      <c r="D976"/>
      <c r="H976" s="6"/>
      <c r="I976" s="4"/>
    </row>
    <row r="977" spans="1:9" x14ac:dyDescent="0.2">
      <c r="A977"/>
      <c r="B977"/>
      <c r="C977"/>
      <c r="D977"/>
      <c r="H977" s="6"/>
      <c r="I977" s="4"/>
    </row>
    <row r="978" spans="1:9" x14ac:dyDescent="0.2">
      <c r="A978"/>
      <c r="B978"/>
      <c r="C978"/>
      <c r="D978"/>
      <c r="H978" s="6"/>
      <c r="I978" s="4"/>
    </row>
    <row r="979" spans="1:9" x14ac:dyDescent="0.2">
      <c r="A979"/>
      <c r="B979"/>
      <c r="C979"/>
      <c r="D979"/>
      <c r="H979" s="6"/>
      <c r="I979" s="4"/>
    </row>
    <row r="980" spans="1:9" x14ac:dyDescent="0.2">
      <c r="A980"/>
      <c r="B980"/>
      <c r="C980"/>
      <c r="D980"/>
      <c r="H980" s="6"/>
      <c r="I980" s="4"/>
    </row>
    <row r="981" spans="1:9" x14ac:dyDescent="0.2">
      <c r="A981"/>
      <c r="B981"/>
      <c r="C981"/>
      <c r="D981"/>
      <c r="H981" s="6"/>
      <c r="I981" s="4"/>
    </row>
    <row r="982" spans="1:9" x14ac:dyDescent="0.2">
      <c r="A982"/>
      <c r="B982"/>
      <c r="C982"/>
      <c r="D982"/>
      <c r="H982" s="6"/>
      <c r="I982" s="4"/>
    </row>
    <row r="983" spans="1:9" x14ac:dyDescent="0.2">
      <c r="A983"/>
      <c r="B983"/>
      <c r="C983"/>
      <c r="D983"/>
      <c r="H983" s="6"/>
      <c r="I983" s="4"/>
    </row>
    <row r="984" spans="1:9" x14ac:dyDescent="0.2">
      <c r="A984"/>
      <c r="B984"/>
      <c r="C984"/>
      <c r="D984"/>
      <c r="H984" s="6"/>
      <c r="I984" s="4"/>
    </row>
    <row r="985" spans="1:9" x14ac:dyDescent="0.2">
      <c r="A985"/>
      <c r="B985"/>
      <c r="C985"/>
      <c r="D985"/>
      <c r="H985" s="6"/>
      <c r="I985" s="4"/>
    </row>
    <row r="986" spans="1:9" x14ac:dyDescent="0.2">
      <c r="A986"/>
      <c r="B986"/>
      <c r="C986"/>
      <c r="D986"/>
      <c r="H986" s="6"/>
      <c r="I986" s="4"/>
    </row>
    <row r="987" spans="1:9" x14ac:dyDescent="0.2">
      <c r="A987"/>
      <c r="B987"/>
      <c r="C987"/>
      <c r="D987"/>
      <c r="H987" s="6"/>
      <c r="I987" s="4"/>
    </row>
    <row r="988" spans="1:9" x14ac:dyDescent="0.2">
      <c r="A988"/>
      <c r="B988"/>
      <c r="C988"/>
      <c r="D988"/>
      <c r="H988" s="6"/>
      <c r="I988" s="4"/>
    </row>
    <row r="989" spans="1:9" x14ac:dyDescent="0.2">
      <c r="A989"/>
      <c r="B989"/>
      <c r="C989"/>
      <c r="D989"/>
      <c r="H989" s="6"/>
      <c r="I989" s="4"/>
    </row>
    <row r="990" spans="1:9" x14ac:dyDescent="0.2">
      <c r="A990"/>
      <c r="B990"/>
      <c r="C990"/>
      <c r="D990"/>
      <c r="H990" s="6"/>
      <c r="I990" s="4"/>
    </row>
    <row r="991" spans="1:9" x14ac:dyDescent="0.2">
      <c r="A991"/>
      <c r="B991"/>
      <c r="C991"/>
      <c r="D991"/>
      <c r="H991" s="6"/>
      <c r="I991" s="4"/>
    </row>
    <row r="992" spans="1:9" x14ac:dyDescent="0.2">
      <c r="A992"/>
      <c r="B992"/>
      <c r="C992"/>
      <c r="D992"/>
      <c r="H992" s="6"/>
      <c r="I992" s="4"/>
    </row>
    <row r="993" spans="1:9" x14ac:dyDescent="0.2">
      <c r="A993"/>
      <c r="B993"/>
      <c r="C993"/>
      <c r="D993"/>
      <c r="H993" s="6"/>
      <c r="I993" s="4"/>
    </row>
    <row r="994" spans="1:9" x14ac:dyDescent="0.2">
      <c r="A994"/>
      <c r="B994"/>
      <c r="C994"/>
      <c r="D994"/>
      <c r="H994" s="6"/>
      <c r="I994" s="4"/>
    </row>
    <row r="995" spans="1:9" x14ac:dyDescent="0.2">
      <c r="A995"/>
      <c r="B995"/>
      <c r="C995"/>
      <c r="D995"/>
      <c r="H995" s="6"/>
      <c r="I995" s="4"/>
    </row>
    <row r="996" spans="1:9" x14ac:dyDescent="0.2">
      <c r="A996"/>
      <c r="B996"/>
      <c r="C996"/>
      <c r="D996"/>
      <c r="H996" s="6"/>
      <c r="I996" s="4"/>
    </row>
    <row r="997" spans="1:9" x14ac:dyDescent="0.2">
      <c r="A997"/>
      <c r="B997"/>
      <c r="C997"/>
      <c r="D997"/>
      <c r="H997" s="6"/>
      <c r="I997" s="4"/>
    </row>
    <row r="998" spans="1:9" x14ac:dyDescent="0.2">
      <c r="A998"/>
      <c r="B998"/>
      <c r="C998"/>
      <c r="D998"/>
      <c r="H998" s="6"/>
      <c r="I998" s="4"/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8"/>
  <sheetViews>
    <sheetView workbookViewId="0">
      <selection activeCell="Q11" sqref="Q11:Q15"/>
    </sheetView>
  </sheetViews>
  <sheetFormatPr defaultRowHeight="12.75" x14ac:dyDescent="0.2"/>
  <cols>
    <col min="1" max="1" width="17.42578125" style="1" bestFit="1" customWidth="1"/>
    <col min="2" max="2" width="22" style="1" bestFit="1" customWidth="1"/>
    <col min="3" max="3" width="10.42578125" style="1" bestFit="1" customWidth="1"/>
    <col min="4" max="4" width="22" style="1" bestFit="1" customWidth="1"/>
    <col min="5" max="5" width="9.140625" style="1"/>
    <col min="6" max="6" width="13.28515625" style="1" bestFit="1" customWidth="1"/>
    <col min="7" max="7" width="14" style="1" bestFit="1" customWidth="1"/>
    <col min="8" max="9" width="15" style="1" bestFit="1" customWidth="1"/>
    <col min="10" max="14" width="9.140625" style="1"/>
    <col min="15" max="15" width="13.28515625" style="1" bestFit="1" customWidth="1"/>
    <col min="16" max="16" width="18.42578125" style="1" bestFit="1" customWidth="1"/>
    <col min="17" max="16384" width="9.140625" style="1"/>
  </cols>
  <sheetData>
    <row r="1" spans="1:17" x14ac:dyDescent="0.2">
      <c r="A1" s="2" t="s">
        <v>0</v>
      </c>
      <c r="B1" s="1" t="s">
        <v>52</v>
      </c>
      <c r="D1" s="5">
        <v>42735</v>
      </c>
      <c r="F1" s="1">
        <v>5</v>
      </c>
      <c r="H1" s="1">
        <v>0.2</v>
      </c>
    </row>
    <row r="3" spans="1:17" x14ac:dyDescent="0.2">
      <c r="A3" s="2" t="s">
        <v>2</v>
      </c>
      <c r="B3" s="2" t="s">
        <v>3</v>
      </c>
      <c r="C3" s="2" t="s">
        <v>8</v>
      </c>
      <c r="D3" t="s">
        <v>1344</v>
      </c>
      <c r="E3" s="1" t="s">
        <v>1354</v>
      </c>
      <c r="F3" s="1" t="s">
        <v>1351</v>
      </c>
      <c r="G3" s="1" t="s">
        <v>1355</v>
      </c>
      <c r="H3" s="1" t="s">
        <v>1352</v>
      </c>
      <c r="I3" s="1" t="s">
        <v>1353</v>
      </c>
      <c r="O3" s="1" t="s">
        <v>1352</v>
      </c>
      <c r="P3" s="1" t="s">
        <v>1353</v>
      </c>
    </row>
    <row r="4" spans="1:17" x14ac:dyDescent="0.2">
      <c r="A4" s="1" t="s">
        <v>12</v>
      </c>
      <c r="B4" s="1" t="s">
        <v>13</v>
      </c>
      <c r="C4" s="5">
        <v>41152</v>
      </c>
      <c r="D4" s="4">
        <v>0</v>
      </c>
      <c r="E4" s="1">
        <f>YEAR(C4)</f>
        <v>2012</v>
      </c>
      <c r="F4" s="1">
        <f>IF(D4&lt;&gt;0,YEARFRAC($D$1,DATE(YEAR(C4),6,30),0),)</f>
        <v>0</v>
      </c>
      <c r="G4" s="1">
        <f>IF(F4&lt;&gt;0,$F$1-F4,0)</f>
        <v>0</v>
      </c>
      <c r="H4" s="6">
        <f>IF(G4&lt;=0,0,D4*$H$1)</f>
        <v>0</v>
      </c>
      <c r="I4" s="4">
        <f>G4*H4</f>
        <v>0</v>
      </c>
      <c r="M4" s="22" t="s">
        <v>12</v>
      </c>
      <c r="N4" s="22" t="s">
        <v>13</v>
      </c>
      <c r="O4" s="6">
        <f>SUMIFS(H$4:H$43,$A$4:$A$43,$M4,$B$4:$B$43,$N4)</f>
        <v>206617.18000000002</v>
      </c>
      <c r="P4" s="6">
        <f>SUMIFS(I$4:I$43,$A$4:$A$43,$M4,$B$4:$B$43,$N4)</f>
        <v>771040.07199999993</v>
      </c>
      <c r="Q4" s="4">
        <f t="shared" ref="Q4:Q9" si="0">IFERROR(P4/SUMIFS($P$4:$P$15,$M$4:$M$15,M4),0)</f>
        <v>1</v>
      </c>
    </row>
    <row r="5" spans="1:17" x14ac:dyDescent="0.2">
      <c r="A5" s="1" t="s">
        <v>12</v>
      </c>
      <c r="B5" s="1" t="s">
        <v>13</v>
      </c>
      <c r="C5" s="5">
        <v>41257</v>
      </c>
      <c r="D5" s="4">
        <v>0</v>
      </c>
      <c r="E5" s="1">
        <f t="shared" ref="E5:E43" si="1">YEAR(C5)</f>
        <v>2012</v>
      </c>
      <c r="F5" s="1">
        <f t="shared" ref="F5:F43" si="2">IF(D5&lt;&gt;0,YEARFRAC($D$1,DATE(YEAR(C5),6,30),0),)</f>
        <v>0</v>
      </c>
      <c r="G5" s="1">
        <f t="shared" ref="G5:G43" si="3">IF(F5&lt;&gt;0,$F$1-F5,0)</f>
        <v>0</v>
      </c>
      <c r="H5" s="6">
        <f t="shared" ref="H5:H43" si="4">IF(G5&lt;=0,0,D5*$H$1)</f>
        <v>0</v>
      </c>
      <c r="I5" s="4">
        <f t="shared" ref="I5:I43" si="5">G5*H5</f>
        <v>0</v>
      </c>
      <c r="M5" s="22" t="s">
        <v>12</v>
      </c>
      <c r="N5" s="22" t="s">
        <v>45</v>
      </c>
      <c r="O5" s="6">
        <f t="shared" ref="O5:O15" si="6">SUMIFS(H$4:H$43,$A$4:$A$43,$M5,$B$4:$B$43,$N5)</f>
        <v>0</v>
      </c>
      <c r="P5" s="6">
        <f t="shared" ref="P5:P15" si="7">SUMIFS(I$4:I$43,$A$4:$A$43,$M5,$B$4:$B$43,$N5)</f>
        <v>0</v>
      </c>
      <c r="Q5" s="4">
        <f t="shared" si="0"/>
        <v>0</v>
      </c>
    </row>
    <row r="6" spans="1:17" x14ac:dyDescent="0.2">
      <c r="A6" s="1" t="s">
        <v>12</v>
      </c>
      <c r="B6" s="1" t="s">
        <v>13</v>
      </c>
      <c r="C6" s="5">
        <v>41470</v>
      </c>
      <c r="D6" s="4">
        <v>0</v>
      </c>
      <c r="E6" s="1">
        <f t="shared" si="1"/>
        <v>2013</v>
      </c>
      <c r="F6" s="1">
        <f t="shared" si="2"/>
        <v>0</v>
      </c>
      <c r="G6" s="1">
        <f t="shared" si="3"/>
        <v>0</v>
      </c>
      <c r="H6" s="6">
        <f t="shared" si="4"/>
        <v>0</v>
      </c>
      <c r="I6" s="4">
        <f t="shared" si="5"/>
        <v>0</v>
      </c>
      <c r="M6" s="22" t="s">
        <v>12</v>
      </c>
      <c r="N6" s="22" t="s">
        <v>30</v>
      </c>
      <c r="O6" s="6">
        <f t="shared" si="6"/>
        <v>0</v>
      </c>
      <c r="P6" s="6">
        <f t="shared" si="7"/>
        <v>0</v>
      </c>
      <c r="Q6" s="4">
        <f t="shared" si="0"/>
        <v>0</v>
      </c>
    </row>
    <row r="7" spans="1:17" x14ac:dyDescent="0.2">
      <c r="A7" s="1" t="s">
        <v>12</v>
      </c>
      <c r="B7" s="1" t="s">
        <v>13</v>
      </c>
      <c r="C7" s="5">
        <v>41518</v>
      </c>
      <c r="D7" s="4">
        <v>0</v>
      </c>
      <c r="E7" s="1">
        <f t="shared" si="1"/>
        <v>2013</v>
      </c>
      <c r="F7" s="1">
        <f t="shared" si="2"/>
        <v>0</v>
      </c>
      <c r="G7" s="1">
        <f t="shared" si="3"/>
        <v>0</v>
      </c>
      <c r="H7" s="6">
        <f t="shared" si="4"/>
        <v>0</v>
      </c>
      <c r="I7" s="4">
        <f t="shared" si="5"/>
        <v>0</v>
      </c>
      <c r="M7" s="22" t="s">
        <v>12</v>
      </c>
      <c r="N7" s="22" t="s">
        <v>37</v>
      </c>
      <c r="O7" s="6">
        <f t="shared" si="6"/>
        <v>0</v>
      </c>
      <c r="P7" s="6">
        <f t="shared" si="7"/>
        <v>0</v>
      </c>
      <c r="Q7" s="4">
        <f t="shared" si="0"/>
        <v>0</v>
      </c>
    </row>
    <row r="8" spans="1:17" x14ac:dyDescent="0.2">
      <c r="A8" s="1" t="s">
        <v>12</v>
      </c>
      <c r="B8" s="1" t="s">
        <v>13</v>
      </c>
      <c r="C8" s="5">
        <v>41687</v>
      </c>
      <c r="D8" s="4">
        <v>0</v>
      </c>
      <c r="E8" s="1">
        <f t="shared" si="1"/>
        <v>2014</v>
      </c>
      <c r="F8" s="1">
        <f t="shared" si="2"/>
        <v>0</v>
      </c>
      <c r="G8" s="1">
        <f t="shared" si="3"/>
        <v>0</v>
      </c>
      <c r="H8" s="6">
        <f t="shared" si="4"/>
        <v>0</v>
      </c>
      <c r="I8" s="4">
        <f t="shared" si="5"/>
        <v>0</v>
      </c>
      <c r="M8" s="22" t="s">
        <v>34</v>
      </c>
      <c r="N8" s="22" t="s">
        <v>45</v>
      </c>
      <c r="O8" s="6">
        <f t="shared" si="6"/>
        <v>0</v>
      </c>
      <c r="P8" s="6">
        <f t="shared" si="7"/>
        <v>0</v>
      </c>
      <c r="Q8" s="4">
        <f t="shared" si="0"/>
        <v>0</v>
      </c>
    </row>
    <row r="9" spans="1:17" x14ac:dyDescent="0.2">
      <c r="A9" s="1" t="s">
        <v>12</v>
      </c>
      <c r="B9" s="1" t="s">
        <v>13</v>
      </c>
      <c r="C9" s="5">
        <v>41709</v>
      </c>
      <c r="D9" s="4">
        <v>0</v>
      </c>
      <c r="E9" s="1">
        <f t="shared" si="1"/>
        <v>2014</v>
      </c>
      <c r="F9" s="1">
        <f t="shared" si="2"/>
        <v>0</v>
      </c>
      <c r="G9" s="1">
        <f t="shared" si="3"/>
        <v>0</v>
      </c>
      <c r="H9" s="6">
        <f t="shared" si="4"/>
        <v>0</v>
      </c>
      <c r="I9" s="4">
        <f t="shared" si="5"/>
        <v>0</v>
      </c>
      <c r="M9" s="22" t="s">
        <v>34</v>
      </c>
      <c r="N9" s="22" t="s">
        <v>30</v>
      </c>
      <c r="O9" s="6">
        <f t="shared" si="6"/>
        <v>0</v>
      </c>
      <c r="P9" s="6">
        <f t="shared" si="7"/>
        <v>0</v>
      </c>
      <c r="Q9" s="4">
        <f t="shared" si="0"/>
        <v>0</v>
      </c>
    </row>
    <row r="10" spans="1:17" x14ac:dyDescent="0.2">
      <c r="A10" s="1" t="s">
        <v>12</v>
      </c>
      <c r="B10" s="1" t="s">
        <v>13</v>
      </c>
      <c r="C10" s="5">
        <v>41779</v>
      </c>
      <c r="D10" s="4">
        <v>0</v>
      </c>
      <c r="E10" s="1">
        <f t="shared" si="1"/>
        <v>2014</v>
      </c>
      <c r="F10" s="1">
        <f t="shared" si="2"/>
        <v>0</v>
      </c>
      <c r="G10" s="1">
        <f t="shared" si="3"/>
        <v>0</v>
      </c>
      <c r="H10" s="6">
        <f t="shared" si="4"/>
        <v>0</v>
      </c>
      <c r="I10" s="4">
        <f t="shared" si="5"/>
        <v>0</v>
      </c>
      <c r="M10" s="22" t="s">
        <v>34</v>
      </c>
      <c r="N10" s="22" t="s">
        <v>37</v>
      </c>
      <c r="O10" s="6">
        <f t="shared" si="6"/>
        <v>0</v>
      </c>
      <c r="P10" s="6">
        <f t="shared" si="7"/>
        <v>0</v>
      </c>
      <c r="Q10" s="4">
        <f>IFERROR(P10/SUMIFS($P$4:$P$15,$M$4:$M$15,M10),0)</f>
        <v>0</v>
      </c>
    </row>
    <row r="11" spans="1:17" x14ac:dyDescent="0.2">
      <c r="A11" s="1" t="s">
        <v>12</v>
      </c>
      <c r="B11" s="1" t="s">
        <v>13</v>
      </c>
      <c r="C11" s="5">
        <v>41877</v>
      </c>
      <c r="D11" s="4">
        <v>0</v>
      </c>
      <c r="E11" s="1">
        <f t="shared" si="1"/>
        <v>2014</v>
      </c>
      <c r="F11" s="1">
        <f t="shared" si="2"/>
        <v>0</v>
      </c>
      <c r="G11" s="1">
        <f t="shared" si="3"/>
        <v>0</v>
      </c>
      <c r="H11" s="6">
        <f t="shared" si="4"/>
        <v>0</v>
      </c>
      <c r="I11" s="4">
        <f t="shared" si="5"/>
        <v>0</v>
      </c>
      <c r="M11" s="22" t="s">
        <v>17</v>
      </c>
      <c r="N11" s="22" t="s">
        <v>13</v>
      </c>
      <c r="O11" s="6">
        <f t="shared" si="6"/>
        <v>0</v>
      </c>
      <c r="P11" s="6">
        <f t="shared" si="7"/>
        <v>0</v>
      </c>
      <c r="Q11" s="19">
        <f>IFERROR(P11/P11,0)</f>
        <v>0</v>
      </c>
    </row>
    <row r="12" spans="1:17" x14ac:dyDescent="0.2">
      <c r="A12" s="1" t="s">
        <v>12</v>
      </c>
      <c r="B12" s="1" t="s">
        <v>13</v>
      </c>
      <c r="C12" s="5">
        <v>41883</v>
      </c>
      <c r="D12" s="4">
        <v>0</v>
      </c>
      <c r="E12" s="1">
        <f t="shared" si="1"/>
        <v>2014</v>
      </c>
      <c r="F12" s="1">
        <f t="shared" si="2"/>
        <v>0</v>
      </c>
      <c r="G12" s="1">
        <f t="shared" si="3"/>
        <v>0</v>
      </c>
      <c r="H12" s="6">
        <f t="shared" si="4"/>
        <v>0</v>
      </c>
      <c r="I12" s="4">
        <f t="shared" si="5"/>
        <v>0</v>
      </c>
      <c r="M12" s="22" t="s">
        <v>17</v>
      </c>
      <c r="N12" s="22" t="s">
        <v>45</v>
      </c>
      <c r="O12" s="6">
        <f t="shared" si="6"/>
        <v>0</v>
      </c>
      <c r="P12" s="6">
        <f t="shared" si="7"/>
        <v>0</v>
      </c>
      <c r="Q12" s="19">
        <f>IFERROR(P12/SUM($P$12:$P$14),0)</f>
        <v>0</v>
      </c>
    </row>
    <row r="13" spans="1:17" x14ac:dyDescent="0.2">
      <c r="A13" s="1" t="s">
        <v>12</v>
      </c>
      <c r="B13" s="1" t="s">
        <v>13</v>
      </c>
      <c r="C13" s="5">
        <v>41892</v>
      </c>
      <c r="D13" s="4">
        <v>0</v>
      </c>
      <c r="E13" s="1">
        <f t="shared" si="1"/>
        <v>2014</v>
      </c>
      <c r="F13" s="1">
        <f t="shared" si="2"/>
        <v>0</v>
      </c>
      <c r="G13" s="1">
        <f t="shared" si="3"/>
        <v>0</v>
      </c>
      <c r="H13" s="6">
        <f t="shared" si="4"/>
        <v>0</v>
      </c>
      <c r="I13" s="4">
        <f t="shared" si="5"/>
        <v>0</v>
      </c>
      <c r="M13" s="22" t="s">
        <v>17</v>
      </c>
      <c r="N13" s="22" t="s">
        <v>30</v>
      </c>
      <c r="O13" s="6">
        <f t="shared" si="6"/>
        <v>0</v>
      </c>
      <c r="P13" s="6">
        <f t="shared" si="7"/>
        <v>0</v>
      </c>
      <c r="Q13" s="19">
        <f>IFERROR(P13/SUM($P$12:$P$14),0)</f>
        <v>0</v>
      </c>
    </row>
    <row r="14" spans="1:17" x14ac:dyDescent="0.2">
      <c r="A14" s="1" t="s">
        <v>12</v>
      </c>
      <c r="B14" s="1" t="s">
        <v>13</v>
      </c>
      <c r="C14" s="5">
        <v>41974</v>
      </c>
      <c r="D14" s="4">
        <v>0</v>
      </c>
      <c r="E14" s="1">
        <f t="shared" si="1"/>
        <v>2014</v>
      </c>
      <c r="F14" s="1">
        <f t="shared" si="2"/>
        <v>0</v>
      </c>
      <c r="G14" s="1">
        <f t="shared" si="3"/>
        <v>0</v>
      </c>
      <c r="H14" s="6">
        <f t="shared" si="4"/>
        <v>0</v>
      </c>
      <c r="I14" s="4">
        <f t="shared" si="5"/>
        <v>0</v>
      </c>
      <c r="M14" s="22" t="s">
        <v>17</v>
      </c>
      <c r="N14" s="22" t="s">
        <v>37</v>
      </c>
      <c r="O14" s="6">
        <f t="shared" si="6"/>
        <v>0</v>
      </c>
      <c r="P14" s="6">
        <f t="shared" si="7"/>
        <v>0</v>
      </c>
      <c r="Q14" s="19">
        <f>IFERROR(P14/SUM($P$12:$P$14),0)</f>
        <v>0</v>
      </c>
    </row>
    <row r="15" spans="1:17" x14ac:dyDescent="0.2">
      <c r="A15" s="1" t="s">
        <v>12</v>
      </c>
      <c r="B15" s="1" t="s">
        <v>13</v>
      </c>
      <c r="C15" s="5">
        <v>41983</v>
      </c>
      <c r="D15" s="4">
        <v>0</v>
      </c>
      <c r="E15" s="1">
        <f t="shared" si="1"/>
        <v>2014</v>
      </c>
      <c r="F15" s="1">
        <f t="shared" si="2"/>
        <v>0</v>
      </c>
      <c r="G15" s="1">
        <f t="shared" si="3"/>
        <v>0</v>
      </c>
      <c r="H15" s="6">
        <f t="shared" si="4"/>
        <v>0</v>
      </c>
      <c r="I15" s="4">
        <f t="shared" si="5"/>
        <v>0</v>
      </c>
      <c r="M15" s="22" t="s">
        <v>17</v>
      </c>
      <c r="N15" s="22" t="s">
        <v>41</v>
      </c>
      <c r="O15" s="6">
        <f t="shared" si="6"/>
        <v>0</v>
      </c>
      <c r="P15" s="6">
        <f t="shared" si="7"/>
        <v>0</v>
      </c>
      <c r="Q15" s="19">
        <f>IFERROR(P15/P15,0)</f>
        <v>0</v>
      </c>
    </row>
    <row r="16" spans="1:17" x14ac:dyDescent="0.2">
      <c r="A16" s="1" t="s">
        <v>12</v>
      </c>
      <c r="B16" s="1" t="s">
        <v>13</v>
      </c>
      <c r="C16" s="5">
        <v>41984</v>
      </c>
      <c r="D16" s="4">
        <v>0</v>
      </c>
      <c r="E16" s="1">
        <f t="shared" si="1"/>
        <v>2014</v>
      </c>
      <c r="F16" s="1">
        <f t="shared" si="2"/>
        <v>0</v>
      </c>
      <c r="G16" s="1">
        <f t="shared" si="3"/>
        <v>0</v>
      </c>
      <c r="H16" s="6">
        <f t="shared" si="4"/>
        <v>0</v>
      </c>
      <c r="I16" s="4">
        <f t="shared" si="5"/>
        <v>0</v>
      </c>
    </row>
    <row r="17" spans="1:9" x14ac:dyDescent="0.2">
      <c r="A17" s="1" t="s">
        <v>12</v>
      </c>
      <c r="B17" s="1" t="s">
        <v>13</v>
      </c>
      <c r="C17" s="5">
        <v>41985</v>
      </c>
      <c r="D17" s="4">
        <v>0</v>
      </c>
      <c r="E17" s="1">
        <f t="shared" si="1"/>
        <v>2014</v>
      </c>
      <c r="F17" s="1">
        <f t="shared" si="2"/>
        <v>0</v>
      </c>
      <c r="G17" s="1">
        <f t="shared" si="3"/>
        <v>0</v>
      </c>
      <c r="H17" s="6">
        <f t="shared" si="4"/>
        <v>0</v>
      </c>
      <c r="I17" s="4">
        <f t="shared" si="5"/>
        <v>0</v>
      </c>
    </row>
    <row r="18" spans="1:9" x14ac:dyDescent="0.2">
      <c r="A18" s="1" t="s">
        <v>12</v>
      </c>
      <c r="B18" s="1" t="s">
        <v>13</v>
      </c>
      <c r="C18" s="5">
        <v>41996</v>
      </c>
      <c r="D18" s="4">
        <v>0</v>
      </c>
      <c r="E18" s="1">
        <f t="shared" si="1"/>
        <v>2014</v>
      </c>
      <c r="F18" s="1">
        <f t="shared" si="2"/>
        <v>0</v>
      </c>
      <c r="G18" s="1">
        <f t="shared" si="3"/>
        <v>0</v>
      </c>
      <c r="H18" s="6">
        <f t="shared" si="4"/>
        <v>0</v>
      </c>
      <c r="I18" s="4">
        <f t="shared" si="5"/>
        <v>0</v>
      </c>
    </row>
    <row r="19" spans="1:9" x14ac:dyDescent="0.2">
      <c r="A19" s="1" t="s">
        <v>12</v>
      </c>
      <c r="B19" s="1" t="s">
        <v>13</v>
      </c>
      <c r="C19" s="5">
        <v>42005</v>
      </c>
      <c r="D19" s="4">
        <v>0</v>
      </c>
      <c r="E19" s="1">
        <f t="shared" si="1"/>
        <v>2015</v>
      </c>
      <c r="F19" s="1">
        <f t="shared" si="2"/>
        <v>0</v>
      </c>
      <c r="G19" s="1">
        <f t="shared" si="3"/>
        <v>0</v>
      </c>
      <c r="H19" s="6">
        <f t="shared" si="4"/>
        <v>0</v>
      </c>
      <c r="I19" s="4">
        <f t="shared" si="5"/>
        <v>0</v>
      </c>
    </row>
    <row r="20" spans="1:9" x14ac:dyDescent="0.2">
      <c r="A20" s="1" t="s">
        <v>12</v>
      </c>
      <c r="B20" s="1" t="s">
        <v>13</v>
      </c>
      <c r="C20" s="5">
        <v>42036</v>
      </c>
      <c r="D20" s="4">
        <v>0</v>
      </c>
      <c r="E20" s="1">
        <f t="shared" si="1"/>
        <v>2015</v>
      </c>
      <c r="F20" s="1">
        <f t="shared" si="2"/>
        <v>0</v>
      </c>
      <c r="G20" s="1">
        <f t="shared" si="3"/>
        <v>0</v>
      </c>
      <c r="H20" s="6">
        <f t="shared" si="4"/>
        <v>0</v>
      </c>
      <c r="I20" s="4">
        <f t="shared" si="5"/>
        <v>0</v>
      </c>
    </row>
    <row r="21" spans="1:9" x14ac:dyDescent="0.2">
      <c r="A21" s="1" t="s">
        <v>12</v>
      </c>
      <c r="B21" s="1" t="s">
        <v>13</v>
      </c>
      <c r="C21" s="5">
        <v>42046</v>
      </c>
      <c r="D21" s="4">
        <v>0</v>
      </c>
      <c r="E21" s="1">
        <f t="shared" si="1"/>
        <v>2015</v>
      </c>
      <c r="F21" s="1">
        <f t="shared" si="2"/>
        <v>0</v>
      </c>
      <c r="G21" s="1">
        <f t="shared" si="3"/>
        <v>0</v>
      </c>
      <c r="H21" s="6">
        <f t="shared" si="4"/>
        <v>0</v>
      </c>
      <c r="I21" s="4">
        <f t="shared" si="5"/>
        <v>0</v>
      </c>
    </row>
    <row r="22" spans="1:9" x14ac:dyDescent="0.2">
      <c r="A22" s="1" t="s">
        <v>12</v>
      </c>
      <c r="B22" s="1" t="s">
        <v>13</v>
      </c>
      <c r="C22" s="5">
        <v>42064</v>
      </c>
      <c r="D22" s="4">
        <v>0</v>
      </c>
      <c r="E22" s="1">
        <f t="shared" si="1"/>
        <v>2015</v>
      </c>
      <c r="F22" s="1">
        <f t="shared" si="2"/>
        <v>0</v>
      </c>
      <c r="G22" s="1">
        <f t="shared" si="3"/>
        <v>0</v>
      </c>
      <c r="H22" s="6">
        <f t="shared" si="4"/>
        <v>0</v>
      </c>
      <c r="I22" s="4">
        <f t="shared" si="5"/>
        <v>0</v>
      </c>
    </row>
    <row r="23" spans="1:9" x14ac:dyDescent="0.2">
      <c r="A23" s="1" t="s">
        <v>12</v>
      </c>
      <c r="B23" s="1" t="s">
        <v>13</v>
      </c>
      <c r="C23" s="5">
        <v>42074</v>
      </c>
      <c r="D23" s="4">
        <v>0</v>
      </c>
      <c r="E23" s="1">
        <f t="shared" si="1"/>
        <v>2015</v>
      </c>
      <c r="F23" s="1">
        <f t="shared" si="2"/>
        <v>0</v>
      </c>
      <c r="G23" s="1">
        <f t="shared" si="3"/>
        <v>0</v>
      </c>
      <c r="H23" s="6">
        <f t="shared" si="4"/>
        <v>0</v>
      </c>
      <c r="I23" s="4">
        <f t="shared" si="5"/>
        <v>0</v>
      </c>
    </row>
    <row r="24" spans="1:9" x14ac:dyDescent="0.2">
      <c r="A24" s="1" t="s">
        <v>12</v>
      </c>
      <c r="B24" s="1" t="s">
        <v>13</v>
      </c>
      <c r="C24" s="5">
        <v>42095</v>
      </c>
      <c r="D24" s="4">
        <v>0</v>
      </c>
      <c r="E24" s="1">
        <f t="shared" si="1"/>
        <v>2015</v>
      </c>
      <c r="F24" s="1">
        <f t="shared" si="2"/>
        <v>0</v>
      </c>
      <c r="G24" s="1">
        <f t="shared" si="3"/>
        <v>0</v>
      </c>
      <c r="H24" s="6">
        <f t="shared" si="4"/>
        <v>0</v>
      </c>
      <c r="I24" s="4">
        <f t="shared" si="5"/>
        <v>0</v>
      </c>
    </row>
    <row r="25" spans="1:9" x14ac:dyDescent="0.2">
      <c r="A25" s="1" t="s">
        <v>12</v>
      </c>
      <c r="B25" s="1" t="s">
        <v>13</v>
      </c>
      <c r="C25" s="5">
        <v>42107</v>
      </c>
      <c r="D25" s="4">
        <v>0</v>
      </c>
      <c r="E25" s="1">
        <f t="shared" si="1"/>
        <v>2015</v>
      </c>
      <c r="F25" s="1">
        <f t="shared" si="2"/>
        <v>0</v>
      </c>
      <c r="G25" s="1">
        <f t="shared" si="3"/>
        <v>0</v>
      </c>
      <c r="H25" s="6">
        <f t="shared" si="4"/>
        <v>0</v>
      </c>
      <c r="I25" s="4">
        <f t="shared" si="5"/>
        <v>0</v>
      </c>
    </row>
    <row r="26" spans="1:9" x14ac:dyDescent="0.2">
      <c r="A26" s="1" t="s">
        <v>12</v>
      </c>
      <c r="B26" s="1" t="s">
        <v>13</v>
      </c>
      <c r="C26" s="5">
        <v>42118</v>
      </c>
      <c r="D26" s="4">
        <v>0</v>
      </c>
      <c r="E26" s="1">
        <f t="shared" si="1"/>
        <v>2015</v>
      </c>
      <c r="F26" s="1">
        <f t="shared" si="2"/>
        <v>0</v>
      </c>
      <c r="G26" s="1">
        <f t="shared" si="3"/>
        <v>0</v>
      </c>
      <c r="H26" s="6">
        <f t="shared" si="4"/>
        <v>0</v>
      </c>
      <c r="I26" s="4">
        <f t="shared" si="5"/>
        <v>0</v>
      </c>
    </row>
    <row r="27" spans="1:9" x14ac:dyDescent="0.2">
      <c r="A27" s="1" t="s">
        <v>12</v>
      </c>
      <c r="B27" s="1" t="s">
        <v>13</v>
      </c>
      <c r="C27" s="5">
        <v>42119</v>
      </c>
      <c r="D27" s="4">
        <v>0</v>
      </c>
      <c r="E27" s="1">
        <f t="shared" si="1"/>
        <v>2015</v>
      </c>
      <c r="F27" s="1">
        <f t="shared" si="2"/>
        <v>0</v>
      </c>
      <c r="G27" s="1">
        <f t="shared" si="3"/>
        <v>0</v>
      </c>
      <c r="H27" s="6">
        <f t="shared" si="4"/>
        <v>0</v>
      </c>
      <c r="I27" s="4">
        <f t="shared" si="5"/>
        <v>0</v>
      </c>
    </row>
    <row r="28" spans="1:9" x14ac:dyDescent="0.2">
      <c r="A28" s="1" t="s">
        <v>12</v>
      </c>
      <c r="B28" s="1" t="s">
        <v>13</v>
      </c>
      <c r="C28" s="5">
        <v>42125</v>
      </c>
      <c r="D28" s="4">
        <v>0</v>
      </c>
      <c r="E28" s="1">
        <f t="shared" si="1"/>
        <v>2015</v>
      </c>
      <c r="F28" s="1">
        <f t="shared" si="2"/>
        <v>0</v>
      </c>
      <c r="G28" s="1">
        <f t="shared" si="3"/>
        <v>0</v>
      </c>
      <c r="H28" s="6">
        <f t="shared" si="4"/>
        <v>0</v>
      </c>
      <c r="I28" s="4">
        <f t="shared" si="5"/>
        <v>0</v>
      </c>
    </row>
    <row r="29" spans="1:9" x14ac:dyDescent="0.2">
      <c r="A29" s="1" t="s">
        <v>12</v>
      </c>
      <c r="B29" s="1" t="s">
        <v>13</v>
      </c>
      <c r="C29" s="5">
        <v>42142</v>
      </c>
      <c r="D29" s="4">
        <v>262553.12</v>
      </c>
      <c r="E29" s="1">
        <f t="shared" si="1"/>
        <v>2015</v>
      </c>
      <c r="F29" s="1">
        <f t="shared" si="2"/>
        <v>1.5</v>
      </c>
      <c r="G29" s="1">
        <f t="shared" si="3"/>
        <v>3.5</v>
      </c>
      <c r="H29" s="6">
        <f t="shared" si="4"/>
        <v>52510.624000000003</v>
      </c>
      <c r="I29" s="4">
        <f t="shared" si="5"/>
        <v>183787.18400000001</v>
      </c>
    </row>
    <row r="30" spans="1:9" x14ac:dyDescent="0.2">
      <c r="A30" s="1" t="s">
        <v>12</v>
      </c>
      <c r="B30" s="1" t="s">
        <v>13</v>
      </c>
      <c r="C30" s="5">
        <v>42150</v>
      </c>
      <c r="D30" s="4">
        <v>0</v>
      </c>
      <c r="E30" s="1">
        <f t="shared" si="1"/>
        <v>2015</v>
      </c>
      <c r="F30" s="1">
        <f t="shared" si="2"/>
        <v>0</v>
      </c>
      <c r="G30" s="1">
        <f t="shared" si="3"/>
        <v>0</v>
      </c>
      <c r="H30" s="6">
        <f t="shared" si="4"/>
        <v>0</v>
      </c>
      <c r="I30" s="4">
        <f t="shared" si="5"/>
        <v>0</v>
      </c>
    </row>
    <row r="31" spans="1:9" x14ac:dyDescent="0.2">
      <c r="A31" s="1" t="s">
        <v>12</v>
      </c>
      <c r="B31" s="1" t="s">
        <v>13</v>
      </c>
      <c r="C31" s="5">
        <v>42213</v>
      </c>
      <c r="D31" s="4">
        <v>0</v>
      </c>
      <c r="E31" s="1">
        <f t="shared" si="1"/>
        <v>2015</v>
      </c>
      <c r="F31" s="1">
        <f t="shared" si="2"/>
        <v>0</v>
      </c>
      <c r="G31" s="1">
        <f t="shared" si="3"/>
        <v>0</v>
      </c>
      <c r="H31" s="6">
        <f t="shared" si="4"/>
        <v>0</v>
      </c>
      <c r="I31" s="4">
        <f t="shared" si="5"/>
        <v>0</v>
      </c>
    </row>
    <row r="32" spans="1:9" x14ac:dyDescent="0.2">
      <c r="A32" s="1" t="s">
        <v>12</v>
      </c>
      <c r="B32" s="1" t="s">
        <v>13</v>
      </c>
      <c r="C32" s="5">
        <v>42223</v>
      </c>
      <c r="D32" s="4">
        <v>161684.73000000001</v>
      </c>
      <c r="E32" s="1">
        <f t="shared" si="1"/>
        <v>2015</v>
      </c>
      <c r="F32" s="1">
        <f t="shared" si="2"/>
        <v>1.5</v>
      </c>
      <c r="G32" s="1">
        <f t="shared" si="3"/>
        <v>3.5</v>
      </c>
      <c r="H32" s="6">
        <f t="shared" si="4"/>
        <v>32336.946000000004</v>
      </c>
      <c r="I32" s="4">
        <f t="shared" si="5"/>
        <v>113179.31100000002</v>
      </c>
    </row>
    <row r="33" spans="1:9" x14ac:dyDescent="0.2">
      <c r="A33" s="1" t="s">
        <v>12</v>
      </c>
      <c r="B33" s="1" t="s">
        <v>13</v>
      </c>
      <c r="C33" s="5">
        <v>42309</v>
      </c>
      <c r="D33" s="4">
        <v>369448.34</v>
      </c>
      <c r="E33" s="1">
        <f t="shared" si="1"/>
        <v>2015</v>
      </c>
      <c r="F33" s="1">
        <f t="shared" si="2"/>
        <v>1.5</v>
      </c>
      <c r="G33" s="1">
        <f t="shared" si="3"/>
        <v>3.5</v>
      </c>
      <c r="H33" s="6">
        <f t="shared" si="4"/>
        <v>73889.668000000005</v>
      </c>
      <c r="I33" s="4">
        <f t="shared" si="5"/>
        <v>258613.83800000002</v>
      </c>
    </row>
    <row r="34" spans="1:9" x14ac:dyDescent="0.2">
      <c r="A34" s="1" t="s">
        <v>12</v>
      </c>
      <c r="B34" s="1" t="s">
        <v>13</v>
      </c>
      <c r="C34" s="5">
        <v>42339</v>
      </c>
      <c r="D34" s="4">
        <v>0</v>
      </c>
      <c r="E34" s="1">
        <f t="shared" si="1"/>
        <v>2015</v>
      </c>
      <c r="F34" s="1">
        <f t="shared" si="2"/>
        <v>0</v>
      </c>
      <c r="G34" s="1">
        <f t="shared" si="3"/>
        <v>0</v>
      </c>
      <c r="H34" s="6">
        <f t="shared" si="4"/>
        <v>0</v>
      </c>
      <c r="I34" s="4">
        <f t="shared" si="5"/>
        <v>0</v>
      </c>
    </row>
    <row r="35" spans="1:9" x14ac:dyDescent="0.2">
      <c r="A35" s="1" t="s">
        <v>12</v>
      </c>
      <c r="B35" s="1" t="s">
        <v>13</v>
      </c>
      <c r="C35" s="5">
        <v>42360</v>
      </c>
      <c r="D35" s="4">
        <v>0</v>
      </c>
      <c r="E35" s="1">
        <f t="shared" si="1"/>
        <v>2015</v>
      </c>
      <c r="F35" s="1">
        <f t="shared" si="2"/>
        <v>0</v>
      </c>
      <c r="G35" s="1">
        <f t="shared" si="3"/>
        <v>0</v>
      </c>
      <c r="H35" s="6">
        <f t="shared" si="4"/>
        <v>0</v>
      </c>
      <c r="I35" s="4">
        <f t="shared" si="5"/>
        <v>0</v>
      </c>
    </row>
    <row r="36" spans="1:9" x14ac:dyDescent="0.2">
      <c r="A36" s="1" t="s">
        <v>12</v>
      </c>
      <c r="B36" s="1" t="s">
        <v>13</v>
      </c>
      <c r="C36" s="5">
        <v>42370</v>
      </c>
      <c r="D36" s="4">
        <v>207327.44</v>
      </c>
      <c r="E36" s="1">
        <f t="shared" si="1"/>
        <v>2016</v>
      </c>
      <c r="F36" s="1">
        <f t="shared" si="2"/>
        <v>0.5</v>
      </c>
      <c r="G36" s="1">
        <f t="shared" si="3"/>
        <v>4.5</v>
      </c>
      <c r="H36" s="6">
        <f t="shared" si="4"/>
        <v>41465.488000000005</v>
      </c>
      <c r="I36" s="4">
        <f t="shared" si="5"/>
        <v>186594.69600000003</v>
      </c>
    </row>
    <row r="37" spans="1:9" x14ac:dyDescent="0.2">
      <c r="A37" s="1" t="s">
        <v>12</v>
      </c>
      <c r="B37" s="1" t="s">
        <v>13</v>
      </c>
      <c r="C37" s="5">
        <v>42430</v>
      </c>
      <c r="D37" s="4">
        <v>32072.27</v>
      </c>
      <c r="E37" s="1">
        <f t="shared" si="1"/>
        <v>2016</v>
      </c>
      <c r="F37" s="1">
        <f t="shared" si="2"/>
        <v>0.5</v>
      </c>
      <c r="G37" s="1">
        <f t="shared" si="3"/>
        <v>4.5</v>
      </c>
      <c r="H37" s="6">
        <f t="shared" si="4"/>
        <v>6414.4540000000006</v>
      </c>
      <c r="I37" s="4">
        <f t="shared" si="5"/>
        <v>28865.043000000001</v>
      </c>
    </row>
    <row r="38" spans="1:9" x14ac:dyDescent="0.2">
      <c r="A38" s="1" t="s">
        <v>12</v>
      </c>
      <c r="B38" s="1" t="s">
        <v>37</v>
      </c>
      <c r="C38" s="5">
        <v>42064</v>
      </c>
      <c r="D38" s="4">
        <v>0</v>
      </c>
      <c r="E38" s="1">
        <f t="shared" si="1"/>
        <v>2015</v>
      </c>
      <c r="F38" s="1">
        <f t="shared" si="2"/>
        <v>0</v>
      </c>
      <c r="G38" s="1">
        <f t="shared" si="3"/>
        <v>0</v>
      </c>
      <c r="H38" s="6">
        <f t="shared" si="4"/>
        <v>0</v>
      </c>
      <c r="I38" s="4">
        <f t="shared" si="5"/>
        <v>0</v>
      </c>
    </row>
    <row r="39" spans="1:9" x14ac:dyDescent="0.2">
      <c r="A39" s="1" t="s">
        <v>34</v>
      </c>
      <c r="B39" s="1" t="s">
        <v>45</v>
      </c>
      <c r="C39" s="5">
        <v>41954</v>
      </c>
      <c r="D39" s="4">
        <v>0</v>
      </c>
      <c r="E39" s="1">
        <f t="shared" si="1"/>
        <v>2014</v>
      </c>
      <c r="F39" s="1">
        <f t="shared" si="2"/>
        <v>0</v>
      </c>
      <c r="G39" s="1">
        <f t="shared" si="3"/>
        <v>0</v>
      </c>
      <c r="H39" s="6">
        <f t="shared" si="4"/>
        <v>0</v>
      </c>
      <c r="I39" s="4">
        <f t="shared" si="5"/>
        <v>0</v>
      </c>
    </row>
    <row r="40" spans="1:9" x14ac:dyDescent="0.2">
      <c r="A40" s="1" t="s">
        <v>34</v>
      </c>
      <c r="B40" s="1" t="s">
        <v>45</v>
      </c>
      <c r="C40" s="5">
        <v>41977</v>
      </c>
      <c r="D40" s="4">
        <v>0</v>
      </c>
      <c r="E40" s="1">
        <f t="shared" si="1"/>
        <v>2014</v>
      </c>
      <c r="F40" s="1">
        <f t="shared" si="2"/>
        <v>0</v>
      </c>
      <c r="G40" s="1">
        <f t="shared" si="3"/>
        <v>0</v>
      </c>
      <c r="H40" s="6">
        <f t="shared" si="4"/>
        <v>0</v>
      </c>
      <c r="I40" s="4">
        <f t="shared" si="5"/>
        <v>0</v>
      </c>
    </row>
    <row r="41" spans="1:9" x14ac:dyDescent="0.2">
      <c r="A41" s="1" t="s">
        <v>34</v>
      </c>
      <c r="B41" s="1" t="s">
        <v>45</v>
      </c>
      <c r="C41" s="5">
        <v>42040</v>
      </c>
      <c r="D41" s="4">
        <v>0</v>
      </c>
      <c r="E41" s="1">
        <f t="shared" si="1"/>
        <v>2015</v>
      </c>
      <c r="F41" s="1">
        <f t="shared" si="2"/>
        <v>0</v>
      </c>
      <c r="G41" s="1">
        <f t="shared" si="3"/>
        <v>0</v>
      </c>
      <c r="H41" s="6">
        <f t="shared" si="4"/>
        <v>0</v>
      </c>
      <c r="I41" s="4">
        <f t="shared" si="5"/>
        <v>0</v>
      </c>
    </row>
    <row r="42" spans="1:9" x14ac:dyDescent="0.2">
      <c r="A42" s="1" t="s">
        <v>34</v>
      </c>
      <c r="B42" s="1" t="s">
        <v>45</v>
      </c>
      <c r="C42" s="5">
        <v>42064</v>
      </c>
      <c r="D42" s="4">
        <v>0</v>
      </c>
      <c r="E42" s="1">
        <f t="shared" si="1"/>
        <v>2015</v>
      </c>
      <c r="F42" s="1">
        <f t="shared" si="2"/>
        <v>0</v>
      </c>
      <c r="G42" s="1">
        <f t="shared" si="3"/>
        <v>0</v>
      </c>
      <c r="H42" s="6">
        <f t="shared" si="4"/>
        <v>0</v>
      </c>
      <c r="I42" s="4">
        <f t="shared" si="5"/>
        <v>0</v>
      </c>
    </row>
    <row r="43" spans="1:9" x14ac:dyDescent="0.2">
      <c r="A43" s="1" t="s">
        <v>17</v>
      </c>
      <c r="B43" s="1" t="s">
        <v>13</v>
      </c>
      <c r="C43" s="5">
        <v>41897</v>
      </c>
      <c r="D43" s="4">
        <v>0</v>
      </c>
      <c r="E43" s="1">
        <f t="shared" si="1"/>
        <v>2014</v>
      </c>
      <c r="F43" s="1">
        <f t="shared" si="2"/>
        <v>0</v>
      </c>
      <c r="G43" s="1">
        <f t="shared" si="3"/>
        <v>0</v>
      </c>
      <c r="H43" s="6">
        <f t="shared" si="4"/>
        <v>0</v>
      </c>
      <c r="I43" s="4">
        <f t="shared" si="5"/>
        <v>0</v>
      </c>
    </row>
    <row r="44" spans="1:9" x14ac:dyDescent="0.2">
      <c r="A44" s="1" t="s">
        <v>1343</v>
      </c>
      <c r="B44"/>
      <c r="C44"/>
      <c r="D44" s="4">
        <v>1033085.8999999999</v>
      </c>
      <c r="H44" s="6"/>
      <c r="I44" s="4"/>
    </row>
    <row r="45" spans="1:9" x14ac:dyDescent="0.2">
      <c r="A45"/>
      <c r="B45"/>
      <c r="C45"/>
      <c r="D45"/>
      <c r="H45" s="6"/>
      <c r="I45" s="4"/>
    </row>
    <row r="46" spans="1:9" x14ac:dyDescent="0.2">
      <c r="A46"/>
      <c r="B46"/>
      <c r="C46"/>
      <c r="D46"/>
      <c r="H46" s="6"/>
      <c r="I46" s="4"/>
    </row>
    <row r="47" spans="1:9" x14ac:dyDescent="0.2">
      <c r="A47"/>
      <c r="B47"/>
      <c r="C47"/>
      <c r="D47"/>
      <c r="H47" s="6"/>
      <c r="I47" s="4"/>
    </row>
    <row r="48" spans="1:9" x14ac:dyDescent="0.2">
      <c r="A48"/>
      <c r="B48"/>
      <c r="C48"/>
      <c r="D48"/>
      <c r="H48" s="6"/>
      <c r="I48" s="4"/>
    </row>
    <row r="49" spans="1:9" x14ac:dyDescent="0.2">
      <c r="A49"/>
      <c r="B49"/>
      <c r="C49"/>
      <c r="D49"/>
      <c r="H49" s="6"/>
      <c r="I49" s="4"/>
    </row>
    <row r="50" spans="1:9" x14ac:dyDescent="0.2">
      <c r="A50"/>
      <c r="B50"/>
      <c r="C50"/>
      <c r="D50"/>
      <c r="H50" s="6"/>
      <c r="I50" s="4"/>
    </row>
    <row r="51" spans="1:9" x14ac:dyDescent="0.2">
      <c r="A51"/>
      <c r="B51"/>
      <c r="C51"/>
      <c r="D51"/>
      <c r="H51" s="6"/>
      <c r="I51" s="4"/>
    </row>
    <row r="52" spans="1:9" x14ac:dyDescent="0.2">
      <c r="A52"/>
      <c r="B52"/>
      <c r="C52"/>
      <c r="D52"/>
      <c r="H52" s="6"/>
      <c r="I52" s="4"/>
    </row>
    <row r="53" spans="1:9" x14ac:dyDescent="0.2">
      <c r="A53"/>
      <c r="B53"/>
      <c r="C53"/>
      <c r="D53"/>
      <c r="H53" s="6"/>
      <c r="I53" s="4"/>
    </row>
    <row r="54" spans="1:9" x14ac:dyDescent="0.2">
      <c r="A54"/>
      <c r="B54"/>
      <c r="C54"/>
      <c r="D54"/>
      <c r="H54" s="6"/>
      <c r="I54" s="4"/>
    </row>
    <row r="55" spans="1:9" x14ac:dyDescent="0.2">
      <c r="A55"/>
      <c r="B55"/>
      <c r="C55"/>
      <c r="D55"/>
      <c r="H55" s="6"/>
      <c r="I55" s="4"/>
    </row>
    <row r="56" spans="1:9" x14ac:dyDescent="0.2">
      <c r="A56"/>
      <c r="B56"/>
      <c r="C56"/>
      <c r="D56"/>
      <c r="H56" s="6"/>
      <c r="I56" s="4"/>
    </row>
    <row r="57" spans="1:9" x14ac:dyDescent="0.2">
      <c r="A57"/>
      <c r="B57"/>
      <c r="C57"/>
      <c r="D57"/>
      <c r="H57" s="6"/>
      <c r="I57" s="4"/>
    </row>
    <row r="58" spans="1:9" x14ac:dyDescent="0.2">
      <c r="A58"/>
      <c r="B58"/>
      <c r="C58"/>
      <c r="D58"/>
      <c r="H58" s="6"/>
      <c r="I58" s="4"/>
    </row>
    <row r="59" spans="1:9" x14ac:dyDescent="0.2">
      <c r="A59"/>
      <c r="B59"/>
      <c r="C59"/>
      <c r="D59"/>
      <c r="H59" s="6"/>
      <c r="I59" s="4"/>
    </row>
    <row r="60" spans="1:9" x14ac:dyDescent="0.2">
      <c r="A60"/>
      <c r="B60"/>
      <c r="C60"/>
      <c r="D60"/>
      <c r="H60" s="6"/>
      <c r="I60" s="4"/>
    </row>
    <row r="61" spans="1:9" x14ac:dyDescent="0.2">
      <c r="A61"/>
      <c r="B61"/>
      <c r="C61"/>
      <c r="D61"/>
      <c r="H61" s="6"/>
      <c r="I61" s="4"/>
    </row>
    <row r="62" spans="1:9" x14ac:dyDescent="0.2">
      <c r="A62"/>
      <c r="B62"/>
      <c r="C62"/>
      <c r="D62"/>
      <c r="H62" s="6"/>
      <c r="I62" s="4"/>
    </row>
    <row r="63" spans="1:9" x14ac:dyDescent="0.2">
      <c r="A63"/>
      <c r="B63"/>
      <c r="C63"/>
      <c r="D63"/>
      <c r="H63" s="6"/>
      <c r="I63" s="4"/>
    </row>
    <row r="64" spans="1:9" x14ac:dyDescent="0.2">
      <c r="A64"/>
      <c r="B64"/>
      <c r="C64"/>
      <c r="D64"/>
      <c r="H64" s="6"/>
      <c r="I64" s="4"/>
    </row>
    <row r="65" spans="1:9" x14ac:dyDescent="0.2">
      <c r="A65"/>
      <c r="B65"/>
      <c r="C65"/>
      <c r="D65"/>
      <c r="H65" s="6"/>
      <c r="I65" s="4"/>
    </row>
    <row r="66" spans="1:9" x14ac:dyDescent="0.2">
      <c r="A66"/>
      <c r="B66"/>
      <c r="C66"/>
      <c r="D66"/>
      <c r="H66" s="6"/>
      <c r="I66" s="4"/>
    </row>
    <row r="67" spans="1:9" x14ac:dyDescent="0.2">
      <c r="A67"/>
      <c r="B67"/>
      <c r="C67"/>
      <c r="D67"/>
      <c r="H67" s="6"/>
      <c r="I67" s="4"/>
    </row>
    <row r="68" spans="1:9" x14ac:dyDescent="0.2">
      <c r="A68"/>
      <c r="B68"/>
      <c r="C68"/>
      <c r="D68"/>
      <c r="H68" s="6"/>
      <c r="I68" s="4"/>
    </row>
    <row r="69" spans="1:9" x14ac:dyDescent="0.2">
      <c r="A69"/>
      <c r="B69"/>
      <c r="C69"/>
      <c r="D69"/>
      <c r="H69" s="6"/>
      <c r="I69" s="4"/>
    </row>
    <row r="70" spans="1:9" x14ac:dyDescent="0.2">
      <c r="A70"/>
      <c r="B70"/>
      <c r="C70"/>
      <c r="D70"/>
      <c r="H70" s="6"/>
      <c r="I70" s="4"/>
    </row>
    <row r="71" spans="1:9" x14ac:dyDescent="0.2">
      <c r="A71"/>
      <c r="B71"/>
      <c r="C71"/>
      <c r="D71"/>
      <c r="H71" s="6"/>
      <c r="I71" s="4"/>
    </row>
    <row r="72" spans="1:9" x14ac:dyDescent="0.2">
      <c r="A72"/>
      <c r="B72"/>
      <c r="C72"/>
      <c r="D72"/>
      <c r="H72" s="6"/>
      <c r="I72" s="4"/>
    </row>
    <row r="73" spans="1:9" x14ac:dyDescent="0.2">
      <c r="A73"/>
      <c r="B73"/>
      <c r="C73"/>
      <c r="D73"/>
      <c r="H73" s="6"/>
      <c r="I73" s="4"/>
    </row>
    <row r="74" spans="1:9" x14ac:dyDescent="0.2">
      <c r="A74"/>
      <c r="B74"/>
      <c r="C74"/>
      <c r="D74"/>
      <c r="H74" s="6"/>
      <c r="I74" s="4"/>
    </row>
    <row r="75" spans="1:9" x14ac:dyDescent="0.2">
      <c r="A75"/>
      <c r="B75"/>
      <c r="C75"/>
      <c r="D75"/>
      <c r="H75" s="6"/>
      <c r="I75" s="4"/>
    </row>
    <row r="76" spans="1:9" x14ac:dyDescent="0.2">
      <c r="A76"/>
      <c r="B76"/>
      <c r="C76"/>
      <c r="D76"/>
      <c r="H76" s="6"/>
      <c r="I76" s="4"/>
    </row>
    <row r="77" spans="1:9" x14ac:dyDescent="0.2">
      <c r="A77"/>
      <c r="B77"/>
      <c r="C77"/>
      <c r="D77"/>
      <c r="H77" s="6"/>
      <c r="I77" s="4"/>
    </row>
    <row r="78" spans="1:9" x14ac:dyDescent="0.2">
      <c r="A78"/>
      <c r="B78"/>
      <c r="C78"/>
      <c r="D78"/>
      <c r="H78" s="6"/>
      <c r="I78" s="4"/>
    </row>
    <row r="79" spans="1:9" x14ac:dyDescent="0.2">
      <c r="A79"/>
      <c r="B79"/>
      <c r="C79"/>
      <c r="D79"/>
      <c r="H79" s="6"/>
      <c r="I79" s="4"/>
    </row>
    <row r="80" spans="1:9" x14ac:dyDescent="0.2">
      <c r="A80"/>
      <c r="B80"/>
      <c r="C80"/>
      <c r="D80"/>
      <c r="H80" s="6"/>
      <c r="I80" s="4"/>
    </row>
    <row r="81" spans="1:9" x14ac:dyDescent="0.2">
      <c r="A81"/>
      <c r="B81"/>
      <c r="C81"/>
      <c r="D81"/>
      <c r="H81" s="6"/>
      <c r="I81" s="4"/>
    </row>
    <row r="82" spans="1:9" x14ac:dyDescent="0.2">
      <c r="A82"/>
      <c r="B82"/>
      <c r="C82"/>
      <c r="D82"/>
      <c r="H82" s="6"/>
      <c r="I82" s="4"/>
    </row>
    <row r="83" spans="1:9" x14ac:dyDescent="0.2">
      <c r="A83"/>
      <c r="B83"/>
      <c r="C83"/>
      <c r="D83"/>
      <c r="H83" s="6"/>
      <c r="I83" s="4"/>
    </row>
    <row r="84" spans="1:9" x14ac:dyDescent="0.2">
      <c r="A84"/>
      <c r="B84"/>
      <c r="C84"/>
      <c r="D84"/>
      <c r="H84" s="6"/>
      <c r="I84" s="4"/>
    </row>
    <row r="85" spans="1:9" x14ac:dyDescent="0.2">
      <c r="A85"/>
      <c r="B85"/>
      <c r="C85"/>
      <c r="D85"/>
      <c r="H85" s="6"/>
      <c r="I85" s="4"/>
    </row>
    <row r="86" spans="1:9" x14ac:dyDescent="0.2">
      <c r="A86"/>
      <c r="B86"/>
      <c r="C86"/>
      <c r="D86"/>
      <c r="H86" s="6"/>
      <c r="I86" s="4"/>
    </row>
    <row r="87" spans="1:9" x14ac:dyDescent="0.2">
      <c r="A87"/>
      <c r="B87"/>
      <c r="C87"/>
      <c r="D87"/>
      <c r="H87" s="6"/>
      <c r="I87" s="4"/>
    </row>
    <row r="88" spans="1:9" x14ac:dyDescent="0.2">
      <c r="A88"/>
      <c r="B88"/>
      <c r="C88"/>
      <c r="D88"/>
      <c r="H88" s="6"/>
      <c r="I88" s="4"/>
    </row>
    <row r="89" spans="1:9" x14ac:dyDescent="0.2">
      <c r="A89"/>
      <c r="B89"/>
      <c r="C89"/>
      <c r="D89"/>
      <c r="H89" s="6"/>
      <c r="I89" s="4"/>
    </row>
    <row r="90" spans="1:9" x14ac:dyDescent="0.2">
      <c r="A90"/>
      <c r="B90"/>
      <c r="C90"/>
      <c r="D90"/>
      <c r="H90" s="6"/>
      <c r="I90" s="4"/>
    </row>
    <row r="91" spans="1:9" x14ac:dyDescent="0.2">
      <c r="A91"/>
      <c r="B91"/>
      <c r="C91"/>
      <c r="D91"/>
      <c r="H91" s="6"/>
      <c r="I91" s="4"/>
    </row>
    <row r="92" spans="1:9" x14ac:dyDescent="0.2">
      <c r="A92"/>
      <c r="B92"/>
      <c r="C92"/>
      <c r="D92"/>
      <c r="H92" s="6"/>
      <c r="I92" s="4"/>
    </row>
    <row r="93" spans="1:9" x14ac:dyDescent="0.2">
      <c r="A93"/>
      <c r="B93"/>
      <c r="C93"/>
      <c r="D93"/>
      <c r="H93" s="6"/>
      <c r="I93" s="4"/>
    </row>
    <row r="94" spans="1:9" x14ac:dyDescent="0.2">
      <c r="A94"/>
      <c r="B94"/>
      <c r="C94"/>
      <c r="D94"/>
      <c r="H94" s="6"/>
      <c r="I94" s="4"/>
    </row>
    <row r="95" spans="1:9" x14ac:dyDescent="0.2">
      <c r="A95"/>
      <c r="B95"/>
      <c r="C95"/>
      <c r="D95"/>
      <c r="H95" s="6"/>
      <c r="I95" s="4"/>
    </row>
    <row r="96" spans="1:9" x14ac:dyDescent="0.2">
      <c r="A96"/>
      <c r="B96"/>
      <c r="C96"/>
      <c r="D96"/>
      <c r="H96" s="6"/>
      <c r="I96" s="4"/>
    </row>
    <row r="97" spans="1:9" x14ac:dyDescent="0.2">
      <c r="A97"/>
      <c r="B97"/>
      <c r="C97"/>
      <c r="D97"/>
      <c r="H97" s="6"/>
      <c r="I97" s="4"/>
    </row>
    <row r="98" spans="1:9" x14ac:dyDescent="0.2">
      <c r="A98"/>
      <c r="B98"/>
      <c r="C98"/>
      <c r="D98"/>
      <c r="H98" s="6"/>
      <c r="I98" s="4"/>
    </row>
    <row r="99" spans="1:9" x14ac:dyDescent="0.2">
      <c r="A99"/>
      <c r="B99"/>
      <c r="C99"/>
      <c r="D99"/>
      <c r="H99" s="6"/>
      <c r="I99" s="4"/>
    </row>
    <row r="100" spans="1:9" x14ac:dyDescent="0.2">
      <c r="A100"/>
      <c r="B100"/>
      <c r="C100"/>
      <c r="D100"/>
      <c r="H100" s="6"/>
      <c r="I100" s="4"/>
    </row>
    <row r="101" spans="1:9" x14ac:dyDescent="0.2">
      <c r="A101"/>
      <c r="B101"/>
      <c r="C101"/>
      <c r="D101"/>
      <c r="H101" s="6"/>
      <c r="I101" s="4"/>
    </row>
    <row r="102" spans="1:9" x14ac:dyDescent="0.2">
      <c r="A102"/>
      <c r="B102"/>
      <c r="C102"/>
      <c r="D102"/>
      <c r="H102" s="6"/>
      <c r="I102" s="4"/>
    </row>
    <row r="103" spans="1:9" x14ac:dyDescent="0.2">
      <c r="A103"/>
      <c r="B103"/>
      <c r="C103"/>
      <c r="D103"/>
      <c r="H103" s="6"/>
      <c r="I103" s="4"/>
    </row>
    <row r="104" spans="1:9" x14ac:dyDescent="0.2">
      <c r="A104"/>
      <c r="B104"/>
      <c r="C104"/>
      <c r="D104"/>
      <c r="H104" s="6"/>
      <c r="I104" s="4"/>
    </row>
    <row r="105" spans="1:9" x14ac:dyDescent="0.2">
      <c r="A105"/>
      <c r="B105"/>
      <c r="C105"/>
      <c r="D105"/>
      <c r="H105" s="6"/>
      <c r="I105" s="4"/>
    </row>
    <row r="106" spans="1:9" x14ac:dyDescent="0.2">
      <c r="A106"/>
      <c r="B106"/>
      <c r="C106"/>
      <c r="D106"/>
      <c r="H106" s="6"/>
      <c r="I106" s="4"/>
    </row>
    <row r="107" spans="1:9" x14ac:dyDescent="0.2">
      <c r="A107"/>
      <c r="B107"/>
      <c r="C107"/>
      <c r="D107"/>
      <c r="H107" s="6"/>
      <c r="I107" s="4"/>
    </row>
    <row r="108" spans="1:9" x14ac:dyDescent="0.2">
      <c r="A108"/>
      <c r="B108"/>
      <c r="C108"/>
      <c r="D108"/>
      <c r="H108" s="6"/>
      <c r="I108" s="4"/>
    </row>
    <row r="109" spans="1:9" x14ac:dyDescent="0.2">
      <c r="A109"/>
      <c r="B109"/>
      <c r="C109"/>
      <c r="D109"/>
      <c r="H109" s="6"/>
      <c r="I109" s="4"/>
    </row>
    <row r="110" spans="1:9" x14ac:dyDescent="0.2">
      <c r="A110"/>
      <c r="B110"/>
      <c r="C110"/>
      <c r="D110"/>
      <c r="H110" s="6"/>
      <c r="I110" s="4"/>
    </row>
    <row r="111" spans="1:9" x14ac:dyDescent="0.2">
      <c r="A111"/>
      <c r="B111"/>
      <c r="C111"/>
      <c r="D111"/>
      <c r="H111" s="6"/>
      <c r="I111" s="4"/>
    </row>
    <row r="112" spans="1:9" x14ac:dyDescent="0.2">
      <c r="A112"/>
      <c r="B112"/>
      <c r="C112"/>
      <c r="D112"/>
      <c r="H112" s="6"/>
      <c r="I112" s="4"/>
    </row>
    <row r="113" spans="1:9" x14ac:dyDescent="0.2">
      <c r="A113"/>
      <c r="B113"/>
      <c r="C113"/>
      <c r="D113"/>
      <c r="H113" s="6"/>
      <c r="I113" s="4"/>
    </row>
    <row r="114" spans="1:9" x14ac:dyDescent="0.2">
      <c r="A114"/>
      <c r="B114"/>
      <c r="C114"/>
      <c r="D114"/>
      <c r="H114" s="6"/>
      <c r="I114" s="4"/>
    </row>
    <row r="115" spans="1:9" x14ac:dyDescent="0.2">
      <c r="A115"/>
      <c r="B115"/>
      <c r="C115"/>
      <c r="D115"/>
      <c r="H115" s="6"/>
      <c r="I115" s="4"/>
    </row>
    <row r="116" spans="1:9" x14ac:dyDescent="0.2">
      <c r="A116"/>
      <c r="B116"/>
      <c r="C116"/>
      <c r="D116"/>
      <c r="H116" s="6"/>
      <c r="I116" s="4"/>
    </row>
    <row r="117" spans="1:9" x14ac:dyDescent="0.2">
      <c r="A117"/>
      <c r="B117"/>
      <c r="C117"/>
      <c r="D117"/>
      <c r="H117" s="6"/>
      <c r="I117" s="4"/>
    </row>
    <row r="118" spans="1:9" x14ac:dyDescent="0.2">
      <c r="A118"/>
      <c r="B118"/>
      <c r="C118"/>
      <c r="D118"/>
      <c r="H118" s="6"/>
      <c r="I118" s="4"/>
    </row>
    <row r="119" spans="1:9" x14ac:dyDescent="0.2">
      <c r="A119"/>
      <c r="B119"/>
      <c r="C119"/>
      <c r="D119"/>
      <c r="H119" s="6"/>
      <c r="I119" s="4"/>
    </row>
    <row r="120" spans="1:9" x14ac:dyDescent="0.2">
      <c r="A120"/>
      <c r="B120"/>
      <c r="C120"/>
      <c r="D120"/>
      <c r="H120" s="6"/>
      <c r="I120" s="4"/>
    </row>
    <row r="121" spans="1:9" x14ac:dyDescent="0.2">
      <c r="A121"/>
      <c r="B121"/>
      <c r="C121"/>
      <c r="D121"/>
      <c r="H121" s="6"/>
      <c r="I121" s="4"/>
    </row>
    <row r="122" spans="1:9" x14ac:dyDescent="0.2">
      <c r="A122"/>
      <c r="B122"/>
      <c r="C122"/>
      <c r="D122"/>
      <c r="H122" s="6"/>
      <c r="I122" s="4"/>
    </row>
    <row r="123" spans="1:9" x14ac:dyDescent="0.2">
      <c r="A123"/>
      <c r="B123"/>
      <c r="C123"/>
      <c r="D123"/>
      <c r="H123" s="6"/>
      <c r="I123" s="4"/>
    </row>
    <row r="124" spans="1:9" x14ac:dyDescent="0.2">
      <c r="A124"/>
      <c r="B124"/>
      <c r="C124"/>
      <c r="D124"/>
      <c r="H124" s="6"/>
      <c r="I124" s="4"/>
    </row>
    <row r="125" spans="1:9" x14ac:dyDescent="0.2">
      <c r="A125"/>
      <c r="B125"/>
      <c r="C125"/>
      <c r="D125"/>
      <c r="H125" s="6"/>
      <c r="I125" s="4"/>
    </row>
    <row r="126" spans="1:9" x14ac:dyDescent="0.2">
      <c r="A126"/>
      <c r="B126"/>
      <c r="C126"/>
      <c r="D126"/>
      <c r="H126" s="6"/>
      <c r="I126" s="4"/>
    </row>
    <row r="127" spans="1:9" x14ac:dyDescent="0.2">
      <c r="A127"/>
      <c r="B127"/>
      <c r="C127"/>
      <c r="D127"/>
      <c r="H127" s="6"/>
      <c r="I127" s="4"/>
    </row>
    <row r="128" spans="1:9" x14ac:dyDescent="0.2">
      <c r="A128"/>
      <c r="B128"/>
      <c r="C128"/>
      <c r="D128"/>
      <c r="H128" s="6"/>
      <c r="I128" s="4"/>
    </row>
    <row r="129" spans="1:9" x14ac:dyDescent="0.2">
      <c r="A129"/>
      <c r="B129"/>
      <c r="C129"/>
      <c r="D129"/>
      <c r="H129" s="6"/>
      <c r="I129" s="4"/>
    </row>
    <row r="130" spans="1:9" x14ac:dyDescent="0.2">
      <c r="A130"/>
      <c r="B130"/>
      <c r="C130"/>
      <c r="D130"/>
      <c r="H130" s="6"/>
      <c r="I130" s="4"/>
    </row>
    <row r="131" spans="1:9" x14ac:dyDescent="0.2">
      <c r="A131"/>
      <c r="B131"/>
      <c r="C131"/>
      <c r="D131"/>
      <c r="H131" s="6"/>
      <c r="I131" s="4"/>
    </row>
    <row r="132" spans="1:9" x14ac:dyDescent="0.2">
      <c r="A132"/>
      <c r="B132"/>
      <c r="C132"/>
      <c r="D132"/>
      <c r="H132" s="6"/>
      <c r="I132" s="4"/>
    </row>
    <row r="133" spans="1:9" x14ac:dyDescent="0.2">
      <c r="A133"/>
      <c r="B133"/>
      <c r="C133"/>
      <c r="D133"/>
      <c r="H133" s="6"/>
      <c r="I133" s="4"/>
    </row>
    <row r="134" spans="1:9" x14ac:dyDescent="0.2">
      <c r="A134"/>
      <c r="B134"/>
      <c r="C134"/>
      <c r="D134"/>
      <c r="H134" s="6"/>
      <c r="I134" s="4"/>
    </row>
    <row r="135" spans="1:9" x14ac:dyDescent="0.2">
      <c r="A135"/>
      <c r="B135"/>
      <c r="C135"/>
      <c r="D135"/>
      <c r="H135" s="6"/>
      <c r="I135" s="4"/>
    </row>
    <row r="136" spans="1:9" x14ac:dyDescent="0.2">
      <c r="A136"/>
      <c r="B136"/>
      <c r="C136"/>
      <c r="D136"/>
      <c r="H136" s="6"/>
      <c r="I136" s="4"/>
    </row>
    <row r="137" spans="1:9" x14ac:dyDescent="0.2">
      <c r="A137"/>
      <c r="B137"/>
      <c r="C137"/>
      <c r="D137"/>
      <c r="H137" s="6"/>
      <c r="I137" s="4"/>
    </row>
    <row r="138" spans="1:9" x14ac:dyDescent="0.2">
      <c r="A138"/>
      <c r="B138"/>
      <c r="C138"/>
      <c r="D138"/>
      <c r="H138" s="6"/>
      <c r="I138" s="4"/>
    </row>
    <row r="139" spans="1:9" x14ac:dyDescent="0.2">
      <c r="A139"/>
      <c r="B139"/>
      <c r="C139"/>
      <c r="D139"/>
      <c r="H139" s="6"/>
      <c r="I139" s="4"/>
    </row>
    <row r="140" spans="1:9" x14ac:dyDescent="0.2">
      <c r="A140"/>
      <c r="B140"/>
      <c r="C140"/>
      <c r="D140"/>
      <c r="H140" s="6"/>
      <c r="I140" s="4"/>
    </row>
    <row r="141" spans="1:9" x14ac:dyDescent="0.2">
      <c r="A141"/>
      <c r="B141"/>
      <c r="C141"/>
      <c r="D141"/>
      <c r="H141" s="6"/>
      <c r="I141" s="4"/>
    </row>
    <row r="142" spans="1:9" x14ac:dyDescent="0.2">
      <c r="A142"/>
      <c r="B142"/>
      <c r="C142"/>
      <c r="D142"/>
      <c r="H142" s="6"/>
      <c r="I142" s="4"/>
    </row>
    <row r="143" spans="1:9" x14ac:dyDescent="0.2">
      <c r="A143"/>
      <c r="B143"/>
      <c r="C143"/>
      <c r="D143"/>
      <c r="H143" s="6"/>
      <c r="I143" s="4"/>
    </row>
    <row r="144" spans="1:9" x14ac:dyDescent="0.2">
      <c r="A144"/>
      <c r="B144"/>
      <c r="C144"/>
      <c r="D144"/>
      <c r="H144" s="6"/>
      <c r="I144" s="4"/>
    </row>
    <row r="145" spans="1:9" x14ac:dyDescent="0.2">
      <c r="A145"/>
      <c r="B145"/>
      <c r="C145"/>
      <c r="D145"/>
      <c r="H145" s="6"/>
      <c r="I145" s="4"/>
    </row>
    <row r="146" spans="1:9" x14ac:dyDescent="0.2">
      <c r="A146"/>
      <c r="B146"/>
      <c r="C146"/>
      <c r="D146"/>
      <c r="H146" s="6"/>
      <c r="I146" s="4"/>
    </row>
    <row r="147" spans="1:9" x14ac:dyDescent="0.2">
      <c r="A147"/>
      <c r="B147"/>
      <c r="C147"/>
      <c r="D147"/>
      <c r="H147" s="6"/>
      <c r="I147" s="4"/>
    </row>
    <row r="148" spans="1:9" x14ac:dyDescent="0.2">
      <c r="A148"/>
      <c r="B148"/>
      <c r="C148"/>
      <c r="D148"/>
      <c r="H148" s="6"/>
      <c r="I148" s="4"/>
    </row>
    <row r="149" spans="1:9" x14ac:dyDescent="0.2">
      <c r="A149"/>
      <c r="B149"/>
      <c r="C149"/>
      <c r="D149"/>
      <c r="H149" s="6"/>
      <c r="I149" s="4"/>
    </row>
    <row r="150" spans="1:9" x14ac:dyDescent="0.2">
      <c r="A150"/>
      <c r="B150"/>
      <c r="C150"/>
      <c r="D150"/>
      <c r="H150" s="6"/>
      <c r="I150" s="4"/>
    </row>
    <row r="151" spans="1:9" x14ac:dyDescent="0.2">
      <c r="A151"/>
      <c r="B151"/>
      <c r="C151"/>
      <c r="D151"/>
      <c r="H151" s="6"/>
      <c r="I151" s="4"/>
    </row>
    <row r="152" spans="1:9" x14ac:dyDescent="0.2">
      <c r="A152"/>
      <c r="B152"/>
      <c r="C152"/>
      <c r="D152"/>
      <c r="H152" s="6"/>
      <c r="I152" s="4"/>
    </row>
    <row r="153" spans="1:9" x14ac:dyDescent="0.2">
      <c r="A153"/>
      <c r="B153"/>
      <c r="C153"/>
      <c r="D153"/>
      <c r="H153" s="6"/>
      <c r="I153" s="4"/>
    </row>
    <row r="154" spans="1:9" x14ac:dyDescent="0.2">
      <c r="A154"/>
      <c r="B154"/>
      <c r="C154"/>
      <c r="D154"/>
      <c r="H154" s="6"/>
      <c r="I154" s="4"/>
    </row>
    <row r="155" spans="1:9" x14ac:dyDescent="0.2">
      <c r="A155"/>
      <c r="B155"/>
      <c r="C155"/>
      <c r="D155"/>
      <c r="H155" s="6"/>
      <c r="I155" s="4"/>
    </row>
    <row r="156" spans="1:9" x14ac:dyDescent="0.2">
      <c r="A156"/>
      <c r="B156"/>
      <c r="C156"/>
      <c r="D156"/>
      <c r="H156" s="6"/>
      <c r="I156" s="4"/>
    </row>
    <row r="157" spans="1:9" x14ac:dyDescent="0.2">
      <c r="A157"/>
      <c r="B157"/>
      <c r="C157"/>
      <c r="D157"/>
      <c r="H157" s="6"/>
      <c r="I157" s="4"/>
    </row>
    <row r="158" spans="1:9" x14ac:dyDescent="0.2">
      <c r="A158"/>
      <c r="B158"/>
      <c r="C158"/>
      <c r="D158"/>
      <c r="H158" s="6"/>
      <c r="I158" s="4"/>
    </row>
    <row r="159" spans="1:9" x14ac:dyDescent="0.2">
      <c r="A159"/>
      <c r="B159"/>
      <c r="C159"/>
      <c r="D159"/>
      <c r="H159" s="6"/>
      <c r="I159" s="4"/>
    </row>
    <row r="160" spans="1:9" x14ac:dyDescent="0.2">
      <c r="A160"/>
      <c r="B160"/>
      <c r="C160"/>
      <c r="D160"/>
      <c r="H160" s="6"/>
      <c r="I160" s="4"/>
    </row>
    <row r="161" spans="1:9" x14ac:dyDescent="0.2">
      <c r="A161"/>
      <c r="B161"/>
      <c r="C161"/>
      <c r="D161"/>
      <c r="H161" s="6"/>
      <c r="I161" s="4"/>
    </row>
    <row r="162" spans="1:9" x14ac:dyDescent="0.2">
      <c r="A162"/>
      <c r="B162"/>
      <c r="C162"/>
      <c r="D162"/>
      <c r="H162" s="6"/>
      <c r="I162" s="4"/>
    </row>
    <row r="163" spans="1:9" x14ac:dyDescent="0.2">
      <c r="A163"/>
      <c r="B163"/>
      <c r="C163"/>
      <c r="D163"/>
      <c r="H163" s="6"/>
      <c r="I163" s="4"/>
    </row>
    <row r="164" spans="1:9" x14ac:dyDescent="0.2">
      <c r="A164"/>
      <c r="B164"/>
      <c r="C164"/>
      <c r="D164"/>
      <c r="H164" s="6"/>
      <c r="I164" s="4"/>
    </row>
    <row r="165" spans="1:9" x14ac:dyDescent="0.2">
      <c r="A165"/>
      <c r="B165"/>
      <c r="C165"/>
      <c r="D165"/>
      <c r="H165" s="6"/>
      <c r="I165" s="4"/>
    </row>
    <row r="166" spans="1:9" x14ac:dyDescent="0.2">
      <c r="A166"/>
      <c r="B166"/>
      <c r="C166"/>
      <c r="D166"/>
      <c r="H166" s="6"/>
      <c r="I166" s="4"/>
    </row>
    <row r="167" spans="1:9" x14ac:dyDescent="0.2">
      <c r="A167"/>
      <c r="B167"/>
      <c r="C167"/>
      <c r="D167"/>
      <c r="H167" s="6"/>
      <c r="I167" s="4"/>
    </row>
    <row r="168" spans="1:9" x14ac:dyDescent="0.2">
      <c r="A168"/>
      <c r="B168"/>
      <c r="C168"/>
      <c r="D168"/>
      <c r="H168" s="6"/>
      <c r="I168" s="4"/>
    </row>
    <row r="169" spans="1:9" x14ac:dyDescent="0.2">
      <c r="A169"/>
      <c r="B169"/>
      <c r="C169"/>
      <c r="D169"/>
      <c r="H169" s="6"/>
      <c r="I169" s="4"/>
    </row>
    <row r="170" spans="1:9" x14ac:dyDescent="0.2">
      <c r="A170"/>
      <c r="B170"/>
      <c r="C170"/>
      <c r="D170"/>
      <c r="H170" s="6"/>
      <c r="I170" s="4"/>
    </row>
    <row r="171" spans="1:9" x14ac:dyDescent="0.2">
      <c r="A171"/>
      <c r="B171"/>
      <c r="C171"/>
      <c r="D171"/>
      <c r="H171" s="6"/>
      <c r="I171" s="4"/>
    </row>
    <row r="172" spans="1:9" x14ac:dyDescent="0.2">
      <c r="A172"/>
      <c r="B172"/>
      <c r="C172"/>
      <c r="D172"/>
      <c r="H172" s="6"/>
      <c r="I172" s="4"/>
    </row>
    <row r="173" spans="1:9" x14ac:dyDescent="0.2">
      <c r="A173"/>
      <c r="B173"/>
      <c r="C173"/>
      <c r="D173"/>
      <c r="H173" s="6"/>
      <c r="I173" s="4"/>
    </row>
    <row r="174" spans="1:9" x14ac:dyDescent="0.2">
      <c r="A174"/>
      <c r="B174"/>
      <c r="C174"/>
      <c r="D174"/>
      <c r="H174" s="6"/>
      <c r="I174" s="4"/>
    </row>
    <row r="175" spans="1:9" x14ac:dyDescent="0.2">
      <c r="A175"/>
      <c r="B175"/>
      <c r="C175"/>
      <c r="D175"/>
      <c r="H175" s="6"/>
      <c r="I175" s="4"/>
    </row>
    <row r="176" spans="1:9" x14ac:dyDescent="0.2">
      <c r="A176"/>
      <c r="B176"/>
      <c r="C176"/>
      <c r="D176"/>
      <c r="H176" s="6"/>
      <c r="I176" s="4"/>
    </row>
    <row r="177" spans="1:9" x14ac:dyDescent="0.2">
      <c r="A177"/>
      <c r="B177"/>
      <c r="C177"/>
      <c r="D177"/>
      <c r="H177" s="6"/>
      <c r="I177" s="4"/>
    </row>
    <row r="178" spans="1:9" x14ac:dyDescent="0.2">
      <c r="A178"/>
      <c r="B178"/>
      <c r="C178"/>
      <c r="D178"/>
      <c r="H178" s="6"/>
      <c r="I178" s="4"/>
    </row>
    <row r="179" spans="1:9" x14ac:dyDescent="0.2">
      <c r="A179"/>
      <c r="B179"/>
      <c r="C179"/>
      <c r="D179"/>
      <c r="H179" s="6"/>
      <c r="I179" s="4"/>
    </row>
    <row r="180" spans="1:9" x14ac:dyDescent="0.2">
      <c r="A180"/>
      <c r="B180"/>
      <c r="C180"/>
      <c r="D180"/>
      <c r="H180" s="6"/>
      <c r="I180" s="4"/>
    </row>
    <row r="181" spans="1:9" x14ac:dyDescent="0.2">
      <c r="A181"/>
      <c r="B181"/>
      <c r="C181"/>
      <c r="D181"/>
      <c r="H181" s="6"/>
      <c r="I181" s="4"/>
    </row>
    <row r="182" spans="1:9" x14ac:dyDescent="0.2">
      <c r="A182"/>
      <c r="B182"/>
      <c r="C182"/>
      <c r="D182"/>
      <c r="H182" s="6"/>
      <c r="I182" s="4"/>
    </row>
    <row r="183" spans="1:9" x14ac:dyDescent="0.2">
      <c r="A183"/>
      <c r="B183"/>
      <c r="C183"/>
      <c r="D183"/>
      <c r="H183" s="6"/>
      <c r="I183" s="4"/>
    </row>
    <row r="184" spans="1:9" x14ac:dyDescent="0.2">
      <c r="A184"/>
      <c r="B184"/>
      <c r="C184"/>
      <c r="D184"/>
      <c r="H184" s="6"/>
      <c r="I184" s="4"/>
    </row>
    <row r="185" spans="1:9" x14ac:dyDescent="0.2">
      <c r="A185"/>
      <c r="B185"/>
      <c r="C185"/>
      <c r="D185"/>
      <c r="H185" s="6"/>
      <c r="I185" s="4"/>
    </row>
    <row r="186" spans="1:9" x14ac:dyDescent="0.2">
      <c r="A186"/>
      <c r="B186"/>
      <c r="C186"/>
      <c r="D186"/>
      <c r="H186" s="6"/>
      <c r="I186" s="4"/>
    </row>
    <row r="187" spans="1:9" x14ac:dyDescent="0.2">
      <c r="A187"/>
      <c r="B187"/>
      <c r="C187"/>
      <c r="D187"/>
      <c r="H187" s="6"/>
      <c r="I187" s="4"/>
    </row>
    <row r="188" spans="1:9" x14ac:dyDescent="0.2">
      <c r="A188"/>
      <c r="B188"/>
      <c r="C188"/>
      <c r="D188"/>
      <c r="H188" s="6"/>
      <c r="I188" s="4"/>
    </row>
    <row r="189" spans="1:9" x14ac:dyDescent="0.2">
      <c r="A189"/>
      <c r="B189"/>
      <c r="C189"/>
      <c r="D189"/>
      <c r="H189" s="6"/>
      <c r="I189" s="4"/>
    </row>
    <row r="190" spans="1:9" x14ac:dyDescent="0.2">
      <c r="A190"/>
      <c r="B190"/>
      <c r="C190"/>
      <c r="D190"/>
      <c r="H190" s="6"/>
      <c r="I190" s="4"/>
    </row>
    <row r="191" spans="1:9" x14ac:dyDescent="0.2">
      <c r="A191"/>
      <c r="B191"/>
      <c r="C191"/>
      <c r="D191"/>
      <c r="H191" s="6"/>
      <c r="I191" s="4"/>
    </row>
    <row r="192" spans="1:9" x14ac:dyDescent="0.2">
      <c r="A192"/>
      <c r="B192"/>
      <c r="C192"/>
      <c r="D192"/>
      <c r="H192" s="6"/>
      <c r="I192" s="4"/>
    </row>
    <row r="193" spans="1:9" x14ac:dyDescent="0.2">
      <c r="A193"/>
      <c r="B193"/>
      <c r="C193"/>
      <c r="D193"/>
      <c r="H193" s="6"/>
      <c r="I193" s="4"/>
    </row>
    <row r="194" spans="1:9" x14ac:dyDescent="0.2">
      <c r="A194"/>
      <c r="B194"/>
      <c r="C194"/>
      <c r="D194"/>
      <c r="H194" s="6"/>
      <c r="I194" s="4"/>
    </row>
    <row r="195" spans="1:9" x14ac:dyDescent="0.2">
      <c r="A195"/>
      <c r="B195"/>
      <c r="C195"/>
      <c r="D195"/>
      <c r="H195" s="6"/>
      <c r="I195" s="4"/>
    </row>
    <row r="196" spans="1:9" x14ac:dyDescent="0.2">
      <c r="A196"/>
      <c r="B196"/>
      <c r="C196"/>
      <c r="D196"/>
      <c r="H196" s="6"/>
      <c r="I196" s="4"/>
    </row>
    <row r="197" spans="1:9" x14ac:dyDescent="0.2">
      <c r="A197"/>
      <c r="B197"/>
      <c r="C197"/>
      <c r="D197"/>
      <c r="H197" s="6"/>
      <c r="I197" s="4"/>
    </row>
    <row r="198" spans="1:9" x14ac:dyDescent="0.2">
      <c r="A198"/>
      <c r="B198"/>
      <c r="C198"/>
      <c r="D198"/>
      <c r="H198" s="6"/>
      <c r="I198" s="4"/>
    </row>
    <row r="199" spans="1:9" x14ac:dyDescent="0.2">
      <c r="A199"/>
      <c r="B199"/>
      <c r="C199"/>
      <c r="D199"/>
      <c r="H199" s="6"/>
      <c r="I199" s="4"/>
    </row>
    <row r="200" spans="1:9" x14ac:dyDescent="0.2">
      <c r="A200"/>
      <c r="B200"/>
      <c r="C200"/>
      <c r="D200"/>
      <c r="H200" s="6"/>
      <c r="I200" s="4"/>
    </row>
    <row r="201" spans="1:9" x14ac:dyDescent="0.2">
      <c r="A201"/>
      <c r="B201"/>
      <c r="C201"/>
      <c r="D201"/>
      <c r="H201" s="6"/>
      <c r="I201" s="4"/>
    </row>
    <row r="202" spans="1:9" x14ac:dyDescent="0.2">
      <c r="A202"/>
      <c r="B202"/>
      <c r="C202"/>
      <c r="D202"/>
      <c r="H202" s="6"/>
      <c r="I202" s="4"/>
    </row>
    <row r="203" spans="1:9" x14ac:dyDescent="0.2">
      <c r="A203"/>
      <c r="B203"/>
      <c r="C203"/>
      <c r="D203"/>
      <c r="H203" s="6"/>
      <c r="I203" s="4"/>
    </row>
    <row r="204" spans="1:9" x14ac:dyDescent="0.2">
      <c r="A204"/>
      <c r="B204"/>
      <c r="C204"/>
      <c r="D204"/>
      <c r="H204" s="6"/>
      <c r="I204" s="4"/>
    </row>
    <row r="205" spans="1:9" x14ac:dyDescent="0.2">
      <c r="A205"/>
      <c r="B205"/>
      <c r="C205"/>
      <c r="D205"/>
      <c r="H205" s="6"/>
      <c r="I205" s="4"/>
    </row>
    <row r="206" spans="1:9" x14ac:dyDescent="0.2">
      <c r="A206"/>
      <c r="B206"/>
      <c r="C206"/>
      <c r="D206"/>
      <c r="H206" s="6"/>
      <c r="I206" s="4"/>
    </row>
    <row r="207" spans="1:9" x14ac:dyDescent="0.2">
      <c r="A207"/>
      <c r="B207"/>
      <c r="C207"/>
      <c r="D207"/>
      <c r="H207" s="6"/>
      <c r="I207" s="4"/>
    </row>
    <row r="208" spans="1:9" x14ac:dyDescent="0.2">
      <c r="H208" s="6"/>
      <c r="I208" s="4"/>
    </row>
    <row r="209" spans="8:9" x14ac:dyDescent="0.2">
      <c r="H209" s="6"/>
      <c r="I209" s="4"/>
    </row>
    <row r="210" spans="8:9" x14ac:dyDescent="0.2">
      <c r="H210" s="6"/>
      <c r="I210" s="4"/>
    </row>
    <row r="211" spans="8:9" x14ac:dyDescent="0.2">
      <c r="H211" s="6"/>
      <c r="I211" s="4"/>
    </row>
    <row r="212" spans="8:9" x14ac:dyDescent="0.2">
      <c r="H212" s="6"/>
      <c r="I212" s="4"/>
    </row>
    <row r="213" spans="8:9" x14ac:dyDescent="0.2">
      <c r="H213" s="6"/>
      <c r="I213" s="4"/>
    </row>
    <row r="214" spans="8:9" x14ac:dyDescent="0.2">
      <c r="H214" s="6"/>
      <c r="I214" s="4"/>
    </row>
    <row r="215" spans="8:9" x14ac:dyDescent="0.2">
      <c r="H215" s="6"/>
      <c r="I215" s="4"/>
    </row>
    <row r="216" spans="8:9" x14ac:dyDescent="0.2">
      <c r="H216" s="6"/>
      <c r="I216" s="4"/>
    </row>
    <row r="217" spans="8:9" x14ac:dyDescent="0.2">
      <c r="H217" s="6"/>
      <c r="I217" s="4"/>
    </row>
    <row r="218" spans="8:9" x14ac:dyDescent="0.2">
      <c r="H218" s="6"/>
      <c r="I218" s="4"/>
    </row>
    <row r="219" spans="8:9" x14ac:dyDescent="0.2">
      <c r="H219" s="6"/>
      <c r="I219" s="4"/>
    </row>
    <row r="220" spans="8:9" x14ac:dyDescent="0.2">
      <c r="H220" s="6"/>
      <c r="I220" s="4"/>
    </row>
    <row r="221" spans="8:9" x14ac:dyDescent="0.2">
      <c r="H221" s="6"/>
      <c r="I221" s="4"/>
    </row>
    <row r="222" spans="8:9" x14ac:dyDescent="0.2">
      <c r="H222" s="6"/>
      <c r="I222" s="4"/>
    </row>
    <row r="223" spans="8:9" x14ac:dyDescent="0.2">
      <c r="H223" s="6"/>
      <c r="I223" s="4"/>
    </row>
    <row r="224" spans="8:9" x14ac:dyDescent="0.2">
      <c r="H224" s="6"/>
      <c r="I224" s="4"/>
    </row>
    <row r="225" spans="8:9" x14ac:dyDescent="0.2">
      <c r="H225" s="6"/>
      <c r="I225" s="4"/>
    </row>
    <row r="226" spans="8:9" x14ac:dyDescent="0.2">
      <c r="H226" s="6"/>
      <c r="I226" s="4"/>
    </row>
    <row r="227" spans="8:9" x14ac:dyDescent="0.2">
      <c r="H227" s="6"/>
      <c r="I227" s="4"/>
    </row>
    <row r="228" spans="8:9" x14ac:dyDescent="0.2">
      <c r="H228" s="6"/>
      <c r="I228" s="4"/>
    </row>
    <row r="229" spans="8:9" x14ac:dyDescent="0.2">
      <c r="H229" s="6"/>
      <c r="I229" s="4"/>
    </row>
    <row r="230" spans="8:9" x14ac:dyDescent="0.2">
      <c r="H230" s="6"/>
      <c r="I230" s="4"/>
    </row>
    <row r="231" spans="8:9" x14ac:dyDescent="0.2">
      <c r="H231" s="6"/>
      <c r="I231" s="4"/>
    </row>
    <row r="232" spans="8:9" x14ac:dyDescent="0.2">
      <c r="H232" s="6"/>
      <c r="I232" s="4"/>
    </row>
    <row r="233" spans="8:9" x14ac:dyDescent="0.2">
      <c r="H233" s="6"/>
      <c r="I233" s="4"/>
    </row>
    <row r="234" spans="8:9" x14ac:dyDescent="0.2">
      <c r="H234" s="6"/>
      <c r="I234" s="4"/>
    </row>
    <row r="235" spans="8:9" x14ac:dyDescent="0.2">
      <c r="H235" s="6"/>
      <c r="I235" s="4"/>
    </row>
    <row r="236" spans="8:9" x14ac:dyDescent="0.2">
      <c r="H236" s="6"/>
      <c r="I236" s="4"/>
    </row>
    <row r="237" spans="8:9" x14ac:dyDescent="0.2">
      <c r="H237" s="6"/>
      <c r="I237" s="4"/>
    </row>
    <row r="238" spans="8:9" x14ac:dyDescent="0.2">
      <c r="H238" s="6"/>
      <c r="I238" s="4"/>
    </row>
    <row r="239" spans="8:9" x14ac:dyDescent="0.2">
      <c r="H239" s="6"/>
      <c r="I239" s="4"/>
    </row>
    <row r="240" spans="8:9" x14ac:dyDescent="0.2">
      <c r="H240" s="6"/>
      <c r="I240" s="4"/>
    </row>
    <row r="241" spans="8:9" x14ac:dyDescent="0.2">
      <c r="H241" s="6"/>
      <c r="I241" s="4"/>
    </row>
    <row r="242" spans="8:9" x14ac:dyDescent="0.2">
      <c r="H242" s="6"/>
      <c r="I242" s="4"/>
    </row>
    <row r="243" spans="8:9" x14ac:dyDescent="0.2">
      <c r="H243" s="6"/>
      <c r="I243" s="4"/>
    </row>
    <row r="244" spans="8:9" x14ac:dyDescent="0.2">
      <c r="H244" s="6"/>
      <c r="I244" s="4"/>
    </row>
    <row r="245" spans="8:9" x14ac:dyDescent="0.2">
      <c r="H245" s="6"/>
      <c r="I245" s="4"/>
    </row>
    <row r="246" spans="8:9" x14ac:dyDescent="0.2">
      <c r="H246" s="6"/>
      <c r="I246" s="4"/>
    </row>
    <row r="247" spans="8:9" x14ac:dyDescent="0.2">
      <c r="H247" s="6"/>
      <c r="I247" s="4"/>
    </row>
    <row r="248" spans="8:9" x14ac:dyDescent="0.2">
      <c r="H248" s="6"/>
      <c r="I248" s="4"/>
    </row>
    <row r="249" spans="8:9" x14ac:dyDescent="0.2">
      <c r="H249" s="6"/>
      <c r="I249" s="4"/>
    </row>
    <row r="250" spans="8:9" x14ac:dyDescent="0.2">
      <c r="H250" s="6"/>
      <c r="I250" s="4"/>
    </row>
    <row r="251" spans="8:9" x14ac:dyDescent="0.2">
      <c r="H251" s="6"/>
      <c r="I251" s="4"/>
    </row>
    <row r="252" spans="8:9" x14ac:dyDescent="0.2">
      <c r="H252" s="6"/>
      <c r="I252" s="4"/>
    </row>
    <row r="253" spans="8:9" x14ac:dyDescent="0.2">
      <c r="H253" s="6"/>
      <c r="I253" s="4"/>
    </row>
    <row r="254" spans="8:9" x14ac:dyDescent="0.2">
      <c r="H254" s="6"/>
      <c r="I254" s="4"/>
    </row>
    <row r="255" spans="8:9" x14ac:dyDescent="0.2">
      <c r="H255" s="6"/>
      <c r="I255" s="4"/>
    </row>
    <row r="256" spans="8:9" x14ac:dyDescent="0.2">
      <c r="H256" s="6"/>
      <c r="I256" s="4"/>
    </row>
    <row r="257" spans="8:9" x14ac:dyDescent="0.2">
      <c r="H257" s="6"/>
      <c r="I257" s="4"/>
    </row>
    <row r="258" spans="8:9" x14ac:dyDescent="0.2">
      <c r="H258" s="6"/>
      <c r="I258" s="4"/>
    </row>
    <row r="259" spans="8:9" x14ac:dyDescent="0.2">
      <c r="H259" s="6"/>
      <c r="I259" s="4"/>
    </row>
    <row r="260" spans="8:9" x14ac:dyDescent="0.2">
      <c r="H260" s="6"/>
      <c r="I260" s="4"/>
    </row>
    <row r="261" spans="8:9" x14ac:dyDescent="0.2">
      <c r="H261" s="6"/>
      <c r="I261" s="4"/>
    </row>
    <row r="262" spans="8:9" x14ac:dyDescent="0.2">
      <c r="H262" s="6"/>
      <c r="I262" s="4"/>
    </row>
    <row r="263" spans="8:9" x14ac:dyDescent="0.2">
      <c r="H263" s="6"/>
      <c r="I263" s="4"/>
    </row>
    <row r="264" spans="8:9" x14ac:dyDescent="0.2">
      <c r="H264" s="6"/>
      <c r="I264" s="4"/>
    </row>
    <row r="265" spans="8:9" x14ac:dyDescent="0.2">
      <c r="H265" s="6"/>
      <c r="I265" s="4"/>
    </row>
    <row r="266" spans="8:9" x14ac:dyDescent="0.2">
      <c r="H266" s="6"/>
      <c r="I266" s="4"/>
    </row>
    <row r="267" spans="8:9" x14ac:dyDescent="0.2">
      <c r="H267" s="6"/>
      <c r="I267" s="4"/>
    </row>
    <row r="268" spans="8:9" x14ac:dyDescent="0.2">
      <c r="H268" s="6"/>
      <c r="I268" s="4"/>
    </row>
    <row r="269" spans="8:9" x14ac:dyDescent="0.2">
      <c r="H269" s="6"/>
      <c r="I269" s="4"/>
    </row>
    <row r="270" spans="8:9" x14ac:dyDescent="0.2">
      <c r="H270" s="6"/>
      <c r="I270" s="4"/>
    </row>
    <row r="271" spans="8:9" x14ac:dyDescent="0.2">
      <c r="H271" s="6"/>
      <c r="I271" s="4"/>
    </row>
    <row r="272" spans="8:9" x14ac:dyDescent="0.2">
      <c r="H272" s="6"/>
      <c r="I272" s="4"/>
    </row>
    <row r="273" spans="8:9" x14ac:dyDescent="0.2">
      <c r="H273" s="6"/>
      <c r="I273" s="4"/>
    </row>
    <row r="274" spans="8:9" x14ac:dyDescent="0.2">
      <c r="H274" s="6"/>
      <c r="I274" s="4"/>
    </row>
    <row r="275" spans="8:9" x14ac:dyDescent="0.2">
      <c r="H275" s="6"/>
      <c r="I275" s="4"/>
    </row>
    <row r="276" spans="8:9" x14ac:dyDescent="0.2">
      <c r="H276" s="6"/>
      <c r="I276" s="4"/>
    </row>
    <row r="277" spans="8:9" x14ac:dyDescent="0.2">
      <c r="H277" s="6"/>
      <c r="I277" s="4"/>
    </row>
    <row r="278" spans="8:9" x14ac:dyDescent="0.2">
      <c r="H278" s="6"/>
      <c r="I278" s="4"/>
    </row>
    <row r="279" spans="8:9" x14ac:dyDescent="0.2">
      <c r="H279" s="6"/>
      <c r="I279" s="4"/>
    </row>
    <row r="280" spans="8:9" x14ac:dyDescent="0.2">
      <c r="H280" s="6"/>
      <c r="I280" s="4"/>
    </row>
    <row r="281" spans="8:9" x14ac:dyDescent="0.2">
      <c r="H281" s="6"/>
      <c r="I281" s="4"/>
    </row>
    <row r="282" spans="8:9" x14ac:dyDescent="0.2">
      <c r="H282" s="6"/>
      <c r="I282" s="4"/>
    </row>
    <row r="283" spans="8:9" x14ac:dyDescent="0.2">
      <c r="H283" s="6"/>
      <c r="I283" s="4"/>
    </row>
    <row r="284" spans="8:9" x14ac:dyDescent="0.2">
      <c r="H284" s="6"/>
      <c r="I284" s="4"/>
    </row>
    <row r="285" spans="8:9" x14ac:dyDescent="0.2">
      <c r="H285" s="6"/>
      <c r="I285" s="4"/>
    </row>
    <row r="286" spans="8:9" x14ac:dyDescent="0.2">
      <c r="H286" s="6"/>
      <c r="I286" s="4"/>
    </row>
    <row r="287" spans="8:9" x14ac:dyDescent="0.2">
      <c r="H287" s="6"/>
      <c r="I287" s="4"/>
    </row>
    <row r="288" spans="8:9" x14ac:dyDescent="0.2">
      <c r="H288" s="6"/>
      <c r="I288" s="4"/>
    </row>
    <row r="289" spans="8:9" x14ac:dyDescent="0.2">
      <c r="H289" s="6"/>
      <c r="I289" s="4"/>
    </row>
    <row r="290" spans="8:9" x14ac:dyDescent="0.2">
      <c r="H290" s="6"/>
      <c r="I290" s="4"/>
    </row>
    <row r="291" spans="8:9" x14ac:dyDescent="0.2">
      <c r="H291" s="6"/>
      <c r="I291" s="4"/>
    </row>
    <row r="292" spans="8:9" x14ac:dyDescent="0.2">
      <c r="H292" s="6"/>
      <c r="I292" s="4"/>
    </row>
    <row r="293" spans="8:9" x14ac:dyDescent="0.2">
      <c r="H293" s="6"/>
      <c r="I293" s="4"/>
    </row>
    <row r="294" spans="8:9" x14ac:dyDescent="0.2">
      <c r="H294" s="6"/>
      <c r="I294" s="4"/>
    </row>
    <row r="295" spans="8:9" x14ac:dyDescent="0.2">
      <c r="H295" s="6"/>
      <c r="I295" s="4"/>
    </row>
    <row r="296" spans="8:9" x14ac:dyDescent="0.2">
      <c r="H296" s="6"/>
      <c r="I296" s="4"/>
    </row>
    <row r="297" spans="8:9" x14ac:dyDescent="0.2">
      <c r="H297" s="6"/>
      <c r="I297" s="4"/>
    </row>
    <row r="298" spans="8:9" x14ac:dyDescent="0.2">
      <c r="H298" s="6"/>
      <c r="I298" s="4"/>
    </row>
    <row r="299" spans="8:9" x14ac:dyDescent="0.2">
      <c r="H299" s="6"/>
      <c r="I299" s="4"/>
    </row>
    <row r="300" spans="8:9" x14ac:dyDescent="0.2">
      <c r="H300" s="6"/>
      <c r="I300" s="4"/>
    </row>
    <row r="301" spans="8:9" x14ac:dyDescent="0.2">
      <c r="H301" s="6"/>
      <c r="I301" s="4"/>
    </row>
    <row r="302" spans="8:9" x14ac:dyDescent="0.2">
      <c r="H302" s="6"/>
      <c r="I302" s="4"/>
    </row>
    <row r="303" spans="8:9" x14ac:dyDescent="0.2">
      <c r="H303" s="6"/>
      <c r="I303" s="4"/>
    </row>
    <row r="304" spans="8:9" x14ac:dyDescent="0.2">
      <c r="H304" s="6"/>
      <c r="I304" s="4"/>
    </row>
    <row r="305" spans="8:9" x14ac:dyDescent="0.2">
      <c r="H305" s="6"/>
      <c r="I305" s="4"/>
    </row>
    <row r="306" spans="8:9" x14ac:dyDescent="0.2">
      <c r="H306" s="6"/>
      <c r="I306" s="4"/>
    </row>
    <row r="307" spans="8:9" x14ac:dyDescent="0.2">
      <c r="H307" s="6"/>
      <c r="I307" s="4"/>
    </row>
    <row r="308" spans="8:9" x14ac:dyDescent="0.2">
      <c r="H308" s="6"/>
      <c r="I308" s="4"/>
    </row>
    <row r="309" spans="8:9" x14ac:dyDescent="0.2">
      <c r="H309" s="6"/>
      <c r="I309" s="4"/>
    </row>
    <row r="310" spans="8:9" x14ac:dyDescent="0.2">
      <c r="H310" s="6"/>
      <c r="I310" s="4"/>
    </row>
    <row r="311" spans="8:9" x14ac:dyDescent="0.2">
      <c r="H311" s="6"/>
      <c r="I311" s="4"/>
    </row>
    <row r="312" spans="8:9" x14ac:dyDescent="0.2">
      <c r="H312" s="6"/>
      <c r="I312" s="4"/>
    </row>
    <row r="313" spans="8:9" x14ac:dyDescent="0.2">
      <c r="H313" s="6"/>
      <c r="I313" s="4"/>
    </row>
    <row r="314" spans="8:9" x14ac:dyDescent="0.2">
      <c r="H314" s="6"/>
      <c r="I314" s="4"/>
    </row>
    <row r="315" spans="8:9" x14ac:dyDescent="0.2">
      <c r="H315" s="6"/>
      <c r="I315" s="4"/>
    </row>
    <row r="316" spans="8:9" x14ac:dyDescent="0.2">
      <c r="H316" s="6"/>
      <c r="I316" s="4"/>
    </row>
    <row r="317" spans="8:9" x14ac:dyDescent="0.2">
      <c r="H317" s="6"/>
      <c r="I317" s="4"/>
    </row>
    <row r="318" spans="8:9" x14ac:dyDescent="0.2">
      <c r="H318" s="6"/>
      <c r="I318" s="4"/>
    </row>
    <row r="319" spans="8:9" x14ac:dyDescent="0.2">
      <c r="H319" s="6"/>
      <c r="I319" s="4"/>
    </row>
    <row r="320" spans="8:9" x14ac:dyDescent="0.2">
      <c r="H320" s="6"/>
      <c r="I320" s="4"/>
    </row>
    <row r="321" spans="8:9" x14ac:dyDescent="0.2">
      <c r="H321" s="6"/>
      <c r="I321" s="4"/>
    </row>
    <row r="322" spans="8:9" x14ac:dyDescent="0.2">
      <c r="H322" s="6"/>
      <c r="I322" s="4"/>
    </row>
    <row r="323" spans="8:9" x14ac:dyDescent="0.2">
      <c r="H323" s="6"/>
      <c r="I323" s="4"/>
    </row>
    <row r="324" spans="8:9" x14ac:dyDescent="0.2">
      <c r="H324" s="6"/>
      <c r="I324" s="4"/>
    </row>
    <row r="325" spans="8:9" x14ac:dyDescent="0.2">
      <c r="H325" s="6"/>
      <c r="I325" s="4"/>
    </row>
    <row r="326" spans="8:9" x14ac:dyDescent="0.2">
      <c r="H326" s="6"/>
      <c r="I326" s="4"/>
    </row>
    <row r="327" spans="8:9" x14ac:dyDescent="0.2">
      <c r="H327" s="6"/>
      <c r="I327" s="4"/>
    </row>
    <row r="328" spans="8:9" x14ac:dyDescent="0.2">
      <c r="H328" s="6"/>
      <c r="I328" s="4"/>
    </row>
    <row r="329" spans="8:9" x14ac:dyDescent="0.2">
      <c r="H329" s="6"/>
      <c r="I329" s="4"/>
    </row>
    <row r="330" spans="8:9" x14ac:dyDescent="0.2">
      <c r="H330" s="6"/>
      <c r="I330" s="4"/>
    </row>
    <row r="331" spans="8:9" x14ac:dyDescent="0.2">
      <c r="H331" s="6"/>
      <c r="I331" s="4"/>
    </row>
    <row r="332" spans="8:9" x14ac:dyDescent="0.2">
      <c r="H332" s="6"/>
      <c r="I332" s="4"/>
    </row>
    <row r="333" spans="8:9" x14ac:dyDescent="0.2">
      <c r="H333" s="6"/>
      <c r="I333" s="4"/>
    </row>
    <row r="334" spans="8:9" x14ac:dyDescent="0.2">
      <c r="H334" s="6"/>
      <c r="I334" s="4"/>
    </row>
    <row r="335" spans="8:9" x14ac:dyDescent="0.2">
      <c r="H335" s="6"/>
      <c r="I335" s="4"/>
    </row>
    <row r="336" spans="8:9" x14ac:dyDescent="0.2">
      <c r="H336" s="6"/>
      <c r="I336" s="4"/>
    </row>
    <row r="337" spans="8:9" x14ac:dyDescent="0.2">
      <c r="H337" s="6"/>
      <c r="I337" s="4"/>
    </row>
    <row r="338" spans="8:9" x14ac:dyDescent="0.2">
      <c r="H338" s="6"/>
      <c r="I338" s="4"/>
    </row>
    <row r="339" spans="8:9" x14ac:dyDescent="0.2">
      <c r="H339" s="6"/>
      <c r="I339" s="4"/>
    </row>
    <row r="340" spans="8:9" x14ac:dyDescent="0.2">
      <c r="H340" s="6"/>
      <c r="I340" s="4"/>
    </row>
    <row r="341" spans="8:9" x14ac:dyDescent="0.2">
      <c r="H341" s="6"/>
      <c r="I341" s="4"/>
    </row>
    <row r="342" spans="8:9" x14ac:dyDescent="0.2">
      <c r="H342" s="6"/>
      <c r="I342" s="4"/>
    </row>
    <row r="343" spans="8:9" x14ac:dyDescent="0.2">
      <c r="H343" s="6"/>
      <c r="I343" s="4"/>
    </row>
    <row r="344" spans="8:9" x14ac:dyDescent="0.2">
      <c r="H344" s="6"/>
      <c r="I344" s="4"/>
    </row>
    <row r="345" spans="8:9" x14ac:dyDescent="0.2">
      <c r="H345" s="6"/>
      <c r="I345" s="4"/>
    </row>
    <row r="346" spans="8:9" x14ac:dyDescent="0.2">
      <c r="H346" s="6"/>
      <c r="I346" s="4"/>
    </row>
    <row r="347" spans="8:9" x14ac:dyDescent="0.2">
      <c r="H347" s="6"/>
      <c r="I347" s="4"/>
    </row>
    <row r="348" spans="8:9" x14ac:dyDescent="0.2">
      <c r="H348" s="6"/>
      <c r="I348" s="4"/>
    </row>
    <row r="349" spans="8:9" x14ac:dyDescent="0.2">
      <c r="H349" s="6"/>
      <c r="I349" s="4"/>
    </row>
    <row r="350" spans="8:9" x14ac:dyDescent="0.2">
      <c r="H350" s="6"/>
      <c r="I350" s="4"/>
    </row>
    <row r="351" spans="8:9" x14ac:dyDescent="0.2">
      <c r="H351" s="6"/>
      <c r="I351" s="4"/>
    </row>
    <row r="352" spans="8:9" x14ac:dyDescent="0.2">
      <c r="H352" s="6"/>
      <c r="I352" s="4"/>
    </row>
    <row r="353" spans="8:9" x14ac:dyDescent="0.2">
      <c r="H353" s="6"/>
      <c r="I353" s="4"/>
    </row>
    <row r="354" spans="8:9" x14ac:dyDescent="0.2">
      <c r="H354" s="6"/>
      <c r="I354" s="4"/>
    </row>
    <row r="355" spans="8:9" x14ac:dyDescent="0.2">
      <c r="H355" s="6"/>
      <c r="I355" s="4"/>
    </row>
    <row r="356" spans="8:9" x14ac:dyDescent="0.2">
      <c r="H356" s="6"/>
      <c r="I356" s="4"/>
    </row>
    <row r="357" spans="8:9" x14ac:dyDescent="0.2">
      <c r="H357" s="6"/>
      <c r="I357" s="4"/>
    </row>
    <row r="358" spans="8:9" x14ac:dyDescent="0.2">
      <c r="H358" s="6"/>
      <c r="I358" s="4"/>
    </row>
    <row r="359" spans="8:9" x14ac:dyDescent="0.2">
      <c r="H359" s="6"/>
      <c r="I359" s="4"/>
    </row>
    <row r="360" spans="8:9" x14ac:dyDescent="0.2">
      <c r="H360" s="6"/>
      <c r="I360" s="4"/>
    </row>
    <row r="361" spans="8:9" x14ac:dyDescent="0.2">
      <c r="H361" s="6"/>
      <c r="I361" s="4"/>
    </row>
    <row r="362" spans="8:9" x14ac:dyDescent="0.2">
      <c r="H362" s="6"/>
      <c r="I362" s="4"/>
    </row>
    <row r="363" spans="8:9" x14ac:dyDescent="0.2">
      <c r="H363" s="6"/>
      <c r="I363" s="4"/>
    </row>
    <row r="364" spans="8:9" x14ac:dyDescent="0.2">
      <c r="H364" s="6"/>
      <c r="I364" s="4"/>
    </row>
    <row r="365" spans="8:9" x14ac:dyDescent="0.2">
      <c r="H365" s="6"/>
      <c r="I365" s="4"/>
    </row>
    <row r="366" spans="8:9" x14ac:dyDescent="0.2">
      <c r="H366" s="6"/>
      <c r="I366" s="4"/>
    </row>
    <row r="367" spans="8:9" x14ac:dyDescent="0.2">
      <c r="H367" s="6"/>
      <c r="I367" s="4"/>
    </row>
    <row r="368" spans="8:9" x14ac:dyDescent="0.2">
      <c r="H368" s="6"/>
      <c r="I368" s="4"/>
    </row>
    <row r="369" spans="8:9" x14ac:dyDescent="0.2">
      <c r="H369" s="6"/>
      <c r="I369" s="4"/>
    </row>
    <row r="370" spans="8:9" x14ac:dyDescent="0.2">
      <c r="H370" s="6"/>
      <c r="I370" s="4"/>
    </row>
    <row r="371" spans="8:9" x14ac:dyDescent="0.2">
      <c r="H371" s="6"/>
      <c r="I371" s="4"/>
    </row>
    <row r="372" spans="8:9" x14ac:dyDescent="0.2">
      <c r="H372" s="6"/>
      <c r="I372" s="4"/>
    </row>
    <row r="373" spans="8:9" x14ac:dyDescent="0.2">
      <c r="H373" s="6"/>
      <c r="I373" s="4"/>
    </row>
    <row r="374" spans="8:9" x14ac:dyDescent="0.2">
      <c r="H374" s="6"/>
      <c r="I374" s="4"/>
    </row>
    <row r="375" spans="8:9" x14ac:dyDescent="0.2">
      <c r="H375" s="6"/>
      <c r="I375" s="4"/>
    </row>
    <row r="376" spans="8:9" x14ac:dyDescent="0.2">
      <c r="H376" s="6"/>
      <c r="I376" s="4"/>
    </row>
    <row r="377" spans="8:9" x14ac:dyDescent="0.2">
      <c r="H377" s="6"/>
      <c r="I377" s="4"/>
    </row>
    <row r="378" spans="8:9" x14ac:dyDescent="0.2">
      <c r="H378" s="6"/>
      <c r="I378" s="4"/>
    </row>
    <row r="379" spans="8:9" x14ac:dyDescent="0.2">
      <c r="H379" s="6"/>
      <c r="I379" s="4"/>
    </row>
    <row r="380" spans="8:9" x14ac:dyDescent="0.2">
      <c r="H380" s="6"/>
      <c r="I380" s="4"/>
    </row>
    <row r="381" spans="8:9" x14ac:dyDescent="0.2">
      <c r="H381" s="6"/>
      <c r="I381" s="4"/>
    </row>
    <row r="382" spans="8:9" x14ac:dyDescent="0.2">
      <c r="H382" s="6"/>
      <c r="I382" s="4"/>
    </row>
    <row r="383" spans="8:9" x14ac:dyDescent="0.2">
      <c r="H383" s="6"/>
      <c r="I383" s="4"/>
    </row>
    <row r="384" spans="8:9" x14ac:dyDescent="0.2">
      <c r="H384" s="6"/>
      <c r="I384" s="4"/>
    </row>
    <row r="385" spans="8:9" x14ac:dyDescent="0.2">
      <c r="H385" s="6"/>
      <c r="I385" s="4"/>
    </row>
    <row r="386" spans="8:9" x14ac:dyDescent="0.2">
      <c r="H386" s="6"/>
      <c r="I386" s="4"/>
    </row>
    <row r="387" spans="8:9" x14ac:dyDescent="0.2">
      <c r="H387" s="6"/>
      <c r="I387" s="4"/>
    </row>
    <row r="388" spans="8:9" x14ac:dyDescent="0.2">
      <c r="H388" s="6"/>
      <c r="I388" s="4"/>
    </row>
    <row r="389" spans="8:9" x14ac:dyDescent="0.2">
      <c r="H389" s="6"/>
      <c r="I389" s="4"/>
    </row>
    <row r="390" spans="8:9" x14ac:dyDescent="0.2">
      <c r="H390" s="6"/>
      <c r="I390" s="4"/>
    </row>
    <row r="391" spans="8:9" x14ac:dyDescent="0.2">
      <c r="H391" s="6"/>
      <c r="I391" s="4"/>
    </row>
    <row r="392" spans="8:9" x14ac:dyDescent="0.2">
      <c r="H392" s="6"/>
      <c r="I392" s="4"/>
    </row>
    <row r="393" spans="8:9" x14ac:dyDescent="0.2">
      <c r="H393" s="6"/>
      <c r="I393" s="4"/>
    </row>
    <row r="394" spans="8:9" x14ac:dyDescent="0.2">
      <c r="H394" s="6"/>
      <c r="I394" s="4"/>
    </row>
    <row r="395" spans="8:9" x14ac:dyDescent="0.2">
      <c r="H395" s="6"/>
      <c r="I395" s="4"/>
    </row>
    <row r="396" spans="8:9" x14ac:dyDescent="0.2">
      <c r="H396" s="6"/>
      <c r="I396" s="4"/>
    </row>
    <row r="397" spans="8:9" x14ac:dyDescent="0.2">
      <c r="H397" s="6"/>
      <c r="I397" s="4"/>
    </row>
    <row r="398" spans="8:9" x14ac:dyDescent="0.2">
      <c r="H398" s="6"/>
      <c r="I398" s="4"/>
    </row>
    <row r="399" spans="8:9" x14ac:dyDescent="0.2">
      <c r="H399" s="6"/>
      <c r="I399" s="4"/>
    </row>
    <row r="400" spans="8:9" x14ac:dyDescent="0.2">
      <c r="H400" s="6"/>
      <c r="I400" s="4"/>
    </row>
    <row r="401" spans="8:9" x14ac:dyDescent="0.2">
      <c r="H401" s="6"/>
      <c r="I401" s="4"/>
    </row>
    <row r="402" spans="8:9" x14ac:dyDescent="0.2">
      <c r="H402" s="6"/>
      <c r="I402" s="4"/>
    </row>
    <row r="403" spans="8:9" x14ac:dyDescent="0.2">
      <c r="H403" s="6"/>
      <c r="I403" s="4"/>
    </row>
    <row r="404" spans="8:9" x14ac:dyDescent="0.2">
      <c r="H404" s="6"/>
      <c r="I404" s="4"/>
    </row>
    <row r="405" spans="8:9" x14ac:dyDescent="0.2">
      <c r="H405" s="6"/>
      <c r="I405" s="4"/>
    </row>
    <row r="406" spans="8:9" x14ac:dyDescent="0.2">
      <c r="H406" s="6"/>
      <c r="I406" s="4"/>
    </row>
    <row r="407" spans="8:9" x14ac:dyDescent="0.2">
      <c r="H407" s="6"/>
      <c r="I407" s="4"/>
    </row>
    <row r="408" spans="8:9" x14ac:dyDescent="0.2">
      <c r="H408" s="6"/>
      <c r="I408" s="4"/>
    </row>
    <row r="409" spans="8:9" x14ac:dyDescent="0.2">
      <c r="H409" s="6"/>
      <c r="I409" s="4"/>
    </row>
    <row r="410" spans="8:9" x14ac:dyDescent="0.2">
      <c r="H410" s="6"/>
      <c r="I410" s="4"/>
    </row>
    <row r="411" spans="8:9" x14ac:dyDescent="0.2">
      <c r="H411" s="6"/>
      <c r="I411" s="4"/>
    </row>
    <row r="412" spans="8:9" x14ac:dyDescent="0.2">
      <c r="H412" s="6"/>
      <c r="I412" s="4"/>
    </row>
    <row r="413" spans="8:9" x14ac:dyDescent="0.2">
      <c r="H413" s="6"/>
      <c r="I413" s="4"/>
    </row>
    <row r="414" spans="8:9" x14ac:dyDescent="0.2">
      <c r="H414" s="6"/>
      <c r="I414" s="4"/>
    </row>
    <row r="415" spans="8:9" x14ac:dyDescent="0.2">
      <c r="H415" s="6"/>
      <c r="I415" s="4"/>
    </row>
    <row r="416" spans="8:9" x14ac:dyDescent="0.2">
      <c r="H416" s="6"/>
      <c r="I416" s="4"/>
    </row>
    <row r="417" spans="8:9" x14ac:dyDescent="0.2">
      <c r="H417" s="6"/>
      <c r="I417" s="4"/>
    </row>
    <row r="418" spans="8:9" x14ac:dyDescent="0.2">
      <c r="H418" s="6"/>
      <c r="I418" s="4"/>
    </row>
    <row r="419" spans="8:9" x14ac:dyDescent="0.2">
      <c r="H419" s="6"/>
      <c r="I419" s="4"/>
    </row>
    <row r="420" spans="8:9" x14ac:dyDescent="0.2">
      <c r="H420" s="6"/>
      <c r="I420" s="4"/>
    </row>
    <row r="421" spans="8:9" x14ac:dyDescent="0.2">
      <c r="H421" s="6"/>
      <c r="I421" s="4"/>
    </row>
    <row r="422" spans="8:9" x14ac:dyDescent="0.2">
      <c r="H422" s="6"/>
      <c r="I422" s="4"/>
    </row>
    <row r="423" spans="8:9" x14ac:dyDescent="0.2">
      <c r="H423" s="6"/>
      <c r="I423" s="4"/>
    </row>
    <row r="424" spans="8:9" x14ac:dyDescent="0.2">
      <c r="H424" s="6"/>
      <c r="I424" s="4"/>
    </row>
    <row r="425" spans="8:9" x14ac:dyDescent="0.2">
      <c r="H425" s="6"/>
      <c r="I425" s="4"/>
    </row>
    <row r="426" spans="8:9" x14ac:dyDescent="0.2">
      <c r="H426" s="6"/>
      <c r="I426" s="4"/>
    </row>
    <row r="427" spans="8:9" x14ac:dyDescent="0.2">
      <c r="H427" s="6"/>
      <c r="I427" s="4"/>
    </row>
    <row r="428" spans="8:9" x14ac:dyDescent="0.2">
      <c r="H428" s="6"/>
      <c r="I428" s="4"/>
    </row>
    <row r="429" spans="8:9" x14ac:dyDescent="0.2">
      <c r="H429" s="6"/>
      <c r="I429" s="4"/>
    </row>
    <row r="430" spans="8:9" x14ac:dyDescent="0.2">
      <c r="H430" s="6"/>
      <c r="I430" s="4"/>
    </row>
    <row r="431" spans="8:9" x14ac:dyDescent="0.2">
      <c r="H431" s="6"/>
      <c r="I431" s="4"/>
    </row>
    <row r="432" spans="8:9" x14ac:dyDescent="0.2">
      <c r="H432" s="6"/>
      <c r="I432" s="4"/>
    </row>
    <row r="433" spans="8:9" x14ac:dyDescent="0.2">
      <c r="H433" s="6"/>
      <c r="I433" s="4"/>
    </row>
    <row r="434" spans="8:9" x14ac:dyDescent="0.2">
      <c r="H434" s="6"/>
      <c r="I434" s="4"/>
    </row>
    <row r="435" spans="8:9" x14ac:dyDescent="0.2">
      <c r="H435" s="6"/>
      <c r="I435" s="4"/>
    </row>
    <row r="436" spans="8:9" x14ac:dyDescent="0.2">
      <c r="H436" s="6"/>
      <c r="I436" s="4"/>
    </row>
    <row r="437" spans="8:9" x14ac:dyDescent="0.2">
      <c r="H437" s="6"/>
      <c r="I437" s="4"/>
    </row>
    <row r="438" spans="8:9" x14ac:dyDescent="0.2">
      <c r="H438" s="6"/>
      <c r="I438" s="4"/>
    </row>
    <row r="439" spans="8:9" x14ac:dyDescent="0.2">
      <c r="H439" s="6"/>
      <c r="I439" s="4"/>
    </row>
    <row r="440" spans="8:9" x14ac:dyDescent="0.2">
      <c r="H440" s="6"/>
      <c r="I440" s="4"/>
    </row>
    <row r="441" spans="8:9" x14ac:dyDescent="0.2">
      <c r="H441" s="6"/>
      <c r="I441" s="4"/>
    </row>
    <row r="442" spans="8:9" x14ac:dyDescent="0.2">
      <c r="H442" s="6"/>
      <c r="I442" s="4"/>
    </row>
    <row r="443" spans="8:9" x14ac:dyDescent="0.2">
      <c r="H443" s="6"/>
      <c r="I443" s="4"/>
    </row>
    <row r="444" spans="8:9" x14ac:dyDescent="0.2">
      <c r="H444" s="6"/>
      <c r="I444" s="4"/>
    </row>
    <row r="445" spans="8:9" x14ac:dyDescent="0.2">
      <c r="H445" s="6"/>
      <c r="I445" s="4"/>
    </row>
    <row r="446" spans="8:9" x14ac:dyDescent="0.2">
      <c r="H446" s="6"/>
      <c r="I446" s="4"/>
    </row>
    <row r="447" spans="8:9" x14ac:dyDescent="0.2">
      <c r="H447" s="6"/>
      <c r="I447" s="4"/>
    </row>
    <row r="448" spans="8:9" x14ac:dyDescent="0.2">
      <c r="H448" s="6"/>
      <c r="I448" s="4"/>
    </row>
    <row r="449" spans="8:9" x14ac:dyDescent="0.2">
      <c r="H449" s="6"/>
      <c r="I449" s="4"/>
    </row>
    <row r="450" spans="8:9" x14ac:dyDescent="0.2">
      <c r="H450" s="6"/>
      <c r="I450" s="4"/>
    </row>
    <row r="451" spans="8:9" x14ac:dyDescent="0.2">
      <c r="H451" s="6"/>
      <c r="I451" s="4"/>
    </row>
    <row r="452" spans="8:9" x14ac:dyDescent="0.2">
      <c r="H452" s="6"/>
      <c r="I452" s="4"/>
    </row>
    <row r="453" spans="8:9" x14ac:dyDescent="0.2">
      <c r="H453" s="6"/>
      <c r="I453" s="4"/>
    </row>
    <row r="454" spans="8:9" x14ac:dyDescent="0.2">
      <c r="H454" s="6"/>
      <c r="I454" s="4"/>
    </row>
    <row r="455" spans="8:9" x14ac:dyDescent="0.2">
      <c r="H455" s="6"/>
      <c r="I455" s="4"/>
    </row>
    <row r="456" spans="8:9" x14ac:dyDescent="0.2">
      <c r="H456" s="6"/>
      <c r="I456" s="4"/>
    </row>
    <row r="457" spans="8:9" x14ac:dyDescent="0.2">
      <c r="H457" s="6"/>
      <c r="I457" s="4"/>
    </row>
    <row r="458" spans="8:9" x14ac:dyDescent="0.2">
      <c r="H458" s="6"/>
      <c r="I458" s="4"/>
    </row>
    <row r="459" spans="8:9" x14ac:dyDescent="0.2">
      <c r="H459" s="6"/>
      <c r="I459" s="4"/>
    </row>
    <row r="460" spans="8:9" x14ac:dyDescent="0.2">
      <c r="H460" s="6"/>
      <c r="I460" s="4"/>
    </row>
    <row r="461" spans="8:9" x14ac:dyDescent="0.2">
      <c r="H461" s="6"/>
      <c r="I461" s="4"/>
    </row>
    <row r="462" spans="8:9" x14ac:dyDescent="0.2">
      <c r="H462" s="6"/>
      <c r="I462" s="4"/>
    </row>
    <row r="463" spans="8:9" x14ac:dyDescent="0.2">
      <c r="H463" s="6"/>
      <c r="I463" s="4"/>
    </row>
    <row r="464" spans="8:9" x14ac:dyDescent="0.2">
      <c r="H464" s="6"/>
      <c r="I464" s="4"/>
    </row>
    <row r="465" spans="8:9" x14ac:dyDescent="0.2">
      <c r="H465" s="6"/>
      <c r="I465" s="4"/>
    </row>
    <row r="466" spans="8:9" x14ac:dyDescent="0.2">
      <c r="H466" s="6"/>
      <c r="I466" s="4"/>
    </row>
    <row r="467" spans="8:9" x14ac:dyDescent="0.2">
      <c r="H467" s="6"/>
      <c r="I467" s="4"/>
    </row>
    <row r="468" spans="8:9" x14ac:dyDescent="0.2">
      <c r="H468" s="6"/>
      <c r="I468" s="4"/>
    </row>
    <row r="469" spans="8:9" x14ac:dyDescent="0.2">
      <c r="H469" s="6"/>
      <c r="I469" s="4"/>
    </row>
    <row r="470" spans="8:9" x14ac:dyDescent="0.2">
      <c r="H470" s="6"/>
      <c r="I470" s="4"/>
    </row>
    <row r="471" spans="8:9" x14ac:dyDescent="0.2">
      <c r="H471" s="6"/>
      <c r="I471" s="4"/>
    </row>
    <row r="472" spans="8:9" x14ac:dyDescent="0.2">
      <c r="H472" s="6"/>
      <c r="I472" s="4"/>
    </row>
    <row r="473" spans="8:9" x14ac:dyDescent="0.2">
      <c r="H473" s="6"/>
      <c r="I473" s="4"/>
    </row>
    <row r="474" spans="8:9" x14ac:dyDescent="0.2">
      <c r="H474" s="6"/>
      <c r="I474" s="4"/>
    </row>
    <row r="475" spans="8:9" x14ac:dyDescent="0.2">
      <c r="H475" s="6"/>
      <c r="I475" s="4"/>
    </row>
    <row r="476" spans="8:9" x14ac:dyDescent="0.2">
      <c r="H476" s="6"/>
      <c r="I476" s="4"/>
    </row>
    <row r="477" spans="8:9" x14ac:dyDescent="0.2">
      <c r="H477" s="6"/>
      <c r="I477" s="4"/>
    </row>
    <row r="478" spans="8:9" x14ac:dyDescent="0.2">
      <c r="H478" s="6"/>
      <c r="I478" s="4"/>
    </row>
    <row r="479" spans="8:9" x14ac:dyDescent="0.2">
      <c r="H479" s="6"/>
      <c r="I479" s="4"/>
    </row>
    <row r="480" spans="8:9" x14ac:dyDescent="0.2">
      <c r="H480" s="6"/>
      <c r="I480" s="4"/>
    </row>
    <row r="481" spans="8:9" x14ac:dyDescent="0.2">
      <c r="H481" s="6"/>
      <c r="I481" s="4"/>
    </row>
    <row r="482" spans="8:9" x14ac:dyDescent="0.2">
      <c r="H482" s="6"/>
      <c r="I482" s="4"/>
    </row>
    <row r="483" spans="8:9" x14ac:dyDescent="0.2">
      <c r="H483" s="6"/>
      <c r="I483" s="4"/>
    </row>
    <row r="484" spans="8:9" x14ac:dyDescent="0.2">
      <c r="H484" s="6"/>
      <c r="I484" s="4"/>
    </row>
    <row r="485" spans="8:9" x14ac:dyDescent="0.2">
      <c r="H485" s="6"/>
      <c r="I485" s="4"/>
    </row>
    <row r="486" spans="8:9" x14ac:dyDescent="0.2">
      <c r="H486" s="6"/>
      <c r="I486" s="4"/>
    </row>
    <row r="487" spans="8:9" x14ac:dyDescent="0.2">
      <c r="H487" s="6"/>
      <c r="I487" s="4"/>
    </row>
    <row r="488" spans="8:9" x14ac:dyDescent="0.2">
      <c r="H488" s="6"/>
      <c r="I488" s="4"/>
    </row>
    <row r="489" spans="8:9" x14ac:dyDescent="0.2">
      <c r="H489" s="6"/>
      <c r="I489" s="4"/>
    </row>
    <row r="490" spans="8:9" x14ac:dyDescent="0.2">
      <c r="H490" s="6"/>
      <c r="I490" s="4"/>
    </row>
    <row r="491" spans="8:9" x14ac:dyDescent="0.2">
      <c r="H491" s="6"/>
      <c r="I491" s="4"/>
    </row>
    <row r="492" spans="8:9" x14ac:dyDescent="0.2">
      <c r="H492" s="6"/>
      <c r="I492" s="4"/>
    </row>
    <row r="493" spans="8:9" x14ac:dyDescent="0.2">
      <c r="H493" s="6"/>
      <c r="I493" s="4"/>
    </row>
    <row r="494" spans="8:9" x14ac:dyDescent="0.2">
      <c r="H494" s="6"/>
      <c r="I494" s="4"/>
    </row>
    <row r="495" spans="8:9" x14ac:dyDescent="0.2">
      <c r="H495" s="6"/>
      <c r="I495" s="4"/>
    </row>
    <row r="496" spans="8:9" x14ac:dyDescent="0.2">
      <c r="H496" s="6"/>
      <c r="I496" s="4"/>
    </row>
    <row r="497" spans="8:9" x14ac:dyDescent="0.2">
      <c r="H497" s="6"/>
      <c r="I497" s="4"/>
    </row>
    <row r="498" spans="8:9" x14ac:dyDescent="0.2">
      <c r="H498" s="6"/>
      <c r="I498" s="4"/>
    </row>
    <row r="499" spans="8:9" x14ac:dyDescent="0.2">
      <c r="H499" s="6"/>
      <c r="I499" s="4"/>
    </row>
    <row r="500" spans="8:9" x14ac:dyDescent="0.2">
      <c r="H500" s="6"/>
      <c r="I500" s="4"/>
    </row>
    <row r="501" spans="8:9" x14ac:dyDescent="0.2">
      <c r="H501" s="6"/>
      <c r="I501" s="4"/>
    </row>
    <row r="502" spans="8:9" x14ac:dyDescent="0.2">
      <c r="H502" s="6"/>
      <c r="I502" s="4"/>
    </row>
    <row r="503" spans="8:9" x14ac:dyDescent="0.2">
      <c r="H503" s="6"/>
      <c r="I503" s="4"/>
    </row>
    <row r="504" spans="8:9" x14ac:dyDescent="0.2">
      <c r="H504" s="6"/>
      <c r="I504" s="4"/>
    </row>
    <row r="505" spans="8:9" x14ac:dyDescent="0.2">
      <c r="H505" s="6"/>
      <c r="I505" s="4"/>
    </row>
    <row r="506" spans="8:9" x14ac:dyDescent="0.2">
      <c r="H506" s="6"/>
      <c r="I506" s="4"/>
    </row>
    <row r="507" spans="8:9" x14ac:dyDescent="0.2">
      <c r="H507" s="6"/>
      <c r="I507" s="4"/>
    </row>
    <row r="508" spans="8:9" x14ac:dyDescent="0.2">
      <c r="H508" s="6"/>
      <c r="I508" s="4"/>
    </row>
    <row r="509" spans="8:9" x14ac:dyDescent="0.2">
      <c r="H509" s="6"/>
      <c r="I509" s="4"/>
    </row>
    <row r="510" spans="8:9" x14ac:dyDescent="0.2">
      <c r="H510" s="6"/>
      <c r="I510" s="4"/>
    </row>
    <row r="511" spans="8:9" x14ac:dyDescent="0.2">
      <c r="H511" s="6"/>
      <c r="I511" s="4"/>
    </row>
    <row r="512" spans="8:9" x14ac:dyDescent="0.2">
      <c r="H512" s="6"/>
      <c r="I512" s="4"/>
    </row>
    <row r="513" spans="8:9" x14ac:dyDescent="0.2">
      <c r="H513" s="6"/>
      <c r="I513" s="4"/>
    </row>
    <row r="514" spans="8:9" x14ac:dyDescent="0.2">
      <c r="H514" s="6"/>
      <c r="I514" s="4"/>
    </row>
    <row r="515" spans="8:9" x14ac:dyDescent="0.2">
      <c r="H515" s="6"/>
      <c r="I515" s="4"/>
    </row>
    <row r="516" spans="8:9" x14ac:dyDescent="0.2">
      <c r="H516" s="6"/>
      <c r="I516" s="4"/>
    </row>
    <row r="517" spans="8:9" x14ac:dyDescent="0.2">
      <c r="H517" s="6"/>
      <c r="I517" s="4"/>
    </row>
    <row r="518" spans="8:9" x14ac:dyDescent="0.2">
      <c r="H518" s="6"/>
      <c r="I518" s="4"/>
    </row>
    <row r="519" spans="8:9" x14ac:dyDescent="0.2">
      <c r="H519" s="6"/>
      <c r="I519" s="4"/>
    </row>
    <row r="520" spans="8:9" x14ac:dyDescent="0.2">
      <c r="H520" s="6"/>
      <c r="I520" s="4"/>
    </row>
    <row r="521" spans="8:9" x14ac:dyDescent="0.2">
      <c r="H521" s="6"/>
      <c r="I521" s="4"/>
    </row>
    <row r="522" spans="8:9" x14ac:dyDescent="0.2">
      <c r="H522" s="6"/>
      <c r="I522" s="4"/>
    </row>
    <row r="523" spans="8:9" x14ac:dyDescent="0.2">
      <c r="H523" s="6"/>
      <c r="I523" s="4"/>
    </row>
    <row r="524" spans="8:9" x14ac:dyDescent="0.2">
      <c r="H524" s="6"/>
      <c r="I524" s="4"/>
    </row>
    <row r="525" spans="8:9" x14ac:dyDescent="0.2">
      <c r="H525" s="6"/>
      <c r="I525" s="4"/>
    </row>
    <row r="526" spans="8:9" x14ac:dyDescent="0.2">
      <c r="H526" s="6"/>
      <c r="I526" s="4"/>
    </row>
    <row r="527" spans="8:9" x14ac:dyDescent="0.2">
      <c r="H527" s="6"/>
      <c r="I527" s="4"/>
    </row>
    <row r="528" spans="8:9" x14ac:dyDescent="0.2">
      <c r="H528" s="6"/>
      <c r="I528" s="4"/>
    </row>
    <row r="529" spans="8:9" x14ac:dyDescent="0.2">
      <c r="H529" s="6"/>
      <c r="I529" s="4"/>
    </row>
    <row r="530" spans="8:9" x14ac:dyDescent="0.2">
      <c r="H530" s="6"/>
      <c r="I530" s="4"/>
    </row>
    <row r="531" spans="8:9" x14ac:dyDescent="0.2">
      <c r="H531" s="6"/>
      <c r="I531" s="4"/>
    </row>
    <row r="532" spans="8:9" x14ac:dyDescent="0.2">
      <c r="H532" s="6"/>
      <c r="I532" s="4"/>
    </row>
    <row r="533" spans="8:9" x14ac:dyDescent="0.2">
      <c r="H533" s="6"/>
      <c r="I533" s="4"/>
    </row>
    <row r="534" spans="8:9" x14ac:dyDescent="0.2">
      <c r="H534" s="6"/>
      <c r="I534" s="4"/>
    </row>
    <row r="535" spans="8:9" x14ac:dyDescent="0.2">
      <c r="H535" s="6"/>
      <c r="I535" s="4"/>
    </row>
    <row r="536" spans="8:9" x14ac:dyDescent="0.2">
      <c r="H536" s="6"/>
      <c r="I536" s="4"/>
    </row>
    <row r="537" spans="8:9" x14ac:dyDescent="0.2">
      <c r="H537" s="6"/>
      <c r="I537" s="4"/>
    </row>
    <row r="538" spans="8:9" x14ac:dyDescent="0.2">
      <c r="H538" s="6"/>
      <c r="I538" s="4"/>
    </row>
    <row r="539" spans="8:9" x14ac:dyDescent="0.2">
      <c r="H539" s="6"/>
      <c r="I539" s="4"/>
    </row>
    <row r="540" spans="8:9" x14ac:dyDescent="0.2">
      <c r="H540" s="6"/>
      <c r="I540" s="4"/>
    </row>
    <row r="541" spans="8:9" x14ac:dyDescent="0.2">
      <c r="H541" s="6"/>
      <c r="I541" s="4"/>
    </row>
    <row r="542" spans="8:9" x14ac:dyDescent="0.2">
      <c r="H542" s="6"/>
      <c r="I542" s="4"/>
    </row>
    <row r="543" spans="8:9" x14ac:dyDescent="0.2">
      <c r="H543" s="6"/>
      <c r="I543" s="4"/>
    </row>
    <row r="544" spans="8:9" x14ac:dyDescent="0.2">
      <c r="H544" s="6"/>
      <c r="I544" s="4"/>
    </row>
    <row r="545" spans="8:9" x14ac:dyDescent="0.2">
      <c r="H545" s="6"/>
      <c r="I545" s="4"/>
    </row>
    <row r="546" spans="8:9" x14ac:dyDescent="0.2">
      <c r="H546" s="6"/>
      <c r="I546" s="4"/>
    </row>
    <row r="547" spans="8:9" x14ac:dyDescent="0.2">
      <c r="H547" s="6"/>
      <c r="I547" s="4"/>
    </row>
    <row r="548" spans="8:9" x14ac:dyDescent="0.2">
      <c r="H548" s="6"/>
      <c r="I548" s="4"/>
    </row>
    <row r="549" spans="8:9" x14ac:dyDescent="0.2">
      <c r="H549" s="6"/>
      <c r="I549" s="4"/>
    </row>
    <row r="550" spans="8:9" x14ac:dyDescent="0.2">
      <c r="H550" s="6"/>
      <c r="I550" s="4"/>
    </row>
    <row r="551" spans="8:9" x14ac:dyDescent="0.2">
      <c r="H551" s="6"/>
      <c r="I551" s="4"/>
    </row>
    <row r="552" spans="8:9" x14ac:dyDescent="0.2">
      <c r="H552" s="6"/>
      <c r="I552" s="4"/>
    </row>
    <row r="553" spans="8:9" x14ac:dyDescent="0.2">
      <c r="H553" s="6"/>
      <c r="I553" s="4"/>
    </row>
    <row r="554" spans="8:9" x14ac:dyDescent="0.2">
      <c r="H554" s="6"/>
      <c r="I554" s="4"/>
    </row>
    <row r="555" spans="8:9" x14ac:dyDescent="0.2">
      <c r="H555" s="6"/>
      <c r="I555" s="4"/>
    </row>
    <row r="556" spans="8:9" x14ac:dyDescent="0.2">
      <c r="H556" s="6"/>
      <c r="I556" s="4"/>
    </row>
    <row r="557" spans="8:9" x14ac:dyDescent="0.2">
      <c r="H557" s="6"/>
      <c r="I557" s="4"/>
    </row>
    <row r="558" spans="8:9" x14ac:dyDescent="0.2">
      <c r="H558" s="6"/>
      <c r="I558" s="4"/>
    </row>
    <row r="559" spans="8:9" x14ac:dyDescent="0.2">
      <c r="H559" s="6"/>
      <c r="I559" s="4"/>
    </row>
    <row r="560" spans="8:9" x14ac:dyDescent="0.2">
      <c r="H560" s="6"/>
      <c r="I560" s="4"/>
    </row>
    <row r="561" spans="8:9" x14ac:dyDescent="0.2">
      <c r="H561" s="6"/>
      <c r="I561" s="4"/>
    </row>
    <row r="562" spans="8:9" x14ac:dyDescent="0.2">
      <c r="H562" s="6"/>
      <c r="I562" s="4"/>
    </row>
    <row r="563" spans="8:9" x14ac:dyDescent="0.2">
      <c r="H563" s="6"/>
      <c r="I563" s="4"/>
    </row>
    <row r="564" spans="8:9" x14ac:dyDescent="0.2">
      <c r="H564" s="6"/>
      <c r="I564" s="4"/>
    </row>
    <row r="565" spans="8:9" x14ac:dyDescent="0.2">
      <c r="H565" s="6"/>
      <c r="I565" s="4"/>
    </row>
    <row r="566" spans="8:9" x14ac:dyDescent="0.2">
      <c r="H566" s="6"/>
      <c r="I566" s="4"/>
    </row>
    <row r="567" spans="8:9" x14ac:dyDescent="0.2">
      <c r="H567" s="6"/>
      <c r="I567" s="4"/>
    </row>
    <row r="568" spans="8:9" x14ac:dyDescent="0.2">
      <c r="H568" s="6"/>
      <c r="I568" s="4"/>
    </row>
    <row r="569" spans="8:9" x14ac:dyDescent="0.2">
      <c r="H569" s="6"/>
      <c r="I569" s="4"/>
    </row>
    <row r="570" spans="8:9" x14ac:dyDescent="0.2">
      <c r="H570" s="6"/>
      <c r="I570" s="4"/>
    </row>
    <row r="571" spans="8:9" x14ac:dyDescent="0.2">
      <c r="H571" s="6"/>
      <c r="I571" s="4"/>
    </row>
    <row r="572" spans="8:9" x14ac:dyDescent="0.2">
      <c r="H572" s="6"/>
      <c r="I572" s="4"/>
    </row>
    <row r="573" spans="8:9" x14ac:dyDescent="0.2">
      <c r="H573" s="6"/>
      <c r="I573" s="4"/>
    </row>
    <row r="574" spans="8:9" x14ac:dyDescent="0.2">
      <c r="H574" s="6"/>
      <c r="I574" s="4"/>
    </row>
    <row r="575" spans="8:9" x14ac:dyDescent="0.2">
      <c r="H575" s="6"/>
      <c r="I575" s="4"/>
    </row>
    <row r="576" spans="8:9" x14ac:dyDescent="0.2">
      <c r="H576" s="6"/>
      <c r="I576" s="4"/>
    </row>
    <row r="577" spans="8:9" x14ac:dyDescent="0.2">
      <c r="H577" s="6"/>
      <c r="I577" s="4"/>
    </row>
    <row r="578" spans="8:9" x14ac:dyDescent="0.2">
      <c r="H578" s="6"/>
      <c r="I578" s="4"/>
    </row>
    <row r="579" spans="8:9" x14ac:dyDescent="0.2">
      <c r="H579" s="6"/>
      <c r="I579" s="4"/>
    </row>
    <row r="580" spans="8:9" x14ac:dyDescent="0.2">
      <c r="H580" s="6"/>
      <c r="I580" s="4"/>
    </row>
    <row r="581" spans="8:9" x14ac:dyDescent="0.2">
      <c r="H581" s="6"/>
      <c r="I581" s="4"/>
    </row>
    <row r="582" spans="8:9" x14ac:dyDescent="0.2">
      <c r="H582" s="6"/>
      <c r="I582" s="4"/>
    </row>
    <row r="583" spans="8:9" x14ac:dyDescent="0.2">
      <c r="H583" s="6"/>
      <c r="I583" s="4"/>
    </row>
    <row r="584" spans="8:9" x14ac:dyDescent="0.2">
      <c r="H584" s="6"/>
      <c r="I584" s="4"/>
    </row>
    <row r="585" spans="8:9" x14ac:dyDescent="0.2">
      <c r="H585" s="6"/>
      <c r="I585" s="4"/>
    </row>
    <row r="586" spans="8:9" x14ac:dyDescent="0.2">
      <c r="H586" s="6"/>
      <c r="I586" s="4"/>
    </row>
    <row r="587" spans="8:9" x14ac:dyDescent="0.2">
      <c r="H587" s="6"/>
      <c r="I587" s="4"/>
    </row>
    <row r="588" spans="8:9" x14ac:dyDescent="0.2">
      <c r="H588" s="6"/>
      <c r="I588" s="4"/>
    </row>
    <row r="589" spans="8:9" x14ac:dyDescent="0.2">
      <c r="H589" s="6"/>
      <c r="I589" s="4"/>
    </row>
    <row r="590" spans="8:9" x14ac:dyDescent="0.2">
      <c r="H590" s="6"/>
      <c r="I590" s="4"/>
    </row>
    <row r="591" spans="8:9" x14ac:dyDescent="0.2">
      <c r="H591" s="6"/>
      <c r="I591" s="4"/>
    </row>
    <row r="592" spans="8:9" x14ac:dyDescent="0.2">
      <c r="H592" s="6"/>
      <c r="I592" s="4"/>
    </row>
    <row r="593" spans="8:9" x14ac:dyDescent="0.2">
      <c r="H593" s="6"/>
      <c r="I593" s="4"/>
    </row>
    <row r="594" spans="8:9" x14ac:dyDescent="0.2">
      <c r="H594" s="6"/>
      <c r="I594" s="4"/>
    </row>
    <row r="595" spans="8:9" x14ac:dyDescent="0.2">
      <c r="H595" s="6"/>
      <c r="I595" s="4"/>
    </row>
    <row r="596" spans="8:9" x14ac:dyDescent="0.2">
      <c r="H596" s="6"/>
      <c r="I596" s="4"/>
    </row>
    <row r="597" spans="8:9" x14ac:dyDescent="0.2">
      <c r="H597" s="6"/>
      <c r="I597" s="4"/>
    </row>
    <row r="598" spans="8:9" x14ac:dyDescent="0.2">
      <c r="H598" s="6"/>
      <c r="I598" s="4"/>
    </row>
    <row r="599" spans="8:9" x14ac:dyDescent="0.2">
      <c r="H599" s="6"/>
      <c r="I599" s="4"/>
    </row>
    <row r="600" spans="8:9" x14ac:dyDescent="0.2">
      <c r="H600" s="6"/>
      <c r="I600" s="4"/>
    </row>
    <row r="601" spans="8:9" x14ac:dyDescent="0.2">
      <c r="H601" s="6"/>
      <c r="I601" s="4"/>
    </row>
    <row r="602" spans="8:9" x14ac:dyDescent="0.2">
      <c r="H602" s="6"/>
      <c r="I602" s="4"/>
    </row>
    <row r="603" spans="8:9" x14ac:dyDescent="0.2">
      <c r="H603" s="6"/>
      <c r="I603" s="4"/>
    </row>
    <row r="604" spans="8:9" x14ac:dyDescent="0.2">
      <c r="H604" s="6"/>
      <c r="I604" s="4"/>
    </row>
    <row r="605" spans="8:9" x14ac:dyDescent="0.2">
      <c r="H605" s="6"/>
      <c r="I605" s="4"/>
    </row>
    <row r="606" spans="8:9" x14ac:dyDescent="0.2">
      <c r="H606" s="6"/>
      <c r="I606" s="4"/>
    </row>
    <row r="607" spans="8:9" x14ac:dyDescent="0.2">
      <c r="H607" s="6"/>
      <c r="I607" s="4"/>
    </row>
    <row r="608" spans="8:9" x14ac:dyDescent="0.2">
      <c r="H608" s="6"/>
      <c r="I608" s="4"/>
    </row>
    <row r="609" spans="8:9" x14ac:dyDescent="0.2">
      <c r="H609" s="6"/>
      <c r="I609" s="4"/>
    </row>
    <row r="610" spans="8:9" x14ac:dyDescent="0.2">
      <c r="H610" s="6"/>
      <c r="I610" s="4"/>
    </row>
    <row r="611" spans="8:9" x14ac:dyDescent="0.2">
      <c r="H611" s="6"/>
      <c r="I611" s="4"/>
    </row>
    <row r="612" spans="8:9" x14ac:dyDescent="0.2">
      <c r="H612" s="6"/>
      <c r="I612" s="4"/>
    </row>
    <row r="613" spans="8:9" x14ac:dyDescent="0.2">
      <c r="H613" s="6"/>
      <c r="I613" s="4"/>
    </row>
    <row r="614" spans="8:9" x14ac:dyDescent="0.2">
      <c r="H614" s="6"/>
      <c r="I614" s="4"/>
    </row>
    <row r="615" spans="8:9" x14ac:dyDescent="0.2">
      <c r="H615" s="6"/>
      <c r="I615" s="4"/>
    </row>
    <row r="616" spans="8:9" x14ac:dyDescent="0.2">
      <c r="H616" s="6"/>
      <c r="I616" s="4"/>
    </row>
    <row r="617" spans="8:9" x14ac:dyDescent="0.2">
      <c r="H617" s="6"/>
      <c r="I617" s="4"/>
    </row>
    <row r="618" spans="8:9" x14ac:dyDescent="0.2">
      <c r="H618" s="6"/>
      <c r="I618" s="4"/>
    </row>
    <row r="619" spans="8:9" x14ac:dyDescent="0.2">
      <c r="H619" s="6"/>
      <c r="I619" s="4"/>
    </row>
    <row r="620" spans="8:9" x14ac:dyDescent="0.2">
      <c r="H620" s="6"/>
      <c r="I620" s="4"/>
    </row>
    <row r="621" spans="8:9" x14ac:dyDescent="0.2">
      <c r="H621" s="6"/>
      <c r="I621" s="4"/>
    </row>
    <row r="622" spans="8:9" x14ac:dyDescent="0.2">
      <c r="H622" s="6"/>
      <c r="I622" s="4"/>
    </row>
    <row r="623" spans="8:9" x14ac:dyDescent="0.2">
      <c r="H623" s="6"/>
      <c r="I623" s="4"/>
    </row>
    <row r="624" spans="8:9" x14ac:dyDescent="0.2">
      <c r="H624" s="6"/>
      <c r="I624" s="4"/>
    </row>
    <row r="625" spans="8:9" x14ac:dyDescent="0.2">
      <c r="H625" s="6"/>
      <c r="I625" s="4"/>
    </row>
    <row r="626" spans="8:9" x14ac:dyDescent="0.2">
      <c r="H626" s="6"/>
      <c r="I626" s="4"/>
    </row>
    <row r="627" spans="8:9" x14ac:dyDescent="0.2">
      <c r="H627" s="6"/>
      <c r="I627" s="4"/>
    </row>
    <row r="628" spans="8:9" x14ac:dyDescent="0.2">
      <c r="H628" s="6"/>
      <c r="I628" s="4"/>
    </row>
    <row r="629" spans="8:9" x14ac:dyDescent="0.2">
      <c r="H629" s="6"/>
      <c r="I629" s="4"/>
    </row>
    <row r="630" spans="8:9" x14ac:dyDescent="0.2">
      <c r="H630" s="6"/>
      <c r="I630" s="4"/>
    </row>
    <row r="631" spans="8:9" x14ac:dyDescent="0.2">
      <c r="H631" s="6"/>
      <c r="I631" s="4"/>
    </row>
    <row r="632" spans="8:9" x14ac:dyDescent="0.2">
      <c r="H632" s="6"/>
      <c r="I632" s="4"/>
    </row>
    <row r="633" spans="8:9" x14ac:dyDescent="0.2">
      <c r="H633" s="6"/>
      <c r="I633" s="4"/>
    </row>
    <row r="634" spans="8:9" x14ac:dyDescent="0.2">
      <c r="H634" s="6"/>
      <c r="I634" s="4"/>
    </row>
    <row r="635" spans="8:9" x14ac:dyDescent="0.2">
      <c r="H635" s="6"/>
      <c r="I635" s="4"/>
    </row>
    <row r="636" spans="8:9" x14ac:dyDescent="0.2">
      <c r="H636" s="6"/>
      <c r="I636" s="4"/>
    </row>
    <row r="637" spans="8:9" x14ac:dyDescent="0.2">
      <c r="H637" s="6"/>
      <c r="I637" s="4"/>
    </row>
    <row r="638" spans="8:9" x14ac:dyDescent="0.2">
      <c r="H638" s="6"/>
      <c r="I638" s="4"/>
    </row>
    <row r="639" spans="8:9" x14ac:dyDescent="0.2">
      <c r="H639" s="6"/>
      <c r="I639" s="4"/>
    </row>
    <row r="640" spans="8:9" x14ac:dyDescent="0.2">
      <c r="H640" s="6"/>
      <c r="I640" s="4"/>
    </row>
    <row r="641" spans="8:9" x14ac:dyDescent="0.2">
      <c r="H641" s="6"/>
      <c r="I641" s="4"/>
    </row>
    <row r="642" spans="8:9" x14ac:dyDescent="0.2">
      <c r="H642" s="6"/>
      <c r="I642" s="4"/>
    </row>
    <row r="643" spans="8:9" x14ac:dyDescent="0.2">
      <c r="H643" s="6"/>
      <c r="I643" s="4"/>
    </row>
    <row r="644" spans="8:9" x14ac:dyDescent="0.2">
      <c r="H644" s="6"/>
      <c r="I644" s="4"/>
    </row>
    <row r="645" spans="8:9" x14ac:dyDescent="0.2">
      <c r="H645" s="6"/>
      <c r="I645" s="4"/>
    </row>
    <row r="646" spans="8:9" x14ac:dyDescent="0.2">
      <c r="H646" s="6"/>
      <c r="I646" s="4"/>
    </row>
    <row r="647" spans="8:9" x14ac:dyDescent="0.2">
      <c r="H647" s="6"/>
      <c r="I647" s="4"/>
    </row>
    <row r="648" spans="8:9" x14ac:dyDescent="0.2">
      <c r="H648" s="6"/>
      <c r="I648" s="4"/>
    </row>
    <row r="649" spans="8:9" x14ac:dyDescent="0.2">
      <c r="H649" s="6"/>
      <c r="I649" s="4"/>
    </row>
    <row r="650" spans="8:9" x14ac:dyDescent="0.2">
      <c r="H650" s="6"/>
      <c r="I650" s="4"/>
    </row>
    <row r="651" spans="8:9" x14ac:dyDescent="0.2">
      <c r="H651" s="6"/>
      <c r="I651" s="4"/>
    </row>
    <row r="652" spans="8:9" x14ac:dyDescent="0.2">
      <c r="H652" s="6"/>
      <c r="I652" s="4"/>
    </row>
    <row r="653" spans="8:9" x14ac:dyDescent="0.2">
      <c r="H653" s="6"/>
      <c r="I653" s="4"/>
    </row>
    <row r="654" spans="8:9" x14ac:dyDescent="0.2">
      <c r="H654" s="6"/>
      <c r="I654" s="4"/>
    </row>
    <row r="655" spans="8:9" x14ac:dyDescent="0.2">
      <c r="H655" s="6"/>
      <c r="I655" s="4"/>
    </row>
    <row r="656" spans="8:9" x14ac:dyDescent="0.2">
      <c r="H656" s="6"/>
      <c r="I656" s="4"/>
    </row>
    <row r="657" spans="8:9" x14ac:dyDescent="0.2">
      <c r="H657" s="6"/>
      <c r="I657" s="4"/>
    </row>
    <row r="658" spans="8:9" x14ac:dyDescent="0.2">
      <c r="H658" s="6"/>
      <c r="I658" s="4"/>
    </row>
    <row r="659" spans="8:9" x14ac:dyDescent="0.2">
      <c r="H659" s="6"/>
      <c r="I659" s="4"/>
    </row>
    <row r="660" spans="8:9" x14ac:dyDescent="0.2">
      <c r="H660" s="6"/>
      <c r="I660" s="4"/>
    </row>
    <row r="661" spans="8:9" x14ac:dyDescent="0.2">
      <c r="H661" s="6"/>
      <c r="I661" s="4"/>
    </row>
    <row r="662" spans="8:9" x14ac:dyDescent="0.2">
      <c r="H662" s="6"/>
      <c r="I662" s="4"/>
    </row>
    <row r="663" spans="8:9" x14ac:dyDescent="0.2">
      <c r="H663" s="6"/>
      <c r="I663" s="4"/>
    </row>
    <row r="664" spans="8:9" x14ac:dyDescent="0.2">
      <c r="H664" s="6"/>
      <c r="I664" s="4"/>
    </row>
    <row r="665" spans="8:9" x14ac:dyDescent="0.2">
      <c r="H665" s="6"/>
      <c r="I665" s="4"/>
    </row>
    <row r="666" spans="8:9" x14ac:dyDescent="0.2">
      <c r="H666" s="6"/>
      <c r="I666" s="4"/>
    </row>
    <row r="667" spans="8:9" x14ac:dyDescent="0.2">
      <c r="H667" s="6"/>
      <c r="I667" s="4"/>
    </row>
    <row r="668" spans="8:9" x14ac:dyDescent="0.2">
      <c r="H668" s="6"/>
      <c r="I668" s="4"/>
    </row>
    <row r="669" spans="8:9" x14ac:dyDescent="0.2">
      <c r="H669" s="6"/>
      <c r="I669" s="4"/>
    </row>
    <row r="670" spans="8:9" x14ac:dyDescent="0.2">
      <c r="H670" s="6"/>
      <c r="I670" s="4"/>
    </row>
    <row r="671" spans="8:9" x14ac:dyDescent="0.2">
      <c r="H671" s="6"/>
      <c r="I671" s="4"/>
    </row>
    <row r="672" spans="8:9" x14ac:dyDescent="0.2">
      <c r="H672" s="6"/>
      <c r="I672" s="4"/>
    </row>
    <row r="673" spans="8:9" x14ac:dyDescent="0.2">
      <c r="H673" s="6"/>
      <c r="I673" s="4"/>
    </row>
    <row r="674" spans="8:9" x14ac:dyDescent="0.2">
      <c r="H674" s="6"/>
      <c r="I674" s="4"/>
    </row>
    <row r="675" spans="8:9" x14ac:dyDescent="0.2">
      <c r="H675" s="6"/>
      <c r="I675" s="4"/>
    </row>
    <row r="676" spans="8:9" x14ac:dyDescent="0.2">
      <c r="H676" s="6"/>
      <c r="I676" s="4"/>
    </row>
    <row r="677" spans="8:9" x14ac:dyDescent="0.2">
      <c r="H677" s="6"/>
      <c r="I677" s="4"/>
    </row>
    <row r="678" spans="8:9" x14ac:dyDescent="0.2">
      <c r="H678" s="6"/>
      <c r="I678" s="4"/>
    </row>
    <row r="679" spans="8:9" x14ac:dyDescent="0.2">
      <c r="H679" s="6"/>
      <c r="I679" s="4"/>
    </row>
    <row r="680" spans="8:9" x14ac:dyDescent="0.2">
      <c r="H680" s="6"/>
      <c r="I680" s="4"/>
    </row>
    <row r="681" spans="8:9" x14ac:dyDescent="0.2">
      <c r="H681" s="6"/>
      <c r="I681" s="4"/>
    </row>
    <row r="682" spans="8:9" x14ac:dyDescent="0.2">
      <c r="H682" s="6"/>
      <c r="I682" s="4"/>
    </row>
    <row r="683" spans="8:9" x14ac:dyDescent="0.2">
      <c r="H683" s="6"/>
      <c r="I683" s="4"/>
    </row>
    <row r="684" spans="8:9" x14ac:dyDescent="0.2">
      <c r="H684" s="6"/>
      <c r="I684" s="4"/>
    </row>
    <row r="685" spans="8:9" x14ac:dyDescent="0.2">
      <c r="H685" s="6"/>
      <c r="I685" s="4"/>
    </row>
    <row r="686" spans="8:9" x14ac:dyDescent="0.2">
      <c r="H686" s="6"/>
      <c r="I686" s="4"/>
    </row>
    <row r="687" spans="8:9" x14ac:dyDescent="0.2">
      <c r="H687" s="6"/>
      <c r="I687" s="4"/>
    </row>
    <row r="688" spans="8:9" x14ac:dyDescent="0.2">
      <c r="H688" s="6"/>
      <c r="I688" s="4"/>
    </row>
    <row r="689" spans="8:9" x14ac:dyDescent="0.2">
      <c r="H689" s="6"/>
      <c r="I689" s="4"/>
    </row>
    <row r="690" spans="8:9" x14ac:dyDescent="0.2">
      <c r="H690" s="6"/>
      <c r="I690" s="4"/>
    </row>
    <row r="691" spans="8:9" x14ac:dyDescent="0.2">
      <c r="H691" s="6"/>
      <c r="I691" s="4"/>
    </row>
    <row r="692" spans="8:9" x14ac:dyDescent="0.2">
      <c r="H692" s="6"/>
      <c r="I692" s="4"/>
    </row>
    <row r="693" spans="8:9" x14ac:dyDescent="0.2">
      <c r="H693" s="6"/>
      <c r="I693" s="4"/>
    </row>
    <row r="694" spans="8:9" x14ac:dyDescent="0.2">
      <c r="H694" s="6"/>
      <c r="I694" s="4"/>
    </row>
    <row r="695" spans="8:9" x14ac:dyDescent="0.2">
      <c r="H695" s="6"/>
      <c r="I695" s="4"/>
    </row>
    <row r="696" spans="8:9" x14ac:dyDescent="0.2">
      <c r="H696" s="6"/>
      <c r="I696" s="4"/>
    </row>
    <row r="697" spans="8:9" x14ac:dyDescent="0.2">
      <c r="H697" s="6"/>
      <c r="I697" s="4"/>
    </row>
    <row r="698" spans="8:9" x14ac:dyDescent="0.2">
      <c r="H698" s="6"/>
      <c r="I698" s="4"/>
    </row>
    <row r="699" spans="8:9" x14ac:dyDescent="0.2">
      <c r="H699" s="6"/>
      <c r="I699" s="4"/>
    </row>
    <row r="700" spans="8:9" x14ac:dyDescent="0.2">
      <c r="H700" s="6"/>
      <c r="I700" s="4"/>
    </row>
    <row r="701" spans="8:9" x14ac:dyDescent="0.2">
      <c r="H701" s="6"/>
      <c r="I701" s="4"/>
    </row>
    <row r="702" spans="8:9" x14ac:dyDescent="0.2">
      <c r="H702" s="6"/>
      <c r="I702" s="4"/>
    </row>
    <row r="703" spans="8:9" x14ac:dyDescent="0.2">
      <c r="H703" s="6"/>
      <c r="I703" s="4"/>
    </row>
    <row r="704" spans="8:9" x14ac:dyDescent="0.2">
      <c r="H704" s="6"/>
      <c r="I704" s="4"/>
    </row>
    <row r="705" spans="8:9" x14ac:dyDescent="0.2">
      <c r="H705" s="6"/>
      <c r="I705" s="4"/>
    </row>
    <row r="706" spans="8:9" x14ac:dyDescent="0.2">
      <c r="H706" s="6"/>
      <c r="I706" s="4"/>
    </row>
    <row r="707" spans="8:9" x14ac:dyDescent="0.2">
      <c r="H707" s="6"/>
      <c r="I707" s="4"/>
    </row>
    <row r="708" spans="8:9" x14ac:dyDescent="0.2">
      <c r="H708" s="6"/>
      <c r="I708" s="4"/>
    </row>
    <row r="709" spans="8:9" x14ac:dyDescent="0.2">
      <c r="H709" s="6"/>
      <c r="I709" s="4"/>
    </row>
    <row r="710" spans="8:9" x14ac:dyDescent="0.2">
      <c r="H710" s="6"/>
      <c r="I710" s="4"/>
    </row>
    <row r="711" spans="8:9" x14ac:dyDescent="0.2">
      <c r="H711" s="6"/>
      <c r="I711" s="4"/>
    </row>
    <row r="712" spans="8:9" x14ac:dyDescent="0.2">
      <c r="H712" s="6"/>
      <c r="I712" s="4"/>
    </row>
    <row r="713" spans="8:9" x14ac:dyDescent="0.2">
      <c r="H713" s="6"/>
      <c r="I713" s="4"/>
    </row>
    <row r="714" spans="8:9" x14ac:dyDescent="0.2">
      <c r="H714" s="6"/>
      <c r="I714" s="4"/>
    </row>
    <row r="715" spans="8:9" x14ac:dyDescent="0.2">
      <c r="H715" s="6"/>
      <c r="I715" s="4"/>
    </row>
    <row r="716" spans="8:9" x14ac:dyDescent="0.2">
      <c r="H716" s="6"/>
      <c r="I716" s="4"/>
    </row>
    <row r="717" spans="8:9" x14ac:dyDescent="0.2">
      <c r="H717" s="6"/>
      <c r="I717" s="4"/>
    </row>
    <row r="718" spans="8:9" x14ac:dyDescent="0.2">
      <c r="H718" s="6"/>
      <c r="I718" s="4"/>
    </row>
    <row r="719" spans="8:9" x14ac:dyDescent="0.2">
      <c r="H719" s="6"/>
      <c r="I719" s="4"/>
    </row>
    <row r="720" spans="8:9" x14ac:dyDescent="0.2">
      <c r="H720" s="6"/>
      <c r="I720" s="4"/>
    </row>
    <row r="721" spans="8:9" x14ac:dyDescent="0.2">
      <c r="H721" s="6"/>
      <c r="I721" s="4"/>
    </row>
    <row r="722" spans="8:9" x14ac:dyDescent="0.2">
      <c r="H722" s="6"/>
      <c r="I722" s="4"/>
    </row>
    <row r="723" spans="8:9" x14ac:dyDescent="0.2">
      <c r="H723" s="6"/>
      <c r="I723" s="4"/>
    </row>
    <row r="724" spans="8:9" x14ac:dyDescent="0.2">
      <c r="H724" s="6"/>
      <c r="I724" s="4"/>
    </row>
    <row r="725" spans="8:9" x14ac:dyDescent="0.2">
      <c r="H725" s="6"/>
      <c r="I725" s="4"/>
    </row>
    <row r="726" spans="8:9" x14ac:dyDescent="0.2">
      <c r="H726" s="6"/>
      <c r="I726" s="4"/>
    </row>
    <row r="727" spans="8:9" x14ac:dyDescent="0.2">
      <c r="H727" s="6"/>
      <c r="I727" s="4"/>
    </row>
    <row r="728" spans="8:9" x14ac:dyDescent="0.2">
      <c r="H728" s="6"/>
      <c r="I728" s="4"/>
    </row>
    <row r="729" spans="8:9" x14ac:dyDescent="0.2">
      <c r="H729" s="6"/>
      <c r="I729" s="4"/>
    </row>
    <row r="730" spans="8:9" x14ac:dyDescent="0.2">
      <c r="H730" s="6"/>
      <c r="I730" s="4"/>
    </row>
    <row r="731" spans="8:9" x14ac:dyDescent="0.2">
      <c r="H731" s="6"/>
      <c r="I731" s="4"/>
    </row>
    <row r="732" spans="8:9" x14ac:dyDescent="0.2">
      <c r="H732" s="6"/>
      <c r="I732" s="4"/>
    </row>
    <row r="733" spans="8:9" x14ac:dyDescent="0.2">
      <c r="H733" s="6"/>
      <c r="I733" s="4"/>
    </row>
    <row r="734" spans="8:9" x14ac:dyDescent="0.2">
      <c r="H734" s="6"/>
      <c r="I734" s="4"/>
    </row>
    <row r="735" spans="8:9" x14ac:dyDescent="0.2">
      <c r="H735" s="6"/>
      <c r="I735" s="4"/>
    </row>
    <row r="736" spans="8:9" x14ac:dyDescent="0.2">
      <c r="H736" s="6"/>
      <c r="I736" s="4"/>
    </row>
    <row r="737" spans="8:9" x14ac:dyDescent="0.2">
      <c r="H737" s="6"/>
      <c r="I737" s="4"/>
    </row>
    <row r="738" spans="8:9" x14ac:dyDescent="0.2">
      <c r="H738" s="6"/>
      <c r="I738" s="4"/>
    </row>
    <row r="739" spans="8:9" x14ac:dyDescent="0.2">
      <c r="H739" s="6"/>
      <c r="I739" s="4"/>
    </row>
    <row r="740" spans="8:9" x14ac:dyDescent="0.2">
      <c r="H740" s="6"/>
      <c r="I740" s="4"/>
    </row>
    <row r="741" spans="8:9" x14ac:dyDescent="0.2">
      <c r="H741" s="6"/>
      <c r="I741" s="4"/>
    </row>
    <row r="742" spans="8:9" x14ac:dyDescent="0.2">
      <c r="H742" s="6"/>
      <c r="I742" s="4"/>
    </row>
    <row r="743" spans="8:9" x14ac:dyDescent="0.2">
      <c r="H743" s="6"/>
      <c r="I743" s="4"/>
    </row>
    <row r="744" spans="8:9" x14ac:dyDescent="0.2">
      <c r="H744" s="6"/>
      <c r="I744" s="4"/>
    </row>
    <row r="745" spans="8:9" x14ac:dyDescent="0.2">
      <c r="H745" s="6"/>
      <c r="I745" s="4"/>
    </row>
    <row r="746" spans="8:9" x14ac:dyDescent="0.2">
      <c r="H746" s="6"/>
      <c r="I746" s="4"/>
    </row>
    <row r="747" spans="8:9" x14ac:dyDescent="0.2">
      <c r="H747" s="6"/>
      <c r="I747" s="4"/>
    </row>
    <row r="748" spans="8:9" x14ac:dyDescent="0.2">
      <c r="H748" s="6"/>
      <c r="I748" s="4"/>
    </row>
    <row r="749" spans="8:9" x14ac:dyDescent="0.2">
      <c r="H749" s="6"/>
      <c r="I749" s="4"/>
    </row>
    <row r="750" spans="8:9" x14ac:dyDescent="0.2">
      <c r="H750" s="6"/>
      <c r="I750" s="4"/>
    </row>
    <row r="751" spans="8:9" x14ac:dyDescent="0.2">
      <c r="H751" s="6"/>
      <c r="I751" s="4"/>
    </row>
    <row r="752" spans="8:9" x14ac:dyDescent="0.2">
      <c r="H752" s="6"/>
      <c r="I752" s="4"/>
    </row>
    <row r="753" spans="8:9" x14ac:dyDescent="0.2">
      <c r="H753" s="6"/>
      <c r="I753" s="4"/>
    </row>
    <row r="754" spans="8:9" x14ac:dyDescent="0.2">
      <c r="H754" s="6"/>
      <c r="I754" s="4"/>
    </row>
    <row r="755" spans="8:9" x14ac:dyDescent="0.2">
      <c r="H755" s="6"/>
      <c r="I755" s="4"/>
    </row>
    <row r="756" spans="8:9" x14ac:dyDescent="0.2">
      <c r="H756" s="6"/>
      <c r="I756" s="4"/>
    </row>
    <row r="757" spans="8:9" x14ac:dyDescent="0.2">
      <c r="H757" s="6"/>
      <c r="I757" s="4"/>
    </row>
    <row r="758" spans="8:9" x14ac:dyDescent="0.2">
      <c r="H758" s="6"/>
      <c r="I758" s="4"/>
    </row>
    <row r="759" spans="8:9" x14ac:dyDescent="0.2">
      <c r="H759" s="6"/>
      <c r="I759" s="4"/>
    </row>
    <row r="760" spans="8:9" x14ac:dyDescent="0.2">
      <c r="H760" s="6"/>
      <c r="I760" s="4"/>
    </row>
    <row r="761" spans="8:9" x14ac:dyDescent="0.2">
      <c r="H761" s="6"/>
      <c r="I761" s="4"/>
    </row>
    <row r="762" spans="8:9" x14ac:dyDescent="0.2">
      <c r="H762" s="6"/>
      <c r="I762" s="4"/>
    </row>
    <row r="763" spans="8:9" x14ac:dyDescent="0.2">
      <c r="H763" s="6"/>
      <c r="I763" s="4"/>
    </row>
    <row r="764" spans="8:9" x14ac:dyDescent="0.2">
      <c r="H764" s="6"/>
      <c r="I764" s="4"/>
    </row>
    <row r="765" spans="8:9" x14ac:dyDescent="0.2">
      <c r="H765" s="6"/>
      <c r="I765" s="4"/>
    </row>
    <row r="766" spans="8:9" x14ac:dyDescent="0.2">
      <c r="H766" s="6"/>
      <c r="I766" s="4"/>
    </row>
    <row r="767" spans="8:9" x14ac:dyDescent="0.2">
      <c r="H767" s="6"/>
      <c r="I767" s="4"/>
    </row>
    <row r="768" spans="8:9" x14ac:dyDescent="0.2">
      <c r="H768" s="6"/>
      <c r="I768" s="4"/>
    </row>
    <row r="769" spans="8:9" x14ac:dyDescent="0.2">
      <c r="H769" s="6"/>
      <c r="I769" s="4"/>
    </row>
    <row r="770" spans="8:9" x14ac:dyDescent="0.2">
      <c r="H770" s="6"/>
      <c r="I770" s="4"/>
    </row>
    <row r="771" spans="8:9" x14ac:dyDescent="0.2">
      <c r="H771" s="6"/>
      <c r="I771" s="4"/>
    </row>
    <row r="772" spans="8:9" x14ac:dyDescent="0.2">
      <c r="H772" s="6"/>
      <c r="I772" s="4"/>
    </row>
    <row r="773" spans="8:9" x14ac:dyDescent="0.2">
      <c r="H773" s="6"/>
      <c r="I773" s="4"/>
    </row>
    <row r="774" spans="8:9" x14ac:dyDescent="0.2">
      <c r="H774" s="6"/>
      <c r="I774" s="4"/>
    </row>
    <row r="775" spans="8:9" x14ac:dyDescent="0.2">
      <c r="H775" s="6"/>
      <c r="I775" s="4"/>
    </row>
    <row r="776" spans="8:9" x14ac:dyDescent="0.2">
      <c r="H776" s="6"/>
      <c r="I776" s="4"/>
    </row>
    <row r="777" spans="8:9" x14ac:dyDescent="0.2">
      <c r="H777" s="6"/>
      <c r="I777" s="4"/>
    </row>
    <row r="778" spans="8:9" x14ac:dyDescent="0.2">
      <c r="H778" s="6"/>
      <c r="I778" s="4"/>
    </row>
    <row r="779" spans="8:9" x14ac:dyDescent="0.2">
      <c r="H779" s="6"/>
      <c r="I779" s="4"/>
    </row>
    <row r="780" spans="8:9" x14ac:dyDescent="0.2">
      <c r="H780" s="6"/>
      <c r="I780" s="4"/>
    </row>
    <row r="781" spans="8:9" x14ac:dyDescent="0.2">
      <c r="H781" s="6"/>
      <c r="I781" s="4"/>
    </row>
    <row r="782" spans="8:9" x14ac:dyDescent="0.2">
      <c r="H782" s="6"/>
      <c r="I782" s="4"/>
    </row>
    <row r="783" spans="8:9" x14ac:dyDescent="0.2">
      <c r="H783" s="6"/>
      <c r="I783" s="4"/>
    </row>
    <row r="784" spans="8:9" x14ac:dyDescent="0.2">
      <c r="H784" s="6"/>
      <c r="I784" s="4"/>
    </row>
    <row r="785" spans="8:9" x14ac:dyDescent="0.2">
      <c r="H785" s="6"/>
      <c r="I785" s="4"/>
    </row>
    <row r="786" spans="8:9" x14ac:dyDescent="0.2">
      <c r="H786" s="6"/>
      <c r="I786" s="4"/>
    </row>
    <row r="787" spans="8:9" x14ac:dyDescent="0.2">
      <c r="H787" s="6"/>
      <c r="I787" s="4"/>
    </row>
    <row r="788" spans="8:9" x14ac:dyDescent="0.2">
      <c r="H788" s="6"/>
      <c r="I788" s="4"/>
    </row>
    <row r="789" spans="8:9" x14ac:dyDescent="0.2">
      <c r="H789" s="6"/>
      <c r="I789" s="4"/>
    </row>
    <row r="790" spans="8:9" x14ac:dyDescent="0.2">
      <c r="H790" s="6"/>
      <c r="I790" s="4"/>
    </row>
    <row r="791" spans="8:9" x14ac:dyDescent="0.2">
      <c r="H791" s="6"/>
      <c r="I791" s="4"/>
    </row>
    <row r="792" spans="8:9" x14ac:dyDescent="0.2">
      <c r="H792" s="6"/>
      <c r="I792" s="4"/>
    </row>
    <row r="793" spans="8:9" x14ac:dyDescent="0.2">
      <c r="H793" s="6"/>
      <c r="I793" s="4"/>
    </row>
    <row r="794" spans="8:9" x14ac:dyDescent="0.2">
      <c r="H794" s="6"/>
      <c r="I794" s="4"/>
    </row>
    <row r="795" spans="8:9" x14ac:dyDescent="0.2">
      <c r="H795" s="6"/>
      <c r="I795" s="4"/>
    </row>
    <row r="796" spans="8:9" x14ac:dyDescent="0.2">
      <c r="H796" s="6"/>
      <c r="I796" s="4"/>
    </row>
    <row r="797" spans="8:9" x14ac:dyDescent="0.2">
      <c r="H797" s="6"/>
      <c r="I797" s="4"/>
    </row>
    <row r="798" spans="8:9" x14ac:dyDescent="0.2">
      <c r="H798" s="6"/>
      <c r="I798" s="4"/>
    </row>
    <row r="799" spans="8:9" x14ac:dyDescent="0.2">
      <c r="H799" s="6"/>
      <c r="I799" s="4"/>
    </row>
    <row r="800" spans="8:9" x14ac:dyDescent="0.2">
      <c r="H800" s="6"/>
      <c r="I800" s="4"/>
    </row>
    <row r="801" spans="8:9" x14ac:dyDescent="0.2">
      <c r="H801" s="6"/>
      <c r="I801" s="4"/>
    </row>
    <row r="802" spans="8:9" x14ac:dyDescent="0.2">
      <c r="H802" s="6"/>
      <c r="I802" s="4"/>
    </row>
    <row r="803" spans="8:9" x14ac:dyDescent="0.2">
      <c r="H803" s="6"/>
      <c r="I803" s="4"/>
    </row>
    <row r="804" spans="8:9" x14ac:dyDescent="0.2">
      <c r="H804" s="6"/>
      <c r="I804" s="4"/>
    </row>
    <row r="805" spans="8:9" x14ac:dyDescent="0.2">
      <c r="H805" s="6"/>
      <c r="I805" s="4"/>
    </row>
    <row r="806" spans="8:9" x14ac:dyDescent="0.2">
      <c r="H806" s="6"/>
      <c r="I806" s="4"/>
    </row>
    <row r="807" spans="8:9" x14ac:dyDescent="0.2">
      <c r="H807" s="6"/>
      <c r="I807" s="4"/>
    </row>
    <row r="808" spans="8:9" x14ac:dyDescent="0.2">
      <c r="H808" s="6"/>
      <c r="I808" s="4"/>
    </row>
    <row r="809" spans="8:9" x14ac:dyDescent="0.2">
      <c r="H809" s="6"/>
      <c r="I809" s="4"/>
    </row>
    <row r="810" spans="8:9" x14ac:dyDescent="0.2">
      <c r="H810" s="6"/>
      <c r="I810" s="4"/>
    </row>
    <row r="811" spans="8:9" x14ac:dyDescent="0.2">
      <c r="H811" s="6"/>
      <c r="I811" s="4"/>
    </row>
    <row r="812" spans="8:9" x14ac:dyDescent="0.2">
      <c r="H812" s="6"/>
      <c r="I812" s="4"/>
    </row>
    <row r="813" spans="8:9" x14ac:dyDescent="0.2">
      <c r="H813" s="6"/>
      <c r="I813" s="4"/>
    </row>
    <row r="814" spans="8:9" x14ac:dyDescent="0.2">
      <c r="H814" s="6"/>
      <c r="I814" s="4"/>
    </row>
    <row r="815" spans="8:9" x14ac:dyDescent="0.2">
      <c r="H815" s="6"/>
      <c r="I815" s="4"/>
    </row>
    <row r="816" spans="8:9" x14ac:dyDescent="0.2">
      <c r="H816" s="6"/>
      <c r="I816" s="4"/>
    </row>
    <row r="817" spans="8:9" x14ac:dyDescent="0.2">
      <c r="H817" s="6"/>
      <c r="I817" s="4"/>
    </row>
    <row r="818" spans="8:9" x14ac:dyDescent="0.2">
      <c r="H818" s="6"/>
      <c r="I818" s="4"/>
    </row>
    <row r="819" spans="8:9" x14ac:dyDescent="0.2">
      <c r="H819" s="6"/>
      <c r="I819" s="4"/>
    </row>
    <row r="820" spans="8:9" x14ac:dyDescent="0.2">
      <c r="H820" s="6"/>
      <c r="I820" s="4"/>
    </row>
    <row r="821" spans="8:9" x14ac:dyDescent="0.2">
      <c r="H821" s="6"/>
      <c r="I821" s="4"/>
    </row>
    <row r="822" spans="8:9" x14ac:dyDescent="0.2">
      <c r="H822" s="6"/>
      <c r="I822" s="4"/>
    </row>
    <row r="823" spans="8:9" x14ac:dyDescent="0.2">
      <c r="H823" s="6"/>
      <c r="I823" s="4"/>
    </row>
    <row r="824" spans="8:9" x14ac:dyDescent="0.2">
      <c r="H824" s="6"/>
      <c r="I824" s="4"/>
    </row>
    <row r="825" spans="8:9" x14ac:dyDescent="0.2">
      <c r="H825" s="6"/>
      <c r="I825" s="4"/>
    </row>
    <row r="826" spans="8:9" x14ac:dyDescent="0.2">
      <c r="H826" s="6"/>
      <c r="I826" s="4"/>
    </row>
    <row r="827" spans="8:9" x14ac:dyDescent="0.2">
      <c r="H827" s="6"/>
      <c r="I827" s="4"/>
    </row>
    <row r="828" spans="8:9" x14ac:dyDescent="0.2">
      <c r="H828" s="6"/>
      <c r="I828" s="4"/>
    </row>
    <row r="829" spans="8:9" x14ac:dyDescent="0.2">
      <c r="H829" s="6"/>
      <c r="I829" s="4"/>
    </row>
    <row r="830" spans="8:9" x14ac:dyDescent="0.2">
      <c r="H830" s="6"/>
      <c r="I830" s="4"/>
    </row>
    <row r="831" spans="8:9" x14ac:dyDescent="0.2">
      <c r="H831" s="6"/>
      <c r="I831" s="4"/>
    </row>
    <row r="832" spans="8:9" x14ac:dyDescent="0.2">
      <c r="H832" s="6"/>
      <c r="I832" s="4"/>
    </row>
    <row r="833" spans="8:9" x14ac:dyDescent="0.2">
      <c r="H833" s="6"/>
      <c r="I833" s="4"/>
    </row>
    <row r="834" spans="8:9" x14ac:dyDescent="0.2">
      <c r="H834" s="6"/>
      <c r="I834" s="4"/>
    </row>
    <row r="835" spans="8:9" x14ac:dyDescent="0.2">
      <c r="H835" s="6"/>
      <c r="I835" s="4"/>
    </row>
    <row r="836" spans="8:9" x14ac:dyDescent="0.2">
      <c r="H836" s="6"/>
      <c r="I836" s="4"/>
    </row>
    <row r="837" spans="8:9" x14ac:dyDescent="0.2">
      <c r="H837" s="6"/>
      <c r="I837" s="4"/>
    </row>
    <row r="838" spans="8:9" x14ac:dyDescent="0.2">
      <c r="H838" s="6"/>
      <c r="I838" s="4"/>
    </row>
    <row r="839" spans="8:9" x14ac:dyDescent="0.2">
      <c r="H839" s="6"/>
      <c r="I839" s="4"/>
    </row>
    <row r="840" spans="8:9" x14ac:dyDescent="0.2">
      <c r="H840" s="6"/>
      <c r="I840" s="4"/>
    </row>
    <row r="841" spans="8:9" x14ac:dyDescent="0.2">
      <c r="H841" s="6"/>
      <c r="I841" s="4"/>
    </row>
    <row r="842" spans="8:9" x14ac:dyDescent="0.2">
      <c r="H842" s="6"/>
      <c r="I842" s="4"/>
    </row>
    <row r="843" spans="8:9" x14ac:dyDescent="0.2">
      <c r="H843" s="6"/>
      <c r="I843" s="4"/>
    </row>
    <row r="844" spans="8:9" x14ac:dyDescent="0.2">
      <c r="H844" s="6"/>
      <c r="I844" s="4"/>
    </row>
    <row r="845" spans="8:9" x14ac:dyDescent="0.2">
      <c r="H845" s="6"/>
      <c r="I845" s="4"/>
    </row>
    <row r="846" spans="8:9" x14ac:dyDescent="0.2">
      <c r="H846" s="6"/>
      <c r="I846" s="4"/>
    </row>
    <row r="847" spans="8:9" x14ac:dyDescent="0.2">
      <c r="H847" s="6"/>
      <c r="I847" s="4"/>
    </row>
    <row r="848" spans="8:9" x14ac:dyDescent="0.2">
      <c r="H848" s="6"/>
      <c r="I848" s="4"/>
    </row>
    <row r="849" spans="8:9" x14ac:dyDescent="0.2">
      <c r="H849" s="6"/>
      <c r="I849" s="4"/>
    </row>
    <row r="850" spans="8:9" x14ac:dyDescent="0.2">
      <c r="H850" s="6"/>
      <c r="I850" s="4"/>
    </row>
    <row r="851" spans="8:9" x14ac:dyDescent="0.2">
      <c r="H851" s="6"/>
      <c r="I851" s="4"/>
    </row>
    <row r="852" spans="8:9" x14ac:dyDescent="0.2">
      <c r="H852" s="6"/>
      <c r="I852" s="4"/>
    </row>
    <row r="853" spans="8:9" x14ac:dyDescent="0.2">
      <c r="H853" s="6"/>
      <c r="I853" s="4"/>
    </row>
    <row r="854" spans="8:9" x14ac:dyDescent="0.2">
      <c r="H854" s="6"/>
      <c r="I854" s="4"/>
    </row>
    <row r="855" spans="8:9" x14ac:dyDescent="0.2">
      <c r="H855" s="6"/>
      <c r="I855" s="4"/>
    </row>
    <row r="856" spans="8:9" x14ac:dyDescent="0.2">
      <c r="H856" s="6"/>
      <c r="I856" s="4"/>
    </row>
    <row r="857" spans="8:9" x14ac:dyDescent="0.2">
      <c r="H857" s="6"/>
      <c r="I857" s="4"/>
    </row>
    <row r="858" spans="8:9" x14ac:dyDescent="0.2">
      <c r="H858" s="6"/>
      <c r="I858" s="4"/>
    </row>
    <row r="859" spans="8:9" x14ac:dyDescent="0.2">
      <c r="H859" s="6"/>
      <c r="I859" s="4"/>
    </row>
    <row r="860" spans="8:9" x14ac:dyDescent="0.2">
      <c r="H860" s="6"/>
      <c r="I860" s="4"/>
    </row>
    <row r="861" spans="8:9" x14ac:dyDescent="0.2">
      <c r="H861" s="6"/>
      <c r="I861" s="4"/>
    </row>
    <row r="862" spans="8:9" x14ac:dyDescent="0.2">
      <c r="H862" s="6"/>
      <c r="I862" s="4"/>
    </row>
    <row r="863" spans="8:9" x14ac:dyDescent="0.2">
      <c r="H863" s="6"/>
      <c r="I863" s="4"/>
    </row>
    <row r="864" spans="8:9" x14ac:dyDescent="0.2">
      <c r="H864" s="6"/>
      <c r="I864" s="4"/>
    </row>
    <row r="865" spans="8:9" x14ac:dyDescent="0.2">
      <c r="H865" s="6"/>
      <c r="I865" s="4"/>
    </row>
    <row r="866" spans="8:9" x14ac:dyDescent="0.2">
      <c r="H866" s="6"/>
      <c r="I866" s="4"/>
    </row>
    <row r="867" spans="8:9" x14ac:dyDescent="0.2">
      <c r="H867" s="6"/>
      <c r="I867" s="4"/>
    </row>
    <row r="868" spans="8:9" x14ac:dyDescent="0.2">
      <c r="H868" s="6"/>
      <c r="I868" s="4"/>
    </row>
    <row r="869" spans="8:9" x14ac:dyDescent="0.2">
      <c r="H869" s="6"/>
      <c r="I869" s="4"/>
    </row>
    <row r="870" spans="8:9" x14ac:dyDescent="0.2">
      <c r="H870" s="6"/>
      <c r="I870" s="4"/>
    </row>
    <row r="871" spans="8:9" x14ac:dyDescent="0.2">
      <c r="H871" s="6"/>
      <c r="I871" s="4"/>
    </row>
    <row r="872" spans="8:9" x14ac:dyDescent="0.2">
      <c r="H872" s="6"/>
      <c r="I872" s="4"/>
    </row>
    <row r="873" spans="8:9" x14ac:dyDescent="0.2">
      <c r="H873" s="6"/>
      <c r="I873" s="4"/>
    </row>
    <row r="874" spans="8:9" x14ac:dyDescent="0.2">
      <c r="H874" s="6"/>
      <c r="I874" s="4"/>
    </row>
    <row r="875" spans="8:9" x14ac:dyDescent="0.2">
      <c r="H875" s="6"/>
      <c r="I875" s="4"/>
    </row>
    <row r="876" spans="8:9" x14ac:dyDescent="0.2">
      <c r="H876" s="6"/>
      <c r="I876" s="4"/>
    </row>
    <row r="877" spans="8:9" x14ac:dyDescent="0.2">
      <c r="H877" s="6"/>
      <c r="I877" s="4"/>
    </row>
    <row r="878" spans="8:9" x14ac:dyDescent="0.2">
      <c r="H878" s="6"/>
      <c r="I878" s="4"/>
    </row>
    <row r="879" spans="8:9" x14ac:dyDescent="0.2">
      <c r="H879" s="6"/>
      <c r="I879" s="4"/>
    </row>
    <row r="880" spans="8:9" x14ac:dyDescent="0.2">
      <c r="H880" s="6"/>
      <c r="I880" s="4"/>
    </row>
    <row r="881" spans="8:9" x14ac:dyDescent="0.2">
      <c r="H881" s="6"/>
      <c r="I881" s="4"/>
    </row>
    <row r="882" spans="8:9" x14ac:dyDescent="0.2">
      <c r="H882" s="6"/>
      <c r="I882" s="4"/>
    </row>
    <row r="883" spans="8:9" x14ac:dyDescent="0.2">
      <c r="H883" s="6"/>
      <c r="I883" s="4"/>
    </row>
    <row r="884" spans="8:9" x14ac:dyDescent="0.2">
      <c r="H884" s="6"/>
      <c r="I884" s="4"/>
    </row>
    <row r="885" spans="8:9" x14ac:dyDescent="0.2">
      <c r="H885" s="6"/>
      <c r="I885" s="4"/>
    </row>
    <row r="886" spans="8:9" x14ac:dyDescent="0.2">
      <c r="H886" s="6"/>
      <c r="I886" s="4"/>
    </row>
    <row r="887" spans="8:9" x14ac:dyDescent="0.2">
      <c r="H887" s="6"/>
      <c r="I887" s="4"/>
    </row>
    <row r="888" spans="8:9" x14ac:dyDescent="0.2">
      <c r="H888" s="6"/>
      <c r="I888" s="4"/>
    </row>
    <row r="889" spans="8:9" x14ac:dyDescent="0.2">
      <c r="H889" s="6"/>
      <c r="I889" s="4"/>
    </row>
    <row r="890" spans="8:9" x14ac:dyDescent="0.2">
      <c r="H890" s="6"/>
      <c r="I890" s="4"/>
    </row>
    <row r="891" spans="8:9" x14ac:dyDescent="0.2">
      <c r="H891" s="6"/>
      <c r="I891" s="4"/>
    </row>
    <row r="892" spans="8:9" x14ac:dyDescent="0.2">
      <c r="H892" s="6"/>
      <c r="I892" s="4"/>
    </row>
    <row r="893" spans="8:9" x14ac:dyDescent="0.2">
      <c r="H893" s="6"/>
      <c r="I893" s="4"/>
    </row>
    <row r="894" spans="8:9" x14ac:dyDescent="0.2">
      <c r="H894" s="6"/>
      <c r="I894" s="4"/>
    </row>
    <row r="895" spans="8:9" x14ac:dyDescent="0.2">
      <c r="H895" s="6"/>
      <c r="I895" s="4"/>
    </row>
    <row r="896" spans="8:9" x14ac:dyDescent="0.2">
      <c r="H896" s="6"/>
      <c r="I896" s="4"/>
    </row>
    <row r="897" spans="8:9" x14ac:dyDescent="0.2">
      <c r="H897" s="6"/>
      <c r="I897" s="4"/>
    </row>
    <row r="898" spans="8:9" x14ac:dyDescent="0.2">
      <c r="H898" s="6"/>
      <c r="I898" s="4"/>
    </row>
    <row r="899" spans="8:9" x14ac:dyDescent="0.2">
      <c r="H899" s="6"/>
      <c r="I899" s="4"/>
    </row>
    <row r="900" spans="8:9" x14ac:dyDescent="0.2">
      <c r="H900" s="6"/>
      <c r="I900" s="4"/>
    </row>
    <row r="901" spans="8:9" x14ac:dyDescent="0.2">
      <c r="H901" s="6"/>
      <c r="I901" s="4"/>
    </row>
    <row r="902" spans="8:9" x14ac:dyDescent="0.2">
      <c r="H902" s="6"/>
      <c r="I902" s="4"/>
    </row>
    <row r="903" spans="8:9" x14ac:dyDescent="0.2">
      <c r="H903" s="6"/>
      <c r="I903" s="4"/>
    </row>
    <row r="904" spans="8:9" x14ac:dyDescent="0.2">
      <c r="H904" s="6"/>
      <c r="I904" s="4"/>
    </row>
    <row r="905" spans="8:9" x14ac:dyDescent="0.2">
      <c r="H905" s="6"/>
      <c r="I905" s="4"/>
    </row>
    <row r="906" spans="8:9" x14ac:dyDescent="0.2">
      <c r="H906" s="6"/>
      <c r="I906" s="4"/>
    </row>
    <row r="907" spans="8:9" x14ac:dyDescent="0.2">
      <c r="H907" s="6"/>
      <c r="I907" s="4"/>
    </row>
    <row r="908" spans="8:9" x14ac:dyDescent="0.2">
      <c r="H908" s="6"/>
      <c r="I908" s="4"/>
    </row>
    <row r="909" spans="8:9" x14ac:dyDescent="0.2">
      <c r="H909" s="6"/>
      <c r="I909" s="4"/>
    </row>
    <row r="910" spans="8:9" x14ac:dyDescent="0.2">
      <c r="H910" s="6"/>
      <c r="I910" s="4"/>
    </row>
    <row r="911" spans="8:9" x14ac:dyDescent="0.2">
      <c r="H911" s="6"/>
      <c r="I911" s="4"/>
    </row>
    <row r="912" spans="8:9" x14ac:dyDescent="0.2">
      <c r="H912" s="6"/>
      <c r="I912" s="4"/>
    </row>
    <row r="913" spans="8:9" x14ac:dyDescent="0.2">
      <c r="H913" s="6"/>
      <c r="I913" s="4"/>
    </row>
    <row r="914" spans="8:9" x14ac:dyDescent="0.2">
      <c r="H914" s="6"/>
      <c r="I914" s="4"/>
    </row>
    <row r="915" spans="8:9" x14ac:dyDescent="0.2">
      <c r="H915" s="6"/>
      <c r="I915" s="4"/>
    </row>
    <row r="916" spans="8:9" x14ac:dyDescent="0.2">
      <c r="H916" s="6"/>
      <c r="I916" s="4"/>
    </row>
    <row r="917" spans="8:9" x14ac:dyDescent="0.2">
      <c r="H917" s="6"/>
      <c r="I917" s="4"/>
    </row>
    <row r="918" spans="8:9" x14ac:dyDescent="0.2">
      <c r="H918" s="6"/>
      <c r="I918" s="4"/>
    </row>
    <row r="919" spans="8:9" x14ac:dyDescent="0.2">
      <c r="H919" s="6"/>
      <c r="I919" s="4"/>
    </row>
    <row r="920" spans="8:9" x14ac:dyDescent="0.2">
      <c r="H920" s="6"/>
      <c r="I920" s="4"/>
    </row>
    <row r="921" spans="8:9" x14ac:dyDescent="0.2">
      <c r="H921" s="6"/>
      <c r="I921" s="4"/>
    </row>
    <row r="922" spans="8:9" x14ac:dyDescent="0.2">
      <c r="H922" s="6"/>
      <c r="I922" s="4"/>
    </row>
    <row r="923" spans="8:9" x14ac:dyDescent="0.2">
      <c r="H923" s="6"/>
      <c r="I923" s="4"/>
    </row>
    <row r="924" spans="8:9" x14ac:dyDescent="0.2">
      <c r="H924" s="6"/>
      <c r="I924" s="4"/>
    </row>
    <row r="925" spans="8:9" x14ac:dyDescent="0.2">
      <c r="H925" s="6"/>
      <c r="I925" s="4"/>
    </row>
    <row r="926" spans="8:9" x14ac:dyDescent="0.2">
      <c r="H926" s="6"/>
      <c r="I926" s="4"/>
    </row>
    <row r="927" spans="8:9" x14ac:dyDescent="0.2">
      <c r="H927" s="6"/>
      <c r="I927" s="4"/>
    </row>
    <row r="928" spans="8:9" x14ac:dyDescent="0.2">
      <c r="H928" s="6"/>
      <c r="I928" s="4"/>
    </row>
    <row r="929" spans="8:9" x14ac:dyDescent="0.2">
      <c r="H929" s="6"/>
      <c r="I929" s="4"/>
    </row>
    <row r="930" spans="8:9" x14ac:dyDescent="0.2">
      <c r="H930" s="6"/>
      <c r="I930" s="4"/>
    </row>
    <row r="931" spans="8:9" x14ac:dyDescent="0.2">
      <c r="H931" s="6"/>
      <c r="I931" s="4"/>
    </row>
    <row r="932" spans="8:9" x14ac:dyDescent="0.2">
      <c r="H932" s="6"/>
      <c r="I932" s="4"/>
    </row>
    <row r="933" spans="8:9" x14ac:dyDescent="0.2">
      <c r="H933" s="6"/>
      <c r="I933" s="4"/>
    </row>
    <row r="934" spans="8:9" x14ac:dyDescent="0.2">
      <c r="H934" s="6"/>
      <c r="I934" s="4"/>
    </row>
    <row r="935" spans="8:9" x14ac:dyDescent="0.2">
      <c r="H935" s="6"/>
      <c r="I935" s="4"/>
    </row>
    <row r="936" spans="8:9" x14ac:dyDescent="0.2">
      <c r="H936" s="6"/>
      <c r="I936" s="4"/>
    </row>
    <row r="937" spans="8:9" x14ac:dyDescent="0.2">
      <c r="H937" s="6"/>
      <c r="I937" s="4"/>
    </row>
    <row r="938" spans="8:9" x14ac:dyDescent="0.2">
      <c r="H938" s="6"/>
      <c r="I938" s="4"/>
    </row>
    <row r="939" spans="8:9" x14ac:dyDescent="0.2">
      <c r="H939" s="6"/>
      <c r="I939" s="4"/>
    </row>
    <row r="940" spans="8:9" x14ac:dyDescent="0.2">
      <c r="H940" s="6"/>
      <c r="I940" s="4"/>
    </row>
    <row r="941" spans="8:9" x14ac:dyDescent="0.2">
      <c r="H941" s="6"/>
      <c r="I941" s="4"/>
    </row>
    <row r="942" spans="8:9" x14ac:dyDescent="0.2">
      <c r="H942" s="6"/>
      <c r="I942" s="4"/>
    </row>
    <row r="943" spans="8:9" x14ac:dyDescent="0.2">
      <c r="H943" s="6"/>
      <c r="I943" s="4"/>
    </row>
    <row r="944" spans="8:9" x14ac:dyDescent="0.2">
      <c r="H944" s="6"/>
      <c r="I944" s="4"/>
    </row>
    <row r="945" spans="8:9" x14ac:dyDescent="0.2">
      <c r="H945" s="6"/>
      <c r="I945" s="4"/>
    </row>
    <row r="946" spans="8:9" x14ac:dyDescent="0.2">
      <c r="H946" s="6"/>
      <c r="I946" s="4"/>
    </row>
    <row r="947" spans="8:9" x14ac:dyDescent="0.2">
      <c r="H947" s="6"/>
      <c r="I947" s="4"/>
    </row>
    <row r="948" spans="8:9" x14ac:dyDescent="0.2">
      <c r="H948" s="6"/>
      <c r="I948" s="4"/>
    </row>
    <row r="949" spans="8:9" x14ac:dyDescent="0.2">
      <c r="H949" s="6"/>
      <c r="I949" s="4"/>
    </row>
    <row r="950" spans="8:9" x14ac:dyDescent="0.2">
      <c r="H950" s="6"/>
      <c r="I950" s="4"/>
    </row>
    <row r="951" spans="8:9" x14ac:dyDescent="0.2">
      <c r="H951" s="6"/>
      <c r="I951" s="4"/>
    </row>
    <row r="952" spans="8:9" x14ac:dyDescent="0.2">
      <c r="H952" s="6"/>
      <c r="I952" s="4"/>
    </row>
    <row r="953" spans="8:9" x14ac:dyDescent="0.2">
      <c r="H953" s="6"/>
      <c r="I953" s="4"/>
    </row>
    <row r="954" spans="8:9" x14ac:dyDescent="0.2">
      <c r="H954" s="6"/>
      <c r="I954" s="4"/>
    </row>
    <row r="955" spans="8:9" x14ac:dyDescent="0.2">
      <c r="H955" s="6"/>
      <c r="I955" s="4"/>
    </row>
    <row r="956" spans="8:9" x14ac:dyDescent="0.2">
      <c r="H956" s="6"/>
      <c r="I956" s="4"/>
    </row>
    <row r="957" spans="8:9" x14ac:dyDescent="0.2">
      <c r="H957" s="6"/>
      <c r="I957" s="4"/>
    </row>
    <row r="958" spans="8:9" x14ac:dyDescent="0.2">
      <c r="H958" s="6"/>
      <c r="I958" s="4"/>
    </row>
    <row r="959" spans="8:9" x14ac:dyDescent="0.2">
      <c r="H959" s="6"/>
      <c r="I959" s="4"/>
    </row>
    <row r="960" spans="8:9" x14ac:dyDescent="0.2">
      <c r="H960" s="6"/>
      <c r="I960" s="4"/>
    </row>
    <row r="961" spans="8:9" x14ac:dyDescent="0.2">
      <c r="H961" s="6"/>
      <c r="I961" s="4"/>
    </row>
    <row r="962" spans="8:9" x14ac:dyDescent="0.2">
      <c r="H962" s="6"/>
      <c r="I962" s="4"/>
    </row>
    <row r="963" spans="8:9" x14ac:dyDescent="0.2">
      <c r="H963" s="6"/>
      <c r="I963" s="4"/>
    </row>
    <row r="964" spans="8:9" x14ac:dyDescent="0.2">
      <c r="H964" s="6"/>
      <c r="I964" s="4"/>
    </row>
    <row r="965" spans="8:9" x14ac:dyDescent="0.2">
      <c r="H965" s="6"/>
      <c r="I965" s="4"/>
    </row>
    <row r="966" spans="8:9" x14ac:dyDescent="0.2">
      <c r="H966" s="6"/>
      <c r="I966" s="4"/>
    </row>
    <row r="967" spans="8:9" x14ac:dyDescent="0.2">
      <c r="H967" s="6"/>
      <c r="I967" s="4"/>
    </row>
    <row r="968" spans="8:9" x14ac:dyDescent="0.2">
      <c r="H968" s="6"/>
      <c r="I968" s="4"/>
    </row>
    <row r="969" spans="8:9" x14ac:dyDescent="0.2">
      <c r="H969" s="6"/>
      <c r="I969" s="4"/>
    </row>
    <row r="970" spans="8:9" x14ac:dyDescent="0.2">
      <c r="H970" s="6"/>
      <c r="I970" s="4"/>
    </row>
    <row r="971" spans="8:9" x14ac:dyDescent="0.2">
      <c r="H971" s="6"/>
      <c r="I971" s="4"/>
    </row>
    <row r="972" spans="8:9" x14ac:dyDescent="0.2">
      <c r="H972" s="6"/>
      <c r="I972" s="4"/>
    </row>
    <row r="973" spans="8:9" x14ac:dyDescent="0.2">
      <c r="H973" s="6"/>
      <c r="I973" s="4"/>
    </row>
    <row r="974" spans="8:9" x14ac:dyDescent="0.2">
      <c r="H974" s="6"/>
      <c r="I974" s="4"/>
    </row>
    <row r="975" spans="8:9" x14ac:dyDescent="0.2">
      <c r="H975" s="6"/>
      <c r="I975" s="4"/>
    </row>
    <row r="976" spans="8:9" x14ac:dyDescent="0.2">
      <c r="H976" s="6"/>
      <c r="I976" s="4"/>
    </row>
    <row r="977" spans="8:9" x14ac:dyDescent="0.2">
      <c r="H977" s="6"/>
      <c r="I977" s="4"/>
    </row>
    <row r="978" spans="8:9" x14ac:dyDescent="0.2">
      <c r="H978" s="6"/>
      <c r="I978" s="4"/>
    </row>
    <row r="979" spans="8:9" x14ac:dyDescent="0.2">
      <c r="H979" s="6"/>
      <c r="I979" s="4"/>
    </row>
    <row r="980" spans="8:9" x14ac:dyDescent="0.2">
      <c r="H980" s="6"/>
      <c r="I980" s="4"/>
    </row>
    <row r="981" spans="8:9" x14ac:dyDescent="0.2">
      <c r="H981" s="6"/>
      <c r="I981" s="4"/>
    </row>
    <row r="982" spans="8:9" x14ac:dyDescent="0.2">
      <c r="H982" s="6"/>
      <c r="I982" s="4"/>
    </row>
    <row r="983" spans="8:9" x14ac:dyDescent="0.2">
      <c r="H983" s="6"/>
      <c r="I983" s="4"/>
    </row>
    <row r="984" spans="8:9" x14ac:dyDescent="0.2">
      <c r="H984" s="6"/>
      <c r="I984" s="4"/>
    </row>
    <row r="985" spans="8:9" x14ac:dyDescent="0.2">
      <c r="H985" s="6"/>
      <c r="I985" s="4"/>
    </row>
    <row r="986" spans="8:9" x14ac:dyDescent="0.2">
      <c r="H986" s="6"/>
      <c r="I986" s="4"/>
    </row>
    <row r="987" spans="8:9" x14ac:dyDescent="0.2">
      <c r="H987" s="6"/>
      <c r="I987" s="4"/>
    </row>
    <row r="988" spans="8:9" x14ac:dyDescent="0.2">
      <c r="H988" s="6"/>
      <c r="I988" s="4"/>
    </row>
    <row r="989" spans="8:9" x14ac:dyDescent="0.2">
      <c r="H989" s="6"/>
      <c r="I989" s="4"/>
    </row>
    <row r="990" spans="8:9" x14ac:dyDescent="0.2">
      <c r="H990" s="6"/>
      <c r="I990" s="4"/>
    </row>
    <row r="991" spans="8:9" x14ac:dyDescent="0.2">
      <c r="H991" s="6"/>
      <c r="I991" s="4"/>
    </row>
    <row r="992" spans="8:9" x14ac:dyDescent="0.2">
      <c r="H992" s="6"/>
      <c r="I992" s="4"/>
    </row>
    <row r="993" spans="8:9" x14ac:dyDescent="0.2">
      <c r="H993" s="6"/>
      <c r="I993" s="4"/>
    </row>
    <row r="994" spans="8:9" x14ac:dyDescent="0.2">
      <c r="H994" s="6"/>
      <c r="I994" s="4"/>
    </row>
    <row r="995" spans="8:9" x14ac:dyDescent="0.2">
      <c r="H995" s="6"/>
      <c r="I995" s="4"/>
    </row>
    <row r="996" spans="8:9" x14ac:dyDescent="0.2">
      <c r="H996" s="6"/>
      <c r="I996" s="4"/>
    </row>
    <row r="997" spans="8:9" x14ac:dyDescent="0.2">
      <c r="H997" s="6"/>
      <c r="I997" s="4"/>
    </row>
    <row r="998" spans="8:9" x14ac:dyDescent="0.2">
      <c r="H998" s="6"/>
      <c r="I998" s="4"/>
    </row>
  </sheetData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3"/>
  <sheetViews>
    <sheetView workbookViewId="0">
      <selection activeCell="D41" sqref="D41"/>
    </sheetView>
  </sheetViews>
  <sheetFormatPr defaultRowHeight="12.75" x14ac:dyDescent="0.2"/>
  <cols>
    <col min="1" max="1" width="16.28515625" style="1" customWidth="1"/>
    <col min="2" max="2" width="22" style="1" bestFit="1" customWidth="1"/>
    <col min="3" max="3" width="9.42578125" style="1" bestFit="1" customWidth="1"/>
    <col min="4" max="4" width="22" style="1" bestFit="1" customWidth="1"/>
    <col min="5" max="5" width="9.140625" style="1"/>
    <col min="6" max="6" width="13.28515625" style="1" bestFit="1" customWidth="1"/>
    <col min="7" max="7" width="14" style="1" bestFit="1" customWidth="1"/>
    <col min="8" max="9" width="15" style="1" bestFit="1" customWidth="1"/>
    <col min="10" max="10" width="18.42578125" style="1" bestFit="1" customWidth="1"/>
    <col min="11" max="13" width="9.140625" style="1"/>
    <col min="14" max="14" width="14.140625" style="1" bestFit="1" customWidth="1"/>
    <col min="15" max="15" width="13.28515625" style="1" bestFit="1" customWidth="1"/>
    <col min="16" max="16" width="11.5703125" style="1" bestFit="1" customWidth="1"/>
    <col min="17" max="19" width="9.140625" style="1"/>
    <col min="20" max="20" width="12.140625" style="1" bestFit="1" customWidth="1"/>
    <col min="21" max="16384" width="9.140625" style="1"/>
  </cols>
  <sheetData>
    <row r="1" spans="1:16" x14ac:dyDescent="0.2">
      <c r="A1" s="1" t="s">
        <v>0</v>
      </c>
      <c r="B1" s="1" t="s">
        <v>53</v>
      </c>
      <c r="D1" s="5">
        <v>42735</v>
      </c>
    </row>
    <row r="3" spans="1:16" x14ac:dyDescent="0.2">
      <c r="A3" s="1" t="s">
        <v>2</v>
      </c>
      <c r="B3" s="1" t="s">
        <v>3</v>
      </c>
      <c r="C3" s="1" t="s">
        <v>8</v>
      </c>
      <c r="D3" s="1" t="s">
        <v>1344</v>
      </c>
      <c r="E3" s="1" t="s">
        <v>1354</v>
      </c>
      <c r="G3" s="1" t="s">
        <v>1351</v>
      </c>
      <c r="H3" s="1" t="s">
        <v>1350</v>
      </c>
      <c r="I3" s="1" t="s">
        <v>1352</v>
      </c>
      <c r="J3" s="1" t="s">
        <v>1353</v>
      </c>
      <c r="N3" s="1" t="s">
        <v>1384</v>
      </c>
      <c r="O3" s="1" t="s">
        <v>1353</v>
      </c>
    </row>
    <row r="4" spans="1:16" x14ac:dyDescent="0.2">
      <c r="A4" s="1" t="s">
        <v>12</v>
      </c>
      <c r="B4" s="1" t="s">
        <v>45</v>
      </c>
      <c r="C4" s="5">
        <v>24473</v>
      </c>
      <c r="D4" s="4">
        <v>0</v>
      </c>
      <c r="E4" s="1">
        <f>YEAR(C4)</f>
        <v>1967</v>
      </c>
      <c r="G4" s="21">
        <f>IF(D4&lt;&gt;0,YEARFRAC($D$1,DATE(YEAR(C4),6,30),0),)</f>
        <v>0</v>
      </c>
      <c r="H4" s="1">
        <f>IF(G4&lt;&gt;0,25-G4,0)</f>
        <v>0</v>
      </c>
      <c r="I4" s="4">
        <f>D4*0.04</f>
        <v>0</v>
      </c>
      <c r="J4" s="4">
        <f>I4*H4</f>
        <v>0</v>
      </c>
      <c r="L4" s="22" t="s">
        <v>12</v>
      </c>
      <c r="M4" s="22" t="s">
        <v>13</v>
      </c>
      <c r="N4" s="6">
        <f>SUMIFS(I$4:I$193,$A$4:$A$193,$L4,$B$4:$B$193,$M4)</f>
        <v>0</v>
      </c>
      <c r="O4" s="6">
        <f>SUMIFS(J$4:J$193,$A$4:$A$193,$L4,$B$4:$B$193,$M4)</f>
        <v>0</v>
      </c>
      <c r="P4" s="4">
        <f>O4/SUMIFS($O$4:$O$15,$L$4:$L$15,L4)</f>
        <v>0</v>
      </c>
    </row>
    <row r="5" spans="1:16" x14ac:dyDescent="0.2">
      <c r="A5" s="1" t="s">
        <v>12</v>
      </c>
      <c r="B5" s="1" t="s">
        <v>45</v>
      </c>
      <c r="C5" s="5">
        <v>24838</v>
      </c>
      <c r="D5" s="4">
        <v>0</v>
      </c>
      <c r="E5" s="1">
        <f t="shared" ref="E5:E68" si="0">YEAR(C5)</f>
        <v>1968</v>
      </c>
      <c r="G5" s="21">
        <f t="shared" ref="G5:G68" si="1">IF(D5&lt;&gt;0,YEARFRAC($D$1,DATE(YEAR(C5),6,30),0),)</f>
        <v>0</v>
      </c>
      <c r="H5" s="1">
        <f t="shared" ref="H5:H68" si="2">IF(G5&lt;&gt;0,25-G5,0)</f>
        <v>0</v>
      </c>
      <c r="I5" s="4">
        <f t="shared" ref="I5:I68" si="3">D5*0.04</f>
        <v>0</v>
      </c>
      <c r="J5" s="4">
        <f t="shared" ref="J5:J68" si="4">I5*H5</f>
        <v>0</v>
      </c>
      <c r="L5" s="22" t="s">
        <v>12</v>
      </c>
      <c r="M5" s="22" t="s">
        <v>45</v>
      </c>
      <c r="N5" s="6">
        <f t="shared" ref="N5:O15" si="5">SUMIFS(I$4:I$193,$A$4:$A$193,$L5,$B$4:$B$193,$M5)</f>
        <v>151829.15560000003</v>
      </c>
      <c r="O5" s="6">
        <f t="shared" si="5"/>
        <v>3060621.1754000001</v>
      </c>
      <c r="P5" s="4">
        <f>O5/SUMIFS($O$4:$O$15,$L$4:$L$15,L5)</f>
        <v>0.96603098136039145</v>
      </c>
    </row>
    <row r="6" spans="1:16" x14ac:dyDescent="0.2">
      <c r="A6" s="1" t="s">
        <v>12</v>
      </c>
      <c r="B6" s="1" t="s">
        <v>45</v>
      </c>
      <c r="C6" s="5">
        <v>25204</v>
      </c>
      <c r="D6" s="4">
        <v>0</v>
      </c>
      <c r="E6" s="1">
        <f t="shared" si="0"/>
        <v>1969</v>
      </c>
      <c r="G6" s="21">
        <f t="shared" si="1"/>
        <v>0</v>
      </c>
      <c r="H6" s="1">
        <f t="shared" si="2"/>
        <v>0</v>
      </c>
      <c r="I6" s="4">
        <f t="shared" si="3"/>
        <v>0</v>
      </c>
      <c r="J6" s="4">
        <f t="shared" si="4"/>
        <v>0</v>
      </c>
      <c r="L6" s="22" t="s">
        <v>12</v>
      </c>
      <c r="M6" s="22" t="s">
        <v>30</v>
      </c>
      <c r="N6" s="6">
        <f t="shared" si="5"/>
        <v>5331.7676000000001</v>
      </c>
      <c r="O6" s="6">
        <f t="shared" si="5"/>
        <v>61441.34139999999</v>
      </c>
      <c r="P6" s="4">
        <f t="shared" ref="P6:P10" si="6">O6/SUMIFS($O$4:$O$15,$L$4:$L$15,L6)</f>
        <v>1.9392873513979947E-2</v>
      </c>
    </row>
    <row r="7" spans="1:16" x14ac:dyDescent="0.2">
      <c r="A7" s="1" t="s">
        <v>12</v>
      </c>
      <c r="B7" s="1" t="s">
        <v>45</v>
      </c>
      <c r="C7" s="5">
        <v>25569</v>
      </c>
      <c r="D7" s="4">
        <v>0</v>
      </c>
      <c r="E7" s="1">
        <f t="shared" si="0"/>
        <v>1970</v>
      </c>
      <c r="G7" s="21">
        <f t="shared" si="1"/>
        <v>0</v>
      </c>
      <c r="H7" s="1">
        <f t="shared" si="2"/>
        <v>0</v>
      </c>
      <c r="I7" s="4">
        <f t="shared" si="3"/>
        <v>0</v>
      </c>
      <c r="J7" s="4">
        <f t="shared" si="4"/>
        <v>0</v>
      </c>
      <c r="L7" s="22" t="s">
        <v>12</v>
      </c>
      <c r="M7" s="22" t="s">
        <v>37</v>
      </c>
      <c r="N7" s="6">
        <f t="shared" si="5"/>
        <v>6211.7439999999997</v>
      </c>
      <c r="O7" s="6">
        <f t="shared" si="5"/>
        <v>46180.773999999998</v>
      </c>
      <c r="P7" s="4">
        <f t="shared" si="6"/>
        <v>1.4576145125628619E-2</v>
      </c>
    </row>
    <row r="8" spans="1:16" x14ac:dyDescent="0.2">
      <c r="A8" s="1" t="s">
        <v>12</v>
      </c>
      <c r="B8" s="1" t="s">
        <v>45</v>
      </c>
      <c r="C8" s="5">
        <v>25934</v>
      </c>
      <c r="D8" s="4">
        <v>0</v>
      </c>
      <c r="E8" s="1">
        <f t="shared" si="0"/>
        <v>1971</v>
      </c>
      <c r="G8" s="21">
        <f t="shared" si="1"/>
        <v>0</v>
      </c>
      <c r="H8" s="1">
        <f t="shared" si="2"/>
        <v>0</v>
      </c>
      <c r="I8" s="4">
        <f t="shared" si="3"/>
        <v>0</v>
      </c>
      <c r="J8" s="4">
        <f t="shared" si="4"/>
        <v>0</v>
      </c>
      <c r="L8" s="22" t="s">
        <v>34</v>
      </c>
      <c r="M8" s="22" t="s">
        <v>45</v>
      </c>
      <c r="N8" s="6">
        <f t="shared" si="5"/>
        <v>15000.8992</v>
      </c>
      <c r="O8" s="6">
        <f t="shared" si="5"/>
        <v>230472.63520000005</v>
      </c>
      <c r="P8" s="4">
        <f t="shared" si="6"/>
        <v>0.98889282970258863</v>
      </c>
    </row>
    <row r="9" spans="1:16" x14ac:dyDescent="0.2">
      <c r="A9" s="1" t="s">
        <v>12</v>
      </c>
      <c r="B9" s="1" t="s">
        <v>45</v>
      </c>
      <c r="C9" s="5">
        <v>26299</v>
      </c>
      <c r="D9" s="4">
        <v>0</v>
      </c>
      <c r="E9" s="1">
        <f t="shared" si="0"/>
        <v>1972</v>
      </c>
      <c r="G9" s="21">
        <f t="shared" si="1"/>
        <v>0</v>
      </c>
      <c r="H9" s="1">
        <f t="shared" si="2"/>
        <v>0</v>
      </c>
      <c r="I9" s="4">
        <f t="shared" si="3"/>
        <v>0</v>
      </c>
      <c r="J9" s="4">
        <f t="shared" si="4"/>
        <v>0</v>
      </c>
      <c r="L9" s="22" t="s">
        <v>34</v>
      </c>
      <c r="M9" s="22" t="s">
        <v>30</v>
      </c>
      <c r="N9" s="6">
        <f t="shared" si="5"/>
        <v>429.57800000000003</v>
      </c>
      <c r="O9" s="6">
        <f t="shared" si="5"/>
        <v>1090.9090000000001</v>
      </c>
      <c r="P9" s="4">
        <f t="shared" si="6"/>
        <v>4.680781677277499E-3</v>
      </c>
    </row>
    <row r="10" spans="1:16" x14ac:dyDescent="0.2">
      <c r="A10" s="1" t="s">
        <v>12</v>
      </c>
      <c r="B10" s="1" t="s">
        <v>45</v>
      </c>
      <c r="C10" s="5">
        <v>26665</v>
      </c>
      <c r="D10" s="4">
        <v>0</v>
      </c>
      <c r="E10" s="1">
        <f t="shared" si="0"/>
        <v>1973</v>
      </c>
      <c r="G10" s="21">
        <f t="shared" si="1"/>
        <v>0</v>
      </c>
      <c r="H10" s="1">
        <f t="shared" si="2"/>
        <v>0</v>
      </c>
      <c r="I10" s="4">
        <f t="shared" si="3"/>
        <v>0</v>
      </c>
      <c r="J10" s="4">
        <f t="shared" si="4"/>
        <v>0</v>
      </c>
      <c r="L10" s="22" t="s">
        <v>34</v>
      </c>
      <c r="M10" s="22" t="s">
        <v>37</v>
      </c>
      <c r="N10" s="6">
        <f t="shared" si="5"/>
        <v>589.7808</v>
      </c>
      <c r="O10" s="6">
        <f t="shared" si="5"/>
        <v>1497.7424000000001</v>
      </c>
      <c r="P10" s="4">
        <f t="shared" si="6"/>
        <v>6.4263886201338756E-3</v>
      </c>
    </row>
    <row r="11" spans="1:16" x14ac:dyDescent="0.2">
      <c r="A11" s="1" t="s">
        <v>12</v>
      </c>
      <c r="B11" s="1" t="s">
        <v>45</v>
      </c>
      <c r="C11" s="5">
        <v>27030</v>
      </c>
      <c r="D11" s="4">
        <v>0</v>
      </c>
      <c r="E11" s="1">
        <f t="shared" si="0"/>
        <v>1974</v>
      </c>
      <c r="G11" s="21">
        <f t="shared" si="1"/>
        <v>0</v>
      </c>
      <c r="H11" s="1">
        <f t="shared" si="2"/>
        <v>0</v>
      </c>
      <c r="I11" s="4">
        <f t="shared" si="3"/>
        <v>0</v>
      </c>
      <c r="J11" s="4">
        <f t="shared" si="4"/>
        <v>0</v>
      </c>
      <c r="L11" s="22" t="s">
        <v>17</v>
      </c>
      <c r="M11" s="22" t="s">
        <v>13</v>
      </c>
      <c r="N11" s="6">
        <f t="shared" si="5"/>
        <v>0</v>
      </c>
      <c r="O11" s="6">
        <f t="shared" si="5"/>
        <v>0</v>
      </c>
      <c r="P11" s="19">
        <f>IFERROR(O11/O11,0)</f>
        <v>0</v>
      </c>
    </row>
    <row r="12" spans="1:16" x14ac:dyDescent="0.2">
      <c r="A12" s="1" t="s">
        <v>12</v>
      </c>
      <c r="B12" s="1" t="s">
        <v>45</v>
      </c>
      <c r="C12" s="5">
        <v>27395</v>
      </c>
      <c r="D12" s="4">
        <v>0</v>
      </c>
      <c r="E12" s="1">
        <f t="shared" si="0"/>
        <v>1975</v>
      </c>
      <c r="G12" s="21">
        <f t="shared" si="1"/>
        <v>0</v>
      </c>
      <c r="H12" s="1">
        <f t="shared" si="2"/>
        <v>0</v>
      </c>
      <c r="I12" s="4">
        <f t="shared" si="3"/>
        <v>0</v>
      </c>
      <c r="J12" s="4">
        <f t="shared" si="4"/>
        <v>0</v>
      </c>
      <c r="L12" s="22" t="s">
        <v>17</v>
      </c>
      <c r="M12" s="22" t="s">
        <v>45</v>
      </c>
      <c r="N12" s="6">
        <f t="shared" si="5"/>
        <v>0</v>
      </c>
      <c r="O12" s="6">
        <f t="shared" si="5"/>
        <v>0</v>
      </c>
      <c r="P12" s="19">
        <f>IFERROR(O12/SUM($O$12:$O$14),0)</f>
        <v>0</v>
      </c>
    </row>
    <row r="13" spans="1:16" x14ac:dyDescent="0.2">
      <c r="A13" s="1" t="s">
        <v>12</v>
      </c>
      <c r="B13" s="1" t="s">
        <v>45</v>
      </c>
      <c r="C13" s="5">
        <v>27760</v>
      </c>
      <c r="D13" s="4">
        <v>0</v>
      </c>
      <c r="E13" s="1">
        <f t="shared" si="0"/>
        <v>1976</v>
      </c>
      <c r="G13" s="21">
        <f t="shared" si="1"/>
        <v>0</v>
      </c>
      <c r="H13" s="1">
        <f t="shared" si="2"/>
        <v>0</v>
      </c>
      <c r="I13" s="4">
        <f t="shared" si="3"/>
        <v>0</v>
      </c>
      <c r="J13" s="4">
        <f t="shared" si="4"/>
        <v>0</v>
      </c>
      <c r="L13" s="22" t="s">
        <v>17</v>
      </c>
      <c r="M13" s="22" t="s">
        <v>30</v>
      </c>
      <c r="N13" s="6">
        <f t="shared" si="5"/>
        <v>3526.3916000000004</v>
      </c>
      <c r="O13" s="6">
        <f t="shared" si="5"/>
        <v>40450.049400000004</v>
      </c>
      <c r="P13" s="19">
        <f t="shared" ref="P13:P14" si="7">IFERROR(O13/SUM($O$12:$O$14),0)</f>
        <v>1</v>
      </c>
    </row>
    <row r="14" spans="1:16" x14ac:dyDescent="0.2">
      <c r="A14" s="1" t="s">
        <v>12</v>
      </c>
      <c r="B14" s="1" t="s">
        <v>45</v>
      </c>
      <c r="C14" s="5">
        <v>28126</v>
      </c>
      <c r="D14" s="4">
        <v>0</v>
      </c>
      <c r="E14" s="1">
        <f t="shared" si="0"/>
        <v>1977</v>
      </c>
      <c r="G14" s="21">
        <f t="shared" si="1"/>
        <v>0</v>
      </c>
      <c r="H14" s="1">
        <f t="shared" si="2"/>
        <v>0</v>
      </c>
      <c r="I14" s="4">
        <f t="shared" si="3"/>
        <v>0</v>
      </c>
      <c r="J14" s="4">
        <f t="shared" si="4"/>
        <v>0</v>
      </c>
      <c r="L14" s="22" t="s">
        <v>17</v>
      </c>
      <c r="M14" s="22" t="s">
        <v>37</v>
      </c>
      <c r="N14" s="6">
        <f t="shared" si="5"/>
        <v>0</v>
      </c>
      <c r="O14" s="6">
        <f t="shared" si="5"/>
        <v>0</v>
      </c>
      <c r="P14" s="19">
        <f t="shared" si="7"/>
        <v>0</v>
      </c>
    </row>
    <row r="15" spans="1:16" x14ac:dyDescent="0.2">
      <c r="A15" s="1" t="s">
        <v>12</v>
      </c>
      <c r="B15" s="1" t="s">
        <v>45</v>
      </c>
      <c r="C15" s="5">
        <v>28491</v>
      </c>
      <c r="D15" s="4">
        <v>0</v>
      </c>
      <c r="E15" s="1">
        <f t="shared" si="0"/>
        <v>1978</v>
      </c>
      <c r="G15" s="21">
        <f t="shared" si="1"/>
        <v>0</v>
      </c>
      <c r="H15" s="1">
        <f t="shared" si="2"/>
        <v>0</v>
      </c>
      <c r="I15" s="4">
        <f t="shared" si="3"/>
        <v>0</v>
      </c>
      <c r="J15" s="4">
        <f t="shared" si="4"/>
        <v>0</v>
      </c>
      <c r="L15" s="22" t="s">
        <v>17</v>
      </c>
      <c r="M15" s="22" t="s">
        <v>41</v>
      </c>
      <c r="N15" s="6">
        <f t="shared" si="5"/>
        <v>2289.0607999999997</v>
      </c>
      <c r="O15" s="6">
        <f t="shared" si="5"/>
        <v>9930.6731999999993</v>
      </c>
      <c r="P15" s="19">
        <f>IFERROR(O15/O15,0)</f>
        <v>1</v>
      </c>
    </row>
    <row r="16" spans="1:16" x14ac:dyDescent="0.2">
      <c r="A16" s="1" t="s">
        <v>12</v>
      </c>
      <c r="B16" s="1" t="s">
        <v>45</v>
      </c>
      <c r="C16" s="5">
        <v>28856</v>
      </c>
      <c r="D16" s="4">
        <v>0</v>
      </c>
      <c r="E16" s="1">
        <f t="shared" si="0"/>
        <v>1979</v>
      </c>
      <c r="G16" s="21">
        <f t="shared" si="1"/>
        <v>0</v>
      </c>
      <c r="H16" s="1">
        <f t="shared" si="2"/>
        <v>0</v>
      </c>
      <c r="I16" s="4">
        <f t="shared" si="3"/>
        <v>0</v>
      </c>
      <c r="J16" s="4">
        <f t="shared" si="4"/>
        <v>0</v>
      </c>
      <c r="N16" s="4">
        <f>SUM(N4:N15)</f>
        <v>185208.37760000004</v>
      </c>
      <c r="O16" s="6">
        <f>SUM(O4:O15)</f>
        <v>3451685.3</v>
      </c>
    </row>
    <row r="17" spans="1:10" x14ac:dyDescent="0.2">
      <c r="A17" s="1" t="s">
        <v>12</v>
      </c>
      <c r="B17" s="1" t="s">
        <v>45</v>
      </c>
      <c r="C17" s="5">
        <v>29221</v>
      </c>
      <c r="D17" s="4">
        <v>0</v>
      </c>
      <c r="E17" s="1">
        <f t="shared" si="0"/>
        <v>1980</v>
      </c>
      <c r="G17" s="21">
        <f t="shared" si="1"/>
        <v>0</v>
      </c>
      <c r="H17" s="1">
        <f t="shared" si="2"/>
        <v>0</v>
      </c>
      <c r="I17" s="4">
        <f t="shared" si="3"/>
        <v>0</v>
      </c>
      <c r="J17" s="4">
        <f t="shared" si="4"/>
        <v>0</v>
      </c>
    </row>
    <row r="18" spans="1:10" x14ac:dyDescent="0.2">
      <c r="A18" s="1" t="s">
        <v>12</v>
      </c>
      <c r="B18" s="1" t="s">
        <v>45</v>
      </c>
      <c r="C18" s="5">
        <v>29587</v>
      </c>
      <c r="D18" s="4">
        <v>0</v>
      </c>
      <c r="E18" s="1">
        <f t="shared" si="0"/>
        <v>1981</v>
      </c>
      <c r="G18" s="21">
        <f t="shared" si="1"/>
        <v>0</v>
      </c>
      <c r="H18" s="1">
        <f t="shared" si="2"/>
        <v>0</v>
      </c>
      <c r="I18" s="4">
        <f t="shared" si="3"/>
        <v>0</v>
      </c>
      <c r="J18" s="4">
        <f t="shared" si="4"/>
        <v>0</v>
      </c>
    </row>
    <row r="19" spans="1:10" x14ac:dyDescent="0.2">
      <c r="A19" s="1" t="s">
        <v>12</v>
      </c>
      <c r="B19" s="1" t="s">
        <v>45</v>
      </c>
      <c r="C19" s="5">
        <v>29952</v>
      </c>
      <c r="D19" s="4">
        <v>0</v>
      </c>
      <c r="E19" s="1">
        <f t="shared" si="0"/>
        <v>1982</v>
      </c>
      <c r="G19" s="21">
        <f t="shared" si="1"/>
        <v>0</v>
      </c>
      <c r="H19" s="1">
        <f t="shared" si="2"/>
        <v>0</v>
      </c>
      <c r="I19" s="4">
        <f t="shared" si="3"/>
        <v>0</v>
      </c>
      <c r="J19" s="4">
        <f t="shared" si="4"/>
        <v>0</v>
      </c>
    </row>
    <row r="20" spans="1:10" x14ac:dyDescent="0.2">
      <c r="A20" s="1" t="s">
        <v>12</v>
      </c>
      <c r="B20" s="1" t="s">
        <v>45</v>
      </c>
      <c r="C20" s="5">
        <v>30317</v>
      </c>
      <c r="D20" s="4">
        <v>0</v>
      </c>
      <c r="E20" s="1">
        <f t="shared" si="0"/>
        <v>1983</v>
      </c>
      <c r="G20" s="21">
        <f t="shared" si="1"/>
        <v>0</v>
      </c>
      <c r="H20" s="1">
        <f t="shared" si="2"/>
        <v>0</v>
      </c>
      <c r="I20" s="4">
        <f t="shared" si="3"/>
        <v>0</v>
      </c>
      <c r="J20" s="4">
        <f t="shared" si="4"/>
        <v>0</v>
      </c>
    </row>
    <row r="21" spans="1:10" x14ac:dyDescent="0.2">
      <c r="A21" s="1" t="s">
        <v>12</v>
      </c>
      <c r="B21" s="1" t="s">
        <v>45</v>
      </c>
      <c r="C21" s="5">
        <v>30682</v>
      </c>
      <c r="D21" s="4">
        <v>0</v>
      </c>
      <c r="E21" s="1">
        <f t="shared" si="0"/>
        <v>1984</v>
      </c>
      <c r="G21" s="21">
        <f t="shared" si="1"/>
        <v>0</v>
      </c>
      <c r="H21" s="1">
        <f t="shared" si="2"/>
        <v>0</v>
      </c>
      <c r="I21" s="4">
        <f t="shared" si="3"/>
        <v>0</v>
      </c>
      <c r="J21" s="4">
        <f t="shared" si="4"/>
        <v>0</v>
      </c>
    </row>
    <row r="22" spans="1:10" x14ac:dyDescent="0.2">
      <c r="A22" s="1" t="s">
        <v>12</v>
      </c>
      <c r="B22" s="1" t="s">
        <v>45</v>
      </c>
      <c r="C22" s="5">
        <v>31048</v>
      </c>
      <c r="D22" s="4">
        <v>0</v>
      </c>
      <c r="E22" s="1">
        <f t="shared" si="0"/>
        <v>1985</v>
      </c>
      <c r="G22" s="21">
        <f t="shared" si="1"/>
        <v>0</v>
      </c>
      <c r="H22" s="1">
        <f t="shared" si="2"/>
        <v>0</v>
      </c>
      <c r="I22" s="4">
        <f t="shared" si="3"/>
        <v>0</v>
      </c>
      <c r="J22" s="4">
        <f t="shared" si="4"/>
        <v>0</v>
      </c>
    </row>
    <row r="23" spans="1:10" x14ac:dyDescent="0.2">
      <c r="A23" s="1" t="s">
        <v>12</v>
      </c>
      <c r="B23" s="1" t="s">
        <v>45</v>
      </c>
      <c r="C23" s="5">
        <v>31413</v>
      </c>
      <c r="D23" s="4">
        <v>0</v>
      </c>
      <c r="E23" s="1">
        <f t="shared" si="0"/>
        <v>1986</v>
      </c>
      <c r="G23" s="21">
        <f t="shared" si="1"/>
        <v>0</v>
      </c>
      <c r="H23" s="1">
        <f t="shared" si="2"/>
        <v>0</v>
      </c>
      <c r="I23" s="4">
        <f t="shared" si="3"/>
        <v>0</v>
      </c>
      <c r="J23" s="4">
        <f t="shared" si="4"/>
        <v>0</v>
      </c>
    </row>
    <row r="24" spans="1:10" x14ac:dyDescent="0.2">
      <c r="A24" s="1" t="s">
        <v>12</v>
      </c>
      <c r="B24" s="1" t="s">
        <v>45</v>
      </c>
      <c r="C24" s="5">
        <v>31778</v>
      </c>
      <c r="D24" s="4">
        <v>0</v>
      </c>
      <c r="E24" s="1">
        <f t="shared" si="0"/>
        <v>1987</v>
      </c>
      <c r="G24" s="21">
        <f t="shared" si="1"/>
        <v>0</v>
      </c>
      <c r="H24" s="1">
        <f t="shared" si="2"/>
        <v>0</v>
      </c>
      <c r="I24" s="4">
        <f t="shared" si="3"/>
        <v>0</v>
      </c>
      <c r="J24" s="4">
        <f t="shared" si="4"/>
        <v>0</v>
      </c>
    </row>
    <row r="25" spans="1:10" x14ac:dyDescent="0.2">
      <c r="A25" s="1" t="s">
        <v>12</v>
      </c>
      <c r="B25" s="1" t="s">
        <v>45</v>
      </c>
      <c r="C25" s="5">
        <v>32143</v>
      </c>
      <c r="D25" s="4">
        <v>0</v>
      </c>
      <c r="E25" s="1">
        <f t="shared" si="0"/>
        <v>1988</v>
      </c>
      <c r="G25" s="21">
        <f t="shared" si="1"/>
        <v>0</v>
      </c>
      <c r="H25" s="1">
        <f t="shared" si="2"/>
        <v>0</v>
      </c>
      <c r="I25" s="4">
        <f t="shared" si="3"/>
        <v>0</v>
      </c>
      <c r="J25" s="4">
        <f t="shared" si="4"/>
        <v>0</v>
      </c>
    </row>
    <row r="26" spans="1:10" x14ac:dyDescent="0.2">
      <c r="A26" s="1" t="s">
        <v>12</v>
      </c>
      <c r="B26" s="1" t="s">
        <v>45</v>
      </c>
      <c r="C26" s="5">
        <v>32509</v>
      </c>
      <c r="D26" s="4">
        <v>0</v>
      </c>
      <c r="E26" s="1">
        <f t="shared" si="0"/>
        <v>1989</v>
      </c>
      <c r="G26" s="21">
        <f t="shared" si="1"/>
        <v>0</v>
      </c>
      <c r="H26" s="1">
        <f t="shared" si="2"/>
        <v>0</v>
      </c>
      <c r="I26" s="4">
        <f t="shared" si="3"/>
        <v>0</v>
      </c>
      <c r="J26" s="4">
        <f t="shared" si="4"/>
        <v>0</v>
      </c>
    </row>
    <row r="27" spans="1:10" x14ac:dyDescent="0.2">
      <c r="A27" s="1" t="s">
        <v>12</v>
      </c>
      <c r="B27" s="1" t="s">
        <v>45</v>
      </c>
      <c r="C27" s="5">
        <v>32874</v>
      </c>
      <c r="D27" s="4">
        <v>0</v>
      </c>
      <c r="E27" s="1">
        <f t="shared" si="0"/>
        <v>1990</v>
      </c>
      <c r="G27" s="21">
        <f t="shared" si="1"/>
        <v>0</v>
      </c>
      <c r="H27" s="1">
        <f t="shared" si="2"/>
        <v>0</v>
      </c>
      <c r="I27" s="4">
        <f t="shared" si="3"/>
        <v>0</v>
      </c>
      <c r="J27" s="4">
        <f t="shared" si="4"/>
        <v>0</v>
      </c>
    </row>
    <row r="28" spans="1:10" x14ac:dyDescent="0.2">
      <c r="A28" s="1" t="s">
        <v>12</v>
      </c>
      <c r="B28" s="1" t="s">
        <v>45</v>
      </c>
      <c r="C28" s="5">
        <v>33239</v>
      </c>
      <c r="D28" s="4">
        <v>0</v>
      </c>
      <c r="E28" s="1">
        <f t="shared" si="0"/>
        <v>1991</v>
      </c>
      <c r="G28" s="21">
        <f t="shared" si="1"/>
        <v>0</v>
      </c>
      <c r="H28" s="1">
        <f t="shared" si="2"/>
        <v>0</v>
      </c>
      <c r="I28" s="4">
        <f t="shared" si="3"/>
        <v>0</v>
      </c>
      <c r="J28" s="4">
        <f t="shared" si="4"/>
        <v>0</v>
      </c>
    </row>
    <row r="29" spans="1:10" x14ac:dyDescent="0.2">
      <c r="A29" s="1" t="s">
        <v>12</v>
      </c>
      <c r="B29" s="1" t="s">
        <v>45</v>
      </c>
      <c r="C29" s="5">
        <v>33604</v>
      </c>
      <c r="D29" s="4">
        <v>25610.52</v>
      </c>
      <c r="E29" s="1">
        <f t="shared" si="0"/>
        <v>1992</v>
      </c>
      <c r="G29" s="21">
        <f t="shared" si="1"/>
        <v>24.5</v>
      </c>
      <c r="H29" s="1">
        <f t="shared" si="2"/>
        <v>0.5</v>
      </c>
      <c r="I29" s="4">
        <f t="shared" si="3"/>
        <v>1024.4208000000001</v>
      </c>
      <c r="J29" s="4">
        <f t="shared" si="4"/>
        <v>512.21040000000005</v>
      </c>
    </row>
    <row r="30" spans="1:10" x14ac:dyDescent="0.2">
      <c r="A30" s="1" t="s">
        <v>12</v>
      </c>
      <c r="B30" s="1" t="s">
        <v>45</v>
      </c>
      <c r="C30" s="5">
        <v>33970</v>
      </c>
      <c r="D30" s="4">
        <v>48873.81</v>
      </c>
      <c r="E30" s="1">
        <f t="shared" si="0"/>
        <v>1993</v>
      </c>
      <c r="G30" s="21">
        <f t="shared" si="1"/>
        <v>23.5</v>
      </c>
      <c r="H30" s="1">
        <f t="shared" si="2"/>
        <v>1.5</v>
      </c>
      <c r="I30" s="4">
        <f t="shared" si="3"/>
        <v>1954.9523999999999</v>
      </c>
      <c r="J30" s="4">
        <f t="shared" si="4"/>
        <v>2932.4285999999997</v>
      </c>
    </row>
    <row r="31" spans="1:10" x14ac:dyDescent="0.2">
      <c r="A31" s="1" t="s">
        <v>12</v>
      </c>
      <c r="B31" s="1" t="s">
        <v>45</v>
      </c>
      <c r="C31" s="5">
        <v>34335</v>
      </c>
      <c r="D31" s="4">
        <v>69442.710000000006</v>
      </c>
      <c r="E31" s="1">
        <f t="shared" si="0"/>
        <v>1994</v>
      </c>
      <c r="G31" s="21">
        <f t="shared" si="1"/>
        <v>22.5</v>
      </c>
      <c r="H31" s="1">
        <f t="shared" si="2"/>
        <v>2.5</v>
      </c>
      <c r="I31" s="4">
        <f t="shared" si="3"/>
        <v>2777.7084000000004</v>
      </c>
      <c r="J31" s="4">
        <f t="shared" si="4"/>
        <v>6944.2710000000006</v>
      </c>
    </row>
    <row r="32" spans="1:10" x14ac:dyDescent="0.2">
      <c r="A32" s="1" t="s">
        <v>12</v>
      </c>
      <c r="B32" s="1" t="s">
        <v>45</v>
      </c>
      <c r="C32" s="5">
        <v>34700</v>
      </c>
      <c r="D32" s="4">
        <v>41383.49</v>
      </c>
      <c r="E32" s="1">
        <f t="shared" si="0"/>
        <v>1995</v>
      </c>
      <c r="G32" s="21">
        <f t="shared" si="1"/>
        <v>21.5</v>
      </c>
      <c r="H32" s="1">
        <f t="shared" si="2"/>
        <v>3.5</v>
      </c>
      <c r="I32" s="4">
        <f t="shared" si="3"/>
        <v>1655.3396</v>
      </c>
      <c r="J32" s="4">
        <f t="shared" si="4"/>
        <v>5793.6886000000004</v>
      </c>
    </row>
    <row r="33" spans="1:10" x14ac:dyDescent="0.2">
      <c r="A33" s="1" t="s">
        <v>12</v>
      </c>
      <c r="B33" s="1" t="s">
        <v>45</v>
      </c>
      <c r="C33" s="5">
        <v>35065</v>
      </c>
      <c r="D33" s="4">
        <v>39982.79</v>
      </c>
      <c r="E33" s="1">
        <f t="shared" si="0"/>
        <v>1996</v>
      </c>
      <c r="G33" s="21">
        <f t="shared" si="1"/>
        <v>20.5</v>
      </c>
      <c r="H33" s="1">
        <f t="shared" si="2"/>
        <v>4.5</v>
      </c>
      <c r="I33" s="4">
        <f t="shared" si="3"/>
        <v>1599.3116</v>
      </c>
      <c r="J33" s="4">
        <f t="shared" si="4"/>
        <v>7196.9022000000004</v>
      </c>
    </row>
    <row r="34" spans="1:10" x14ac:dyDescent="0.2">
      <c r="A34" s="1" t="s">
        <v>12</v>
      </c>
      <c r="B34" s="1" t="s">
        <v>45</v>
      </c>
      <c r="C34" s="5">
        <v>35431</v>
      </c>
      <c r="D34" s="4">
        <v>2163.36</v>
      </c>
      <c r="E34" s="1">
        <f t="shared" si="0"/>
        <v>1997</v>
      </c>
      <c r="G34" s="21">
        <f t="shared" si="1"/>
        <v>19.5</v>
      </c>
      <c r="H34" s="1">
        <f t="shared" si="2"/>
        <v>5.5</v>
      </c>
      <c r="I34" s="4">
        <f t="shared" si="3"/>
        <v>86.534400000000005</v>
      </c>
      <c r="J34" s="4">
        <f t="shared" si="4"/>
        <v>475.93920000000003</v>
      </c>
    </row>
    <row r="35" spans="1:10" x14ac:dyDescent="0.2">
      <c r="A35" s="1" t="s">
        <v>12</v>
      </c>
      <c r="B35" s="1" t="s">
        <v>45</v>
      </c>
      <c r="C35" s="5">
        <v>35796</v>
      </c>
      <c r="D35" s="4">
        <v>40934.51</v>
      </c>
      <c r="E35" s="1">
        <f t="shared" si="0"/>
        <v>1998</v>
      </c>
      <c r="G35" s="21">
        <f t="shared" si="1"/>
        <v>18.5</v>
      </c>
      <c r="H35" s="1">
        <f t="shared" si="2"/>
        <v>6.5</v>
      </c>
      <c r="I35" s="4">
        <f t="shared" si="3"/>
        <v>1637.3804</v>
      </c>
      <c r="J35" s="4">
        <f t="shared" si="4"/>
        <v>10642.972600000001</v>
      </c>
    </row>
    <row r="36" spans="1:10" x14ac:dyDescent="0.2">
      <c r="A36" s="1" t="s">
        <v>12</v>
      </c>
      <c r="B36" s="1" t="s">
        <v>45</v>
      </c>
      <c r="C36" s="5">
        <v>36161</v>
      </c>
      <c r="D36" s="4">
        <v>30995.69</v>
      </c>
      <c r="E36" s="1">
        <f t="shared" si="0"/>
        <v>1999</v>
      </c>
      <c r="G36" s="21">
        <f t="shared" si="1"/>
        <v>17.5</v>
      </c>
      <c r="H36" s="1">
        <f t="shared" si="2"/>
        <v>7.5</v>
      </c>
      <c r="I36" s="4">
        <f t="shared" si="3"/>
        <v>1239.8276000000001</v>
      </c>
      <c r="J36" s="4">
        <f t="shared" si="4"/>
        <v>9298.7070000000003</v>
      </c>
    </row>
    <row r="37" spans="1:10" x14ac:dyDescent="0.2">
      <c r="A37" s="1" t="s">
        <v>12</v>
      </c>
      <c r="B37" s="1" t="s">
        <v>45</v>
      </c>
      <c r="C37" s="5">
        <v>36526</v>
      </c>
      <c r="D37" s="4">
        <v>1123.55</v>
      </c>
      <c r="E37" s="1">
        <f t="shared" si="0"/>
        <v>2000</v>
      </c>
      <c r="G37" s="21">
        <f t="shared" si="1"/>
        <v>16.5</v>
      </c>
      <c r="H37" s="1">
        <f t="shared" si="2"/>
        <v>8.5</v>
      </c>
      <c r="I37" s="4">
        <f t="shared" si="3"/>
        <v>44.942</v>
      </c>
      <c r="J37" s="4">
        <f t="shared" si="4"/>
        <v>382.00700000000001</v>
      </c>
    </row>
    <row r="38" spans="1:10" x14ac:dyDescent="0.2">
      <c r="A38" s="1" t="s">
        <v>12</v>
      </c>
      <c r="B38" s="1" t="s">
        <v>45</v>
      </c>
      <c r="C38" s="5">
        <v>37257</v>
      </c>
      <c r="D38" s="4">
        <v>7291.74</v>
      </c>
      <c r="E38" s="1">
        <f t="shared" si="0"/>
        <v>2002</v>
      </c>
      <c r="G38" s="21">
        <f t="shared" si="1"/>
        <v>14.5</v>
      </c>
      <c r="H38" s="1">
        <f t="shared" si="2"/>
        <v>10.5</v>
      </c>
      <c r="I38" s="4">
        <f t="shared" si="3"/>
        <v>291.6696</v>
      </c>
      <c r="J38" s="4">
        <f t="shared" si="4"/>
        <v>3062.5308</v>
      </c>
    </row>
    <row r="39" spans="1:10" x14ac:dyDescent="0.2">
      <c r="A39" s="1" t="s">
        <v>12</v>
      </c>
      <c r="B39" s="1" t="s">
        <v>45</v>
      </c>
      <c r="C39" s="5">
        <v>37622</v>
      </c>
      <c r="D39" s="4">
        <v>19408.84</v>
      </c>
      <c r="E39" s="1">
        <f t="shared" si="0"/>
        <v>2003</v>
      </c>
      <c r="G39" s="21">
        <f t="shared" si="1"/>
        <v>13.5</v>
      </c>
      <c r="H39" s="1">
        <f t="shared" si="2"/>
        <v>11.5</v>
      </c>
      <c r="I39" s="4">
        <f t="shared" si="3"/>
        <v>776.35360000000003</v>
      </c>
      <c r="J39" s="4">
        <f t="shared" si="4"/>
        <v>8928.0663999999997</v>
      </c>
    </row>
    <row r="40" spans="1:10" x14ac:dyDescent="0.2">
      <c r="A40" s="1" t="s">
        <v>12</v>
      </c>
      <c r="B40" s="1" t="s">
        <v>45</v>
      </c>
      <c r="C40" s="5">
        <v>37987</v>
      </c>
      <c r="D40" s="4">
        <v>32776</v>
      </c>
      <c r="E40" s="1">
        <f t="shared" si="0"/>
        <v>2004</v>
      </c>
      <c r="G40" s="21">
        <f t="shared" si="1"/>
        <v>12.5</v>
      </c>
      <c r="H40" s="1">
        <f t="shared" si="2"/>
        <v>12.5</v>
      </c>
      <c r="I40" s="4">
        <f t="shared" si="3"/>
        <v>1311.04</v>
      </c>
      <c r="J40" s="4">
        <f t="shared" si="4"/>
        <v>16388</v>
      </c>
    </row>
    <row r="41" spans="1:10" x14ac:dyDescent="0.2">
      <c r="A41" s="1" t="s">
        <v>12</v>
      </c>
      <c r="B41" s="1" t="s">
        <v>45</v>
      </c>
      <c r="C41" s="5">
        <v>38718</v>
      </c>
      <c r="D41" s="4">
        <v>3843.34</v>
      </c>
      <c r="E41" s="1">
        <f t="shared" si="0"/>
        <v>2006</v>
      </c>
      <c r="G41" s="21">
        <f t="shared" si="1"/>
        <v>10.5</v>
      </c>
      <c r="H41" s="1">
        <f t="shared" si="2"/>
        <v>14.5</v>
      </c>
      <c r="I41" s="4">
        <f t="shared" si="3"/>
        <v>153.7336</v>
      </c>
      <c r="J41" s="4">
        <f t="shared" si="4"/>
        <v>2229.1372000000001</v>
      </c>
    </row>
    <row r="42" spans="1:10" x14ac:dyDescent="0.2">
      <c r="A42" s="1" t="s">
        <v>12</v>
      </c>
      <c r="B42" s="1" t="s">
        <v>45</v>
      </c>
      <c r="C42" s="5">
        <v>39448</v>
      </c>
      <c r="D42" s="4">
        <v>49462.1</v>
      </c>
      <c r="E42" s="1">
        <f t="shared" si="0"/>
        <v>2008</v>
      </c>
      <c r="G42" s="21">
        <f t="shared" si="1"/>
        <v>8.5</v>
      </c>
      <c r="H42" s="1">
        <f t="shared" si="2"/>
        <v>16.5</v>
      </c>
      <c r="I42" s="4">
        <f t="shared" si="3"/>
        <v>1978.4839999999999</v>
      </c>
      <c r="J42" s="4">
        <f t="shared" si="4"/>
        <v>32644.985999999997</v>
      </c>
    </row>
    <row r="43" spans="1:10" x14ac:dyDescent="0.2">
      <c r="A43" s="1" t="s">
        <v>12</v>
      </c>
      <c r="B43" s="1" t="s">
        <v>45</v>
      </c>
      <c r="C43" s="5">
        <v>39814</v>
      </c>
      <c r="D43" s="4">
        <v>317177.99</v>
      </c>
      <c r="E43" s="1">
        <f t="shared" si="0"/>
        <v>2009</v>
      </c>
      <c r="G43" s="21">
        <f t="shared" si="1"/>
        <v>7.5</v>
      </c>
      <c r="H43" s="1">
        <f t="shared" si="2"/>
        <v>17.5</v>
      </c>
      <c r="I43" s="4">
        <f t="shared" si="3"/>
        <v>12687.1196</v>
      </c>
      <c r="J43" s="4">
        <f t="shared" si="4"/>
        <v>222024.59299999999</v>
      </c>
    </row>
    <row r="44" spans="1:10" x14ac:dyDescent="0.2">
      <c r="A44" s="1" t="s">
        <v>12</v>
      </c>
      <c r="B44" s="1" t="s">
        <v>45</v>
      </c>
      <c r="C44" s="5">
        <v>40179</v>
      </c>
      <c r="D44" s="4">
        <v>302292.14</v>
      </c>
      <c r="E44" s="1">
        <f t="shared" si="0"/>
        <v>2010</v>
      </c>
      <c r="G44" s="21">
        <f t="shared" si="1"/>
        <v>6.5</v>
      </c>
      <c r="H44" s="1">
        <f t="shared" si="2"/>
        <v>18.5</v>
      </c>
      <c r="I44" s="4">
        <f t="shared" si="3"/>
        <v>12091.685600000001</v>
      </c>
      <c r="J44" s="4">
        <f t="shared" si="4"/>
        <v>223696.18360000002</v>
      </c>
    </row>
    <row r="45" spans="1:10" x14ac:dyDescent="0.2">
      <c r="A45" s="1" t="s">
        <v>12</v>
      </c>
      <c r="B45" s="1" t="s">
        <v>45</v>
      </c>
      <c r="C45" s="5">
        <v>40544</v>
      </c>
      <c r="D45" s="4">
        <v>310470.28999999998</v>
      </c>
      <c r="E45" s="1">
        <f t="shared" si="0"/>
        <v>2011</v>
      </c>
      <c r="G45" s="21">
        <f t="shared" si="1"/>
        <v>5.5</v>
      </c>
      <c r="H45" s="1">
        <f t="shared" si="2"/>
        <v>19.5</v>
      </c>
      <c r="I45" s="4">
        <f t="shared" si="3"/>
        <v>12418.811599999999</v>
      </c>
      <c r="J45" s="4">
        <f t="shared" si="4"/>
        <v>242166.82619999998</v>
      </c>
    </row>
    <row r="46" spans="1:10" x14ac:dyDescent="0.2">
      <c r="A46" s="1" t="s">
        <v>12</v>
      </c>
      <c r="B46" s="1" t="s">
        <v>45</v>
      </c>
      <c r="C46" s="5">
        <v>40909</v>
      </c>
      <c r="D46" s="4">
        <v>122946.25</v>
      </c>
      <c r="E46" s="1">
        <f t="shared" si="0"/>
        <v>2012</v>
      </c>
      <c r="G46" s="21">
        <f t="shared" si="1"/>
        <v>4.5</v>
      </c>
      <c r="H46" s="1">
        <f t="shared" si="2"/>
        <v>20.5</v>
      </c>
      <c r="I46" s="4">
        <f t="shared" si="3"/>
        <v>4917.8500000000004</v>
      </c>
      <c r="J46" s="4">
        <f t="shared" si="4"/>
        <v>100815.925</v>
      </c>
    </row>
    <row r="47" spans="1:10" x14ac:dyDescent="0.2">
      <c r="A47" s="1" t="s">
        <v>12</v>
      </c>
      <c r="B47" s="1" t="s">
        <v>45</v>
      </c>
      <c r="C47" s="5">
        <v>41091</v>
      </c>
      <c r="D47" s="4">
        <v>0</v>
      </c>
      <c r="E47" s="1">
        <f t="shared" si="0"/>
        <v>2012</v>
      </c>
      <c r="G47" s="21">
        <f t="shared" si="1"/>
        <v>0</v>
      </c>
      <c r="H47" s="1">
        <f t="shared" si="2"/>
        <v>0</v>
      </c>
      <c r="I47" s="4">
        <f t="shared" si="3"/>
        <v>0</v>
      </c>
      <c r="J47" s="4">
        <f t="shared" si="4"/>
        <v>0</v>
      </c>
    </row>
    <row r="48" spans="1:10" x14ac:dyDescent="0.2">
      <c r="A48" s="1" t="s">
        <v>12</v>
      </c>
      <c r="B48" s="1" t="s">
        <v>45</v>
      </c>
      <c r="C48" s="5">
        <v>41275</v>
      </c>
      <c r="D48" s="4">
        <v>0</v>
      </c>
      <c r="E48" s="1">
        <f t="shared" si="0"/>
        <v>2013</v>
      </c>
      <c r="G48" s="21">
        <f t="shared" si="1"/>
        <v>0</v>
      </c>
      <c r="H48" s="1">
        <f t="shared" si="2"/>
        <v>0</v>
      </c>
      <c r="I48" s="4">
        <f t="shared" si="3"/>
        <v>0</v>
      </c>
      <c r="J48" s="4">
        <f t="shared" si="4"/>
        <v>0</v>
      </c>
    </row>
    <row r="49" spans="1:10" x14ac:dyDescent="0.2">
      <c r="A49" s="1" t="s">
        <v>12</v>
      </c>
      <c r="B49" s="1" t="s">
        <v>45</v>
      </c>
      <c r="C49" s="5">
        <v>41640</v>
      </c>
      <c r="D49" s="4">
        <v>0</v>
      </c>
      <c r="E49" s="1">
        <f t="shared" si="0"/>
        <v>2014</v>
      </c>
      <c r="G49" s="21">
        <f t="shared" si="1"/>
        <v>0</v>
      </c>
      <c r="H49" s="1">
        <f t="shared" si="2"/>
        <v>0</v>
      </c>
      <c r="I49" s="4">
        <f t="shared" si="3"/>
        <v>0</v>
      </c>
      <c r="J49" s="4">
        <f t="shared" si="4"/>
        <v>0</v>
      </c>
    </row>
    <row r="50" spans="1:10" x14ac:dyDescent="0.2">
      <c r="A50" s="1" t="s">
        <v>12</v>
      </c>
      <c r="B50" s="1" t="s">
        <v>45</v>
      </c>
      <c r="C50" s="5">
        <v>41974</v>
      </c>
      <c r="D50" s="4">
        <v>1107667.58</v>
      </c>
      <c r="E50" s="1">
        <f t="shared" si="0"/>
        <v>2014</v>
      </c>
      <c r="G50" s="21">
        <f t="shared" si="1"/>
        <v>2.5</v>
      </c>
      <c r="H50" s="1">
        <f t="shared" si="2"/>
        <v>22.5</v>
      </c>
      <c r="I50" s="4">
        <f t="shared" si="3"/>
        <v>44306.703200000004</v>
      </c>
      <c r="J50" s="4">
        <f t="shared" si="4"/>
        <v>996900.82200000004</v>
      </c>
    </row>
    <row r="51" spans="1:10" x14ac:dyDescent="0.2">
      <c r="A51" s="1" t="s">
        <v>12</v>
      </c>
      <c r="B51" s="1" t="s">
        <v>45</v>
      </c>
      <c r="C51" s="5">
        <v>42005</v>
      </c>
      <c r="D51" s="4">
        <v>0</v>
      </c>
      <c r="E51" s="1">
        <f t="shared" si="0"/>
        <v>2015</v>
      </c>
      <c r="G51" s="21">
        <f t="shared" si="1"/>
        <v>0</v>
      </c>
      <c r="H51" s="1">
        <f t="shared" si="2"/>
        <v>0</v>
      </c>
      <c r="I51" s="4">
        <f t="shared" si="3"/>
        <v>0</v>
      </c>
      <c r="J51" s="4">
        <f t="shared" si="4"/>
        <v>0</v>
      </c>
    </row>
    <row r="52" spans="1:10" x14ac:dyDescent="0.2">
      <c r="A52" s="1" t="s">
        <v>12</v>
      </c>
      <c r="B52" s="1" t="s">
        <v>45</v>
      </c>
      <c r="C52" s="5">
        <v>42152</v>
      </c>
      <c r="D52" s="4">
        <v>13151.31</v>
      </c>
      <c r="E52" s="1">
        <f t="shared" si="0"/>
        <v>2015</v>
      </c>
      <c r="G52" s="21">
        <f t="shared" si="1"/>
        <v>1.5</v>
      </c>
      <c r="H52" s="1">
        <f t="shared" si="2"/>
        <v>23.5</v>
      </c>
      <c r="I52" s="4">
        <f t="shared" si="3"/>
        <v>526.05240000000003</v>
      </c>
      <c r="J52" s="4">
        <f t="shared" si="4"/>
        <v>12362.231400000001</v>
      </c>
    </row>
    <row r="53" spans="1:10" x14ac:dyDescent="0.2">
      <c r="A53" s="1" t="s">
        <v>12</v>
      </c>
      <c r="B53" s="1" t="s">
        <v>45</v>
      </c>
      <c r="C53" s="5">
        <v>42339</v>
      </c>
      <c r="D53" s="4">
        <v>733337.88</v>
      </c>
      <c r="E53" s="1">
        <f t="shared" si="0"/>
        <v>2015</v>
      </c>
      <c r="G53" s="21">
        <f t="shared" si="1"/>
        <v>1.5</v>
      </c>
      <c r="H53" s="1">
        <f t="shared" si="2"/>
        <v>23.5</v>
      </c>
      <c r="I53" s="4">
        <f t="shared" si="3"/>
        <v>29333.515200000002</v>
      </c>
      <c r="J53" s="4">
        <f t="shared" si="4"/>
        <v>689337.60720000009</v>
      </c>
    </row>
    <row r="54" spans="1:10" x14ac:dyDescent="0.2">
      <c r="A54" s="1" t="s">
        <v>12</v>
      </c>
      <c r="B54" s="1" t="s">
        <v>45</v>
      </c>
      <c r="C54" s="5">
        <v>42370</v>
      </c>
      <c r="D54" s="4">
        <v>475393</v>
      </c>
      <c r="E54" s="1">
        <f t="shared" si="0"/>
        <v>2016</v>
      </c>
      <c r="G54" s="21">
        <f t="shared" si="1"/>
        <v>0.5</v>
      </c>
      <c r="H54" s="1">
        <f t="shared" si="2"/>
        <v>24.5</v>
      </c>
      <c r="I54" s="4">
        <f t="shared" si="3"/>
        <v>19015.72</v>
      </c>
      <c r="J54" s="4">
        <f t="shared" si="4"/>
        <v>465885.14</v>
      </c>
    </row>
    <row r="55" spans="1:10" x14ac:dyDescent="0.2">
      <c r="A55" s="1" t="s">
        <v>12</v>
      </c>
      <c r="B55" s="1" t="s">
        <v>37</v>
      </c>
      <c r="C55" s="5">
        <v>24473</v>
      </c>
      <c r="D55" s="4">
        <v>0</v>
      </c>
      <c r="E55" s="1">
        <f t="shared" si="0"/>
        <v>1967</v>
      </c>
      <c r="G55" s="21">
        <f t="shared" si="1"/>
        <v>0</v>
      </c>
      <c r="H55" s="1">
        <f t="shared" si="2"/>
        <v>0</v>
      </c>
      <c r="I55" s="4">
        <f t="shared" si="3"/>
        <v>0</v>
      </c>
      <c r="J55" s="4">
        <f t="shared" si="4"/>
        <v>0</v>
      </c>
    </row>
    <row r="56" spans="1:10" x14ac:dyDescent="0.2">
      <c r="A56" s="1" t="s">
        <v>12</v>
      </c>
      <c r="B56" s="1" t="s">
        <v>37</v>
      </c>
      <c r="C56" s="5">
        <v>24838</v>
      </c>
      <c r="D56" s="4">
        <v>0</v>
      </c>
      <c r="E56" s="1">
        <f t="shared" si="0"/>
        <v>1968</v>
      </c>
      <c r="G56" s="21">
        <f t="shared" si="1"/>
        <v>0</v>
      </c>
      <c r="H56" s="1">
        <f t="shared" si="2"/>
        <v>0</v>
      </c>
      <c r="I56" s="4">
        <f t="shared" si="3"/>
        <v>0</v>
      </c>
      <c r="J56" s="4">
        <f t="shared" si="4"/>
        <v>0</v>
      </c>
    </row>
    <row r="57" spans="1:10" x14ac:dyDescent="0.2">
      <c r="A57" s="1" t="s">
        <v>12</v>
      </c>
      <c r="B57" s="1" t="s">
        <v>37</v>
      </c>
      <c r="C57" s="5">
        <v>25204</v>
      </c>
      <c r="D57" s="4">
        <v>0</v>
      </c>
      <c r="E57" s="1">
        <f t="shared" si="0"/>
        <v>1969</v>
      </c>
      <c r="G57" s="21">
        <f t="shared" si="1"/>
        <v>0</v>
      </c>
      <c r="H57" s="1">
        <f t="shared" si="2"/>
        <v>0</v>
      </c>
      <c r="I57" s="4">
        <f t="shared" si="3"/>
        <v>0</v>
      </c>
      <c r="J57" s="4">
        <f t="shared" si="4"/>
        <v>0</v>
      </c>
    </row>
    <row r="58" spans="1:10" x14ac:dyDescent="0.2">
      <c r="A58" s="1" t="s">
        <v>12</v>
      </c>
      <c r="B58" s="1" t="s">
        <v>37</v>
      </c>
      <c r="C58" s="5">
        <v>25569</v>
      </c>
      <c r="D58" s="4">
        <v>0</v>
      </c>
      <c r="E58" s="1">
        <f t="shared" si="0"/>
        <v>1970</v>
      </c>
      <c r="G58" s="21">
        <f t="shared" si="1"/>
        <v>0</v>
      </c>
      <c r="H58" s="1">
        <f t="shared" si="2"/>
        <v>0</v>
      </c>
      <c r="I58" s="4">
        <f t="shared" si="3"/>
        <v>0</v>
      </c>
      <c r="J58" s="4">
        <f t="shared" si="4"/>
        <v>0</v>
      </c>
    </row>
    <row r="59" spans="1:10" x14ac:dyDescent="0.2">
      <c r="A59" s="1" t="s">
        <v>12</v>
      </c>
      <c r="B59" s="1" t="s">
        <v>37</v>
      </c>
      <c r="C59" s="5">
        <v>25934</v>
      </c>
      <c r="D59" s="4">
        <v>0</v>
      </c>
      <c r="E59" s="1">
        <f t="shared" si="0"/>
        <v>1971</v>
      </c>
      <c r="G59" s="21">
        <f t="shared" si="1"/>
        <v>0</v>
      </c>
      <c r="H59" s="1">
        <f t="shared" si="2"/>
        <v>0</v>
      </c>
      <c r="I59" s="4">
        <f t="shared" si="3"/>
        <v>0</v>
      </c>
      <c r="J59" s="4">
        <f t="shared" si="4"/>
        <v>0</v>
      </c>
    </row>
    <row r="60" spans="1:10" x14ac:dyDescent="0.2">
      <c r="A60" s="1" t="s">
        <v>12</v>
      </c>
      <c r="B60" s="1" t="s">
        <v>37</v>
      </c>
      <c r="C60" s="5">
        <v>26299</v>
      </c>
      <c r="D60" s="4">
        <v>0</v>
      </c>
      <c r="E60" s="1">
        <f t="shared" si="0"/>
        <v>1972</v>
      </c>
      <c r="G60" s="21">
        <f t="shared" si="1"/>
        <v>0</v>
      </c>
      <c r="H60" s="1">
        <f t="shared" si="2"/>
        <v>0</v>
      </c>
      <c r="I60" s="4">
        <f t="shared" si="3"/>
        <v>0</v>
      </c>
      <c r="J60" s="4">
        <f t="shared" si="4"/>
        <v>0</v>
      </c>
    </row>
    <row r="61" spans="1:10" x14ac:dyDescent="0.2">
      <c r="A61" s="1" t="s">
        <v>12</v>
      </c>
      <c r="B61" s="1" t="s">
        <v>37</v>
      </c>
      <c r="C61" s="5">
        <v>26665</v>
      </c>
      <c r="D61" s="4">
        <v>0</v>
      </c>
      <c r="E61" s="1">
        <f t="shared" si="0"/>
        <v>1973</v>
      </c>
      <c r="G61" s="21">
        <f t="shared" si="1"/>
        <v>0</v>
      </c>
      <c r="H61" s="1">
        <f t="shared" si="2"/>
        <v>0</v>
      </c>
      <c r="I61" s="4">
        <f t="shared" si="3"/>
        <v>0</v>
      </c>
      <c r="J61" s="4">
        <f t="shared" si="4"/>
        <v>0</v>
      </c>
    </row>
    <row r="62" spans="1:10" x14ac:dyDescent="0.2">
      <c r="A62" s="1" t="s">
        <v>12</v>
      </c>
      <c r="B62" s="1" t="s">
        <v>37</v>
      </c>
      <c r="C62" s="5">
        <v>27030</v>
      </c>
      <c r="D62" s="4">
        <v>0</v>
      </c>
      <c r="E62" s="1">
        <f t="shared" si="0"/>
        <v>1974</v>
      </c>
      <c r="G62" s="21">
        <f t="shared" si="1"/>
        <v>0</v>
      </c>
      <c r="H62" s="1">
        <f t="shared" si="2"/>
        <v>0</v>
      </c>
      <c r="I62" s="4">
        <f t="shared" si="3"/>
        <v>0</v>
      </c>
      <c r="J62" s="4">
        <f t="shared" si="4"/>
        <v>0</v>
      </c>
    </row>
    <row r="63" spans="1:10" x14ac:dyDescent="0.2">
      <c r="A63" s="1" t="s">
        <v>12</v>
      </c>
      <c r="B63" s="1" t="s">
        <v>37</v>
      </c>
      <c r="C63" s="5">
        <v>27395</v>
      </c>
      <c r="D63" s="4">
        <v>0</v>
      </c>
      <c r="E63" s="1">
        <f t="shared" si="0"/>
        <v>1975</v>
      </c>
      <c r="G63" s="21">
        <f t="shared" si="1"/>
        <v>0</v>
      </c>
      <c r="H63" s="1">
        <f t="shared" si="2"/>
        <v>0</v>
      </c>
      <c r="I63" s="4">
        <f t="shared" si="3"/>
        <v>0</v>
      </c>
      <c r="J63" s="4">
        <f t="shared" si="4"/>
        <v>0</v>
      </c>
    </row>
    <row r="64" spans="1:10" x14ac:dyDescent="0.2">
      <c r="A64" s="1" t="s">
        <v>12</v>
      </c>
      <c r="B64" s="1" t="s">
        <v>37</v>
      </c>
      <c r="C64" s="5">
        <v>27760</v>
      </c>
      <c r="D64" s="4">
        <v>0</v>
      </c>
      <c r="E64" s="1">
        <f t="shared" si="0"/>
        <v>1976</v>
      </c>
      <c r="G64" s="21">
        <f t="shared" si="1"/>
        <v>0</v>
      </c>
      <c r="H64" s="1">
        <f t="shared" si="2"/>
        <v>0</v>
      </c>
      <c r="I64" s="4">
        <f t="shared" si="3"/>
        <v>0</v>
      </c>
      <c r="J64" s="4">
        <f t="shared" si="4"/>
        <v>0</v>
      </c>
    </row>
    <row r="65" spans="1:10" x14ac:dyDescent="0.2">
      <c r="A65" s="1" t="s">
        <v>12</v>
      </c>
      <c r="B65" s="1" t="s">
        <v>37</v>
      </c>
      <c r="C65" s="5">
        <v>28126</v>
      </c>
      <c r="D65" s="4">
        <v>0</v>
      </c>
      <c r="E65" s="1">
        <f t="shared" si="0"/>
        <v>1977</v>
      </c>
      <c r="G65" s="21">
        <f t="shared" si="1"/>
        <v>0</v>
      </c>
      <c r="H65" s="1">
        <f t="shared" si="2"/>
        <v>0</v>
      </c>
      <c r="I65" s="4">
        <f t="shared" si="3"/>
        <v>0</v>
      </c>
      <c r="J65" s="4">
        <f t="shared" si="4"/>
        <v>0</v>
      </c>
    </row>
    <row r="66" spans="1:10" x14ac:dyDescent="0.2">
      <c r="A66" s="1" t="s">
        <v>12</v>
      </c>
      <c r="B66" s="1" t="s">
        <v>37</v>
      </c>
      <c r="C66" s="5">
        <v>28491</v>
      </c>
      <c r="D66" s="4">
        <v>0</v>
      </c>
      <c r="E66" s="1">
        <f t="shared" si="0"/>
        <v>1978</v>
      </c>
      <c r="G66" s="21">
        <f t="shared" si="1"/>
        <v>0</v>
      </c>
      <c r="H66" s="1">
        <f t="shared" si="2"/>
        <v>0</v>
      </c>
      <c r="I66" s="4">
        <f t="shared" si="3"/>
        <v>0</v>
      </c>
      <c r="J66" s="4">
        <f t="shared" si="4"/>
        <v>0</v>
      </c>
    </row>
    <row r="67" spans="1:10" x14ac:dyDescent="0.2">
      <c r="A67" s="1" t="s">
        <v>12</v>
      </c>
      <c r="B67" s="1" t="s">
        <v>37</v>
      </c>
      <c r="C67" s="5">
        <v>28856</v>
      </c>
      <c r="D67" s="4">
        <v>0</v>
      </c>
      <c r="E67" s="1">
        <f t="shared" si="0"/>
        <v>1979</v>
      </c>
      <c r="G67" s="21">
        <f t="shared" si="1"/>
        <v>0</v>
      </c>
      <c r="H67" s="1">
        <f t="shared" si="2"/>
        <v>0</v>
      </c>
      <c r="I67" s="4">
        <f t="shared" si="3"/>
        <v>0</v>
      </c>
      <c r="J67" s="4">
        <f t="shared" si="4"/>
        <v>0</v>
      </c>
    </row>
    <row r="68" spans="1:10" x14ac:dyDescent="0.2">
      <c r="A68" s="1" t="s">
        <v>12</v>
      </c>
      <c r="B68" s="1" t="s">
        <v>37</v>
      </c>
      <c r="C68" s="5">
        <v>29221</v>
      </c>
      <c r="D68" s="4">
        <v>0</v>
      </c>
      <c r="E68" s="1">
        <f t="shared" si="0"/>
        <v>1980</v>
      </c>
      <c r="G68" s="21">
        <f t="shared" si="1"/>
        <v>0</v>
      </c>
      <c r="H68" s="1">
        <f t="shared" si="2"/>
        <v>0</v>
      </c>
      <c r="I68" s="4">
        <f t="shared" si="3"/>
        <v>0</v>
      </c>
      <c r="J68" s="4">
        <f t="shared" si="4"/>
        <v>0</v>
      </c>
    </row>
    <row r="69" spans="1:10" x14ac:dyDescent="0.2">
      <c r="A69" s="1" t="s">
        <v>12</v>
      </c>
      <c r="B69" s="1" t="s">
        <v>37</v>
      </c>
      <c r="C69" s="5">
        <v>29587</v>
      </c>
      <c r="D69" s="4">
        <v>0</v>
      </c>
      <c r="E69" s="1">
        <f t="shared" ref="E69:E132" si="8">YEAR(C69)</f>
        <v>1981</v>
      </c>
      <c r="G69" s="21">
        <f t="shared" ref="G69:G132" si="9">IF(D69&lt;&gt;0,YEARFRAC($D$1,DATE(YEAR(C69),6,30),0),)</f>
        <v>0</v>
      </c>
      <c r="H69" s="1">
        <f t="shared" ref="H69:H132" si="10">IF(G69&lt;&gt;0,25-G69,0)</f>
        <v>0</v>
      </c>
      <c r="I69" s="4">
        <f t="shared" ref="I69:I132" si="11">D69*0.04</f>
        <v>0</v>
      </c>
      <c r="J69" s="4">
        <f t="shared" ref="J69:J132" si="12">I69*H69</f>
        <v>0</v>
      </c>
    </row>
    <row r="70" spans="1:10" x14ac:dyDescent="0.2">
      <c r="A70" s="1" t="s">
        <v>12</v>
      </c>
      <c r="B70" s="1" t="s">
        <v>37</v>
      </c>
      <c r="C70" s="5">
        <v>29952</v>
      </c>
      <c r="D70" s="4">
        <v>0</v>
      </c>
      <c r="E70" s="1">
        <f t="shared" si="8"/>
        <v>1982</v>
      </c>
      <c r="G70" s="21">
        <f t="shared" si="9"/>
        <v>0</v>
      </c>
      <c r="H70" s="1">
        <f t="shared" si="10"/>
        <v>0</v>
      </c>
      <c r="I70" s="4">
        <f t="shared" si="11"/>
        <v>0</v>
      </c>
      <c r="J70" s="4">
        <f t="shared" si="12"/>
        <v>0</v>
      </c>
    </row>
    <row r="71" spans="1:10" x14ac:dyDescent="0.2">
      <c r="A71" s="1" t="s">
        <v>12</v>
      </c>
      <c r="B71" s="1" t="s">
        <v>37</v>
      </c>
      <c r="C71" s="5">
        <v>30317</v>
      </c>
      <c r="D71" s="4">
        <v>0</v>
      </c>
      <c r="E71" s="1">
        <f t="shared" si="8"/>
        <v>1983</v>
      </c>
      <c r="G71" s="21">
        <f t="shared" si="9"/>
        <v>0</v>
      </c>
      <c r="H71" s="1">
        <f t="shared" si="10"/>
        <v>0</v>
      </c>
      <c r="I71" s="4">
        <f t="shared" si="11"/>
        <v>0</v>
      </c>
      <c r="J71" s="4">
        <f t="shared" si="12"/>
        <v>0</v>
      </c>
    </row>
    <row r="72" spans="1:10" x14ac:dyDescent="0.2">
      <c r="A72" s="1" t="s">
        <v>12</v>
      </c>
      <c r="B72" s="1" t="s">
        <v>37</v>
      </c>
      <c r="C72" s="5">
        <v>30682</v>
      </c>
      <c r="D72" s="4">
        <v>0</v>
      </c>
      <c r="E72" s="1">
        <f t="shared" si="8"/>
        <v>1984</v>
      </c>
      <c r="G72" s="21">
        <f t="shared" si="9"/>
        <v>0</v>
      </c>
      <c r="H72" s="1">
        <f t="shared" si="10"/>
        <v>0</v>
      </c>
      <c r="I72" s="4">
        <f t="shared" si="11"/>
        <v>0</v>
      </c>
      <c r="J72" s="4">
        <f t="shared" si="12"/>
        <v>0</v>
      </c>
    </row>
    <row r="73" spans="1:10" x14ac:dyDescent="0.2">
      <c r="A73" s="1" t="s">
        <v>12</v>
      </c>
      <c r="B73" s="1" t="s">
        <v>37</v>
      </c>
      <c r="C73" s="5">
        <v>31048</v>
      </c>
      <c r="D73" s="4">
        <v>0</v>
      </c>
      <c r="E73" s="1">
        <f t="shared" si="8"/>
        <v>1985</v>
      </c>
      <c r="G73" s="21">
        <f t="shared" si="9"/>
        <v>0</v>
      </c>
      <c r="H73" s="1">
        <f t="shared" si="10"/>
        <v>0</v>
      </c>
      <c r="I73" s="4">
        <f t="shared" si="11"/>
        <v>0</v>
      </c>
      <c r="J73" s="4">
        <f t="shared" si="12"/>
        <v>0</v>
      </c>
    </row>
    <row r="74" spans="1:10" x14ac:dyDescent="0.2">
      <c r="A74" s="1" t="s">
        <v>12</v>
      </c>
      <c r="B74" s="1" t="s">
        <v>37</v>
      </c>
      <c r="C74" s="5">
        <v>31413</v>
      </c>
      <c r="D74" s="4">
        <v>0</v>
      </c>
      <c r="E74" s="1">
        <f t="shared" si="8"/>
        <v>1986</v>
      </c>
      <c r="G74" s="21">
        <f t="shared" si="9"/>
        <v>0</v>
      </c>
      <c r="H74" s="1">
        <f t="shared" si="10"/>
        <v>0</v>
      </c>
      <c r="I74" s="4">
        <f t="shared" si="11"/>
        <v>0</v>
      </c>
      <c r="J74" s="4">
        <f t="shared" si="12"/>
        <v>0</v>
      </c>
    </row>
    <row r="75" spans="1:10" x14ac:dyDescent="0.2">
      <c r="A75" s="1" t="s">
        <v>12</v>
      </c>
      <c r="B75" s="1" t="s">
        <v>37</v>
      </c>
      <c r="C75" s="5">
        <v>31778</v>
      </c>
      <c r="D75" s="4">
        <v>0</v>
      </c>
      <c r="E75" s="1">
        <f t="shared" si="8"/>
        <v>1987</v>
      </c>
      <c r="G75" s="21">
        <f t="shared" si="9"/>
        <v>0</v>
      </c>
      <c r="H75" s="1">
        <f t="shared" si="10"/>
        <v>0</v>
      </c>
      <c r="I75" s="4">
        <f t="shared" si="11"/>
        <v>0</v>
      </c>
      <c r="J75" s="4">
        <f t="shared" si="12"/>
        <v>0</v>
      </c>
    </row>
    <row r="76" spans="1:10" x14ac:dyDescent="0.2">
      <c r="A76" s="1" t="s">
        <v>12</v>
      </c>
      <c r="B76" s="1" t="s">
        <v>37</v>
      </c>
      <c r="C76" s="5">
        <v>32143</v>
      </c>
      <c r="D76" s="4">
        <v>0</v>
      </c>
      <c r="E76" s="1">
        <f t="shared" si="8"/>
        <v>1988</v>
      </c>
      <c r="G76" s="21">
        <f t="shared" si="9"/>
        <v>0</v>
      </c>
      <c r="H76" s="1">
        <f t="shared" si="10"/>
        <v>0</v>
      </c>
      <c r="I76" s="4">
        <f t="shared" si="11"/>
        <v>0</v>
      </c>
      <c r="J76" s="4">
        <f t="shared" si="12"/>
        <v>0</v>
      </c>
    </row>
    <row r="77" spans="1:10" x14ac:dyDescent="0.2">
      <c r="A77" s="1" t="s">
        <v>12</v>
      </c>
      <c r="B77" s="1" t="s">
        <v>37</v>
      </c>
      <c r="C77" s="5">
        <v>32509</v>
      </c>
      <c r="D77" s="4">
        <v>0</v>
      </c>
      <c r="E77" s="1">
        <f t="shared" si="8"/>
        <v>1989</v>
      </c>
      <c r="G77" s="21">
        <f t="shared" si="9"/>
        <v>0</v>
      </c>
      <c r="H77" s="1">
        <f t="shared" si="10"/>
        <v>0</v>
      </c>
      <c r="I77" s="4">
        <f t="shared" si="11"/>
        <v>0</v>
      </c>
      <c r="J77" s="4">
        <f t="shared" si="12"/>
        <v>0</v>
      </c>
    </row>
    <row r="78" spans="1:10" x14ac:dyDescent="0.2">
      <c r="A78" s="1" t="s">
        <v>12</v>
      </c>
      <c r="B78" s="1" t="s">
        <v>37</v>
      </c>
      <c r="C78" s="5">
        <v>32874</v>
      </c>
      <c r="D78" s="4">
        <v>0</v>
      </c>
      <c r="E78" s="1">
        <f t="shared" si="8"/>
        <v>1990</v>
      </c>
      <c r="G78" s="21">
        <f t="shared" si="9"/>
        <v>0</v>
      </c>
      <c r="H78" s="1">
        <f t="shared" si="10"/>
        <v>0</v>
      </c>
      <c r="I78" s="4">
        <f t="shared" si="11"/>
        <v>0</v>
      </c>
      <c r="J78" s="4">
        <f t="shared" si="12"/>
        <v>0</v>
      </c>
    </row>
    <row r="79" spans="1:10" x14ac:dyDescent="0.2">
      <c r="A79" s="1" t="s">
        <v>12</v>
      </c>
      <c r="B79" s="1" t="s">
        <v>37</v>
      </c>
      <c r="C79" s="5">
        <v>33239</v>
      </c>
      <c r="D79" s="4">
        <v>0</v>
      </c>
      <c r="E79" s="1">
        <f t="shared" si="8"/>
        <v>1991</v>
      </c>
      <c r="G79" s="21">
        <f t="shared" si="9"/>
        <v>0</v>
      </c>
      <c r="H79" s="1">
        <f t="shared" si="10"/>
        <v>0</v>
      </c>
      <c r="I79" s="4">
        <f t="shared" si="11"/>
        <v>0</v>
      </c>
      <c r="J79" s="4">
        <f t="shared" si="12"/>
        <v>0</v>
      </c>
    </row>
    <row r="80" spans="1:10" x14ac:dyDescent="0.2">
      <c r="A80" s="1" t="s">
        <v>12</v>
      </c>
      <c r="B80" s="1" t="s">
        <v>37</v>
      </c>
      <c r="C80" s="5">
        <v>33604</v>
      </c>
      <c r="D80" s="4">
        <v>9049.7800000000007</v>
      </c>
      <c r="E80" s="1">
        <f t="shared" si="8"/>
        <v>1992</v>
      </c>
      <c r="G80" s="21">
        <f t="shared" si="9"/>
        <v>24.5</v>
      </c>
      <c r="H80" s="1">
        <f t="shared" si="10"/>
        <v>0.5</v>
      </c>
      <c r="I80" s="4">
        <f t="shared" si="11"/>
        <v>361.99120000000005</v>
      </c>
      <c r="J80" s="4">
        <f t="shared" si="12"/>
        <v>180.99560000000002</v>
      </c>
    </row>
    <row r="81" spans="1:10" x14ac:dyDescent="0.2">
      <c r="A81" s="1" t="s">
        <v>12</v>
      </c>
      <c r="B81" s="1" t="s">
        <v>37</v>
      </c>
      <c r="C81" s="5">
        <v>33970</v>
      </c>
      <c r="D81" s="4">
        <v>17270.14</v>
      </c>
      <c r="E81" s="1">
        <f t="shared" si="8"/>
        <v>1993</v>
      </c>
      <c r="G81" s="21">
        <f t="shared" si="9"/>
        <v>23.5</v>
      </c>
      <c r="H81" s="1">
        <f t="shared" si="10"/>
        <v>1.5</v>
      </c>
      <c r="I81" s="4">
        <f t="shared" si="11"/>
        <v>690.80560000000003</v>
      </c>
      <c r="J81" s="4">
        <f t="shared" si="12"/>
        <v>1036.2084</v>
      </c>
    </row>
    <row r="82" spans="1:10" x14ac:dyDescent="0.2">
      <c r="A82" s="1" t="s">
        <v>12</v>
      </c>
      <c r="B82" s="1" t="s">
        <v>37</v>
      </c>
      <c r="C82" s="5">
        <v>34335</v>
      </c>
      <c r="D82" s="4">
        <v>24538.400000000001</v>
      </c>
      <c r="E82" s="1">
        <f t="shared" si="8"/>
        <v>1994</v>
      </c>
      <c r="G82" s="21">
        <f t="shared" si="9"/>
        <v>22.5</v>
      </c>
      <c r="H82" s="1">
        <f t="shared" si="10"/>
        <v>2.5</v>
      </c>
      <c r="I82" s="4">
        <f t="shared" si="11"/>
        <v>981.53600000000006</v>
      </c>
      <c r="J82" s="4">
        <f t="shared" si="12"/>
        <v>2453.84</v>
      </c>
    </row>
    <row r="83" spans="1:10" x14ac:dyDescent="0.2">
      <c r="A83" s="1" t="s">
        <v>12</v>
      </c>
      <c r="B83" s="1" t="s">
        <v>37</v>
      </c>
      <c r="C83" s="5">
        <v>34700</v>
      </c>
      <c r="D83" s="4">
        <v>14623.35</v>
      </c>
      <c r="E83" s="1">
        <f t="shared" si="8"/>
        <v>1995</v>
      </c>
      <c r="G83" s="21">
        <f t="shared" si="9"/>
        <v>21.5</v>
      </c>
      <c r="H83" s="1">
        <f t="shared" si="10"/>
        <v>3.5</v>
      </c>
      <c r="I83" s="4">
        <f t="shared" si="11"/>
        <v>584.93400000000008</v>
      </c>
      <c r="J83" s="4">
        <f t="shared" si="12"/>
        <v>2047.2690000000002</v>
      </c>
    </row>
    <row r="84" spans="1:10" x14ac:dyDescent="0.2">
      <c r="A84" s="1" t="s">
        <v>12</v>
      </c>
      <c r="B84" s="1" t="s">
        <v>37</v>
      </c>
      <c r="C84" s="5">
        <v>35065</v>
      </c>
      <c r="D84" s="4">
        <v>14128.39</v>
      </c>
      <c r="E84" s="1">
        <f t="shared" si="8"/>
        <v>1996</v>
      </c>
      <c r="G84" s="21">
        <f t="shared" si="9"/>
        <v>20.5</v>
      </c>
      <c r="H84" s="1">
        <f t="shared" si="10"/>
        <v>4.5</v>
      </c>
      <c r="I84" s="4">
        <f t="shared" si="11"/>
        <v>565.13559999999995</v>
      </c>
      <c r="J84" s="4">
        <f t="shared" si="12"/>
        <v>2543.1101999999996</v>
      </c>
    </row>
    <row r="85" spans="1:10" x14ac:dyDescent="0.2">
      <c r="A85" s="1" t="s">
        <v>12</v>
      </c>
      <c r="B85" s="1" t="s">
        <v>37</v>
      </c>
      <c r="C85" s="5">
        <v>35431</v>
      </c>
      <c r="D85" s="4">
        <v>764.45</v>
      </c>
      <c r="E85" s="1">
        <f t="shared" si="8"/>
        <v>1997</v>
      </c>
      <c r="G85" s="21">
        <f t="shared" si="9"/>
        <v>19.5</v>
      </c>
      <c r="H85" s="1">
        <f t="shared" si="10"/>
        <v>5.5</v>
      </c>
      <c r="I85" s="4">
        <f t="shared" si="11"/>
        <v>30.578000000000003</v>
      </c>
      <c r="J85" s="4">
        <f t="shared" si="12"/>
        <v>168.17900000000003</v>
      </c>
    </row>
    <row r="86" spans="1:10" x14ac:dyDescent="0.2">
      <c r="A86" s="1" t="s">
        <v>12</v>
      </c>
      <c r="B86" s="1" t="s">
        <v>37</v>
      </c>
      <c r="C86" s="5">
        <v>35796</v>
      </c>
      <c r="D86" s="4">
        <v>14464.7</v>
      </c>
      <c r="E86" s="1">
        <f t="shared" si="8"/>
        <v>1998</v>
      </c>
      <c r="G86" s="21">
        <f t="shared" si="9"/>
        <v>18.5</v>
      </c>
      <c r="H86" s="1">
        <f t="shared" si="10"/>
        <v>6.5</v>
      </c>
      <c r="I86" s="4">
        <f t="shared" si="11"/>
        <v>578.58800000000008</v>
      </c>
      <c r="J86" s="4">
        <f t="shared" si="12"/>
        <v>3760.8220000000006</v>
      </c>
    </row>
    <row r="87" spans="1:10" x14ac:dyDescent="0.2">
      <c r="A87" s="1" t="s">
        <v>12</v>
      </c>
      <c r="B87" s="1" t="s">
        <v>37</v>
      </c>
      <c r="C87" s="5">
        <v>36161</v>
      </c>
      <c r="D87" s="4">
        <v>10952.69</v>
      </c>
      <c r="E87" s="1">
        <f t="shared" si="8"/>
        <v>1999</v>
      </c>
      <c r="G87" s="21">
        <f t="shared" si="9"/>
        <v>17.5</v>
      </c>
      <c r="H87" s="1">
        <f t="shared" si="10"/>
        <v>7.5</v>
      </c>
      <c r="I87" s="4">
        <f t="shared" si="11"/>
        <v>438.10760000000005</v>
      </c>
      <c r="J87" s="4">
        <f t="shared" si="12"/>
        <v>3285.8070000000002</v>
      </c>
    </row>
    <row r="88" spans="1:10" x14ac:dyDescent="0.2">
      <c r="A88" s="1" t="s">
        <v>12</v>
      </c>
      <c r="B88" s="1" t="s">
        <v>37</v>
      </c>
      <c r="C88" s="5">
        <v>36526</v>
      </c>
      <c r="D88" s="4">
        <v>397.02</v>
      </c>
      <c r="E88" s="1">
        <f t="shared" si="8"/>
        <v>2000</v>
      </c>
      <c r="G88" s="21">
        <f t="shared" si="9"/>
        <v>16.5</v>
      </c>
      <c r="H88" s="1">
        <f t="shared" si="10"/>
        <v>8.5</v>
      </c>
      <c r="I88" s="4">
        <f t="shared" si="11"/>
        <v>15.880799999999999</v>
      </c>
      <c r="J88" s="4">
        <f t="shared" si="12"/>
        <v>134.98679999999999</v>
      </c>
    </row>
    <row r="89" spans="1:10" x14ac:dyDescent="0.2">
      <c r="A89" s="1" t="s">
        <v>12</v>
      </c>
      <c r="B89" s="1" t="s">
        <v>37</v>
      </c>
      <c r="C89" s="5">
        <v>37257</v>
      </c>
      <c r="D89" s="4">
        <v>2576.62</v>
      </c>
      <c r="E89" s="1">
        <f t="shared" si="8"/>
        <v>2002</v>
      </c>
      <c r="G89" s="21">
        <f t="shared" si="9"/>
        <v>14.5</v>
      </c>
      <c r="H89" s="1">
        <f t="shared" si="10"/>
        <v>10.5</v>
      </c>
      <c r="I89" s="4">
        <f t="shared" si="11"/>
        <v>103.06479999999999</v>
      </c>
      <c r="J89" s="4">
        <f t="shared" si="12"/>
        <v>1082.1804</v>
      </c>
    </row>
    <row r="90" spans="1:10" x14ac:dyDescent="0.2">
      <c r="A90" s="1" t="s">
        <v>12</v>
      </c>
      <c r="B90" s="1" t="s">
        <v>37</v>
      </c>
      <c r="C90" s="5">
        <v>37622</v>
      </c>
      <c r="D90" s="4">
        <v>6858.34</v>
      </c>
      <c r="E90" s="1">
        <f t="shared" si="8"/>
        <v>2003</v>
      </c>
      <c r="G90" s="21">
        <f t="shared" si="9"/>
        <v>13.5</v>
      </c>
      <c r="H90" s="1">
        <f t="shared" si="10"/>
        <v>11.5</v>
      </c>
      <c r="I90" s="4">
        <f t="shared" si="11"/>
        <v>274.33359999999999</v>
      </c>
      <c r="J90" s="4">
        <f t="shared" si="12"/>
        <v>3154.8363999999997</v>
      </c>
    </row>
    <row r="91" spans="1:10" x14ac:dyDescent="0.2">
      <c r="A91" s="1" t="s">
        <v>12</v>
      </c>
      <c r="B91" s="1" t="s">
        <v>37</v>
      </c>
      <c r="C91" s="5">
        <v>39083</v>
      </c>
      <c r="D91" s="4">
        <v>7145.39</v>
      </c>
      <c r="E91" s="1">
        <f t="shared" si="8"/>
        <v>2007</v>
      </c>
      <c r="G91" s="21">
        <f t="shared" si="9"/>
        <v>9.5</v>
      </c>
      <c r="H91" s="1">
        <f t="shared" si="10"/>
        <v>15.5</v>
      </c>
      <c r="I91" s="4">
        <f t="shared" si="11"/>
        <v>285.81560000000002</v>
      </c>
      <c r="J91" s="4">
        <f t="shared" si="12"/>
        <v>4430.1418000000003</v>
      </c>
    </row>
    <row r="92" spans="1:10" x14ac:dyDescent="0.2">
      <c r="A92" s="1" t="s">
        <v>12</v>
      </c>
      <c r="B92" s="1" t="s">
        <v>37</v>
      </c>
      <c r="C92" s="5">
        <v>39448</v>
      </c>
      <c r="D92" s="4">
        <v>30869.32</v>
      </c>
      <c r="E92" s="1">
        <f t="shared" si="8"/>
        <v>2008</v>
      </c>
      <c r="G92" s="21">
        <f t="shared" si="9"/>
        <v>8.5</v>
      </c>
      <c r="H92" s="1">
        <f t="shared" si="10"/>
        <v>16.5</v>
      </c>
      <c r="I92" s="4">
        <f t="shared" si="11"/>
        <v>1234.7728</v>
      </c>
      <c r="J92" s="4">
        <f t="shared" si="12"/>
        <v>20373.751199999999</v>
      </c>
    </row>
    <row r="93" spans="1:10" x14ac:dyDescent="0.2">
      <c r="A93" s="1" t="s">
        <v>12</v>
      </c>
      <c r="B93" s="1" t="s">
        <v>37</v>
      </c>
      <c r="C93" s="5">
        <v>41760</v>
      </c>
      <c r="D93" s="4">
        <v>676.58</v>
      </c>
      <c r="E93" s="1">
        <f t="shared" si="8"/>
        <v>2014</v>
      </c>
      <c r="G93" s="21">
        <f t="shared" si="9"/>
        <v>2.5</v>
      </c>
      <c r="H93" s="1">
        <f t="shared" si="10"/>
        <v>22.5</v>
      </c>
      <c r="I93" s="4">
        <f t="shared" si="11"/>
        <v>27.063200000000002</v>
      </c>
      <c r="J93" s="4">
        <f t="shared" si="12"/>
        <v>608.92200000000003</v>
      </c>
    </row>
    <row r="94" spans="1:10" x14ac:dyDescent="0.2">
      <c r="A94" s="1" t="s">
        <v>12</v>
      </c>
      <c r="B94" s="1" t="s">
        <v>37</v>
      </c>
      <c r="C94" s="5">
        <v>42217</v>
      </c>
      <c r="D94" s="4">
        <v>978.43</v>
      </c>
      <c r="E94" s="1">
        <f t="shared" si="8"/>
        <v>2015</v>
      </c>
      <c r="G94" s="21">
        <f t="shared" si="9"/>
        <v>1.5</v>
      </c>
      <c r="H94" s="1">
        <f t="shared" si="10"/>
        <v>23.5</v>
      </c>
      <c r="I94" s="4">
        <f t="shared" si="11"/>
        <v>39.1372</v>
      </c>
      <c r="J94" s="4">
        <f t="shared" si="12"/>
        <v>919.7242</v>
      </c>
    </row>
    <row r="95" spans="1:10" x14ac:dyDescent="0.2">
      <c r="A95" s="1" t="s">
        <v>12</v>
      </c>
      <c r="B95" s="1" t="s">
        <v>30</v>
      </c>
      <c r="C95" s="5">
        <v>24473</v>
      </c>
      <c r="D95" s="4">
        <v>0</v>
      </c>
      <c r="E95" s="1">
        <f t="shared" si="8"/>
        <v>1967</v>
      </c>
      <c r="G95" s="21">
        <f t="shared" si="9"/>
        <v>0</v>
      </c>
      <c r="H95" s="1">
        <f t="shared" si="10"/>
        <v>0</v>
      </c>
      <c r="I95" s="4">
        <f t="shared" si="11"/>
        <v>0</v>
      </c>
      <c r="J95" s="4">
        <f t="shared" si="12"/>
        <v>0</v>
      </c>
    </row>
    <row r="96" spans="1:10" x14ac:dyDescent="0.2">
      <c r="A96" s="1" t="s">
        <v>12</v>
      </c>
      <c r="B96" s="1" t="s">
        <v>30</v>
      </c>
      <c r="C96" s="5">
        <v>24838</v>
      </c>
      <c r="D96" s="4">
        <v>0</v>
      </c>
      <c r="E96" s="1">
        <f t="shared" si="8"/>
        <v>1968</v>
      </c>
      <c r="G96" s="21">
        <f t="shared" si="9"/>
        <v>0</v>
      </c>
      <c r="H96" s="1">
        <f t="shared" si="10"/>
        <v>0</v>
      </c>
      <c r="I96" s="4">
        <f t="shared" si="11"/>
        <v>0</v>
      </c>
      <c r="J96" s="4">
        <f t="shared" si="12"/>
        <v>0</v>
      </c>
    </row>
    <row r="97" spans="1:10" x14ac:dyDescent="0.2">
      <c r="A97" s="1" t="s">
        <v>12</v>
      </c>
      <c r="B97" s="1" t="s">
        <v>30</v>
      </c>
      <c r="C97" s="5">
        <v>25204</v>
      </c>
      <c r="D97" s="4">
        <v>0</v>
      </c>
      <c r="E97" s="1">
        <f t="shared" si="8"/>
        <v>1969</v>
      </c>
      <c r="G97" s="21">
        <f t="shared" si="9"/>
        <v>0</v>
      </c>
      <c r="H97" s="1">
        <f t="shared" si="10"/>
        <v>0</v>
      </c>
      <c r="I97" s="4">
        <f t="shared" si="11"/>
        <v>0</v>
      </c>
      <c r="J97" s="4">
        <f t="shared" si="12"/>
        <v>0</v>
      </c>
    </row>
    <row r="98" spans="1:10" x14ac:dyDescent="0.2">
      <c r="A98" s="1" t="s">
        <v>12</v>
      </c>
      <c r="B98" s="1" t="s">
        <v>30</v>
      </c>
      <c r="C98" s="5">
        <v>25569</v>
      </c>
      <c r="D98" s="4">
        <v>0</v>
      </c>
      <c r="E98" s="1">
        <f t="shared" si="8"/>
        <v>1970</v>
      </c>
      <c r="G98" s="21">
        <f t="shared" si="9"/>
        <v>0</v>
      </c>
      <c r="H98" s="1">
        <f t="shared" si="10"/>
        <v>0</v>
      </c>
      <c r="I98" s="4">
        <f t="shared" si="11"/>
        <v>0</v>
      </c>
      <c r="J98" s="4">
        <f t="shared" si="12"/>
        <v>0</v>
      </c>
    </row>
    <row r="99" spans="1:10" x14ac:dyDescent="0.2">
      <c r="A99" s="1" t="s">
        <v>12</v>
      </c>
      <c r="B99" s="1" t="s">
        <v>30</v>
      </c>
      <c r="C99" s="5">
        <v>25934</v>
      </c>
      <c r="D99" s="4">
        <v>0</v>
      </c>
      <c r="E99" s="1">
        <f t="shared" si="8"/>
        <v>1971</v>
      </c>
      <c r="G99" s="21">
        <f t="shared" si="9"/>
        <v>0</v>
      </c>
      <c r="H99" s="1">
        <f t="shared" si="10"/>
        <v>0</v>
      </c>
      <c r="I99" s="4">
        <f t="shared" si="11"/>
        <v>0</v>
      </c>
      <c r="J99" s="4">
        <f t="shared" si="12"/>
        <v>0</v>
      </c>
    </row>
    <row r="100" spans="1:10" x14ac:dyDescent="0.2">
      <c r="A100" s="1" t="s">
        <v>12</v>
      </c>
      <c r="B100" s="1" t="s">
        <v>30</v>
      </c>
      <c r="C100" s="5">
        <v>26299</v>
      </c>
      <c r="D100" s="4">
        <v>0</v>
      </c>
      <c r="E100" s="1">
        <f t="shared" si="8"/>
        <v>1972</v>
      </c>
      <c r="G100" s="21">
        <f t="shared" si="9"/>
        <v>0</v>
      </c>
      <c r="H100" s="1">
        <f t="shared" si="10"/>
        <v>0</v>
      </c>
      <c r="I100" s="4">
        <f t="shared" si="11"/>
        <v>0</v>
      </c>
      <c r="J100" s="4">
        <f t="shared" si="12"/>
        <v>0</v>
      </c>
    </row>
    <row r="101" spans="1:10" x14ac:dyDescent="0.2">
      <c r="A101" s="1" t="s">
        <v>12</v>
      </c>
      <c r="B101" s="1" t="s">
        <v>30</v>
      </c>
      <c r="C101" s="5">
        <v>26665</v>
      </c>
      <c r="D101" s="4">
        <v>0</v>
      </c>
      <c r="E101" s="1">
        <f t="shared" si="8"/>
        <v>1973</v>
      </c>
      <c r="G101" s="21">
        <f t="shared" si="9"/>
        <v>0</v>
      </c>
      <c r="H101" s="1">
        <f t="shared" si="10"/>
        <v>0</v>
      </c>
      <c r="I101" s="4">
        <f t="shared" si="11"/>
        <v>0</v>
      </c>
      <c r="J101" s="4">
        <f t="shared" si="12"/>
        <v>0</v>
      </c>
    </row>
    <row r="102" spans="1:10" x14ac:dyDescent="0.2">
      <c r="A102" s="1" t="s">
        <v>12</v>
      </c>
      <c r="B102" s="1" t="s">
        <v>30</v>
      </c>
      <c r="C102" s="5">
        <v>27030</v>
      </c>
      <c r="D102" s="4">
        <v>0</v>
      </c>
      <c r="E102" s="1">
        <f t="shared" si="8"/>
        <v>1974</v>
      </c>
      <c r="G102" s="21">
        <f t="shared" si="9"/>
        <v>0</v>
      </c>
      <c r="H102" s="1">
        <f t="shared" si="10"/>
        <v>0</v>
      </c>
      <c r="I102" s="4">
        <f t="shared" si="11"/>
        <v>0</v>
      </c>
      <c r="J102" s="4">
        <f t="shared" si="12"/>
        <v>0</v>
      </c>
    </row>
    <row r="103" spans="1:10" x14ac:dyDescent="0.2">
      <c r="A103" s="1" t="s">
        <v>12</v>
      </c>
      <c r="B103" s="1" t="s">
        <v>30</v>
      </c>
      <c r="C103" s="5">
        <v>27395</v>
      </c>
      <c r="D103" s="4">
        <v>0</v>
      </c>
      <c r="E103" s="1">
        <f t="shared" si="8"/>
        <v>1975</v>
      </c>
      <c r="G103" s="21">
        <f t="shared" si="9"/>
        <v>0</v>
      </c>
      <c r="H103" s="1">
        <f t="shared" si="10"/>
        <v>0</v>
      </c>
      <c r="I103" s="4">
        <f t="shared" si="11"/>
        <v>0</v>
      </c>
      <c r="J103" s="4">
        <f t="shared" si="12"/>
        <v>0</v>
      </c>
    </row>
    <row r="104" spans="1:10" x14ac:dyDescent="0.2">
      <c r="A104" s="1" t="s">
        <v>12</v>
      </c>
      <c r="B104" s="1" t="s">
        <v>30</v>
      </c>
      <c r="C104" s="5">
        <v>27760</v>
      </c>
      <c r="D104" s="4">
        <v>0</v>
      </c>
      <c r="E104" s="1">
        <f t="shared" si="8"/>
        <v>1976</v>
      </c>
      <c r="G104" s="21">
        <f t="shared" si="9"/>
        <v>0</v>
      </c>
      <c r="H104" s="1">
        <f t="shared" si="10"/>
        <v>0</v>
      </c>
      <c r="I104" s="4">
        <f t="shared" si="11"/>
        <v>0</v>
      </c>
      <c r="J104" s="4">
        <f t="shared" si="12"/>
        <v>0</v>
      </c>
    </row>
    <row r="105" spans="1:10" x14ac:dyDescent="0.2">
      <c r="A105" s="1" t="s">
        <v>12</v>
      </c>
      <c r="B105" s="1" t="s">
        <v>30</v>
      </c>
      <c r="C105" s="5">
        <v>28126</v>
      </c>
      <c r="D105" s="4">
        <v>0</v>
      </c>
      <c r="E105" s="1">
        <f t="shared" si="8"/>
        <v>1977</v>
      </c>
      <c r="G105" s="21">
        <f t="shared" si="9"/>
        <v>0</v>
      </c>
      <c r="H105" s="1">
        <f t="shared" si="10"/>
        <v>0</v>
      </c>
      <c r="I105" s="4">
        <f t="shared" si="11"/>
        <v>0</v>
      </c>
      <c r="J105" s="4">
        <f t="shared" si="12"/>
        <v>0</v>
      </c>
    </row>
    <row r="106" spans="1:10" x14ac:dyDescent="0.2">
      <c r="A106" s="1" t="s">
        <v>12</v>
      </c>
      <c r="B106" s="1" t="s">
        <v>30</v>
      </c>
      <c r="C106" s="5">
        <v>28491</v>
      </c>
      <c r="D106" s="4">
        <v>0</v>
      </c>
      <c r="E106" s="1">
        <f t="shared" si="8"/>
        <v>1978</v>
      </c>
      <c r="G106" s="21">
        <f t="shared" si="9"/>
        <v>0</v>
      </c>
      <c r="H106" s="1">
        <f t="shared" si="10"/>
        <v>0</v>
      </c>
      <c r="I106" s="4">
        <f t="shared" si="11"/>
        <v>0</v>
      </c>
      <c r="J106" s="4">
        <f t="shared" si="12"/>
        <v>0</v>
      </c>
    </row>
    <row r="107" spans="1:10" x14ac:dyDescent="0.2">
      <c r="A107" s="1" t="s">
        <v>12</v>
      </c>
      <c r="B107" s="1" t="s">
        <v>30</v>
      </c>
      <c r="C107" s="5">
        <v>28856</v>
      </c>
      <c r="D107" s="4">
        <v>0</v>
      </c>
      <c r="E107" s="1">
        <f t="shared" si="8"/>
        <v>1979</v>
      </c>
      <c r="G107" s="21">
        <f t="shared" si="9"/>
        <v>0</v>
      </c>
      <c r="H107" s="1">
        <f t="shared" si="10"/>
        <v>0</v>
      </c>
      <c r="I107" s="4">
        <f t="shared" si="11"/>
        <v>0</v>
      </c>
      <c r="J107" s="4">
        <f t="shared" si="12"/>
        <v>0</v>
      </c>
    </row>
    <row r="108" spans="1:10" x14ac:dyDescent="0.2">
      <c r="A108" s="1" t="s">
        <v>12</v>
      </c>
      <c r="B108" s="1" t="s">
        <v>30</v>
      </c>
      <c r="C108" s="5">
        <v>29221</v>
      </c>
      <c r="D108" s="4">
        <v>0</v>
      </c>
      <c r="E108" s="1">
        <f t="shared" si="8"/>
        <v>1980</v>
      </c>
      <c r="G108" s="21">
        <f t="shared" si="9"/>
        <v>0</v>
      </c>
      <c r="H108" s="1">
        <f t="shared" si="10"/>
        <v>0</v>
      </c>
      <c r="I108" s="4">
        <f t="shared" si="11"/>
        <v>0</v>
      </c>
      <c r="J108" s="4">
        <f t="shared" si="12"/>
        <v>0</v>
      </c>
    </row>
    <row r="109" spans="1:10" x14ac:dyDescent="0.2">
      <c r="A109" s="1" t="s">
        <v>12</v>
      </c>
      <c r="B109" s="1" t="s">
        <v>30</v>
      </c>
      <c r="C109" s="5">
        <v>29587</v>
      </c>
      <c r="D109" s="4">
        <v>0</v>
      </c>
      <c r="E109" s="1">
        <f t="shared" si="8"/>
        <v>1981</v>
      </c>
      <c r="G109" s="21">
        <f t="shared" si="9"/>
        <v>0</v>
      </c>
      <c r="H109" s="1">
        <f t="shared" si="10"/>
        <v>0</v>
      </c>
      <c r="I109" s="4">
        <f t="shared" si="11"/>
        <v>0</v>
      </c>
      <c r="J109" s="4">
        <f t="shared" si="12"/>
        <v>0</v>
      </c>
    </row>
    <row r="110" spans="1:10" x14ac:dyDescent="0.2">
      <c r="A110" s="1" t="s">
        <v>12</v>
      </c>
      <c r="B110" s="1" t="s">
        <v>30</v>
      </c>
      <c r="C110" s="5">
        <v>29952</v>
      </c>
      <c r="D110" s="4">
        <v>0</v>
      </c>
      <c r="E110" s="1">
        <f t="shared" si="8"/>
        <v>1982</v>
      </c>
      <c r="G110" s="21">
        <f t="shared" si="9"/>
        <v>0</v>
      </c>
      <c r="H110" s="1">
        <f t="shared" si="10"/>
        <v>0</v>
      </c>
      <c r="I110" s="4">
        <f t="shared" si="11"/>
        <v>0</v>
      </c>
      <c r="J110" s="4">
        <f t="shared" si="12"/>
        <v>0</v>
      </c>
    </row>
    <row r="111" spans="1:10" x14ac:dyDescent="0.2">
      <c r="A111" s="1" t="s">
        <v>12</v>
      </c>
      <c r="B111" s="1" t="s">
        <v>30</v>
      </c>
      <c r="C111" s="5">
        <v>30317</v>
      </c>
      <c r="D111" s="4">
        <v>0</v>
      </c>
      <c r="E111" s="1">
        <f t="shared" si="8"/>
        <v>1983</v>
      </c>
      <c r="G111" s="21">
        <f t="shared" si="9"/>
        <v>0</v>
      </c>
      <c r="H111" s="1">
        <f t="shared" si="10"/>
        <v>0</v>
      </c>
      <c r="I111" s="4">
        <f t="shared" si="11"/>
        <v>0</v>
      </c>
      <c r="J111" s="4">
        <f t="shared" si="12"/>
        <v>0</v>
      </c>
    </row>
    <row r="112" spans="1:10" x14ac:dyDescent="0.2">
      <c r="A112" s="1" t="s">
        <v>12</v>
      </c>
      <c r="B112" s="1" t="s">
        <v>30</v>
      </c>
      <c r="C112" s="5">
        <v>30682</v>
      </c>
      <c r="D112" s="4">
        <v>0</v>
      </c>
      <c r="E112" s="1">
        <f t="shared" si="8"/>
        <v>1984</v>
      </c>
      <c r="G112" s="21">
        <f t="shared" si="9"/>
        <v>0</v>
      </c>
      <c r="H112" s="1">
        <f t="shared" si="10"/>
        <v>0</v>
      </c>
      <c r="I112" s="4">
        <f t="shared" si="11"/>
        <v>0</v>
      </c>
      <c r="J112" s="4">
        <f t="shared" si="12"/>
        <v>0</v>
      </c>
    </row>
    <row r="113" spans="1:10" x14ac:dyDescent="0.2">
      <c r="A113" s="1" t="s">
        <v>12</v>
      </c>
      <c r="B113" s="1" t="s">
        <v>30</v>
      </c>
      <c r="C113" s="5">
        <v>31048</v>
      </c>
      <c r="D113" s="4">
        <v>0</v>
      </c>
      <c r="E113" s="1">
        <f t="shared" si="8"/>
        <v>1985</v>
      </c>
      <c r="G113" s="21">
        <f t="shared" si="9"/>
        <v>0</v>
      </c>
      <c r="H113" s="1">
        <f t="shared" si="10"/>
        <v>0</v>
      </c>
      <c r="I113" s="4">
        <f t="shared" si="11"/>
        <v>0</v>
      </c>
      <c r="J113" s="4">
        <f t="shared" si="12"/>
        <v>0</v>
      </c>
    </row>
    <row r="114" spans="1:10" x14ac:dyDescent="0.2">
      <c r="A114" s="1" t="s">
        <v>12</v>
      </c>
      <c r="B114" s="1" t="s">
        <v>30</v>
      </c>
      <c r="C114" s="5">
        <v>31413</v>
      </c>
      <c r="D114" s="4">
        <v>0</v>
      </c>
      <c r="E114" s="1">
        <f t="shared" si="8"/>
        <v>1986</v>
      </c>
      <c r="G114" s="21">
        <f t="shared" si="9"/>
        <v>0</v>
      </c>
      <c r="H114" s="1">
        <f t="shared" si="10"/>
        <v>0</v>
      </c>
      <c r="I114" s="4">
        <f t="shared" si="11"/>
        <v>0</v>
      </c>
      <c r="J114" s="4">
        <f t="shared" si="12"/>
        <v>0</v>
      </c>
    </row>
    <row r="115" spans="1:10" x14ac:dyDescent="0.2">
      <c r="A115" s="1" t="s">
        <v>12</v>
      </c>
      <c r="B115" s="1" t="s">
        <v>30</v>
      </c>
      <c r="C115" s="5">
        <v>31778</v>
      </c>
      <c r="D115" s="4">
        <v>0</v>
      </c>
      <c r="E115" s="1">
        <f t="shared" si="8"/>
        <v>1987</v>
      </c>
      <c r="G115" s="21">
        <f t="shared" si="9"/>
        <v>0</v>
      </c>
      <c r="H115" s="1">
        <f t="shared" si="10"/>
        <v>0</v>
      </c>
      <c r="I115" s="4">
        <f t="shared" si="11"/>
        <v>0</v>
      </c>
      <c r="J115" s="4">
        <f t="shared" si="12"/>
        <v>0</v>
      </c>
    </row>
    <row r="116" spans="1:10" x14ac:dyDescent="0.2">
      <c r="A116" s="1" t="s">
        <v>12</v>
      </c>
      <c r="B116" s="1" t="s">
        <v>30</v>
      </c>
      <c r="C116" s="5">
        <v>32143</v>
      </c>
      <c r="D116" s="4">
        <v>0</v>
      </c>
      <c r="E116" s="1">
        <f t="shared" si="8"/>
        <v>1988</v>
      </c>
      <c r="G116" s="21">
        <f t="shared" si="9"/>
        <v>0</v>
      </c>
      <c r="H116" s="1">
        <f t="shared" si="10"/>
        <v>0</v>
      </c>
      <c r="I116" s="4">
        <f t="shared" si="11"/>
        <v>0</v>
      </c>
      <c r="J116" s="4">
        <f t="shared" si="12"/>
        <v>0</v>
      </c>
    </row>
    <row r="117" spans="1:10" x14ac:dyDescent="0.2">
      <c r="A117" s="1" t="s">
        <v>12</v>
      </c>
      <c r="B117" s="1" t="s">
        <v>30</v>
      </c>
      <c r="C117" s="5">
        <v>32509</v>
      </c>
      <c r="D117" s="4">
        <v>0</v>
      </c>
      <c r="E117" s="1">
        <f t="shared" si="8"/>
        <v>1989</v>
      </c>
      <c r="G117" s="21">
        <f t="shared" si="9"/>
        <v>0</v>
      </c>
      <c r="H117" s="1">
        <f t="shared" si="10"/>
        <v>0</v>
      </c>
      <c r="I117" s="4">
        <f t="shared" si="11"/>
        <v>0</v>
      </c>
      <c r="J117" s="4">
        <f t="shared" si="12"/>
        <v>0</v>
      </c>
    </row>
    <row r="118" spans="1:10" x14ac:dyDescent="0.2">
      <c r="A118" s="1" t="s">
        <v>12</v>
      </c>
      <c r="B118" s="1" t="s">
        <v>30</v>
      </c>
      <c r="C118" s="5">
        <v>32874</v>
      </c>
      <c r="D118" s="4">
        <v>0</v>
      </c>
      <c r="E118" s="1">
        <f t="shared" si="8"/>
        <v>1990</v>
      </c>
      <c r="G118" s="21">
        <f t="shared" si="9"/>
        <v>0</v>
      </c>
      <c r="H118" s="1">
        <f t="shared" si="10"/>
        <v>0</v>
      </c>
      <c r="I118" s="4">
        <f t="shared" si="11"/>
        <v>0</v>
      </c>
      <c r="J118" s="4">
        <f t="shared" si="12"/>
        <v>0</v>
      </c>
    </row>
    <row r="119" spans="1:10" x14ac:dyDescent="0.2">
      <c r="A119" s="1" t="s">
        <v>12</v>
      </c>
      <c r="B119" s="1" t="s">
        <v>30</v>
      </c>
      <c r="C119" s="5">
        <v>33239</v>
      </c>
      <c r="D119" s="4">
        <v>0</v>
      </c>
      <c r="E119" s="1">
        <f t="shared" si="8"/>
        <v>1991</v>
      </c>
      <c r="G119" s="21">
        <f t="shared" si="9"/>
        <v>0</v>
      </c>
      <c r="H119" s="1">
        <f t="shared" si="10"/>
        <v>0</v>
      </c>
      <c r="I119" s="4">
        <f t="shared" si="11"/>
        <v>0</v>
      </c>
      <c r="J119" s="4">
        <f t="shared" si="12"/>
        <v>0</v>
      </c>
    </row>
    <row r="120" spans="1:10" x14ac:dyDescent="0.2">
      <c r="A120" s="1" t="s">
        <v>12</v>
      </c>
      <c r="B120" s="1" t="s">
        <v>30</v>
      </c>
      <c r="C120" s="5">
        <v>33604</v>
      </c>
      <c r="D120" s="4">
        <v>3288.33</v>
      </c>
      <c r="E120" s="1">
        <f t="shared" si="8"/>
        <v>1992</v>
      </c>
      <c r="G120" s="21">
        <f t="shared" si="9"/>
        <v>24.5</v>
      </c>
      <c r="H120" s="1">
        <f t="shared" si="10"/>
        <v>0.5</v>
      </c>
      <c r="I120" s="4">
        <f t="shared" si="11"/>
        <v>131.53319999999999</v>
      </c>
      <c r="J120" s="4">
        <f t="shared" si="12"/>
        <v>65.766599999999997</v>
      </c>
    </row>
    <row r="121" spans="1:10" x14ac:dyDescent="0.2">
      <c r="A121" s="1" t="s">
        <v>12</v>
      </c>
      <c r="B121" s="1" t="s">
        <v>30</v>
      </c>
      <c r="C121" s="5">
        <v>33970</v>
      </c>
      <c r="D121" s="4">
        <v>6275.28</v>
      </c>
      <c r="E121" s="1">
        <f t="shared" si="8"/>
        <v>1993</v>
      </c>
      <c r="G121" s="21">
        <f t="shared" si="9"/>
        <v>23.5</v>
      </c>
      <c r="H121" s="1">
        <f t="shared" si="10"/>
        <v>1.5</v>
      </c>
      <c r="I121" s="4">
        <f t="shared" si="11"/>
        <v>251.0112</v>
      </c>
      <c r="J121" s="4">
        <f t="shared" si="12"/>
        <v>376.51679999999999</v>
      </c>
    </row>
    <row r="122" spans="1:10" x14ac:dyDescent="0.2">
      <c r="A122" s="1" t="s">
        <v>12</v>
      </c>
      <c r="B122" s="1" t="s">
        <v>30</v>
      </c>
      <c r="C122" s="5">
        <v>34335</v>
      </c>
      <c r="D122" s="4">
        <v>8916.27</v>
      </c>
      <c r="E122" s="1">
        <f t="shared" si="8"/>
        <v>1994</v>
      </c>
      <c r="G122" s="21">
        <f t="shared" si="9"/>
        <v>22.5</v>
      </c>
      <c r="H122" s="1">
        <f t="shared" si="10"/>
        <v>2.5</v>
      </c>
      <c r="I122" s="4">
        <f t="shared" si="11"/>
        <v>356.6508</v>
      </c>
      <c r="J122" s="4">
        <f t="shared" si="12"/>
        <v>891.62699999999995</v>
      </c>
    </row>
    <row r="123" spans="1:10" x14ac:dyDescent="0.2">
      <c r="A123" s="1" t="s">
        <v>12</v>
      </c>
      <c r="B123" s="1" t="s">
        <v>30</v>
      </c>
      <c r="C123" s="5">
        <v>34700</v>
      </c>
      <c r="D123" s="4">
        <v>5313.54</v>
      </c>
      <c r="E123" s="1">
        <f t="shared" si="8"/>
        <v>1995</v>
      </c>
      <c r="G123" s="21">
        <f t="shared" si="9"/>
        <v>21.5</v>
      </c>
      <c r="H123" s="1">
        <f t="shared" si="10"/>
        <v>3.5</v>
      </c>
      <c r="I123" s="4">
        <f t="shared" si="11"/>
        <v>212.54160000000002</v>
      </c>
      <c r="J123" s="4">
        <f t="shared" si="12"/>
        <v>743.89560000000006</v>
      </c>
    </row>
    <row r="124" spans="1:10" x14ac:dyDescent="0.2">
      <c r="A124" s="1" t="s">
        <v>12</v>
      </c>
      <c r="B124" s="1" t="s">
        <v>30</v>
      </c>
      <c r="C124" s="5">
        <v>35065</v>
      </c>
      <c r="D124" s="4">
        <v>5133.6899999999996</v>
      </c>
      <c r="E124" s="1">
        <f t="shared" si="8"/>
        <v>1996</v>
      </c>
      <c r="G124" s="21">
        <f t="shared" si="9"/>
        <v>20.5</v>
      </c>
      <c r="H124" s="1">
        <f t="shared" si="10"/>
        <v>4.5</v>
      </c>
      <c r="I124" s="4">
        <f t="shared" si="11"/>
        <v>205.3476</v>
      </c>
      <c r="J124" s="4">
        <f t="shared" si="12"/>
        <v>924.06420000000003</v>
      </c>
    </row>
    <row r="125" spans="1:10" x14ac:dyDescent="0.2">
      <c r="A125" s="1" t="s">
        <v>12</v>
      </c>
      <c r="B125" s="1" t="s">
        <v>30</v>
      </c>
      <c r="C125" s="5">
        <v>35431</v>
      </c>
      <c r="D125" s="4">
        <v>277.77</v>
      </c>
      <c r="E125" s="1">
        <f t="shared" si="8"/>
        <v>1997</v>
      </c>
      <c r="G125" s="21">
        <f t="shared" si="9"/>
        <v>19.5</v>
      </c>
      <c r="H125" s="1">
        <f t="shared" si="10"/>
        <v>5.5</v>
      </c>
      <c r="I125" s="4">
        <f t="shared" si="11"/>
        <v>11.110799999999999</v>
      </c>
      <c r="J125" s="4">
        <f t="shared" si="12"/>
        <v>61.109399999999994</v>
      </c>
    </row>
    <row r="126" spans="1:10" x14ac:dyDescent="0.2">
      <c r="A126" s="1" t="s">
        <v>12</v>
      </c>
      <c r="B126" s="1" t="s">
        <v>30</v>
      </c>
      <c r="C126" s="5">
        <v>35796</v>
      </c>
      <c r="D126" s="4">
        <v>5255.89</v>
      </c>
      <c r="E126" s="1">
        <f t="shared" si="8"/>
        <v>1998</v>
      </c>
      <c r="G126" s="21">
        <f t="shared" si="9"/>
        <v>18.5</v>
      </c>
      <c r="H126" s="1">
        <f t="shared" si="10"/>
        <v>6.5</v>
      </c>
      <c r="I126" s="4">
        <f t="shared" si="11"/>
        <v>210.23560000000001</v>
      </c>
      <c r="J126" s="4">
        <f t="shared" si="12"/>
        <v>1366.5314000000001</v>
      </c>
    </row>
    <row r="127" spans="1:10" x14ac:dyDescent="0.2">
      <c r="A127" s="1" t="s">
        <v>12</v>
      </c>
      <c r="B127" s="1" t="s">
        <v>30</v>
      </c>
      <c r="C127" s="5">
        <v>36161</v>
      </c>
      <c r="D127" s="4">
        <v>3979.77</v>
      </c>
      <c r="E127" s="1">
        <f t="shared" si="8"/>
        <v>1999</v>
      </c>
      <c r="G127" s="21">
        <f t="shared" si="9"/>
        <v>17.5</v>
      </c>
      <c r="H127" s="1">
        <f t="shared" si="10"/>
        <v>7.5</v>
      </c>
      <c r="I127" s="4">
        <f t="shared" si="11"/>
        <v>159.1908</v>
      </c>
      <c r="J127" s="4">
        <f t="shared" si="12"/>
        <v>1193.931</v>
      </c>
    </row>
    <row r="128" spans="1:10" x14ac:dyDescent="0.2">
      <c r="A128" s="1" t="s">
        <v>12</v>
      </c>
      <c r="B128" s="1" t="s">
        <v>30</v>
      </c>
      <c r="C128" s="5">
        <v>36526</v>
      </c>
      <c r="D128" s="4">
        <v>144.26</v>
      </c>
      <c r="E128" s="1">
        <f t="shared" si="8"/>
        <v>2000</v>
      </c>
      <c r="G128" s="21">
        <f t="shared" si="9"/>
        <v>16.5</v>
      </c>
      <c r="H128" s="1">
        <f t="shared" si="10"/>
        <v>8.5</v>
      </c>
      <c r="I128" s="4">
        <f t="shared" si="11"/>
        <v>5.7703999999999995</v>
      </c>
      <c r="J128" s="4">
        <f t="shared" si="12"/>
        <v>49.048399999999994</v>
      </c>
    </row>
    <row r="129" spans="1:10" x14ac:dyDescent="0.2">
      <c r="A129" s="1" t="s">
        <v>12</v>
      </c>
      <c r="B129" s="1" t="s">
        <v>30</v>
      </c>
      <c r="C129" s="5">
        <v>37257</v>
      </c>
      <c r="D129" s="4">
        <v>936.24</v>
      </c>
      <c r="E129" s="1">
        <f t="shared" si="8"/>
        <v>2002</v>
      </c>
      <c r="G129" s="21">
        <f t="shared" si="9"/>
        <v>14.5</v>
      </c>
      <c r="H129" s="1">
        <f t="shared" si="10"/>
        <v>10.5</v>
      </c>
      <c r="I129" s="4">
        <f t="shared" si="11"/>
        <v>37.449600000000004</v>
      </c>
      <c r="J129" s="4">
        <f t="shared" si="12"/>
        <v>393.22080000000005</v>
      </c>
    </row>
    <row r="130" spans="1:10" x14ac:dyDescent="0.2">
      <c r="A130" s="1" t="s">
        <v>12</v>
      </c>
      <c r="B130" s="1" t="s">
        <v>30</v>
      </c>
      <c r="C130" s="5">
        <v>37622</v>
      </c>
      <c r="D130" s="4">
        <v>2492.0500000000002</v>
      </c>
      <c r="E130" s="1">
        <f t="shared" si="8"/>
        <v>2003</v>
      </c>
      <c r="G130" s="21">
        <f t="shared" si="9"/>
        <v>13.5</v>
      </c>
      <c r="H130" s="1">
        <f t="shared" si="10"/>
        <v>11.5</v>
      </c>
      <c r="I130" s="4">
        <f t="shared" si="11"/>
        <v>99.682000000000016</v>
      </c>
      <c r="J130" s="4">
        <f t="shared" si="12"/>
        <v>1146.3430000000003</v>
      </c>
    </row>
    <row r="131" spans="1:10" x14ac:dyDescent="0.2">
      <c r="A131" s="1" t="s">
        <v>12</v>
      </c>
      <c r="B131" s="1" t="s">
        <v>30</v>
      </c>
      <c r="C131" s="5">
        <v>38353</v>
      </c>
      <c r="D131" s="4">
        <v>61940.42</v>
      </c>
      <c r="E131" s="1">
        <f t="shared" si="8"/>
        <v>2005</v>
      </c>
      <c r="G131" s="21">
        <f t="shared" si="9"/>
        <v>11.5</v>
      </c>
      <c r="H131" s="1">
        <f t="shared" si="10"/>
        <v>13.5</v>
      </c>
      <c r="I131" s="4">
        <f t="shared" si="11"/>
        <v>2477.6167999999998</v>
      </c>
      <c r="J131" s="4">
        <f t="shared" si="12"/>
        <v>33447.826799999995</v>
      </c>
    </row>
    <row r="132" spans="1:10" x14ac:dyDescent="0.2">
      <c r="A132" s="1" t="s">
        <v>12</v>
      </c>
      <c r="B132" s="1" t="s">
        <v>30</v>
      </c>
      <c r="C132" s="5">
        <v>39448</v>
      </c>
      <c r="D132" s="4">
        <v>10245.83</v>
      </c>
      <c r="E132" s="1">
        <f t="shared" si="8"/>
        <v>2008</v>
      </c>
      <c r="G132" s="21">
        <f t="shared" si="9"/>
        <v>8.5</v>
      </c>
      <c r="H132" s="1">
        <f t="shared" si="10"/>
        <v>16.5</v>
      </c>
      <c r="I132" s="4">
        <f t="shared" si="11"/>
        <v>409.83320000000003</v>
      </c>
      <c r="J132" s="4">
        <f t="shared" si="12"/>
        <v>6762.247800000001</v>
      </c>
    </row>
    <row r="133" spans="1:10" x14ac:dyDescent="0.2">
      <c r="A133" s="1" t="s">
        <v>12</v>
      </c>
      <c r="B133" s="1" t="s">
        <v>30</v>
      </c>
      <c r="C133" s="5">
        <v>39814</v>
      </c>
      <c r="D133" s="4">
        <v>12792.5</v>
      </c>
      <c r="E133" s="1">
        <f t="shared" ref="E133:E193" si="13">YEAR(C133)</f>
        <v>2009</v>
      </c>
      <c r="G133" s="21">
        <f t="shared" ref="G133:G193" si="14">IF(D133&lt;&gt;0,YEARFRAC($D$1,DATE(YEAR(C133),6,30),0),)</f>
        <v>7.5</v>
      </c>
      <c r="H133" s="1">
        <f t="shared" ref="H133:H193" si="15">IF(G133&lt;&gt;0,25-G133,0)</f>
        <v>17.5</v>
      </c>
      <c r="I133" s="4">
        <f t="shared" ref="I133:I193" si="16">D133*0.04</f>
        <v>511.7</v>
      </c>
      <c r="J133" s="4">
        <f t="shared" ref="J133:J193" si="17">I133*H133</f>
        <v>8954.75</v>
      </c>
    </row>
    <row r="134" spans="1:10" x14ac:dyDescent="0.2">
      <c r="A134" s="1" t="s">
        <v>12</v>
      </c>
      <c r="B134" s="1" t="s">
        <v>30</v>
      </c>
      <c r="C134" s="5">
        <v>40179</v>
      </c>
      <c r="D134" s="4">
        <v>1746.04</v>
      </c>
      <c r="E134" s="1">
        <f t="shared" si="13"/>
        <v>2010</v>
      </c>
      <c r="G134" s="21">
        <f t="shared" si="14"/>
        <v>6.5</v>
      </c>
      <c r="H134" s="1">
        <f t="shared" si="15"/>
        <v>18.5</v>
      </c>
      <c r="I134" s="4">
        <f t="shared" si="16"/>
        <v>69.8416</v>
      </c>
      <c r="J134" s="4">
        <f t="shared" si="17"/>
        <v>1292.0696</v>
      </c>
    </row>
    <row r="135" spans="1:10" x14ac:dyDescent="0.2">
      <c r="A135" s="1" t="s">
        <v>12</v>
      </c>
      <c r="B135" s="1" t="s">
        <v>30</v>
      </c>
      <c r="C135" s="5">
        <v>40544</v>
      </c>
      <c r="D135" s="4">
        <v>1825.42</v>
      </c>
      <c r="E135" s="1">
        <f t="shared" si="13"/>
        <v>2011</v>
      </c>
      <c r="G135" s="21">
        <f t="shared" si="14"/>
        <v>5.5</v>
      </c>
      <c r="H135" s="1">
        <f t="shared" si="15"/>
        <v>19.5</v>
      </c>
      <c r="I135" s="4">
        <f t="shared" si="16"/>
        <v>73.016800000000003</v>
      </c>
      <c r="J135" s="4">
        <f t="shared" si="17"/>
        <v>1423.8276000000001</v>
      </c>
    </row>
    <row r="136" spans="1:10" x14ac:dyDescent="0.2">
      <c r="A136" s="1" t="s">
        <v>12</v>
      </c>
      <c r="B136" s="1" t="s">
        <v>30</v>
      </c>
      <c r="C136" s="5">
        <v>41548</v>
      </c>
      <c r="D136" s="4">
        <v>2730.89</v>
      </c>
      <c r="E136" s="1">
        <f t="shared" si="13"/>
        <v>2013</v>
      </c>
      <c r="G136" s="21">
        <f t="shared" si="14"/>
        <v>3.5</v>
      </c>
      <c r="H136" s="1">
        <f t="shared" si="15"/>
        <v>21.5</v>
      </c>
      <c r="I136" s="4">
        <f t="shared" si="16"/>
        <v>109.23559999999999</v>
      </c>
      <c r="J136" s="4">
        <f t="shared" si="17"/>
        <v>2348.5654</v>
      </c>
    </row>
    <row r="137" spans="1:10" x14ac:dyDescent="0.2">
      <c r="A137" s="1" t="s">
        <v>34</v>
      </c>
      <c r="B137" s="1" t="s">
        <v>45</v>
      </c>
      <c r="C137" s="5">
        <v>26665</v>
      </c>
      <c r="D137" s="4">
        <v>0</v>
      </c>
      <c r="E137" s="1">
        <f t="shared" si="13"/>
        <v>1973</v>
      </c>
      <c r="G137" s="21">
        <f t="shared" si="14"/>
        <v>0</v>
      </c>
      <c r="H137" s="1">
        <f t="shared" si="15"/>
        <v>0</v>
      </c>
      <c r="I137" s="4">
        <f t="shared" si="16"/>
        <v>0</v>
      </c>
      <c r="J137" s="4">
        <f t="shared" si="17"/>
        <v>0</v>
      </c>
    </row>
    <row r="138" spans="1:10" x14ac:dyDescent="0.2">
      <c r="A138" s="1" t="s">
        <v>34</v>
      </c>
      <c r="B138" s="1" t="s">
        <v>45</v>
      </c>
      <c r="C138" s="5">
        <v>27030</v>
      </c>
      <c r="D138" s="4">
        <v>0</v>
      </c>
      <c r="E138" s="1">
        <f t="shared" si="13"/>
        <v>1974</v>
      </c>
      <c r="G138" s="21">
        <f t="shared" si="14"/>
        <v>0</v>
      </c>
      <c r="H138" s="1">
        <f t="shared" si="15"/>
        <v>0</v>
      </c>
      <c r="I138" s="4">
        <f t="shared" si="16"/>
        <v>0</v>
      </c>
      <c r="J138" s="4">
        <f t="shared" si="17"/>
        <v>0</v>
      </c>
    </row>
    <row r="139" spans="1:10" x14ac:dyDescent="0.2">
      <c r="A139" s="1" t="s">
        <v>34</v>
      </c>
      <c r="B139" s="1" t="s">
        <v>45</v>
      </c>
      <c r="C139" s="5">
        <v>27395</v>
      </c>
      <c r="D139" s="4">
        <v>0</v>
      </c>
      <c r="E139" s="1">
        <f t="shared" si="13"/>
        <v>1975</v>
      </c>
      <c r="G139" s="21">
        <f t="shared" si="14"/>
        <v>0</v>
      </c>
      <c r="H139" s="1">
        <f t="shared" si="15"/>
        <v>0</v>
      </c>
      <c r="I139" s="4">
        <f t="shared" si="16"/>
        <v>0</v>
      </c>
      <c r="J139" s="4">
        <f t="shared" si="17"/>
        <v>0</v>
      </c>
    </row>
    <row r="140" spans="1:10" x14ac:dyDescent="0.2">
      <c r="A140" s="1" t="s">
        <v>34</v>
      </c>
      <c r="B140" s="1" t="s">
        <v>45</v>
      </c>
      <c r="C140" s="5">
        <v>28856</v>
      </c>
      <c r="D140" s="4">
        <v>0</v>
      </c>
      <c r="E140" s="1">
        <f t="shared" si="13"/>
        <v>1979</v>
      </c>
      <c r="G140" s="21">
        <f t="shared" si="14"/>
        <v>0</v>
      </c>
      <c r="H140" s="1">
        <f t="shared" si="15"/>
        <v>0</v>
      </c>
      <c r="I140" s="4">
        <f t="shared" si="16"/>
        <v>0</v>
      </c>
      <c r="J140" s="4">
        <f t="shared" si="17"/>
        <v>0</v>
      </c>
    </row>
    <row r="141" spans="1:10" x14ac:dyDescent="0.2">
      <c r="A141" s="1" t="s">
        <v>34</v>
      </c>
      <c r="B141" s="1" t="s">
        <v>45</v>
      </c>
      <c r="C141" s="5">
        <v>29221</v>
      </c>
      <c r="D141" s="4">
        <v>0</v>
      </c>
      <c r="E141" s="1">
        <f t="shared" si="13"/>
        <v>1980</v>
      </c>
      <c r="G141" s="21">
        <f t="shared" si="14"/>
        <v>0</v>
      </c>
      <c r="H141" s="1">
        <f t="shared" si="15"/>
        <v>0</v>
      </c>
      <c r="I141" s="4">
        <f t="shared" si="16"/>
        <v>0</v>
      </c>
      <c r="J141" s="4">
        <f t="shared" si="17"/>
        <v>0</v>
      </c>
    </row>
    <row r="142" spans="1:10" x14ac:dyDescent="0.2">
      <c r="A142" s="1" t="s">
        <v>34</v>
      </c>
      <c r="B142" s="1" t="s">
        <v>45</v>
      </c>
      <c r="C142" s="5">
        <v>29587</v>
      </c>
      <c r="D142" s="4">
        <v>0</v>
      </c>
      <c r="E142" s="1">
        <f t="shared" si="13"/>
        <v>1981</v>
      </c>
      <c r="G142" s="21">
        <f t="shared" si="14"/>
        <v>0</v>
      </c>
      <c r="H142" s="1">
        <f t="shared" si="15"/>
        <v>0</v>
      </c>
      <c r="I142" s="4">
        <f t="shared" si="16"/>
        <v>0</v>
      </c>
      <c r="J142" s="4">
        <f t="shared" si="17"/>
        <v>0</v>
      </c>
    </row>
    <row r="143" spans="1:10" x14ac:dyDescent="0.2">
      <c r="A143" s="1" t="s">
        <v>34</v>
      </c>
      <c r="B143" s="1" t="s">
        <v>45</v>
      </c>
      <c r="C143" s="5">
        <v>29952</v>
      </c>
      <c r="D143" s="4">
        <v>0</v>
      </c>
      <c r="E143" s="1">
        <f t="shared" si="13"/>
        <v>1982</v>
      </c>
      <c r="G143" s="21">
        <f t="shared" si="14"/>
        <v>0</v>
      </c>
      <c r="H143" s="1">
        <f t="shared" si="15"/>
        <v>0</v>
      </c>
      <c r="I143" s="4">
        <f t="shared" si="16"/>
        <v>0</v>
      </c>
      <c r="J143" s="4">
        <f t="shared" si="17"/>
        <v>0</v>
      </c>
    </row>
    <row r="144" spans="1:10" x14ac:dyDescent="0.2">
      <c r="A144" s="1" t="s">
        <v>34</v>
      </c>
      <c r="B144" s="1" t="s">
        <v>45</v>
      </c>
      <c r="C144" s="5">
        <v>30317</v>
      </c>
      <c r="D144" s="4">
        <v>0</v>
      </c>
      <c r="E144" s="1">
        <f t="shared" si="13"/>
        <v>1983</v>
      </c>
      <c r="G144" s="21">
        <f t="shared" si="14"/>
        <v>0</v>
      </c>
      <c r="H144" s="1">
        <f t="shared" si="15"/>
        <v>0</v>
      </c>
      <c r="I144" s="4">
        <f t="shared" si="16"/>
        <v>0</v>
      </c>
      <c r="J144" s="4">
        <f t="shared" si="17"/>
        <v>0</v>
      </c>
    </row>
    <row r="145" spans="1:10" x14ac:dyDescent="0.2">
      <c r="A145" s="1" t="s">
        <v>34</v>
      </c>
      <c r="B145" s="1" t="s">
        <v>45</v>
      </c>
      <c r="C145" s="5">
        <v>33604</v>
      </c>
      <c r="D145" s="4">
        <v>596.87</v>
      </c>
      <c r="E145" s="1">
        <f t="shared" si="13"/>
        <v>1992</v>
      </c>
      <c r="G145" s="21">
        <f t="shared" si="14"/>
        <v>24.5</v>
      </c>
      <c r="H145" s="1">
        <f t="shared" si="15"/>
        <v>0.5</v>
      </c>
      <c r="I145" s="4">
        <f t="shared" si="16"/>
        <v>23.8748</v>
      </c>
      <c r="J145" s="4">
        <f t="shared" si="17"/>
        <v>11.9374</v>
      </c>
    </row>
    <row r="146" spans="1:10" x14ac:dyDescent="0.2">
      <c r="A146" s="1" t="s">
        <v>34</v>
      </c>
      <c r="B146" s="1" t="s">
        <v>45</v>
      </c>
      <c r="C146" s="5">
        <v>34335</v>
      </c>
      <c r="D146" s="4">
        <v>20342.759999999998</v>
      </c>
      <c r="E146" s="1">
        <f t="shared" si="13"/>
        <v>1994</v>
      </c>
      <c r="G146" s="21">
        <f t="shared" si="14"/>
        <v>22.5</v>
      </c>
      <c r="H146" s="1">
        <f t="shared" si="15"/>
        <v>2.5</v>
      </c>
      <c r="I146" s="4">
        <f t="shared" si="16"/>
        <v>813.71039999999994</v>
      </c>
      <c r="J146" s="4">
        <f t="shared" si="17"/>
        <v>2034.2759999999998</v>
      </c>
    </row>
    <row r="147" spans="1:10" x14ac:dyDescent="0.2">
      <c r="A147" s="1" t="s">
        <v>34</v>
      </c>
      <c r="B147" s="1" t="s">
        <v>45</v>
      </c>
      <c r="C147" s="5">
        <v>34700</v>
      </c>
      <c r="D147" s="4">
        <v>2103.6999999999998</v>
      </c>
      <c r="E147" s="1">
        <f t="shared" si="13"/>
        <v>1995</v>
      </c>
      <c r="G147" s="21">
        <f t="shared" si="14"/>
        <v>21.5</v>
      </c>
      <c r="H147" s="1">
        <f t="shared" si="15"/>
        <v>3.5</v>
      </c>
      <c r="I147" s="4">
        <f t="shared" si="16"/>
        <v>84.147999999999996</v>
      </c>
      <c r="J147" s="4">
        <f t="shared" si="17"/>
        <v>294.51799999999997</v>
      </c>
    </row>
    <row r="148" spans="1:10" x14ac:dyDescent="0.2">
      <c r="A148" s="1" t="s">
        <v>34</v>
      </c>
      <c r="B148" s="1" t="s">
        <v>45</v>
      </c>
      <c r="C148" s="5">
        <v>37987</v>
      </c>
      <c r="D148" s="4">
        <v>1000</v>
      </c>
      <c r="E148" s="1">
        <f t="shared" si="13"/>
        <v>2004</v>
      </c>
      <c r="G148" s="21">
        <f t="shared" si="14"/>
        <v>12.5</v>
      </c>
      <c r="H148" s="1">
        <f t="shared" si="15"/>
        <v>12.5</v>
      </c>
      <c r="I148" s="4">
        <f t="shared" si="16"/>
        <v>40</v>
      </c>
      <c r="J148" s="4">
        <f t="shared" si="17"/>
        <v>500</v>
      </c>
    </row>
    <row r="149" spans="1:10" x14ac:dyDescent="0.2">
      <c r="A149" s="1" t="s">
        <v>34</v>
      </c>
      <c r="B149" s="1" t="s">
        <v>45</v>
      </c>
      <c r="C149" s="5">
        <v>38718</v>
      </c>
      <c r="D149" s="4">
        <v>20365.23</v>
      </c>
      <c r="E149" s="1">
        <f t="shared" si="13"/>
        <v>2006</v>
      </c>
      <c r="G149" s="21">
        <f t="shared" si="14"/>
        <v>10.5</v>
      </c>
      <c r="H149" s="1">
        <f t="shared" si="15"/>
        <v>14.5</v>
      </c>
      <c r="I149" s="4">
        <f t="shared" si="16"/>
        <v>814.60919999999999</v>
      </c>
      <c r="J149" s="4">
        <f t="shared" si="17"/>
        <v>11811.8334</v>
      </c>
    </row>
    <row r="150" spans="1:10" x14ac:dyDescent="0.2">
      <c r="A150" s="1" t="s">
        <v>34</v>
      </c>
      <c r="B150" s="1" t="s">
        <v>45</v>
      </c>
      <c r="C150" s="5">
        <v>39083</v>
      </c>
      <c r="D150" s="4">
        <v>180227.08</v>
      </c>
      <c r="E150" s="1">
        <f t="shared" si="13"/>
        <v>2007</v>
      </c>
      <c r="G150" s="21">
        <f t="shared" si="14"/>
        <v>9.5</v>
      </c>
      <c r="H150" s="1">
        <f t="shared" si="15"/>
        <v>15.5</v>
      </c>
      <c r="I150" s="4">
        <f t="shared" si="16"/>
        <v>7209.0832</v>
      </c>
      <c r="J150" s="4">
        <f t="shared" si="17"/>
        <v>111740.7896</v>
      </c>
    </row>
    <row r="151" spans="1:10" x14ac:dyDescent="0.2">
      <c r="A151" s="1" t="s">
        <v>34</v>
      </c>
      <c r="B151" s="1" t="s">
        <v>45</v>
      </c>
      <c r="C151" s="5">
        <v>39448</v>
      </c>
      <c r="D151" s="4">
        <v>77674.33</v>
      </c>
      <c r="E151" s="1">
        <f t="shared" si="13"/>
        <v>2008</v>
      </c>
      <c r="G151" s="21">
        <f t="shared" si="14"/>
        <v>8.5</v>
      </c>
      <c r="H151" s="1">
        <f t="shared" si="15"/>
        <v>16.5</v>
      </c>
      <c r="I151" s="4">
        <f t="shared" si="16"/>
        <v>3106.9732000000004</v>
      </c>
      <c r="J151" s="4">
        <f t="shared" si="17"/>
        <v>51265.05780000001</v>
      </c>
    </row>
    <row r="152" spans="1:10" x14ac:dyDescent="0.2">
      <c r="A152" s="1" t="s">
        <v>34</v>
      </c>
      <c r="B152" s="1" t="s">
        <v>45</v>
      </c>
      <c r="C152" s="5">
        <v>39814</v>
      </c>
      <c r="D152" s="4">
        <v>55664.99</v>
      </c>
      <c r="E152" s="1">
        <f t="shared" si="13"/>
        <v>2009</v>
      </c>
      <c r="G152" s="21">
        <f t="shared" si="14"/>
        <v>7.5</v>
      </c>
      <c r="H152" s="1">
        <f t="shared" si="15"/>
        <v>17.5</v>
      </c>
      <c r="I152" s="4">
        <f t="shared" si="16"/>
        <v>2226.5996</v>
      </c>
      <c r="J152" s="4">
        <f t="shared" si="17"/>
        <v>38965.493000000002</v>
      </c>
    </row>
    <row r="153" spans="1:10" x14ac:dyDescent="0.2">
      <c r="A153" s="1" t="s">
        <v>34</v>
      </c>
      <c r="B153" s="1" t="s">
        <v>45</v>
      </c>
      <c r="C153" s="5">
        <v>40179</v>
      </c>
      <c r="D153" s="4">
        <v>6918.15</v>
      </c>
      <c r="E153" s="1">
        <f t="shared" si="13"/>
        <v>2010</v>
      </c>
      <c r="G153" s="21">
        <f t="shared" si="14"/>
        <v>6.5</v>
      </c>
      <c r="H153" s="1">
        <f t="shared" si="15"/>
        <v>18.5</v>
      </c>
      <c r="I153" s="4">
        <f t="shared" si="16"/>
        <v>276.726</v>
      </c>
      <c r="J153" s="4">
        <f t="shared" si="17"/>
        <v>5119.4309999999996</v>
      </c>
    </row>
    <row r="154" spans="1:10" x14ac:dyDescent="0.2">
      <c r="A154" s="1" t="s">
        <v>34</v>
      </c>
      <c r="B154" s="1" t="s">
        <v>45</v>
      </c>
      <c r="C154" s="5">
        <v>40544</v>
      </c>
      <c r="D154" s="4">
        <v>4951.93</v>
      </c>
      <c r="E154" s="1">
        <f t="shared" si="13"/>
        <v>2011</v>
      </c>
      <c r="G154" s="21">
        <f t="shared" si="14"/>
        <v>5.5</v>
      </c>
      <c r="H154" s="1">
        <f t="shared" si="15"/>
        <v>19.5</v>
      </c>
      <c r="I154" s="4">
        <f t="shared" si="16"/>
        <v>198.0772</v>
      </c>
      <c r="J154" s="4">
        <f t="shared" si="17"/>
        <v>3862.5054</v>
      </c>
    </row>
    <row r="155" spans="1:10" x14ac:dyDescent="0.2">
      <c r="A155" s="1" t="s">
        <v>34</v>
      </c>
      <c r="B155" s="1" t="s">
        <v>45</v>
      </c>
      <c r="C155" s="5">
        <v>42026</v>
      </c>
      <c r="D155" s="4">
        <v>5177.4399999999996</v>
      </c>
      <c r="E155" s="1">
        <f t="shared" si="13"/>
        <v>2015</v>
      </c>
      <c r="G155" s="21">
        <f t="shared" si="14"/>
        <v>1.5</v>
      </c>
      <c r="H155" s="1">
        <f t="shared" si="15"/>
        <v>23.5</v>
      </c>
      <c r="I155" s="4">
        <f t="shared" si="16"/>
        <v>207.0976</v>
      </c>
      <c r="J155" s="4">
        <f t="shared" si="17"/>
        <v>4866.7936</v>
      </c>
    </row>
    <row r="156" spans="1:10" x14ac:dyDescent="0.2">
      <c r="A156" s="1" t="s">
        <v>34</v>
      </c>
      <c r="B156" s="1" t="s">
        <v>37</v>
      </c>
      <c r="C156" s="5">
        <v>26665</v>
      </c>
      <c r="D156" s="4">
        <v>0</v>
      </c>
      <c r="E156" s="1">
        <f t="shared" si="13"/>
        <v>1973</v>
      </c>
      <c r="G156" s="21">
        <f t="shared" si="14"/>
        <v>0</v>
      </c>
      <c r="H156" s="1">
        <f t="shared" si="15"/>
        <v>0</v>
      </c>
      <c r="I156" s="4">
        <f t="shared" si="16"/>
        <v>0</v>
      </c>
      <c r="J156" s="4">
        <f t="shared" si="17"/>
        <v>0</v>
      </c>
    </row>
    <row r="157" spans="1:10" x14ac:dyDescent="0.2">
      <c r="A157" s="1" t="s">
        <v>34</v>
      </c>
      <c r="B157" s="1" t="s">
        <v>37</v>
      </c>
      <c r="C157" s="5">
        <v>27030</v>
      </c>
      <c r="D157" s="4">
        <v>0</v>
      </c>
      <c r="E157" s="1">
        <f t="shared" si="13"/>
        <v>1974</v>
      </c>
      <c r="G157" s="21">
        <f t="shared" si="14"/>
        <v>0</v>
      </c>
      <c r="H157" s="1">
        <f t="shared" si="15"/>
        <v>0</v>
      </c>
      <c r="I157" s="4">
        <f t="shared" si="16"/>
        <v>0</v>
      </c>
      <c r="J157" s="4">
        <f t="shared" si="17"/>
        <v>0</v>
      </c>
    </row>
    <row r="158" spans="1:10" x14ac:dyDescent="0.2">
      <c r="A158" s="1" t="s">
        <v>34</v>
      </c>
      <c r="B158" s="1" t="s">
        <v>37</v>
      </c>
      <c r="C158" s="5">
        <v>27395</v>
      </c>
      <c r="D158" s="4">
        <v>0</v>
      </c>
      <c r="E158" s="1">
        <f t="shared" si="13"/>
        <v>1975</v>
      </c>
      <c r="G158" s="21">
        <f t="shared" si="14"/>
        <v>0</v>
      </c>
      <c r="H158" s="1">
        <f t="shared" si="15"/>
        <v>0</v>
      </c>
      <c r="I158" s="4">
        <f t="shared" si="16"/>
        <v>0</v>
      </c>
      <c r="J158" s="4">
        <f t="shared" si="17"/>
        <v>0</v>
      </c>
    </row>
    <row r="159" spans="1:10" x14ac:dyDescent="0.2">
      <c r="A159" s="1" t="s">
        <v>34</v>
      </c>
      <c r="B159" s="1" t="s">
        <v>37</v>
      </c>
      <c r="C159" s="5">
        <v>28856</v>
      </c>
      <c r="D159" s="4">
        <v>0</v>
      </c>
      <c r="E159" s="1">
        <f t="shared" si="13"/>
        <v>1979</v>
      </c>
      <c r="G159" s="21">
        <f t="shared" si="14"/>
        <v>0</v>
      </c>
      <c r="H159" s="1">
        <f t="shared" si="15"/>
        <v>0</v>
      </c>
      <c r="I159" s="4">
        <f t="shared" si="16"/>
        <v>0</v>
      </c>
      <c r="J159" s="4">
        <f t="shared" si="17"/>
        <v>0</v>
      </c>
    </row>
    <row r="160" spans="1:10" x14ac:dyDescent="0.2">
      <c r="A160" s="1" t="s">
        <v>34</v>
      </c>
      <c r="B160" s="1" t="s">
        <v>37</v>
      </c>
      <c r="C160" s="5">
        <v>29221</v>
      </c>
      <c r="D160" s="4">
        <v>0</v>
      </c>
      <c r="E160" s="1">
        <f t="shared" si="13"/>
        <v>1980</v>
      </c>
      <c r="G160" s="21">
        <f t="shared" si="14"/>
        <v>0</v>
      </c>
      <c r="H160" s="1">
        <f t="shared" si="15"/>
        <v>0</v>
      </c>
      <c r="I160" s="4">
        <f t="shared" si="16"/>
        <v>0</v>
      </c>
      <c r="J160" s="4">
        <f t="shared" si="17"/>
        <v>0</v>
      </c>
    </row>
    <row r="161" spans="1:10" x14ac:dyDescent="0.2">
      <c r="A161" s="1" t="s">
        <v>34</v>
      </c>
      <c r="B161" s="1" t="s">
        <v>37</v>
      </c>
      <c r="C161" s="5">
        <v>29587</v>
      </c>
      <c r="D161" s="4">
        <v>0</v>
      </c>
      <c r="E161" s="1">
        <f t="shared" si="13"/>
        <v>1981</v>
      </c>
      <c r="G161" s="21">
        <f t="shared" si="14"/>
        <v>0</v>
      </c>
      <c r="H161" s="1">
        <f t="shared" si="15"/>
        <v>0</v>
      </c>
      <c r="I161" s="4">
        <f t="shared" si="16"/>
        <v>0</v>
      </c>
      <c r="J161" s="4">
        <f t="shared" si="17"/>
        <v>0</v>
      </c>
    </row>
    <row r="162" spans="1:10" x14ac:dyDescent="0.2">
      <c r="A162" s="1" t="s">
        <v>34</v>
      </c>
      <c r="B162" s="1" t="s">
        <v>37</v>
      </c>
      <c r="C162" s="5">
        <v>29952</v>
      </c>
      <c r="D162" s="4">
        <v>0</v>
      </c>
      <c r="E162" s="1">
        <f t="shared" si="13"/>
        <v>1982</v>
      </c>
      <c r="G162" s="21">
        <f t="shared" si="14"/>
        <v>0</v>
      </c>
      <c r="H162" s="1">
        <f t="shared" si="15"/>
        <v>0</v>
      </c>
      <c r="I162" s="4">
        <f t="shared" si="16"/>
        <v>0</v>
      </c>
      <c r="J162" s="4">
        <f t="shared" si="17"/>
        <v>0</v>
      </c>
    </row>
    <row r="163" spans="1:10" x14ac:dyDescent="0.2">
      <c r="A163" s="1" t="s">
        <v>34</v>
      </c>
      <c r="B163" s="1" t="s">
        <v>37</v>
      </c>
      <c r="C163" s="5">
        <v>30317</v>
      </c>
      <c r="D163" s="4">
        <v>0</v>
      </c>
      <c r="E163" s="1">
        <f t="shared" si="13"/>
        <v>1983</v>
      </c>
      <c r="G163" s="21">
        <f t="shared" si="14"/>
        <v>0</v>
      </c>
      <c r="H163" s="1">
        <f t="shared" si="15"/>
        <v>0</v>
      </c>
      <c r="I163" s="4">
        <f t="shared" si="16"/>
        <v>0</v>
      </c>
      <c r="J163" s="4">
        <f t="shared" si="17"/>
        <v>0</v>
      </c>
    </row>
    <row r="164" spans="1:10" x14ac:dyDescent="0.2">
      <c r="A164" s="1" t="s">
        <v>34</v>
      </c>
      <c r="B164" s="1" t="s">
        <v>37</v>
      </c>
      <c r="C164" s="5">
        <v>33604</v>
      </c>
      <c r="D164" s="4">
        <v>381.91</v>
      </c>
      <c r="E164" s="1">
        <f t="shared" si="13"/>
        <v>1992</v>
      </c>
      <c r="G164" s="21">
        <f t="shared" si="14"/>
        <v>24.5</v>
      </c>
      <c r="H164" s="1">
        <f t="shared" si="15"/>
        <v>0.5</v>
      </c>
      <c r="I164" s="4">
        <f t="shared" si="16"/>
        <v>15.276400000000001</v>
      </c>
      <c r="J164" s="4">
        <f t="shared" si="17"/>
        <v>7.6382000000000003</v>
      </c>
    </row>
    <row r="165" spans="1:10" x14ac:dyDescent="0.2">
      <c r="A165" s="1" t="s">
        <v>34</v>
      </c>
      <c r="B165" s="1" t="s">
        <v>37</v>
      </c>
      <c r="C165" s="5">
        <v>34335</v>
      </c>
      <c r="D165" s="4">
        <v>13016.53</v>
      </c>
      <c r="E165" s="1">
        <f t="shared" si="13"/>
        <v>1994</v>
      </c>
      <c r="G165" s="21">
        <f t="shared" si="14"/>
        <v>22.5</v>
      </c>
      <c r="H165" s="1">
        <f t="shared" si="15"/>
        <v>2.5</v>
      </c>
      <c r="I165" s="4">
        <f t="shared" si="16"/>
        <v>520.66120000000001</v>
      </c>
      <c r="J165" s="4">
        <f t="shared" si="17"/>
        <v>1301.653</v>
      </c>
    </row>
    <row r="166" spans="1:10" x14ac:dyDescent="0.2">
      <c r="A166" s="1" t="s">
        <v>34</v>
      </c>
      <c r="B166" s="1" t="s">
        <v>37</v>
      </c>
      <c r="C166" s="5">
        <v>34700</v>
      </c>
      <c r="D166" s="4">
        <v>1346.08</v>
      </c>
      <c r="E166" s="1">
        <f t="shared" si="13"/>
        <v>1995</v>
      </c>
      <c r="G166" s="21">
        <f t="shared" si="14"/>
        <v>21.5</v>
      </c>
      <c r="H166" s="1">
        <f t="shared" si="15"/>
        <v>3.5</v>
      </c>
      <c r="I166" s="4">
        <f t="shared" si="16"/>
        <v>53.843199999999996</v>
      </c>
      <c r="J166" s="4">
        <f t="shared" si="17"/>
        <v>188.45119999999997</v>
      </c>
    </row>
    <row r="167" spans="1:10" x14ac:dyDescent="0.2">
      <c r="A167" s="1" t="s">
        <v>34</v>
      </c>
      <c r="B167" s="1" t="s">
        <v>30</v>
      </c>
      <c r="C167" s="5">
        <v>26665</v>
      </c>
      <c r="D167" s="4">
        <v>0</v>
      </c>
      <c r="E167" s="1">
        <f t="shared" si="13"/>
        <v>1973</v>
      </c>
      <c r="G167" s="21">
        <f t="shared" si="14"/>
        <v>0</v>
      </c>
      <c r="H167" s="1">
        <f t="shared" si="15"/>
        <v>0</v>
      </c>
      <c r="I167" s="4">
        <f t="shared" si="16"/>
        <v>0</v>
      </c>
      <c r="J167" s="4">
        <f t="shared" si="17"/>
        <v>0</v>
      </c>
    </row>
    <row r="168" spans="1:10" x14ac:dyDescent="0.2">
      <c r="A168" s="1" t="s">
        <v>34</v>
      </c>
      <c r="B168" s="1" t="s">
        <v>30</v>
      </c>
      <c r="C168" s="5">
        <v>27030</v>
      </c>
      <c r="D168" s="4">
        <v>0</v>
      </c>
      <c r="E168" s="1">
        <f t="shared" si="13"/>
        <v>1974</v>
      </c>
      <c r="G168" s="21">
        <f t="shared" si="14"/>
        <v>0</v>
      </c>
      <c r="H168" s="1">
        <f t="shared" si="15"/>
        <v>0</v>
      </c>
      <c r="I168" s="4">
        <f t="shared" si="16"/>
        <v>0</v>
      </c>
      <c r="J168" s="4">
        <f t="shared" si="17"/>
        <v>0</v>
      </c>
    </row>
    <row r="169" spans="1:10" x14ac:dyDescent="0.2">
      <c r="A169" s="1" t="s">
        <v>34</v>
      </c>
      <c r="B169" s="1" t="s">
        <v>30</v>
      </c>
      <c r="C169" s="5">
        <v>27395</v>
      </c>
      <c r="D169" s="4">
        <v>0</v>
      </c>
      <c r="E169" s="1">
        <f t="shared" si="13"/>
        <v>1975</v>
      </c>
      <c r="G169" s="21">
        <f t="shared" si="14"/>
        <v>0</v>
      </c>
      <c r="H169" s="1">
        <f t="shared" si="15"/>
        <v>0</v>
      </c>
      <c r="I169" s="4">
        <f t="shared" si="16"/>
        <v>0</v>
      </c>
      <c r="J169" s="4">
        <f t="shared" si="17"/>
        <v>0</v>
      </c>
    </row>
    <row r="170" spans="1:10" x14ac:dyDescent="0.2">
      <c r="A170" s="1" t="s">
        <v>34</v>
      </c>
      <c r="B170" s="1" t="s">
        <v>30</v>
      </c>
      <c r="C170" s="5">
        <v>28856</v>
      </c>
      <c r="D170" s="4">
        <v>0</v>
      </c>
      <c r="E170" s="1">
        <f t="shared" si="13"/>
        <v>1979</v>
      </c>
      <c r="G170" s="21">
        <f t="shared" si="14"/>
        <v>0</v>
      </c>
      <c r="H170" s="1">
        <f t="shared" si="15"/>
        <v>0</v>
      </c>
      <c r="I170" s="4">
        <f t="shared" si="16"/>
        <v>0</v>
      </c>
      <c r="J170" s="4">
        <f t="shared" si="17"/>
        <v>0</v>
      </c>
    </row>
    <row r="171" spans="1:10" x14ac:dyDescent="0.2">
      <c r="A171" s="1" t="s">
        <v>34</v>
      </c>
      <c r="B171" s="1" t="s">
        <v>30</v>
      </c>
      <c r="C171" s="5">
        <v>29221</v>
      </c>
      <c r="D171" s="4">
        <v>0</v>
      </c>
      <c r="E171" s="1">
        <f t="shared" si="13"/>
        <v>1980</v>
      </c>
      <c r="G171" s="21">
        <f t="shared" si="14"/>
        <v>0</v>
      </c>
      <c r="H171" s="1">
        <f t="shared" si="15"/>
        <v>0</v>
      </c>
      <c r="I171" s="4">
        <f t="shared" si="16"/>
        <v>0</v>
      </c>
      <c r="J171" s="4">
        <f t="shared" si="17"/>
        <v>0</v>
      </c>
    </row>
    <row r="172" spans="1:10" x14ac:dyDescent="0.2">
      <c r="A172" s="1" t="s">
        <v>34</v>
      </c>
      <c r="B172" s="1" t="s">
        <v>30</v>
      </c>
      <c r="C172" s="5">
        <v>29587</v>
      </c>
      <c r="D172" s="4">
        <v>0</v>
      </c>
      <c r="E172" s="1">
        <f t="shared" si="13"/>
        <v>1981</v>
      </c>
      <c r="G172" s="21">
        <f t="shared" si="14"/>
        <v>0</v>
      </c>
      <c r="H172" s="1">
        <f t="shared" si="15"/>
        <v>0</v>
      </c>
      <c r="I172" s="4">
        <f t="shared" si="16"/>
        <v>0</v>
      </c>
      <c r="J172" s="4">
        <f t="shared" si="17"/>
        <v>0</v>
      </c>
    </row>
    <row r="173" spans="1:10" x14ac:dyDescent="0.2">
      <c r="A173" s="1" t="s">
        <v>34</v>
      </c>
      <c r="B173" s="1" t="s">
        <v>30</v>
      </c>
      <c r="C173" s="5">
        <v>29952</v>
      </c>
      <c r="D173" s="4">
        <v>0</v>
      </c>
      <c r="E173" s="1">
        <f t="shared" si="13"/>
        <v>1982</v>
      </c>
      <c r="G173" s="21">
        <f t="shared" si="14"/>
        <v>0</v>
      </c>
      <c r="H173" s="1">
        <f t="shared" si="15"/>
        <v>0</v>
      </c>
      <c r="I173" s="4">
        <f t="shared" si="16"/>
        <v>0</v>
      </c>
      <c r="J173" s="4">
        <f t="shared" si="17"/>
        <v>0</v>
      </c>
    </row>
    <row r="174" spans="1:10" x14ac:dyDescent="0.2">
      <c r="A174" s="1" t="s">
        <v>34</v>
      </c>
      <c r="B174" s="1" t="s">
        <v>30</v>
      </c>
      <c r="C174" s="5">
        <v>30317</v>
      </c>
      <c r="D174" s="4">
        <v>0</v>
      </c>
      <c r="E174" s="1">
        <f t="shared" si="13"/>
        <v>1983</v>
      </c>
      <c r="G174" s="21">
        <f t="shared" si="14"/>
        <v>0</v>
      </c>
      <c r="H174" s="1">
        <f t="shared" si="15"/>
        <v>0</v>
      </c>
      <c r="I174" s="4">
        <f t="shared" si="16"/>
        <v>0</v>
      </c>
      <c r="J174" s="4">
        <f t="shared" si="17"/>
        <v>0</v>
      </c>
    </row>
    <row r="175" spans="1:10" x14ac:dyDescent="0.2">
      <c r="A175" s="1" t="s">
        <v>34</v>
      </c>
      <c r="B175" s="1" t="s">
        <v>30</v>
      </c>
      <c r="C175" s="5">
        <v>33604</v>
      </c>
      <c r="D175" s="4">
        <v>278.17</v>
      </c>
      <c r="E175" s="1">
        <f t="shared" si="13"/>
        <v>1992</v>
      </c>
      <c r="G175" s="21">
        <f t="shared" si="14"/>
        <v>24.5</v>
      </c>
      <c r="H175" s="1">
        <f t="shared" si="15"/>
        <v>0.5</v>
      </c>
      <c r="I175" s="4">
        <f t="shared" si="16"/>
        <v>11.126800000000001</v>
      </c>
      <c r="J175" s="4">
        <f t="shared" si="17"/>
        <v>5.5634000000000006</v>
      </c>
    </row>
    <row r="176" spans="1:10" x14ac:dyDescent="0.2">
      <c r="A176" s="1" t="s">
        <v>34</v>
      </c>
      <c r="B176" s="1" t="s">
        <v>30</v>
      </c>
      <c r="C176" s="5">
        <v>34335</v>
      </c>
      <c r="D176" s="4">
        <v>9480.84</v>
      </c>
      <c r="E176" s="1">
        <f t="shared" si="13"/>
        <v>1994</v>
      </c>
      <c r="G176" s="21">
        <f t="shared" si="14"/>
        <v>22.5</v>
      </c>
      <c r="H176" s="1">
        <f t="shared" si="15"/>
        <v>2.5</v>
      </c>
      <c r="I176" s="4">
        <f t="shared" si="16"/>
        <v>379.23360000000002</v>
      </c>
      <c r="J176" s="4">
        <f t="shared" si="17"/>
        <v>948.08400000000006</v>
      </c>
    </row>
    <row r="177" spans="1:10" x14ac:dyDescent="0.2">
      <c r="A177" s="1" t="s">
        <v>34</v>
      </c>
      <c r="B177" s="1" t="s">
        <v>30</v>
      </c>
      <c r="C177" s="5">
        <v>34700</v>
      </c>
      <c r="D177" s="4">
        <v>980.44</v>
      </c>
      <c r="E177" s="1">
        <f t="shared" si="13"/>
        <v>1995</v>
      </c>
      <c r="G177" s="21">
        <f t="shared" si="14"/>
        <v>21.5</v>
      </c>
      <c r="H177" s="1">
        <f t="shared" si="15"/>
        <v>3.5</v>
      </c>
      <c r="I177" s="4">
        <f t="shared" si="16"/>
        <v>39.217600000000004</v>
      </c>
      <c r="J177" s="4">
        <f t="shared" si="17"/>
        <v>137.26160000000002</v>
      </c>
    </row>
    <row r="178" spans="1:10" x14ac:dyDescent="0.2">
      <c r="A178" s="1" t="s">
        <v>17</v>
      </c>
      <c r="B178" s="1" t="s">
        <v>56</v>
      </c>
      <c r="C178" s="5">
        <v>28126</v>
      </c>
      <c r="D178" s="4">
        <v>0</v>
      </c>
      <c r="E178" s="1">
        <f t="shared" si="13"/>
        <v>1977</v>
      </c>
      <c r="G178" s="21">
        <f t="shared" si="14"/>
        <v>0</v>
      </c>
      <c r="H178" s="1">
        <f t="shared" si="15"/>
        <v>0</v>
      </c>
      <c r="I178" s="4">
        <f t="shared" si="16"/>
        <v>0</v>
      </c>
      <c r="J178" s="4">
        <f t="shared" si="17"/>
        <v>0</v>
      </c>
    </row>
    <row r="179" spans="1:10" x14ac:dyDescent="0.2">
      <c r="A179" s="1" t="s">
        <v>17</v>
      </c>
      <c r="B179" s="1" t="s">
        <v>41</v>
      </c>
      <c r="C179" s="5">
        <v>23743</v>
      </c>
      <c r="D179" s="4">
        <v>0</v>
      </c>
      <c r="E179" s="1">
        <f t="shared" si="13"/>
        <v>1965</v>
      </c>
      <c r="G179" s="21">
        <f t="shared" si="14"/>
        <v>0</v>
      </c>
      <c r="H179" s="1">
        <f t="shared" si="15"/>
        <v>0</v>
      </c>
      <c r="I179" s="4">
        <f t="shared" si="16"/>
        <v>0</v>
      </c>
      <c r="J179" s="4">
        <f t="shared" si="17"/>
        <v>0</v>
      </c>
    </row>
    <row r="180" spans="1:10" x14ac:dyDescent="0.2">
      <c r="A180" s="1" t="s">
        <v>17</v>
      </c>
      <c r="B180" s="1" t="s">
        <v>41</v>
      </c>
      <c r="C180" s="5">
        <v>24473</v>
      </c>
      <c r="D180" s="4">
        <v>0</v>
      </c>
      <c r="E180" s="1">
        <f t="shared" si="13"/>
        <v>1967</v>
      </c>
      <c r="G180" s="21">
        <f t="shared" si="14"/>
        <v>0</v>
      </c>
      <c r="H180" s="1">
        <f t="shared" si="15"/>
        <v>0</v>
      </c>
      <c r="I180" s="4">
        <f t="shared" si="16"/>
        <v>0</v>
      </c>
      <c r="J180" s="4">
        <f t="shared" si="17"/>
        <v>0</v>
      </c>
    </row>
    <row r="181" spans="1:10" x14ac:dyDescent="0.2">
      <c r="A181" s="1" t="s">
        <v>17</v>
      </c>
      <c r="B181" s="1" t="s">
        <v>41</v>
      </c>
      <c r="C181" s="5">
        <v>24838</v>
      </c>
      <c r="D181" s="4">
        <v>0</v>
      </c>
      <c r="E181" s="1">
        <f t="shared" si="13"/>
        <v>1968</v>
      </c>
      <c r="G181" s="21">
        <f t="shared" si="14"/>
        <v>0</v>
      </c>
      <c r="H181" s="1">
        <f t="shared" si="15"/>
        <v>0</v>
      </c>
      <c r="I181" s="4">
        <f t="shared" si="16"/>
        <v>0</v>
      </c>
      <c r="J181" s="4">
        <f t="shared" si="17"/>
        <v>0</v>
      </c>
    </row>
    <row r="182" spans="1:10" x14ac:dyDescent="0.2">
      <c r="A182" s="1" t="s">
        <v>17</v>
      </c>
      <c r="B182" s="1" t="s">
        <v>41</v>
      </c>
      <c r="C182" s="5">
        <v>25204</v>
      </c>
      <c r="D182" s="4">
        <v>0</v>
      </c>
      <c r="E182" s="1">
        <f t="shared" si="13"/>
        <v>1969</v>
      </c>
      <c r="G182" s="21">
        <f t="shared" si="14"/>
        <v>0</v>
      </c>
      <c r="H182" s="1">
        <f t="shared" si="15"/>
        <v>0</v>
      </c>
      <c r="I182" s="4">
        <f t="shared" si="16"/>
        <v>0</v>
      </c>
      <c r="J182" s="4">
        <f t="shared" si="17"/>
        <v>0</v>
      </c>
    </row>
    <row r="183" spans="1:10" x14ac:dyDescent="0.2">
      <c r="A183" s="1" t="s">
        <v>17</v>
      </c>
      <c r="B183" s="1" t="s">
        <v>41</v>
      </c>
      <c r="C183" s="5">
        <v>33604</v>
      </c>
      <c r="D183" s="4">
        <v>8750</v>
      </c>
      <c r="E183" s="1">
        <f t="shared" si="13"/>
        <v>1992</v>
      </c>
      <c r="G183" s="21">
        <f t="shared" si="14"/>
        <v>24.5</v>
      </c>
      <c r="H183" s="1">
        <f t="shared" si="15"/>
        <v>0.5</v>
      </c>
      <c r="I183" s="4">
        <f t="shared" si="16"/>
        <v>350</v>
      </c>
      <c r="J183" s="4">
        <f t="shared" si="17"/>
        <v>175</v>
      </c>
    </row>
    <row r="184" spans="1:10" x14ac:dyDescent="0.2">
      <c r="A184" s="1" t="s">
        <v>17</v>
      </c>
      <c r="B184" s="1" t="s">
        <v>41</v>
      </c>
      <c r="C184" s="5">
        <v>33970</v>
      </c>
      <c r="D184" s="4">
        <v>23988.05</v>
      </c>
      <c r="E184" s="1">
        <f t="shared" si="13"/>
        <v>1993</v>
      </c>
      <c r="G184" s="21">
        <f t="shared" si="14"/>
        <v>23.5</v>
      </c>
      <c r="H184" s="1">
        <f t="shared" si="15"/>
        <v>1.5</v>
      </c>
      <c r="I184" s="4">
        <f t="shared" si="16"/>
        <v>959.52199999999993</v>
      </c>
      <c r="J184" s="4">
        <f t="shared" si="17"/>
        <v>1439.2829999999999</v>
      </c>
    </row>
    <row r="185" spans="1:10" x14ac:dyDescent="0.2">
      <c r="A185" s="1" t="s">
        <v>17</v>
      </c>
      <c r="B185" s="1" t="s">
        <v>41</v>
      </c>
      <c r="C185" s="5">
        <v>34700</v>
      </c>
      <c r="D185" s="4">
        <v>3850</v>
      </c>
      <c r="E185" s="1">
        <f t="shared" si="13"/>
        <v>1995</v>
      </c>
      <c r="G185" s="21">
        <f t="shared" si="14"/>
        <v>21.5</v>
      </c>
      <c r="H185" s="1">
        <f t="shared" si="15"/>
        <v>3.5</v>
      </c>
      <c r="I185" s="4">
        <f t="shared" si="16"/>
        <v>154</v>
      </c>
      <c r="J185" s="4">
        <f t="shared" si="17"/>
        <v>539</v>
      </c>
    </row>
    <row r="186" spans="1:10" x14ac:dyDescent="0.2">
      <c r="A186" s="1" t="s">
        <v>17</v>
      </c>
      <c r="B186" s="1" t="s">
        <v>41</v>
      </c>
      <c r="C186" s="5">
        <v>36161</v>
      </c>
      <c r="D186" s="4">
        <v>8500</v>
      </c>
      <c r="E186" s="1">
        <f t="shared" si="13"/>
        <v>1999</v>
      </c>
      <c r="G186" s="21">
        <f t="shared" si="14"/>
        <v>17.5</v>
      </c>
      <c r="H186" s="1">
        <f t="shared" si="15"/>
        <v>7.5</v>
      </c>
      <c r="I186" s="4">
        <f t="shared" si="16"/>
        <v>340</v>
      </c>
      <c r="J186" s="4">
        <f t="shared" si="17"/>
        <v>2550</v>
      </c>
    </row>
    <row r="187" spans="1:10" x14ac:dyDescent="0.2">
      <c r="A187" s="1" t="s">
        <v>17</v>
      </c>
      <c r="B187" s="1" t="s">
        <v>41</v>
      </c>
      <c r="C187" s="5">
        <v>36526</v>
      </c>
      <c r="D187" s="4">
        <v>8700</v>
      </c>
      <c r="E187" s="1">
        <f t="shared" si="13"/>
        <v>2000</v>
      </c>
      <c r="G187" s="21">
        <f t="shared" si="14"/>
        <v>16.5</v>
      </c>
      <c r="H187" s="1">
        <f t="shared" si="15"/>
        <v>8.5</v>
      </c>
      <c r="I187" s="4">
        <f t="shared" si="16"/>
        <v>348</v>
      </c>
      <c r="J187" s="4">
        <f t="shared" si="17"/>
        <v>2958</v>
      </c>
    </row>
    <row r="188" spans="1:10" x14ac:dyDescent="0.2">
      <c r="A188" s="1" t="s">
        <v>17</v>
      </c>
      <c r="B188" s="1" t="s">
        <v>41</v>
      </c>
      <c r="C188" s="5">
        <v>39448</v>
      </c>
      <c r="D188" s="4">
        <v>3438.47</v>
      </c>
      <c r="E188" s="1">
        <f t="shared" si="13"/>
        <v>2008</v>
      </c>
      <c r="G188" s="21">
        <f t="shared" si="14"/>
        <v>8.5</v>
      </c>
      <c r="H188" s="1">
        <f t="shared" si="15"/>
        <v>16.5</v>
      </c>
      <c r="I188" s="4">
        <f t="shared" si="16"/>
        <v>137.53880000000001</v>
      </c>
      <c r="J188" s="4">
        <f t="shared" si="17"/>
        <v>2269.3902000000003</v>
      </c>
    </row>
    <row r="189" spans="1:10" x14ac:dyDescent="0.2">
      <c r="A189" s="1" t="s">
        <v>17</v>
      </c>
      <c r="B189" s="1" t="s">
        <v>30</v>
      </c>
      <c r="C189" s="5">
        <v>34700</v>
      </c>
      <c r="D189" s="4">
        <v>23687.64</v>
      </c>
      <c r="E189" s="1">
        <f t="shared" si="13"/>
        <v>1995</v>
      </c>
      <c r="G189" s="21">
        <f t="shared" si="14"/>
        <v>21.5</v>
      </c>
      <c r="H189" s="1">
        <f t="shared" si="15"/>
        <v>3.5</v>
      </c>
      <c r="I189" s="4">
        <f t="shared" si="16"/>
        <v>947.50559999999996</v>
      </c>
      <c r="J189" s="4">
        <f t="shared" si="17"/>
        <v>3316.2695999999996</v>
      </c>
    </row>
    <row r="190" spans="1:10" x14ac:dyDescent="0.2">
      <c r="A190" s="1" t="s">
        <v>17</v>
      </c>
      <c r="B190" s="1" t="s">
        <v>30</v>
      </c>
      <c r="C190" s="5">
        <v>37987</v>
      </c>
      <c r="D190" s="4">
        <v>20449.62</v>
      </c>
      <c r="E190" s="1">
        <f t="shared" si="13"/>
        <v>2004</v>
      </c>
      <c r="G190" s="21">
        <f t="shared" si="14"/>
        <v>12.5</v>
      </c>
      <c r="H190" s="1">
        <f t="shared" si="15"/>
        <v>12.5</v>
      </c>
      <c r="I190" s="4">
        <f t="shared" si="16"/>
        <v>817.98479999999995</v>
      </c>
      <c r="J190" s="4">
        <f t="shared" si="17"/>
        <v>10224.81</v>
      </c>
    </row>
    <row r="191" spans="1:10" x14ac:dyDescent="0.2">
      <c r="A191" s="1" t="s">
        <v>17</v>
      </c>
      <c r="B191" s="1" t="s">
        <v>30</v>
      </c>
      <c r="C191" s="5">
        <v>38353</v>
      </c>
      <c r="D191" s="4">
        <v>597.5</v>
      </c>
      <c r="E191" s="1">
        <f t="shared" si="13"/>
        <v>2005</v>
      </c>
      <c r="G191" s="21">
        <f t="shared" si="14"/>
        <v>11.5</v>
      </c>
      <c r="H191" s="1">
        <f t="shared" si="15"/>
        <v>13.5</v>
      </c>
      <c r="I191" s="4">
        <f t="shared" si="16"/>
        <v>23.900000000000002</v>
      </c>
      <c r="J191" s="4">
        <f t="shared" si="17"/>
        <v>322.65000000000003</v>
      </c>
    </row>
    <row r="192" spans="1:10" x14ac:dyDescent="0.2">
      <c r="A192" s="1" t="s">
        <v>17</v>
      </c>
      <c r="B192" s="1" t="s">
        <v>30</v>
      </c>
      <c r="C192" s="5">
        <v>38718</v>
      </c>
      <c r="D192" s="4">
        <v>39536.69</v>
      </c>
      <c r="E192" s="1">
        <f t="shared" si="13"/>
        <v>2006</v>
      </c>
      <c r="G192" s="21">
        <f t="shared" si="14"/>
        <v>10.5</v>
      </c>
      <c r="H192" s="1">
        <f t="shared" si="15"/>
        <v>14.5</v>
      </c>
      <c r="I192" s="4">
        <f t="shared" si="16"/>
        <v>1581.4676000000002</v>
      </c>
      <c r="J192" s="4">
        <f t="shared" si="17"/>
        <v>22931.280200000001</v>
      </c>
    </row>
    <row r="193" spans="1:10" x14ac:dyDescent="0.2">
      <c r="A193" s="1" t="s">
        <v>17</v>
      </c>
      <c r="B193" s="1" t="s">
        <v>30</v>
      </c>
      <c r="C193" s="5">
        <v>42064</v>
      </c>
      <c r="D193" s="4">
        <v>3888.34</v>
      </c>
      <c r="E193" s="1">
        <f t="shared" si="13"/>
        <v>2015</v>
      </c>
      <c r="G193" s="21">
        <f t="shared" si="14"/>
        <v>1.5</v>
      </c>
      <c r="H193" s="1">
        <f t="shared" si="15"/>
        <v>23.5</v>
      </c>
      <c r="I193" s="4">
        <f t="shared" si="16"/>
        <v>155.53360000000001</v>
      </c>
      <c r="J193" s="4">
        <f t="shared" si="17"/>
        <v>3655.0396000000001</v>
      </c>
    </row>
    <row r="194" spans="1:10" x14ac:dyDescent="0.2">
      <c r="A194" s="1" t="s">
        <v>1343</v>
      </c>
      <c r="D194" s="4">
        <v>4630209.4400000013</v>
      </c>
    </row>
    <row r="207" spans="1:10" x14ac:dyDescent="0.2">
      <c r="G207" s="20"/>
    </row>
    <row r="208" spans="1:10" x14ac:dyDescent="0.2">
      <c r="G208" s="20"/>
    </row>
    <row r="209" spans="7:7" x14ac:dyDescent="0.2">
      <c r="G209" s="20"/>
    </row>
    <row r="210" spans="7:7" x14ac:dyDescent="0.2">
      <c r="G210" s="20"/>
    </row>
    <row r="211" spans="7:7" x14ac:dyDescent="0.2">
      <c r="G211" s="20"/>
    </row>
    <row r="212" spans="7:7" x14ac:dyDescent="0.2">
      <c r="G212" s="20"/>
    </row>
    <row r="213" spans="7:7" x14ac:dyDescent="0.2">
      <c r="G213" s="20"/>
    </row>
    <row r="214" spans="7:7" x14ac:dyDescent="0.2">
      <c r="G214" s="20"/>
    </row>
    <row r="215" spans="7:7" x14ac:dyDescent="0.2">
      <c r="G215" s="20"/>
    </row>
    <row r="216" spans="7:7" x14ac:dyDescent="0.2">
      <c r="G216" s="20"/>
    </row>
    <row r="217" spans="7:7" x14ac:dyDescent="0.2">
      <c r="G217" s="20"/>
    </row>
    <row r="218" spans="7:7" x14ac:dyDescent="0.2">
      <c r="G218" s="20"/>
    </row>
    <row r="219" spans="7:7" x14ac:dyDescent="0.2">
      <c r="G219" s="20"/>
    </row>
    <row r="220" spans="7:7" x14ac:dyDescent="0.2">
      <c r="G220" s="20"/>
    </row>
    <row r="221" spans="7:7" x14ac:dyDescent="0.2">
      <c r="G221" s="20"/>
    </row>
    <row r="222" spans="7:7" x14ac:dyDescent="0.2">
      <c r="G222" s="20"/>
    </row>
    <row r="223" spans="7:7" x14ac:dyDescent="0.2">
      <c r="G223" s="20"/>
    </row>
    <row r="224" spans="7:7" x14ac:dyDescent="0.2">
      <c r="G224" s="20"/>
    </row>
    <row r="225" spans="7:7" x14ac:dyDescent="0.2">
      <c r="G225" s="20"/>
    </row>
    <row r="226" spans="7:7" x14ac:dyDescent="0.2">
      <c r="G226" s="20"/>
    </row>
    <row r="227" spans="7:7" x14ac:dyDescent="0.2">
      <c r="G227" s="20"/>
    </row>
    <row r="228" spans="7:7" x14ac:dyDescent="0.2">
      <c r="G228" s="20"/>
    </row>
    <row r="229" spans="7:7" x14ac:dyDescent="0.2">
      <c r="G229" s="20"/>
    </row>
    <row r="230" spans="7:7" x14ac:dyDescent="0.2">
      <c r="G230" s="20"/>
    </row>
    <row r="231" spans="7:7" x14ac:dyDescent="0.2">
      <c r="G231" s="20"/>
    </row>
    <row r="232" spans="7:7" x14ac:dyDescent="0.2">
      <c r="G232" s="20"/>
    </row>
    <row r="233" spans="7:7" x14ac:dyDescent="0.2">
      <c r="G233" s="20"/>
    </row>
    <row r="234" spans="7:7" x14ac:dyDescent="0.2">
      <c r="G234" s="20"/>
    </row>
    <row r="235" spans="7:7" x14ac:dyDescent="0.2">
      <c r="G235" s="20"/>
    </row>
    <row r="236" spans="7:7" x14ac:dyDescent="0.2">
      <c r="G236" s="20"/>
    </row>
    <row r="237" spans="7:7" x14ac:dyDescent="0.2">
      <c r="G237" s="20"/>
    </row>
    <row r="238" spans="7:7" x14ac:dyDescent="0.2">
      <c r="G238" s="20"/>
    </row>
    <row r="239" spans="7:7" x14ac:dyDescent="0.2">
      <c r="G239" s="20"/>
    </row>
    <row r="240" spans="7:7" x14ac:dyDescent="0.2">
      <c r="G240" s="20"/>
    </row>
    <row r="241" spans="7:7" x14ac:dyDescent="0.2">
      <c r="G241" s="20"/>
    </row>
    <row r="242" spans="7:7" x14ac:dyDescent="0.2">
      <c r="G242" s="20"/>
    </row>
    <row r="243" spans="7:7" x14ac:dyDescent="0.2">
      <c r="G243" s="20"/>
    </row>
    <row r="244" spans="7:7" x14ac:dyDescent="0.2">
      <c r="G244" s="20"/>
    </row>
    <row r="245" spans="7:7" x14ac:dyDescent="0.2">
      <c r="G245" s="20"/>
    </row>
    <row r="246" spans="7:7" x14ac:dyDescent="0.2">
      <c r="G246" s="20"/>
    </row>
    <row r="247" spans="7:7" x14ac:dyDescent="0.2">
      <c r="G247" s="20"/>
    </row>
    <row r="248" spans="7:7" x14ac:dyDescent="0.2">
      <c r="G248" s="20"/>
    </row>
    <row r="249" spans="7:7" x14ac:dyDescent="0.2">
      <c r="G249" s="20"/>
    </row>
    <row r="250" spans="7:7" x14ac:dyDescent="0.2">
      <c r="G250" s="20"/>
    </row>
    <row r="251" spans="7:7" x14ac:dyDescent="0.2">
      <c r="G251" s="20"/>
    </row>
    <row r="252" spans="7:7" x14ac:dyDescent="0.2">
      <c r="G252" s="20"/>
    </row>
    <row r="253" spans="7:7" x14ac:dyDescent="0.2">
      <c r="G253" s="20"/>
    </row>
    <row r="254" spans="7:7" x14ac:dyDescent="0.2">
      <c r="G254" s="20"/>
    </row>
    <row r="255" spans="7:7" x14ac:dyDescent="0.2">
      <c r="G255" s="20"/>
    </row>
    <row r="256" spans="7:7" x14ac:dyDescent="0.2">
      <c r="G256" s="20"/>
    </row>
    <row r="257" spans="7:7" x14ac:dyDescent="0.2">
      <c r="G257" s="20"/>
    </row>
    <row r="258" spans="7:7" x14ac:dyDescent="0.2">
      <c r="G258" s="20"/>
    </row>
    <row r="259" spans="7:7" x14ac:dyDescent="0.2">
      <c r="G259" s="20"/>
    </row>
    <row r="260" spans="7:7" x14ac:dyDescent="0.2">
      <c r="G260" s="20"/>
    </row>
    <row r="261" spans="7:7" x14ac:dyDescent="0.2">
      <c r="G261" s="20"/>
    </row>
    <row r="262" spans="7:7" x14ac:dyDescent="0.2">
      <c r="G262" s="20"/>
    </row>
    <row r="263" spans="7:7" x14ac:dyDescent="0.2">
      <c r="G263" s="20"/>
    </row>
  </sheetData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8"/>
  <sheetViews>
    <sheetView workbookViewId="0">
      <selection activeCell="Q11" sqref="Q11:Q15"/>
    </sheetView>
  </sheetViews>
  <sheetFormatPr defaultRowHeight="12.75" x14ac:dyDescent="0.2"/>
  <cols>
    <col min="1" max="1" width="17.42578125" style="1" bestFit="1" customWidth="1"/>
    <col min="2" max="2" width="22" style="1" bestFit="1" customWidth="1"/>
    <col min="3" max="3" width="10.42578125" style="1" bestFit="1" customWidth="1"/>
    <col min="4" max="4" width="22" style="1" bestFit="1" customWidth="1"/>
    <col min="5" max="5" width="9.140625" style="1"/>
    <col min="6" max="6" width="13.28515625" style="1" bestFit="1" customWidth="1"/>
    <col min="7" max="7" width="14" style="1" bestFit="1" customWidth="1"/>
    <col min="8" max="9" width="15" style="1" bestFit="1" customWidth="1"/>
    <col min="10" max="14" width="9.140625" style="1"/>
    <col min="15" max="15" width="13.28515625" style="1" bestFit="1" customWidth="1"/>
    <col min="16" max="16" width="18.42578125" style="1" bestFit="1" customWidth="1"/>
    <col min="17" max="16384" width="9.140625" style="1"/>
  </cols>
  <sheetData>
    <row r="1" spans="1:17" x14ac:dyDescent="0.2">
      <c r="A1" s="2" t="s">
        <v>0</v>
      </c>
      <c r="B1" s="1" t="s">
        <v>62</v>
      </c>
      <c r="D1" s="5">
        <v>42735</v>
      </c>
      <c r="F1" s="1">
        <v>20</v>
      </c>
      <c r="H1" s="1">
        <v>0.05</v>
      </c>
    </row>
    <row r="3" spans="1:17" x14ac:dyDescent="0.2">
      <c r="A3" s="2" t="s">
        <v>2</v>
      </c>
      <c r="B3" s="2" t="s">
        <v>3</v>
      </c>
      <c r="C3" s="2" t="s">
        <v>8</v>
      </c>
      <c r="D3" t="s">
        <v>1344</v>
      </c>
      <c r="E3" s="1" t="s">
        <v>1354</v>
      </c>
      <c r="F3" s="1" t="s">
        <v>1351</v>
      </c>
      <c r="G3" s="1" t="s">
        <v>1355</v>
      </c>
      <c r="H3" s="1" t="s">
        <v>1352</v>
      </c>
      <c r="I3" s="1" t="s">
        <v>1353</v>
      </c>
      <c r="O3" s="1" t="s">
        <v>1352</v>
      </c>
      <c r="P3" s="1" t="s">
        <v>1353</v>
      </c>
    </row>
    <row r="4" spans="1:17" x14ac:dyDescent="0.2">
      <c r="A4" s="1" t="s">
        <v>12</v>
      </c>
      <c r="B4" s="1" t="s">
        <v>13</v>
      </c>
      <c r="C4" s="5">
        <v>31048</v>
      </c>
      <c r="D4" s="4">
        <v>0</v>
      </c>
      <c r="E4" s="1">
        <f>YEAR(C4)</f>
        <v>1985</v>
      </c>
      <c r="F4" s="1">
        <f>IF(D4&lt;&gt;0,YEARFRAC($D$1,DATE(YEAR(C4),6,30),0),)</f>
        <v>0</v>
      </c>
      <c r="G4" s="1">
        <f>IF(F4&lt;&gt;0,$F$1-F4,0)</f>
        <v>0</v>
      </c>
      <c r="H4" s="6">
        <f>IF(G4&lt;=0,0,D4*$H$1)</f>
        <v>0</v>
      </c>
      <c r="I4" s="4">
        <f>G4*H4</f>
        <v>0</v>
      </c>
      <c r="M4" s="22" t="s">
        <v>12</v>
      </c>
      <c r="N4" s="22" t="s">
        <v>13</v>
      </c>
      <c r="O4" s="6">
        <f>SUMIFS(H$4:H$356,$A$4:$A$356,$M4,$B$4:$B$356,$N4)</f>
        <v>642944.57700000016</v>
      </c>
      <c r="P4" s="6">
        <f>SUMIFS(I$4:I$356,$A$4:$A$356,$M4,$B$4:$B$356,$N4)</f>
        <v>9932884.0494999997</v>
      </c>
      <c r="Q4" s="4">
        <f>P4/SUMIFS($P$4:$P$15,$M$4:$M$15,M4)</f>
        <v>0.91424963555112648</v>
      </c>
    </row>
    <row r="5" spans="1:17" x14ac:dyDescent="0.2">
      <c r="A5" s="1" t="s">
        <v>12</v>
      </c>
      <c r="B5" s="1" t="s">
        <v>13</v>
      </c>
      <c r="C5" s="5">
        <v>31413</v>
      </c>
      <c r="D5" s="4">
        <v>0</v>
      </c>
      <c r="E5" s="1">
        <f t="shared" ref="E5:E68" si="0">YEAR(C5)</f>
        <v>1986</v>
      </c>
      <c r="F5" s="1">
        <f t="shared" ref="F5:F68" si="1">IF(D5&lt;&gt;0,YEARFRAC($D$1,DATE(YEAR(C5),6,30),0),)</f>
        <v>0</v>
      </c>
      <c r="G5" s="1">
        <f t="shared" ref="G5:G68" si="2">IF(F5&lt;&gt;0,$F$1-F5,0)</f>
        <v>0</v>
      </c>
      <c r="H5" s="6">
        <f t="shared" ref="H5:H68" si="3">IF(G5&lt;=0,0,D5*$H$1)</f>
        <v>0</v>
      </c>
      <c r="I5" s="4">
        <f t="shared" ref="I5:I68" si="4">G5*H5</f>
        <v>0</v>
      </c>
      <c r="M5" s="22" t="s">
        <v>12</v>
      </c>
      <c r="N5" s="22" t="s">
        <v>45</v>
      </c>
      <c r="O5" s="6">
        <f t="shared" ref="O5:O15" si="5">SUMIFS(H$4:H$356,$A$4:$A$356,$M5,$B$4:$B$356,$N5)</f>
        <v>10830.36</v>
      </c>
      <c r="P5" s="6">
        <f t="shared" ref="P5:P15" si="6">SUMIFS(I$4:I$356,$A$4:$A$356,$M5,$B$4:$B$356,$N5)</f>
        <v>82196.761500000022</v>
      </c>
      <c r="Q5" s="4">
        <f t="shared" ref="Q5:Q10" si="7">P5/SUMIFS($P$4:$P$15,$M$4:$M$15,M5)</f>
        <v>7.5656132569714924E-3</v>
      </c>
    </row>
    <row r="6" spans="1:17" x14ac:dyDescent="0.2">
      <c r="A6" s="1" t="s">
        <v>12</v>
      </c>
      <c r="B6" s="1" t="s">
        <v>13</v>
      </c>
      <c r="C6" s="5">
        <v>31778</v>
      </c>
      <c r="D6" s="4">
        <v>0</v>
      </c>
      <c r="E6" s="1">
        <f t="shared" si="0"/>
        <v>1987</v>
      </c>
      <c r="F6" s="1">
        <f t="shared" si="1"/>
        <v>0</v>
      </c>
      <c r="G6" s="1">
        <f t="shared" si="2"/>
        <v>0</v>
      </c>
      <c r="H6" s="6">
        <f t="shared" si="3"/>
        <v>0</v>
      </c>
      <c r="I6" s="4">
        <f t="shared" si="4"/>
        <v>0</v>
      </c>
      <c r="M6" s="22" t="s">
        <v>12</v>
      </c>
      <c r="N6" s="22" t="s">
        <v>30</v>
      </c>
      <c r="O6" s="6">
        <f t="shared" si="5"/>
        <v>1044.6970000000001</v>
      </c>
      <c r="P6" s="6">
        <f t="shared" si="6"/>
        <v>3342.1815000000006</v>
      </c>
      <c r="Q6" s="4">
        <f t="shared" si="7"/>
        <v>3.0762346596349623E-4</v>
      </c>
    </row>
    <row r="7" spans="1:17" x14ac:dyDescent="0.2">
      <c r="A7" s="1" t="s">
        <v>12</v>
      </c>
      <c r="B7" s="1" t="s">
        <v>13</v>
      </c>
      <c r="C7" s="5">
        <v>32143</v>
      </c>
      <c r="D7" s="4">
        <v>0</v>
      </c>
      <c r="E7" s="1">
        <f t="shared" si="0"/>
        <v>1988</v>
      </c>
      <c r="F7" s="1">
        <f t="shared" si="1"/>
        <v>0</v>
      </c>
      <c r="G7" s="1">
        <f t="shared" si="2"/>
        <v>0</v>
      </c>
      <c r="H7" s="6">
        <f t="shared" si="3"/>
        <v>0</v>
      </c>
      <c r="I7" s="4">
        <f t="shared" si="4"/>
        <v>0</v>
      </c>
      <c r="M7" s="22" t="s">
        <v>12</v>
      </c>
      <c r="N7" s="22" t="s">
        <v>37</v>
      </c>
      <c r="O7" s="6">
        <f t="shared" si="5"/>
        <v>48601.261500000001</v>
      </c>
      <c r="P7" s="6">
        <f t="shared" si="6"/>
        <v>846097.66275000002</v>
      </c>
      <c r="Q7" s="4">
        <f t="shared" si="7"/>
        <v>7.7877127725938369E-2</v>
      </c>
    </row>
    <row r="8" spans="1:17" x14ac:dyDescent="0.2">
      <c r="A8" s="1" t="s">
        <v>12</v>
      </c>
      <c r="B8" s="1" t="s">
        <v>13</v>
      </c>
      <c r="C8" s="5">
        <v>32509</v>
      </c>
      <c r="D8" s="4">
        <v>0</v>
      </c>
      <c r="E8" s="1">
        <f t="shared" si="0"/>
        <v>1989</v>
      </c>
      <c r="F8" s="1">
        <f t="shared" si="1"/>
        <v>0</v>
      </c>
      <c r="G8" s="1">
        <f t="shared" si="2"/>
        <v>0</v>
      </c>
      <c r="H8" s="6">
        <f t="shared" si="3"/>
        <v>0</v>
      </c>
      <c r="I8" s="4">
        <f t="shared" si="4"/>
        <v>0</v>
      </c>
      <c r="M8" s="22" t="s">
        <v>34</v>
      </c>
      <c r="N8" s="22" t="s">
        <v>45</v>
      </c>
      <c r="O8" s="6">
        <f t="shared" si="5"/>
        <v>127805.33700000001</v>
      </c>
      <c r="P8" s="6">
        <f t="shared" si="6"/>
        <v>1654466.3450000002</v>
      </c>
      <c r="Q8" s="4">
        <f t="shared" si="7"/>
        <v>0.81977369118839605</v>
      </c>
    </row>
    <row r="9" spans="1:17" x14ac:dyDescent="0.2">
      <c r="A9" s="1" t="s">
        <v>12</v>
      </c>
      <c r="B9" s="1" t="s">
        <v>13</v>
      </c>
      <c r="C9" s="5">
        <v>32874</v>
      </c>
      <c r="D9" s="4">
        <v>0</v>
      </c>
      <c r="E9" s="1">
        <f t="shared" si="0"/>
        <v>1990</v>
      </c>
      <c r="F9" s="1">
        <f t="shared" si="1"/>
        <v>0</v>
      </c>
      <c r="G9" s="1">
        <f t="shared" si="2"/>
        <v>0</v>
      </c>
      <c r="H9" s="6">
        <f t="shared" si="3"/>
        <v>0</v>
      </c>
      <c r="I9" s="4">
        <f t="shared" si="4"/>
        <v>0</v>
      </c>
      <c r="M9" s="22" t="s">
        <v>34</v>
      </c>
      <c r="N9" s="22" t="s">
        <v>30</v>
      </c>
      <c r="O9" s="6">
        <f t="shared" si="5"/>
        <v>42480.017999999996</v>
      </c>
      <c r="P9" s="6">
        <f t="shared" si="6"/>
        <v>285284.01900000003</v>
      </c>
      <c r="Q9" s="4">
        <f t="shared" si="7"/>
        <v>0.1413557513572091</v>
      </c>
    </row>
    <row r="10" spans="1:17" x14ac:dyDescent="0.2">
      <c r="A10" s="1" t="s">
        <v>12</v>
      </c>
      <c r="B10" s="1" t="s">
        <v>13</v>
      </c>
      <c r="C10" s="5">
        <v>33239</v>
      </c>
      <c r="D10" s="4">
        <v>0</v>
      </c>
      <c r="E10" s="1">
        <f t="shared" si="0"/>
        <v>1991</v>
      </c>
      <c r="F10" s="1">
        <f t="shared" si="1"/>
        <v>0</v>
      </c>
      <c r="G10" s="1">
        <f t="shared" si="2"/>
        <v>0</v>
      </c>
      <c r="H10" s="6">
        <f t="shared" si="3"/>
        <v>0</v>
      </c>
      <c r="I10" s="4">
        <f t="shared" si="4"/>
        <v>0</v>
      </c>
      <c r="M10" s="22" t="s">
        <v>34</v>
      </c>
      <c r="N10" s="22" t="s">
        <v>37</v>
      </c>
      <c r="O10" s="6">
        <f t="shared" si="5"/>
        <v>13287.166999999999</v>
      </c>
      <c r="P10" s="6">
        <f t="shared" si="6"/>
        <v>78448.515500000009</v>
      </c>
      <c r="Q10" s="4">
        <f t="shared" si="7"/>
        <v>3.887055745439482E-2</v>
      </c>
    </row>
    <row r="11" spans="1:17" x14ac:dyDescent="0.2">
      <c r="A11" s="1" t="s">
        <v>12</v>
      </c>
      <c r="B11" s="1" t="s">
        <v>13</v>
      </c>
      <c r="C11" s="5">
        <v>33604</v>
      </c>
      <c r="D11" s="4">
        <v>0</v>
      </c>
      <c r="E11" s="1">
        <f t="shared" si="0"/>
        <v>1992</v>
      </c>
      <c r="F11" s="1">
        <f t="shared" si="1"/>
        <v>0</v>
      </c>
      <c r="G11" s="1">
        <f t="shared" si="2"/>
        <v>0</v>
      </c>
      <c r="H11" s="6">
        <f t="shared" si="3"/>
        <v>0</v>
      </c>
      <c r="I11" s="4">
        <f t="shared" si="4"/>
        <v>0</v>
      </c>
      <c r="M11" s="22" t="s">
        <v>17</v>
      </c>
      <c r="N11" s="22" t="s">
        <v>13</v>
      </c>
      <c r="O11" s="6">
        <f t="shared" si="5"/>
        <v>157999.83800000002</v>
      </c>
      <c r="P11" s="6">
        <f t="shared" si="6"/>
        <v>2460198.8445000006</v>
      </c>
      <c r="Q11" s="19">
        <f>P11/P11</f>
        <v>1</v>
      </c>
    </row>
    <row r="12" spans="1:17" x14ac:dyDescent="0.2">
      <c r="A12" s="1" t="s">
        <v>12</v>
      </c>
      <c r="B12" s="1" t="s">
        <v>13</v>
      </c>
      <c r="C12" s="5">
        <v>33970</v>
      </c>
      <c r="D12" s="4">
        <v>0</v>
      </c>
      <c r="E12" s="1">
        <f t="shared" si="0"/>
        <v>1993</v>
      </c>
      <c r="F12" s="1">
        <f t="shared" si="1"/>
        <v>0</v>
      </c>
      <c r="G12" s="1">
        <f t="shared" si="2"/>
        <v>0</v>
      </c>
      <c r="H12" s="6">
        <f t="shared" si="3"/>
        <v>0</v>
      </c>
      <c r="I12" s="4">
        <f t="shared" si="4"/>
        <v>0</v>
      </c>
      <c r="M12" s="22" t="s">
        <v>17</v>
      </c>
      <c r="N12" s="22" t="s">
        <v>45</v>
      </c>
      <c r="O12" s="6">
        <f t="shared" si="5"/>
        <v>17203.375000000004</v>
      </c>
      <c r="P12" s="6">
        <f t="shared" si="6"/>
        <v>125932.4795</v>
      </c>
      <c r="Q12" s="19">
        <f>P12/SUM($P$12:$P$14)</f>
        <v>8.5569868827316986E-2</v>
      </c>
    </row>
    <row r="13" spans="1:17" x14ac:dyDescent="0.2">
      <c r="A13" s="1" t="s">
        <v>12</v>
      </c>
      <c r="B13" s="1" t="s">
        <v>13</v>
      </c>
      <c r="C13" s="5">
        <v>34335</v>
      </c>
      <c r="D13" s="4">
        <v>0</v>
      </c>
      <c r="E13" s="1">
        <f t="shared" si="0"/>
        <v>1994</v>
      </c>
      <c r="F13" s="1">
        <f t="shared" si="1"/>
        <v>0</v>
      </c>
      <c r="G13" s="1">
        <f t="shared" si="2"/>
        <v>0</v>
      </c>
      <c r="H13" s="6">
        <f t="shared" si="3"/>
        <v>0</v>
      </c>
      <c r="I13" s="4">
        <f t="shared" si="4"/>
        <v>0</v>
      </c>
      <c r="M13" s="22" t="s">
        <v>17</v>
      </c>
      <c r="N13" s="22" t="s">
        <v>30</v>
      </c>
      <c r="O13" s="6">
        <f t="shared" si="5"/>
        <v>95791.070500000002</v>
      </c>
      <c r="P13" s="6">
        <f t="shared" si="6"/>
        <v>1224654.3517499999</v>
      </c>
      <c r="Q13" s="19">
        <f>P13/SUM($P$12:$P$14)</f>
        <v>0.8321404664953842</v>
      </c>
    </row>
    <row r="14" spans="1:17" x14ac:dyDescent="0.2">
      <c r="A14" s="1" t="s">
        <v>12</v>
      </c>
      <c r="B14" s="1" t="s">
        <v>13</v>
      </c>
      <c r="C14" s="5">
        <v>34700</v>
      </c>
      <c r="D14" s="4">
        <v>0</v>
      </c>
      <c r="E14" s="1">
        <f t="shared" si="0"/>
        <v>1995</v>
      </c>
      <c r="F14" s="1">
        <f t="shared" si="1"/>
        <v>0</v>
      </c>
      <c r="G14" s="1">
        <f t="shared" si="2"/>
        <v>0</v>
      </c>
      <c r="H14" s="6">
        <f t="shared" si="3"/>
        <v>0</v>
      </c>
      <c r="I14" s="4">
        <f t="shared" si="4"/>
        <v>0</v>
      </c>
      <c r="M14" s="22" t="s">
        <v>17</v>
      </c>
      <c r="N14" s="22" t="s">
        <v>37</v>
      </c>
      <c r="O14" s="6">
        <f t="shared" si="5"/>
        <v>16897.053500000002</v>
      </c>
      <c r="P14" s="6">
        <f t="shared" si="6"/>
        <v>121105.02975000002</v>
      </c>
      <c r="Q14" s="19">
        <f>P14/SUM($P$12:$P$14)</f>
        <v>8.2289664677298938E-2</v>
      </c>
    </row>
    <row r="15" spans="1:17" x14ac:dyDescent="0.2">
      <c r="A15" s="1" t="s">
        <v>12</v>
      </c>
      <c r="B15" s="1" t="s">
        <v>13</v>
      </c>
      <c r="C15" s="5">
        <v>35065</v>
      </c>
      <c r="D15" s="4">
        <v>0</v>
      </c>
      <c r="E15" s="1">
        <f t="shared" si="0"/>
        <v>1996</v>
      </c>
      <c r="F15" s="1">
        <f t="shared" si="1"/>
        <v>0</v>
      </c>
      <c r="G15" s="1">
        <f t="shared" si="2"/>
        <v>0</v>
      </c>
      <c r="H15" s="6">
        <f t="shared" si="3"/>
        <v>0</v>
      </c>
      <c r="I15" s="4">
        <f t="shared" si="4"/>
        <v>0</v>
      </c>
      <c r="M15" s="22" t="s">
        <v>17</v>
      </c>
      <c r="N15" s="22" t="s">
        <v>41</v>
      </c>
      <c r="O15" s="6">
        <f t="shared" si="5"/>
        <v>47553.826000000008</v>
      </c>
      <c r="P15" s="6">
        <f t="shared" si="6"/>
        <v>444785.32050000003</v>
      </c>
      <c r="Q15" s="19">
        <f>IFERROR(P15/P15,0)</f>
        <v>1</v>
      </c>
    </row>
    <row r="16" spans="1:17" x14ac:dyDescent="0.2">
      <c r="A16" s="1" t="s">
        <v>12</v>
      </c>
      <c r="B16" s="1" t="s">
        <v>13</v>
      </c>
      <c r="C16" s="5">
        <v>35431</v>
      </c>
      <c r="D16" s="4">
        <v>9191.25</v>
      </c>
      <c r="E16" s="1">
        <f t="shared" si="0"/>
        <v>1997</v>
      </c>
      <c r="F16" s="1">
        <f t="shared" si="1"/>
        <v>19.5</v>
      </c>
      <c r="G16" s="1">
        <f t="shared" si="2"/>
        <v>0.5</v>
      </c>
      <c r="H16" s="6">
        <f t="shared" si="3"/>
        <v>459.5625</v>
      </c>
      <c r="I16" s="4">
        <f t="shared" si="4"/>
        <v>229.78125</v>
      </c>
    </row>
    <row r="17" spans="1:9" x14ac:dyDescent="0.2">
      <c r="A17" s="1" t="s">
        <v>12</v>
      </c>
      <c r="B17" s="1" t="s">
        <v>13</v>
      </c>
      <c r="C17" s="5">
        <v>35796</v>
      </c>
      <c r="D17" s="4">
        <v>15141.67</v>
      </c>
      <c r="E17" s="1">
        <f t="shared" si="0"/>
        <v>1998</v>
      </c>
      <c r="F17" s="1">
        <f t="shared" si="1"/>
        <v>18.5</v>
      </c>
      <c r="G17" s="1">
        <f t="shared" si="2"/>
        <v>1.5</v>
      </c>
      <c r="H17" s="6">
        <f t="shared" si="3"/>
        <v>757.08350000000007</v>
      </c>
      <c r="I17" s="4">
        <f t="shared" si="4"/>
        <v>1135.6252500000001</v>
      </c>
    </row>
    <row r="18" spans="1:9" x14ac:dyDescent="0.2">
      <c r="A18" s="1" t="s">
        <v>12</v>
      </c>
      <c r="B18" s="1" t="s">
        <v>13</v>
      </c>
      <c r="C18" s="5">
        <v>36161</v>
      </c>
      <c r="D18" s="4">
        <v>16803.060000000001</v>
      </c>
      <c r="E18" s="1">
        <f t="shared" si="0"/>
        <v>1999</v>
      </c>
      <c r="F18" s="1">
        <f t="shared" si="1"/>
        <v>17.5</v>
      </c>
      <c r="G18" s="1">
        <f t="shared" si="2"/>
        <v>2.5</v>
      </c>
      <c r="H18" s="6">
        <f t="shared" si="3"/>
        <v>840.15300000000013</v>
      </c>
      <c r="I18" s="4">
        <f t="shared" si="4"/>
        <v>2100.3825000000002</v>
      </c>
    </row>
    <row r="19" spans="1:9" x14ac:dyDescent="0.2">
      <c r="A19" s="1" t="s">
        <v>12</v>
      </c>
      <c r="B19" s="1" t="s">
        <v>13</v>
      </c>
      <c r="C19" s="5">
        <v>36526</v>
      </c>
      <c r="D19" s="4">
        <v>33636.07</v>
      </c>
      <c r="E19" s="1">
        <f t="shared" si="0"/>
        <v>2000</v>
      </c>
      <c r="F19" s="1">
        <f t="shared" si="1"/>
        <v>16.5</v>
      </c>
      <c r="G19" s="1">
        <f t="shared" si="2"/>
        <v>3.5</v>
      </c>
      <c r="H19" s="6">
        <f t="shared" si="3"/>
        <v>1681.8035</v>
      </c>
      <c r="I19" s="4">
        <f t="shared" si="4"/>
        <v>5886.3122499999999</v>
      </c>
    </row>
    <row r="20" spans="1:9" x14ac:dyDescent="0.2">
      <c r="A20" s="1" t="s">
        <v>12</v>
      </c>
      <c r="B20" s="1" t="s">
        <v>13</v>
      </c>
      <c r="C20" s="5">
        <v>36892</v>
      </c>
      <c r="D20" s="4">
        <v>7292.51</v>
      </c>
      <c r="E20" s="1">
        <f t="shared" si="0"/>
        <v>2001</v>
      </c>
      <c r="F20" s="1">
        <f t="shared" si="1"/>
        <v>15.5</v>
      </c>
      <c r="G20" s="1">
        <f t="shared" si="2"/>
        <v>4.5</v>
      </c>
      <c r="H20" s="6">
        <f t="shared" si="3"/>
        <v>364.62550000000005</v>
      </c>
      <c r="I20" s="4">
        <f t="shared" si="4"/>
        <v>1640.8147500000002</v>
      </c>
    </row>
    <row r="21" spans="1:9" x14ac:dyDescent="0.2">
      <c r="A21" s="1" t="s">
        <v>12</v>
      </c>
      <c r="B21" s="1" t="s">
        <v>13</v>
      </c>
      <c r="C21" s="5">
        <v>37257</v>
      </c>
      <c r="D21" s="4">
        <v>1504.34</v>
      </c>
      <c r="E21" s="1">
        <f t="shared" si="0"/>
        <v>2002</v>
      </c>
      <c r="F21" s="1">
        <f t="shared" si="1"/>
        <v>14.5</v>
      </c>
      <c r="G21" s="1">
        <f t="shared" si="2"/>
        <v>5.5</v>
      </c>
      <c r="H21" s="6">
        <f t="shared" si="3"/>
        <v>75.216999999999999</v>
      </c>
      <c r="I21" s="4">
        <f t="shared" si="4"/>
        <v>413.69349999999997</v>
      </c>
    </row>
    <row r="22" spans="1:9" x14ac:dyDescent="0.2">
      <c r="A22" s="1" t="s">
        <v>12</v>
      </c>
      <c r="B22" s="1" t="s">
        <v>13</v>
      </c>
      <c r="C22" s="5">
        <v>37622</v>
      </c>
      <c r="D22" s="4">
        <v>11882.05</v>
      </c>
      <c r="E22" s="1">
        <f t="shared" si="0"/>
        <v>2003</v>
      </c>
      <c r="F22" s="1">
        <f t="shared" si="1"/>
        <v>13.5</v>
      </c>
      <c r="G22" s="1">
        <f t="shared" si="2"/>
        <v>6.5</v>
      </c>
      <c r="H22" s="6">
        <f t="shared" si="3"/>
        <v>594.10249999999996</v>
      </c>
      <c r="I22" s="4">
        <f t="shared" si="4"/>
        <v>3861.6662499999998</v>
      </c>
    </row>
    <row r="23" spans="1:9" x14ac:dyDescent="0.2">
      <c r="A23" s="1" t="s">
        <v>12</v>
      </c>
      <c r="B23" s="1" t="s">
        <v>13</v>
      </c>
      <c r="C23" s="5">
        <v>37987</v>
      </c>
      <c r="D23" s="4">
        <v>26129.47</v>
      </c>
      <c r="E23" s="1">
        <f t="shared" si="0"/>
        <v>2004</v>
      </c>
      <c r="F23" s="1">
        <f t="shared" si="1"/>
        <v>12.5</v>
      </c>
      <c r="G23" s="1">
        <f t="shared" si="2"/>
        <v>7.5</v>
      </c>
      <c r="H23" s="6">
        <f t="shared" si="3"/>
        <v>1306.4735000000001</v>
      </c>
      <c r="I23" s="4">
        <f t="shared" si="4"/>
        <v>9798.5512500000004</v>
      </c>
    </row>
    <row r="24" spans="1:9" x14ac:dyDescent="0.2">
      <c r="A24" s="1" t="s">
        <v>12</v>
      </c>
      <c r="B24" s="1" t="s">
        <v>13</v>
      </c>
      <c r="C24" s="5">
        <v>38353</v>
      </c>
      <c r="D24" s="4">
        <v>198190.69</v>
      </c>
      <c r="E24" s="1">
        <f t="shared" si="0"/>
        <v>2005</v>
      </c>
      <c r="F24" s="1">
        <f t="shared" si="1"/>
        <v>11.5</v>
      </c>
      <c r="G24" s="1">
        <f t="shared" si="2"/>
        <v>8.5</v>
      </c>
      <c r="H24" s="6">
        <f t="shared" si="3"/>
        <v>9909.5345000000016</v>
      </c>
      <c r="I24" s="4">
        <f t="shared" si="4"/>
        <v>84231.043250000017</v>
      </c>
    </row>
    <row r="25" spans="1:9" x14ac:dyDescent="0.2">
      <c r="A25" s="1" t="s">
        <v>12</v>
      </c>
      <c r="B25" s="1" t="s">
        <v>13</v>
      </c>
      <c r="C25" s="5">
        <v>38718</v>
      </c>
      <c r="D25" s="4">
        <v>296486.65000000002</v>
      </c>
      <c r="E25" s="1">
        <f t="shared" si="0"/>
        <v>2006</v>
      </c>
      <c r="F25" s="1">
        <f t="shared" si="1"/>
        <v>10.5</v>
      </c>
      <c r="G25" s="1">
        <f t="shared" si="2"/>
        <v>9.5</v>
      </c>
      <c r="H25" s="6">
        <f t="shared" si="3"/>
        <v>14824.332500000002</v>
      </c>
      <c r="I25" s="4">
        <f t="shared" si="4"/>
        <v>140831.15875000003</v>
      </c>
    </row>
    <row r="26" spans="1:9" x14ac:dyDescent="0.2">
      <c r="A26" s="1" t="s">
        <v>12</v>
      </c>
      <c r="B26" s="1" t="s">
        <v>13</v>
      </c>
      <c r="C26" s="5">
        <v>39083</v>
      </c>
      <c r="D26" s="4">
        <v>372625.57</v>
      </c>
      <c r="E26" s="1">
        <f t="shared" si="0"/>
        <v>2007</v>
      </c>
      <c r="F26" s="1">
        <f t="shared" si="1"/>
        <v>9.5</v>
      </c>
      <c r="G26" s="1">
        <f t="shared" si="2"/>
        <v>10.5</v>
      </c>
      <c r="H26" s="6">
        <f t="shared" si="3"/>
        <v>18631.2785</v>
      </c>
      <c r="I26" s="4">
        <f t="shared" si="4"/>
        <v>195628.42425000001</v>
      </c>
    </row>
    <row r="27" spans="1:9" x14ac:dyDescent="0.2">
      <c r="A27" s="1" t="s">
        <v>12</v>
      </c>
      <c r="B27" s="1" t="s">
        <v>13</v>
      </c>
      <c r="C27" s="5">
        <v>39448</v>
      </c>
      <c r="D27" s="4">
        <v>573874.49</v>
      </c>
      <c r="E27" s="1">
        <f t="shared" si="0"/>
        <v>2008</v>
      </c>
      <c r="F27" s="1">
        <f t="shared" si="1"/>
        <v>8.5</v>
      </c>
      <c r="G27" s="1">
        <f t="shared" si="2"/>
        <v>11.5</v>
      </c>
      <c r="H27" s="6">
        <f t="shared" si="3"/>
        <v>28693.7245</v>
      </c>
      <c r="I27" s="4">
        <f t="shared" si="4"/>
        <v>329977.83175000001</v>
      </c>
    </row>
    <row r="28" spans="1:9" x14ac:dyDescent="0.2">
      <c r="A28" s="1" t="s">
        <v>12</v>
      </c>
      <c r="B28" s="1" t="s">
        <v>13</v>
      </c>
      <c r="C28" s="5">
        <v>39814</v>
      </c>
      <c r="D28" s="4">
        <v>1062631.74</v>
      </c>
      <c r="E28" s="1">
        <f t="shared" si="0"/>
        <v>2009</v>
      </c>
      <c r="F28" s="1">
        <f t="shared" si="1"/>
        <v>7.5</v>
      </c>
      <c r="G28" s="1">
        <f t="shared" si="2"/>
        <v>12.5</v>
      </c>
      <c r="H28" s="6">
        <f t="shared" si="3"/>
        <v>53131.587</v>
      </c>
      <c r="I28" s="4">
        <f t="shared" si="4"/>
        <v>664144.83750000002</v>
      </c>
    </row>
    <row r="29" spans="1:9" x14ac:dyDescent="0.2">
      <c r="A29" s="1" t="s">
        <v>12</v>
      </c>
      <c r="B29" s="1" t="s">
        <v>13</v>
      </c>
      <c r="C29" s="5">
        <v>40179</v>
      </c>
      <c r="D29" s="4">
        <v>1625577.68</v>
      </c>
      <c r="E29" s="1">
        <f t="shared" si="0"/>
        <v>2010</v>
      </c>
      <c r="F29" s="1">
        <f t="shared" si="1"/>
        <v>6.5</v>
      </c>
      <c r="G29" s="1">
        <f t="shared" si="2"/>
        <v>13.5</v>
      </c>
      <c r="H29" s="6">
        <f t="shared" si="3"/>
        <v>81278.884000000005</v>
      </c>
      <c r="I29" s="4">
        <f t="shared" si="4"/>
        <v>1097264.9340000001</v>
      </c>
    </row>
    <row r="30" spans="1:9" x14ac:dyDescent="0.2">
      <c r="A30" s="1" t="s">
        <v>12</v>
      </c>
      <c r="B30" s="1" t="s">
        <v>13</v>
      </c>
      <c r="C30" s="5">
        <v>40544</v>
      </c>
      <c r="D30" s="4">
        <v>1165626.99</v>
      </c>
      <c r="E30" s="1">
        <f t="shared" si="0"/>
        <v>2011</v>
      </c>
      <c r="F30" s="1">
        <f t="shared" si="1"/>
        <v>5.5</v>
      </c>
      <c r="G30" s="1">
        <f t="shared" si="2"/>
        <v>14.5</v>
      </c>
      <c r="H30" s="6">
        <f t="shared" si="3"/>
        <v>58281.349500000004</v>
      </c>
      <c r="I30" s="4">
        <f t="shared" si="4"/>
        <v>845079.56775000005</v>
      </c>
    </row>
    <row r="31" spans="1:9" x14ac:dyDescent="0.2">
      <c r="A31" s="1" t="s">
        <v>12</v>
      </c>
      <c r="B31" s="1" t="s">
        <v>13</v>
      </c>
      <c r="C31" s="5">
        <v>40909</v>
      </c>
      <c r="D31" s="4">
        <v>751524.14</v>
      </c>
      <c r="E31" s="1">
        <f t="shared" si="0"/>
        <v>2012</v>
      </c>
      <c r="F31" s="1">
        <f t="shared" si="1"/>
        <v>4.5</v>
      </c>
      <c r="G31" s="1">
        <f t="shared" si="2"/>
        <v>15.5</v>
      </c>
      <c r="H31" s="6">
        <f t="shared" si="3"/>
        <v>37576.207000000002</v>
      </c>
      <c r="I31" s="4">
        <f t="shared" si="4"/>
        <v>582431.20850000007</v>
      </c>
    </row>
    <row r="32" spans="1:9" x14ac:dyDescent="0.2">
      <c r="A32" s="1" t="s">
        <v>12</v>
      </c>
      <c r="B32" s="1" t="s">
        <v>13</v>
      </c>
      <c r="C32" s="5">
        <v>41036</v>
      </c>
      <c r="D32" s="4">
        <v>62776.26</v>
      </c>
      <c r="E32" s="1">
        <f t="shared" si="0"/>
        <v>2012</v>
      </c>
      <c r="F32" s="1">
        <f t="shared" si="1"/>
        <v>4.5</v>
      </c>
      <c r="G32" s="1">
        <f t="shared" si="2"/>
        <v>15.5</v>
      </c>
      <c r="H32" s="6">
        <f t="shared" si="3"/>
        <v>3138.8130000000001</v>
      </c>
      <c r="I32" s="4">
        <f t="shared" si="4"/>
        <v>48651.601500000004</v>
      </c>
    </row>
    <row r="33" spans="1:9" x14ac:dyDescent="0.2">
      <c r="A33" s="1" t="s">
        <v>12</v>
      </c>
      <c r="B33" s="1" t="s">
        <v>13</v>
      </c>
      <c r="C33" s="5">
        <v>41091</v>
      </c>
      <c r="D33" s="4">
        <v>0</v>
      </c>
      <c r="E33" s="1">
        <f t="shared" si="0"/>
        <v>2012</v>
      </c>
      <c r="F33" s="1">
        <f t="shared" si="1"/>
        <v>0</v>
      </c>
      <c r="G33" s="1">
        <f t="shared" si="2"/>
        <v>0</v>
      </c>
      <c r="H33" s="6">
        <f t="shared" si="3"/>
        <v>0</v>
      </c>
      <c r="I33" s="4">
        <f t="shared" si="4"/>
        <v>0</v>
      </c>
    </row>
    <row r="34" spans="1:9" x14ac:dyDescent="0.2">
      <c r="A34" s="1" t="s">
        <v>12</v>
      </c>
      <c r="B34" s="1" t="s">
        <v>13</v>
      </c>
      <c r="C34" s="5">
        <v>41221</v>
      </c>
      <c r="D34" s="4">
        <v>1215115.99</v>
      </c>
      <c r="E34" s="1">
        <f t="shared" si="0"/>
        <v>2012</v>
      </c>
      <c r="F34" s="1">
        <f t="shared" si="1"/>
        <v>4.5</v>
      </c>
      <c r="G34" s="1">
        <f t="shared" si="2"/>
        <v>15.5</v>
      </c>
      <c r="H34" s="6">
        <f t="shared" si="3"/>
        <v>60755.799500000001</v>
      </c>
      <c r="I34" s="4">
        <f t="shared" si="4"/>
        <v>941714.89225000003</v>
      </c>
    </row>
    <row r="35" spans="1:9" x14ac:dyDescent="0.2">
      <c r="A35" s="1" t="s">
        <v>12</v>
      </c>
      <c r="B35" s="1" t="s">
        <v>13</v>
      </c>
      <c r="C35" s="5">
        <v>41275</v>
      </c>
      <c r="D35" s="4">
        <v>0</v>
      </c>
      <c r="E35" s="1">
        <f t="shared" si="0"/>
        <v>2013</v>
      </c>
      <c r="F35" s="1">
        <f t="shared" si="1"/>
        <v>0</v>
      </c>
      <c r="G35" s="1">
        <f t="shared" si="2"/>
        <v>0</v>
      </c>
      <c r="H35" s="6">
        <f t="shared" si="3"/>
        <v>0</v>
      </c>
      <c r="I35" s="4">
        <f t="shared" si="4"/>
        <v>0</v>
      </c>
    </row>
    <row r="36" spans="1:9" x14ac:dyDescent="0.2">
      <c r="A36" s="1" t="s">
        <v>12</v>
      </c>
      <c r="B36" s="1" t="s">
        <v>13</v>
      </c>
      <c r="C36" s="5">
        <v>41640</v>
      </c>
      <c r="D36" s="4">
        <v>0</v>
      </c>
      <c r="E36" s="1">
        <f t="shared" si="0"/>
        <v>2014</v>
      </c>
      <c r="F36" s="1">
        <f t="shared" si="1"/>
        <v>0</v>
      </c>
      <c r="G36" s="1">
        <f t="shared" si="2"/>
        <v>0</v>
      </c>
      <c r="H36" s="6">
        <f t="shared" si="3"/>
        <v>0</v>
      </c>
      <c r="I36" s="4">
        <f t="shared" si="4"/>
        <v>0</v>
      </c>
    </row>
    <row r="37" spans="1:9" x14ac:dyDescent="0.2">
      <c r="A37" s="1" t="s">
        <v>12</v>
      </c>
      <c r="B37" s="1" t="s">
        <v>13</v>
      </c>
      <c r="C37" s="5">
        <v>41974</v>
      </c>
      <c r="D37" s="4">
        <v>2035496.77</v>
      </c>
      <c r="E37" s="1">
        <f t="shared" si="0"/>
        <v>2014</v>
      </c>
      <c r="F37" s="1">
        <f t="shared" si="1"/>
        <v>2.5</v>
      </c>
      <c r="G37" s="1">
        <f t="shared" si="2"/>
        <v>17.5</v>
      </c>
      <c r="H37" s="6">
        <f t="shared" si="3"/>
        <v>101774.83850000001</v>
      </c>
      <c r="I37" s="4">
        <f t="shared" si="4"/>
        <v>1781059.6737500003</v>
      </c>
    </row>
    <row r="38" spans="1:9" x14ac:dyDescent="0.2">
      <c r="A38" s="1" t="s">
        <v>12</v>
      </c>
      <c r="B38" s="1" t="s">
        <v>13</v>
      </c>
      <c r="C38" s="5">
        <v>42005</v>
      </c>
      <c r="D38" s="4">
        <v>0</v>
      </c>
      <c r="E38" s="1">
        <f t="shared" si="0"/>
        <v>2015</v>
      </c>
      <c r="F38" s="1">
        <f t="shared" si="1"/>
        <v>0</v>
      </c>
      <c r="G38" s="1">
        <f t="shared" si="2"/>
        <v>0</v>
      </c>
      <c r="H38" s="6">
        <f t="shared" si="3"/>
        <v>0</v>
      </c>
      <c r="I38" s="4">
        <f t="shared" si="4"/>
        <v>0</v>
      </c>
    </row>
    <row r="39" spans="1:9" x14ac:dyDescent="0.2">
      <c r="A39" s="1" t="s">
        <v>12</v>
      </c>
      <c r="B39" s="1" t="s">
        <v>13</v>
      </c>
      <c r="C39" s="5">
        <v>42339</v>
      </c>
      <c r="D39" s="4">
        <v>1922949.94</v>
      </c>
      <c r="E39" s="1">
        <f t="shared" si="0"/>
        <v>2015</v>
      </c>
      <c r="F39" s="1">
        <f t="shared" si="1"/>
        <v>1.5</v>
      </c>
      <c r="G39" s="1">
        <f t="shared" si="2"/>
        <v>18.5</v>
      </c>
      <c r="H39" s="6">
        <f t="shared" si="3"/>
        <v>96147.497000000003</v>
      </c>
      <c r="I39" s="4">
        <f t="shared" si="4"/>
        <v>1778728.6945</v>
      </c>
    </row>
    <row r="40" spans="1:9" x14ac:dyDescent="0.2">
      <c r="A40" s="1" t="s">
        <v>12</v>
      </c>
      <c r="B40" s="1" t="s">
        <v>13</v>
      </c>
      <c r="C40" s="5">
        <v>42370</v>
      </c>
      <c r="D40" s="4">
        <v>1454434.21</v>
      </c>
      <c r="E40" s="1">
        <f t="shared" si="0"/>
        <v>2016</v>
      </c>
      <c r="F40" s="1">
        <f t="shared" si="1"/>
        <v>0.5</v>
      </c>
      <c r="G40" s="1">
        <f t="shared" si="2"/>
        <v>19.5</v>
      </c>
      <c r="H40" s="6">
        <f t="shared" si="3"/>
        <v>72721.710500000001</v>
      </c>
      <c r="I40" s="4">
        <f t="shared" si="4"/>
        <v>1418073.3547499999</v>
      </c>
    </row>
    <row r="41" spans="1:9" x14ac:dyDescent="0.2">
      <c r="A41" s="1" t="s">
        <v>12</v>
      </c>
      <c r="B41" s="1" t="s">
        <v>45</v>
      </c>
      <c r="C41" s="5">
        <v>31048</v>
      </c>
      <c r="D41" s="4">
        <v>0</v>
      </c>
      <c r="E41" s="1">
        <f t="shared" si="0"/>
        <v>1985</v>
      </c>
      <c r="F41" s="1">
        <f t="shared" si="1"/>
        <v>0</v>
      </c>
      <c r="G41" s="1">
        <f t="shared" si="2"/>
        <v>0</v>
      </c>
      <c r="H41" s="6">
        <f t="shared" si="3"/>
        <v>0</v>
      </c>
      <c r="I41" s="4">
        <f t="shared" si="4"/>
        <v>0</v>
      </c>
    </row>
    <row r="42" spans="1:9" x14ac:dyDescent="0.2">
      <c r="A42" s="1" t="s">
        <v>12</v>
      </c>
      <c r="B42" s="1" t="s">
        <v>45</v>
      </c>
      <c r="C42" s="5">
        <v>31413</v>
      </c>
      <c r="D42" s="4">
        <v>0</v>
      </c>
      <c r="E42" s="1">
        <f t="shared" si="0"/>
        <v>1986</v>
      </c>
      <c r="F42" s="1">
        <f t="shared" si="1"/>
        <v>0</v>
      </c>
      <c r="G42" s="1">
        <f t="shared" si="2"/>
        <v>0</v>
      </c>
      <c r="H42" s="6">
        <f t="shared" si="3"/>
        <v>0</v>
      </c>
      <c r="I42" s="4">
        <f t="shared" si="4"/>
        <v>0</v>
      </c>
    </row>
    <row r="43" spans="1:9" x14ac:dyDescent="0.2">
      <c r="A43" s="1" t="s">
        <v>12</v>
      </c>
      <c r="B43" s="1" t="s">
        <v>45</v>
      </c>
      <c r="C43" s="5">
        <v>31778</v>
      </c>
      <c r="D43" s="4">
        <v>0</v>
      </c>
      <c r="E43" s="1">
        <f t="shared" si="0"/>
        <v>1987</v>
      </c>
      <c r="F43" s="1">
        <f t="shared" si="1"/>
        <v>0</v>
      </c>
      <c r="G43" s="1">
        <f t="shared" si="2"/>
        <v>0</v>
      </c>
      <c r="H43" s="6">
        <f t="shared" si="3"/>
        <v>0</v>
      </c>
      <c r="I43" s="4">
        <f t="shared" si="4"/>
        <v>0</v>
      </c>
    </row>
    <row r="44" spans="1:9" x14ac:dyDescent="0.2">
      <c r="A44" s="1" t="s">
        <v>12</v>
      </c>
      <c r="B44" s="1" t="s">
        <v>45</v>
      </c>
      <c r="C44" s="5">
        <v>32143</v>
      </c>
      <c r="D44" s="4">
        <v>0</v>
      </c>
      <c r="E44" s="1">
        <f t="shared" si="0"/>
        <v>1988</v>
      </c>
      <c r="F44" s="1">
        <f t="shared" si="1"/>
        <v>0</v>
      </c>
      <c r="G44" s="1">
        <f t="shared" si="2"/>
        <v>0</v>
      </c>
      <c r="H44" s="6">
        <f t="shared" si="3"/>
        <v>0</v>
      </c>
      <c r="I44" s="4">
        <f t="shared" si="4"/>
        <v>0</v>
      </c>
    </row>
    <row r="45" spans="1:9" x14ac:dyDescent="0.2">
      <c r="A45" s="1" t="s">
        <v>12</v>
      </c>
      <c r="B45" s="1" t="s">
        <v>45</v>
      </c>
      <c r="C45" s="5">
        <v>32509</v>
      </c>
      <c r="D45" s="4">
        <v>0</v>
      </c>
      <c r="E45" s="1">
        <f t="shared" si="0"/>
        <v>1989</v>
      </c>
      <c r="F45" s="1">
        <f t="shared" si="1"/>
        <v>0</v>
      </c>
      <c r="G45" s="1">
        <f t="shared" si="2"/>
        <v>0</v>
      </c>
      <c r="H45" s="6">
        <f t="shared" si="3"/>
        <v>0</v>
      </c>
      <c r="I45" s="4">
        <f t="shared" si="4"/>
        <v>0</v>
      </c>
    </row>
    <row r="46" spans="1:9" x14ac:dyDescent="0.2">
      <c r="A46" s="1" t="s">
        <v>12</v>
      </c>
      <c r="B46" s="1" t="s">
        <v>45</v>
      </c>
      <c r="C46" s="5">
        <v>32874</v>
      </c>
      <c r="D46" s="4">
        <v>0</v>
      </c>
      <c r="E46" s="1">
        <f t="shared" si="0"/>
        <v>1990</v>
      </c>
      <c r="F46" s="1">
        <f t="shared" si="1"/>
        <v>0</v>
      </c>
      <c r="G46" s="1">
        <f t="shared" si="2"/>
        <v>0</v>
      </c>
      <c r="H46" s="6">
        <f t="shared" si="3"/>
        <v>0</v>
      </c>
      <c r="I46" s="4">
        <f t="shared" si="4"/>
        <v>0</v>
      </c>
    </row>
    <row r="47" spans="1:9" x14ac:dyDescent="0.2">
      <c r="A47" s="1" t="s">
        <v>12</v>
      </c>
      <c r="B47" s="1" t="s">
        <v>45</v>
      </c>
      <c r="C47" s="5">
        <v>33239</v>
      </c>
      <c r="D47" s="4">
        <v>0</v>
      </c>
      <c r="E47" s="1">
        <f t="shared" si="0"/>
        <v>1991</v>
      </c>
      <c r="F47" s="1">
        <f t="shared" si="1"/>
        <v>0</v>
      </c>
      <c r="G47" s="1">
        <f t="shared" si="2"/>
        <v>0</v>
      </c>
      <c r="H47" s="6">
        <f t="shared" si="3"/>
        <v>0</v>
      </c>
      <c r="I47" s="4">
        <f t="shared" si="4"/>
        <v>0</v>
      </c>
    </row>
    <row r="48" spans="1:9" x14ac:dyDescent="0.2">
      <c r="A48" s="1" t="s">
        <v>12</v>
      </c>
      <c r="B48" s="1" t="s">
        <v>45</v>
      </c>
      <c r="C48" s="5">
        <v>33604</v>
      </c>
      <c r="D48" s="4">
        <v>0</v>
      </c>
      <c r="E48" s="1">
        <f t="shared" si="0"/>
        <v>1992</v>
      </c>
      <c r="F48" s="1">
        <f t="shared" si="1"/>
        <v>0</v>
      </c>
      <c r="G48" s="1">
        <f t="shared" si="2"/>
        <v>0</v>
      </c>
      <c r="H48" s="6">
        <f t="shared" si="3"/>
        <v>0</v>
      </c>
      <c r="I48" s="4">
        <f t="shared" si="4"/>
        <v>0</v>
      </c>
    </row>
    <row r="49" spans="1:9" x14ac:dyDescent="0.2">
      <c r="A49" s="1" t="s">
        <v>12</v>
      </c>
      <c r="B49" s="1" t="s">
        <v>45</v>
      </c>
      <c r="C49" s="5">
        <v>33970</v>
      </c>
      <c r="D49" s="4">
        <v>0</v>
      </c>
      <c r="E49" s="1">
        <f t="shared" si="0"/>
        <v>1993</v>
      </c>
      <c r="F49" s="1">
        <f t="shared" si="1"/>
        <v>0</v>
      </c>
      <c r="G49" s="1">
        <f t="shared" si="2"/>
        <v>0</v>
      </c>
      <c r="H49" s="6">
        <f t="shared" si="3"/>
        <v>0</v>
      </c>
      <c r="I49" s="4">
        <f t="shared" si="4"/>
        <v>0</v>
      </c>
    </row>
    <row r="50" spans="1:9" x14ac:dyDescent="0.2">
      <c r="A50" s="1" t="s">
        <v>12</v>
      </c>
      <c r="B50" s="1" t="s">
        <v>45</v>
      </c>
      <c r="C50" s="5">
        <v>34335</v>
      </c>
      <c r="D50" s="4">
        <v>0</v>
      </c>
      <c r="E50" s="1">
        <f t="shared" si="0"/>
        <v>1994</v>
      </c>
      <c r="F50" s="1">
        <f t="shared" si="1"/>
        <v>0</v>
      </c>
      <c r="G50" s="1">
        <f t="shared" si="2"/>
        <v>0</v>
      </c>
      <c r="H50" s="6">
        <f t="shared" si="3"/>
        <v>0</v>
      </c>
      <c r="I50" s="4">
        <f t="shared" si="4"/>
        <v>0</v>
      </c>
    </row>
    <row r="51" spans="1:9" x14ac:dyDescent="0.2">
      <c r="A51" s="1" t="s">
        <v>12</v>
      </c>
      <c r="B51" s="1" t="s">
        <v>45</v>
      </c>
      <c r="C51" s="5">
        <v>34700</v>
      </c>
      <c r="D51" s="4">
        <v>0</v>
      </c>
      <c r="E51" s="1">
        <f t="shared" si="0"/>
        <v>1995</v>
      </c>
      <c r="F51" s="1">
        <f t="shared" si="1"/>
        <v>0</v>
      </c>
      <c r="G51" s="1">
        <f t="shared" si="2"/>
        <v>0</v>
      </c>
      <c r="H51" s="6">
        <f t="shared" si="3"/>
        <v>0</v>
      </c>
      <c r="I51" s="4">
        <f t="shared" si="4"/>
        <v>0</v>
      </c>
    </row>
    <row r="52" spans="1:9" x14ac:dyDescent="0.2">
      <c r="A52" s="1" t="s">
        <v>12</v>
      </c>
      <c r="B52" s="1" t="s">
        <v>45</v>
      </c>
      <c r="C52" s="5">
        <v>35065</v>
      </c>
      <c r="D52" s="4">
        <v>0</v>
      </c>
      <c r="E52" s="1">
        <f t="shared" si="0"/>
        <v>1996</v>
      </c>
      <c r="F52" s="1">
        <f t="shared" si="1"/>
        <v>0</v>
      </c>
      <c r="G52" s="1">
        <f t="shared" si="2"/>
        <v>0</v>
      </c>
      <c r="H52" s="6">
        <f t="shared" si="3"/>
        <v>0</v>
      </c>
      <c r="I52" s="4">
        <f t="shared" si="4"/>
        <v>0</v>
      </c>
    </row>
    <row r="53" spans="1:9" x14ac:dyDescent="0.2">
      <c r="A53" s="1" t="s">
        <v>12</v>
      </c>
      <c r="B53" s="1" t="s">
        <v>45</v>
      </c>
      <c r="C53" s="5">
        <v>35431</v>
      </c>
      <c r="D53" s="4">
        <v>12172.9</v>
      </c>
      <c r="E53" s="1">
        <f t="shared" si="0"/>
        <v>1997</v>
      </c>
      <c r="F53" s="1">
        <f t="shared" si="1"/>
        <v>19.5</v>
      </c>
      <c r="G53" s="1">
        <f t="shared" si="2"/>
        <v>0.5</v>
      </c>
      <c r="H53" s="6">
        <f t="shared" si="3"/>
        <v>608.64499999999998</v>
      </c>
      <c r="I53" s="4">
        <f t="shared" si="4"/>
        <v>304.32249999999999</v>
      </c>
    </row>
    <row r="54" spans="1:9" x14ac:dyDescent="0.2">
      <c r="A54" s="1" t="s">
        <v>12</v>
      </c>
      <c r="B54" s="1" t="s">
        <v>45</v>
      </c>
      <c r="C54" s="5">
        <v>35796</v>
      </c>
      <c r="D54" s="4">
        <v>20053.64</v>
      </c>
      <c r="E54" s="1">
        <f t="shared" si="0"/>
        <v>1998</v>
      </c>
      <c r="F54" s="1">
        <f t="shared" si="1"/>
        <v>18.5</v>
      </c>
      <c r="G54" s="1">
        <f t="shared" si="2"/>
        <v>1.5</v>
      </c>
      <c r="H54" s="6">
        <f t="shared" si="3"/>
        <v>1002.682</v>
      </c>
      <c r="I54" s="4">
        <f t="shared" si="4"/>
        <v>1504.0230000000001</v>
      </c>
    </row>
    <row r="55" spans="1:9" x14ac:dyDescent="0.2">
      <c r="A55" s="1" t="s">
        <v>12</v>
      </c>
      <c r="B55" s="1" t="s">
        <v>45</v>
      </c>
      <c r="C55" s="5">
        <v>36161</v>
      </c>
      <c r="D55" s="4">
        <v>22253.98</v>
      </c>
      <c r="E55" s="1">
        <f t="shared" si="0"/>
        <v>1999</v>
      </c>
      <c r="F55" s="1">
        <f t="shared" si="1"/>
        <v>17.5</v>
      </c>
      <c r="G55" s="1">
        <f t="shared" si="2"/>
        <v>2.5</v>
      </c>
      <c r="H55" s="6">
        <f t="shared" si="3"/>
        <v>1112.6990000000001</v>
      </c>
      <c r="I55" s="4">
        <f t="shared" si="4"/>
        <v>2781.7475000000004</v>
      </c>
    </row>
    <row r="56" spans="1:9" x14ac:dyDescent="0.2">
      <c r="A56" s="1" t="s">
        <v>12</v>
      </c>
      <c r="B56" s="1" t="s">
        <v>45</v>
      </c>
      <c r="C56" s="5">
        <v>36526</v>
      </c>
      <c r="D56" s="4">
        <v>44547.63</v>
      </c>
      <c r="E56" s="1">
        <f t="shared" si="0"/>
        <v>2000</v>
      </c>
      <c r="F56" s="1">
        <f t="shared" si="1"/>
        <v>16.5</v>
      </c>
      <c r="G56" s="1">
        <f t="shared" si="2"/>
        <v>3.5</v>
      </c>
      <c r="H56" s="6">
        <f t="shared" si="3"/>
        <v>2227.3815</v>
      </c>
      <c r="I56" s="4">
        <f t="shared" si="4"/>
        <v>7795.8352500000001</v>
      </c>
    </row>
    <row r="57" spans="1:9" x14ac:dyDescent="0.2">
      <c r="A57" s="1" t="s">
        <v>12</v>
      </c>
      <c r="B57" s="1" t="s">
        <v>45</v>
      </c>
      <c r="C57" s="5">
        <v>36892</v>
      </c>
      <c r="D57" s="4">
        <v>9658.2000000000007</v>
      </c>
      <c r="E57" s="1">
        <f t="shared" si="0"/>
        <v>2001</v>
      </c>
      <c r="F57" s="1">
        <f t="shared" si="1"/>
        <v>15.5</v>
      </c>
      <c r="G57" s="1">
        <f t="shared" si="2"/>
        <v>4.5</v>
      </c>
      <c r="H57" s="6">
        <f t="shared" si="3"/>
        <v>482.91000000000008</v>
      </c>
      <c r="I57" s="4">
        <f t="shared" si="4"/>
        <v>2173.0950000000003</v>
      </c>
    </row>
    <row r="58" spans="1:9" x14ac:dyDescent="0.2">
      <c r="A58" s="1" t="s">
        <v>12</v>
      </c>
      <c r="B58" s="1" t="s">
        <v>45</v>
      </c>
      <c r="C58" s="5">
        <v>37257</v>
      </c>
      <c r="D58" s="4">
        <v>1992.34</v>
      </c>
      <c r="E58" s="1">
        <f t="shared" si="0"/>
        <v>2002</v>
      </c>
      <c r="F58" s="1">
        <f t="shared" si="1"/>
        <v>14.5</v>
      </c>
      <c r="G58" s="1">
        <f t="shared" si="2"/>
        <v>5.5</v>
      </c>
      <c r="H58" s="6">
        <f t="shared" si="3"/>
        <v>99.617000000000004</v>
      </c>
      <c r="I58" s="4">
        <f t="shared" si="4"/>
        <v>547.89350000000002</v>
      </c>
    </row>
    <row r="59" spans="1:9" x14ac:dyDescent="0.2">
      <c r="A59" s="1" t="s">
        <v>12</v>
      </c>
      <c r="B59" s="1" t="s">
        <v>45</v>
      </c>
      <c r="C59" s="5">
        <v>37622</v>
      </c>
      <c r="D59" s="4">
        <v>15736.59</v>
      </c>
      <c r="E59" s="1">
        <f t="shared" si="0"/>
        <v>2003</v>
      </c>
      <c r="F59" s="1">
        <f t="shared" si="1"/>
        <v>13.5</v>
      </c>
      <c r="G59" s="1">
        <f t="shared" si="2"/>
        <v>6.5</v>
      </c>
      <c r="H59" s="6">
        <f t="shared" si="3"/>
        <v>786.82950000000005</v>
      </c>
      <c r="I59" s="4">
        <f t="shared" si="4"/>
        <v>5114.3917500000007</v>
      </c>
    </row>
    <row r="60" spans="1:9" x14ac:dyDescent="0.2">
      <c r="A60" s="1" t="s">
        <v>12</v>
      </c>
      <c r="B60" s="1" t="s">
        <v>45</v>
      </c>
      <c r="C60" s="5">
        <v>37987</v>
      </c>
      <c r="D60" s="4">
        <v>9196.6299999999992</v>
      </c>
      <c r="E60" s="1">
        <f t="shared" si="0"/>
        <v>2004</v>
      </c>
      <c r="F60" s="1">
        <f t="shared" si="1"/>
        <v>12.5</v>
      </c>
      <c r="G60" s="1">
        <f t="shared" si="2"/>
        <v>7.5</v>
      </c>
      <c r="H60" s="6">
        <f t="shared" si="3"/>
        <v>459.83150000000001</v>
      </c>
      <c r="I60" s="4">
        <f t="shared" si="4"/>
        <v>3448.7362499999999</v>
      </c>
    </row>
    <row r="61" spans="1:9" x14ac:dyDescent="0.2">
      <c r="A61" s="1" t="s">
        <v>12</v>
      </c>
      <c r="B61" s="1" t="s">
        <v>45</v>
      </c>
      <c r="C61" s="5">
        <v>39814</v>
      </c>
      <c r="D61" s="4">
        <v>32788.26</v>
      </c>
      <c r="E61" s="1">
        <f t="shared" si="0"/>
        <v>2009</v>
      </c>
      <c r="F61" s="1">
        <f t="shared" si="1"/>
        <v>7.5</v>
      </c>
      <c r="G61" s="1">
        <f t="shared" si="2"/>
        <v>12.5</v>
      </c>
      <c r="H61" s="6">
        <f t="shared" si="3"/>
        <v>1639.4130000000002</v>
      </c>
      <c r="I61" s="4">
        <f t="shared" si="4"/>
        <v>20492.662500000002</v>
      </c>
    </row>
    <row r="62" spans="1:9" x14ac:dyDescent="0.2">
      <c r="A62" s="1" t="s">
        <v>12</v>
      </c>
      <c r="B62" s="1" t="s">
        <v>45</v>
      </c>
      <c r="C62" s="5">
        <v>40909</v>
      </c>
      <c r="D62" s="4">
        <v>41470.97</v>
      </c>
      <c r="E62" s="1">
        <f t="shared" si="0"/>
        <v>2012</v>
      </c>
      <c r="F62" s="1">
        <f t="shared" si="1"/>
        <v>4.5</v>
      </c>
      <c r="G62" s="1">
        <f t="shared" si="2"/>
        <v>15.5</v>
      </c>
      <c r="H62" s="6">
        <f t="shared" si="3"/>
        <v>2073.5485000000003</v>
      </c>
      <c r="I62" s="4">
        <f t="shared" si="4"/>
        <v>32140.001750000007</v>
      </c>
    </row>
    <row r="63" spans="1:9" x14ac:dyDescent="0.2">
      <c r="A63" s="1" t="s">
        <v>12</v>
      </c>
      <c r="B63" s="1" t="s">
        <v>45</v>
      </c>
      <c r="C63" s="5">
        <v>41869</v>
      </c>
      <c r="D63" s="4">
        <v>6736.06</v>
      </c>
      <c r="E63" s="1">
        <f t="shared" si="0"/>
        <v>2014</v>
      </c>
      <c r="F63" s="1">
        <f t="shared" si="1"/>
        <v>2.5</v>
      </c>
      <c r="G63" s="1">
        <f t="shared" si="2"/>
        <v>17.5</v>
      </c>
      <c r="H63" s="6">
        <f t="shared" si="3"/>
        <v>336.80300000000005</v>
      </c>
      <c r="I63" s="4">
        <f t="shared" si="4"/>
        <v>5894.0525000000007</v>
      </c>
    </row>
    <row r="64" spans="1:9" x14ac:dyDescent="0.2">
      <c r="A64" s="1" t="s">
        <v>12</v>
      </c>
      <c r="B64" s="1" t="s">
        <v>37</v>
      </c>
      <c r="C64" s="5">
        <v>31048</v>
      </c>
      <c r="D64" s="4">
        <v>0</v>
      </c>
      <c r="E64" s="1">
        <f t="shared" si="0"/>
        <v>1985</v>
      </c>
      <c r="F64" s="1">
        <f t="shared" si="1"/>
        <v>0</v>
      </c>
      <c r="G64" s="1">
        <f t="shared" si="2"/>
        <v>0</v>
      </c>
      <c r="H64" s="6">
        <f t="shared" si="3"/>
        <v>0</v>
      </c>
      <c r="I64" s="4">
        <f t="shared" si="4"/>
        <v>0</v>
      </c>
    </row>
    <row r="65" spans="1:9" x14ac:dyDescent="0.2">
      <c r="A65" s="1" t="s">
        <v>12</v>
      </c>
      <c r="B65" s="1" t="s">
        <v>37</v>
      </c>
      <c r="C65" s="5">
        <v>31413</v>
      </c>
      <c r="D65" s="4">
        <v>0</v>
      </c>
      <c r="E65" s="1">
        <f t="shared" si="0"/>
        <v>1986</v>
      </c>
      <c r="F65" s="1">
        <f t="shared" si="1"/>
        <v>0</v>
      </c>
      <c r="G65" s="1">
        <f t="shared" si="2"/>
        <v>0</v>
      </c>
      <c r="H65" s="6">
        <f t="shared" si="3"/>
        <v>0</v>
      </c>
      <c r="I65" s="4">
        <f t="shared" si="4"/>
        <v>0</v>
      </c>
    </row>
    <row r="66" spans="1:9" x14ac:dyDescent="0.2">
      <c r="A66" s="1" t="s">
        <v>12</v>
      </c>
      <c r="B66" s="1" t="s">
        <v>37</v>
      </c>
      <c r="C66" s="5">
        <v>31778</v>
      </c>
      <c r="D66" s="4">
        <v>0</v>
      </c>
      <c r="E66" s="1">
        <f t="shared" si="0"/>
        <v>1987</v>
      </c>
      <c r="F66" s="1">
        <f t="shared" si="1"/>
        <v>0</v>
      </c>
      <c r="G66" s="1">
        <f t="shared" si="2"/>
        <v>0</v>
      </c>
      <c r="H66" s="6">
        <f t="shared" si="3"/>
        <v>0</v>
      </c>
      <c r="I66" s="4">
        <f t="shared" si="4"/>
        <v>0</v>
      </c>
    </row>
    <row r="67" spans="1:9" x14ac:dyDescent="0.2">
      <c r="A67" s="1" t="s">
        <v>12</v>
      </c>
      <c r="B67" s="1" t="s">
        <v>37</v>
      </c>
      <c r="C67" s="5">
        <v>32143</v>
      </c>
      <c r="D67" s="4">
        <v>0</v>
      </c>
      <c r="E67" s="1">
        <f t="shared" si="0"/>
        <v>1988</v>
      </c>
      <c r="F67" s="1">
        <f t="shared" si="1"/>
        <v>0</v>
      </c>
      <c r="G67" s="1">
        <f t="shared" si="2"/>
        <v>0</v>
      </c>
      <c r="H67" s="6">
        <f t="shared" si="3"/>
        <v>0</v>
      </c>
      <c r="I67" s="4">
        <f t="shared" si="4"/>
        <v>0</v>
      </c>
    </row>
    <row r="68" spans="1:9" x14ac:dyDescent="0.2">
      <c r="A68" s="1" t="s">
        <v>12</v>
      </c>
      <c r="B68" s="1" t="s">
        <v>37</v>
      </c>
      <c r="C68" s="5">
        <v>32509</v>
      </c>
      <c r="D68" s="4">
        <v>0</v>
      </c>
      <c r="E68" s="1">
        <f t="shared" si="0"/>
        <v>1989</v>
      </c>
      <c r="F68" s="1">
        <f t="shared" si="1"/>
        <v>0</v>
      </c>
      <c r="G68" s="1">
        <f t="shared" si="2"/>
        <v>0</v>
      </c>
      <c r="H68" s="6">
        <f t="shared" si="3"/>
        <v>0</v>
      </c>
      <c r="I68" s="4">
        <f t="shared" si="4"/>
        <v>0</v>
      </c>
    </row>
    <row r="69" spans="1:9" x14ac:dyDescent="0.2">
      <c r="A69" s="1" t="s">
        <v>12</v>
      </c>
      <c r="B69" s="1" t="s">
        <v>37</v>
      </c>
      <c r="C69" s="5">
        <v>32874</v>
      </c>
      <c r="D69" s="4">
        <v>0</v>
      </c>
      <c r="E69" s="1">
        <f t="shared" ref="E69:E132" si="8">YEAR(C69)</f>
        <v>1990</v>
      </c>
      <c r="F69" s="1">
        <f t="shared" ref="F69:F132" si="9">IF(D69&lt;&gt;0,YEARFRAC($D$1,DATE(YEAR(C69),6,30),0),)</f>
        <v>0</v>
      </c>
      <c r="G69" s="1">
        <f t="shared" ref="G69:G132" si="10">IF(F69&lt;&gt;0,$F$1-F69,0)</f>
        <v>0</v>
      </c>
      <c r="H69" s="6">
        <f t="shared" ref="H69:H132" si="11">IF(G69&lt;=0,0,D69*$H$1)</f>
        <v>0</v>
      </c>
      <c r="I69" s="4">
        <f t="shared" ref="I69:I132" si="12">G69*H69</f>
        <v>0</v>
      </c>
    </row>
    <row r="70" spans="1:9" x14ac:dyDescent="0.2">
      <c r="A70" s="1" t="s">
        <v>12</v>
      </c>
      <c r="B70" s="1" t="s">
        <v>37</v>
      </c>
      <c r="C70" s="5">
        <v>33239</v>
      </c>
      <c r="D70" s="4">
        <v>0</v>
      </c>
      <c r="E70" s="1">
        <f t="shared" si="8"/>
        <v>1991</v>
      </c>
      <c r="F70" s="1">
        <f t="shared" si="9"/>
        <v>0</v>
      </c>
      <c r="G70" s="1">
        <f t="shared" si="10"/>
        <v>0</v>
      </c>
      <c r="H70" s="6">
        <f t="shared" si="11"/>
        <v>0</v>
      </c>
      <c r="I70" s="4">
        <f t="shared" si="12"/>
        <v>0</v>
      </c>
    </row>
    <row r="71" spans="1:9" x14ac:dyDescent="0.2">
      <c r="A71" s="1" t="s">
        <v>12</v>
      </c>
      <c r="B71" s="1" t="s">
        <v>37</v>
      </c>
      <c r="C71" s="5">
        <v>33604</v>
      </c>
      <c r="D71" s="4">
        <v>0</v>
      </c>
      <c r="E71" s="1">
        <f t="shared" si="8"/>
        <v>1992</v>
      </c>
      <c r="F71" s="1">
        <f t="shared" si="9"/>
        <v>0</v>
      </c>
      <c r="G71" s="1">
        <f t="shared" si="10"/>
        <v>0</v>
      </c>
      <c r="H71" s="6">
        <f t="shared" si="11"/>
        <v>0</v>
      </c>
      <c r="I71" s="4">
        <f t="shared" si="12"/>
        <v>0</v>
      </c>
    </row>
    <row r="72" spans="1:9" x14ac:dyDescent="0.2">
      <c r="A72" s="1" t="s">
        <v>12</v>
      </c>
      <c r="B72" s="1" t="s">
        <v>37</v>
      </c>
      <c r="C72" s="5">
        <v>33970</v>
      </c>
      <c r="D72" s="4">
        <v>0</v>
      </c>
      <c r="E72" s="1">
        <f t="shared" si="8"/>
        <v>1993</v>
      </c>
      <c r="F72" s="1">
        <f t="shared" si="9"/>
        <v>0</v>
      </c>
      <c r="G72" s="1">
        <f t="shared" si="10"/>
        <v>0</v>
      </c>
      <c r="H72" s="6">
        <f t="shared" si="11"/>
        <v>0</v>
      </c>
      <c r="I72" s="4">
        <f t="shared" si="12"/>
        <v>0</v>
      </c>
    </row>
    <row r="73" spans="1:9" x14ac:dyDescent="0.2">
      <c r="A73" s="1" t="s">
        <v>12</v>
      </c>
      <c r="B73" s="1" t="s">
        <v>37</v>
      </c>
      <c r="C73" s="5">
        <v>34335</v>
      </c>
      <c r="D73" s="4">
        <v>0</v>
      </c>
      <c r="E73" s="1">
        <f t="shared" si="8"/>
        <v>1994</v>
      </c>
      <c r="F73" s="1">
        <f t="shared" si="9"/>
        <v>0</v>
      </c>
      <c r="G73" s="1">
        <f t="shared" si="10"/>
        <v>0</v>
      </c>
      <c r="H73" s="6">
        <f t="shared" si="11"/>
        <v>0</v>
      </c>
      <c r="I73" s="4">
        <f t="shared" si="12"/>
        <v>0</v>
      </c>
    </row>
    <row r="74" spans="1:9" x14ac:dyDescent="0.2">
      <c r="A74" s="1" t="s">
        <v>12</v>
      </c>
      <c r="B74" s="1" t="s">
        <v>37</v>
      </c>
      <c r="C74" s="5">
        <v>34700</v>
      </c>
      <c r="D74" s="4">
        <v>0</v>
      </c>
      <c r="E74" s="1">
        <f t="shared" si="8"/>
        <v>1995</v>
      </c>
      <c r="F74" s="1">
        <f t="shared" si="9"/>
        <v>0</v>
      </c>
      <c r="G74" s="1">
        <f t="shared" si="10"/>
        <v>0</v>
      </c>
      <c r="H74" s="6">
        <f t="shared" si="11"/>
        <v>0</v>
      </c>
      <c r="I74" s="4">
        <f t="shared" si="12"/>
        <v>0</v>
      </c>
    </row>
    <row r="75" spans="1:9" x14ac:dyDescent="0.2">
      <c r="A75" s="1" t="s">
        <v>12</v>
      </c>
      <c r="B75" s="1" t="s">
        <v>37</v>
      </c>
      <c r="C75" s="5">
        <v>35065</v>
      </c>
      <c r="D75" s="4">
        <v>0</v>
      </c>
      <c r="E75" s="1">
        <f t="shared" si="8"/>
        <v>1996</v>
      </c>
      <c r="F75" s="1">
        <f t="shared" si="9"/>
        <v>0</v>
      </c>
      <c r="G75" s="1">
        <f t="shared" si="10"/>
        <v>0</v>
      </c>
      <c r="H75" s="6">
        <f t="shared" si="11"/>
        <v>0</v>
      </c>
      <c r="I75" s="4">
        <f t="shared" si="12"/>
        <v>0</v>
      </c>
    </row>
    <row r="76" spans="1:9" x14ac:dyDescent="0.2">
      <c r="A76" s="1" t="s">
        <v>12</v>
      </c>
      <c r="B76" s="1" t="s">
        <v>37</v>
      </c>
      <c r="C76" s="5">
        <v>35431</v>
      </c>
      <c r="D76" s="4">
        <v>96.38</v>
      </c>
      <c r="E76" s="1">
        <f t="shared" si="8"/>
        <v>1997</v>
      </c>
      <c r="F76" s="1">
        <f t="shared" si="9"/>
        <v>19.5</v>
      </c>
      <c r="G76" s="1">
        <f t="shared" si="10"/>
        <v>0.5</v>
      </c>
      <c r="H76" s="6">
        <f t="shared" si="11"/>
        <v>4.819</v>
      </c>
      <c r="I76" s="4">
        <f t="shared" si="12"/>
        <v>2.4095</v>
      </c>
    </row>
    <row r="77" spans="1:9" x14ac:dyDescent="0.2">
      <c r="A77" s="1" t="s">
        <v>12</v>
      </c>
      <c r="B77" s="1" t="s">
        <v>37</v>
      </c>
      <c r="C77" s="5">
        <v>35796</v>
      </c>
      <c r="D77" s="4">
        <v>158.77000000000001</v>
      </c>
      <c r="E77" s="1">
        <f t="shared" si="8"/>
        <v>1998</v>
      </c>
      <c r="F77" s="1">
        <f t="shared" si="9"/>
        <v>18.5</v>
      </c>
      <c r="G77" s="1">
        <f t="shared" si="10"/>
        <v>1.5</v>
      </c>
      <c r="H77" s="6">
        <f t="shared" si="11"/>
        <v>7.9385000000000012</v>
      </c>
      <c r="I77" s="4">
        <f t="shared" si="12"/>
        <v>11.907750000000002</v>
      </c>
    </row>
    <row r="78" spans="1:9" x14ac:dyDescent="0.2">
      <c r="A78" s="1" t="s">
        <v>12</v>
      </c>
      <c r="B78" s="1" t="s">
        <v>37</v>
      </c>
      <c r="C78" s="5">
        <v>36161</v>
      </c>
      <c r="D78" s="4">
        <v>176.19</v>
      </c>
      <c r="E78" s="1">
        <f t="shared" si="8"/>
        <v>1999</v>
      </c>
      <c r="F78" s="1">
        <f t="shared" si="9"/>
        <v>17.5</v>
      </c>
      <c r="G78" s="1">
        <f t="shared" si="10"/>
        <v>2.5</v>
      </c>
      <c r="H78" s="6">
        <f t="shared" si="11"/>
        <v>8.8094999999999999</v>
      </c>
      <c r="I78" s="4">
        <f t="shared" si="12"/>
        <v>22.02375</v>
      </c>
    </row>
    <row r="79" spans="1:9" x14ac:dyDescent="0.2">
      <c r="A79" s="1" t="s">
        <v>12</v>
      </c>
      <c r="B79" s="1" t="s">
        <v>37</v>
      </c>
      <c r="C79" s="5">
        <v>36526</v>
      </c>
      <c r="D79" s="4">
        <v>352.7</v>
      </c>
      <c r="E79" s="1">
        <f t="shared" si="8"/>
        <v>2000</v>
      </c>
      <c r="F79" s="1">
        <f t="shared" si="9"/>
        <v>16.5</v>
      </c>
      <c r="G79" s="1">
        <f t="shared" si="10"/>
        <v>3.5</v>
      </c>
      <c r="H79" s="6">
        <f t="shared" si="11"/>
        <v>17.635000000000002</v>
      </c>
      <c r="I79" s="4">
        <f t="shared" si="12"/>
        <v>61.722500000000004</v>
      </c>
    </row>
    <row r="80" spans="1:9" x14ac:dyDescent="0.2">
      <c r="A80" s="1" t="s">
        <v>12</v>
      </c>
      <c r="B80" s="1" t="s">
        <v>37</v>
      </c>
      <c r="C80" s="5">
        <v>36892</v>
      </c>
      <c r="D80" s="4">
        <v>76.47</v>
      </c>
      <c r="E80" s="1">
        <f t="shared" si="8"/>
        <v>2001</v>
      </c>
      <c r="F80" s="1">
        <f t="shared" si="9"/>
        <v>15.5</v>
      </c>
      <c r="G80" s="1">
        <f t="shared" si="10"/>
        <v>4.5</v>
      </c>
      <c r="H80" s="6">
        <f t="shared" si="11"/>
        <v>3.8235000000000001</v>
      </c>
      <c r="I80" s="4">
        <f t="shared" si="12"/>
        <v>17.205750000000002</v>
      </c>
    </row>
    <row r="81" spans="1:9" x14ac:dyDescent="0.2">
      <c r="A81" s="1" t="s">
        <v>12</v>
      </c>
      <c r="B81" s="1" t="s">
        <v>37</v>
      </c>
      <c r="C81" s="5">
        <v>37257</v>
      </c>
      <c r="D81" s="4">
        <v>15.77</v>
      </c>
      <c r="E81" s="1">
        <f t="shared" si="8"/>
        <v>2002</v>
      </c>
      <c r="F81" s="1">
        <f t="shared" si="9"/>
        <v>14.5</v>
      </c>
      <c r="G81" s="1">
        <f t="shared" si="10"/>
        <v>5.5</v>
      </c>
      <c r="H81" s="6">
        <f t="shared" si="11"/>
        <v>0.78849999999999998</v>
      </c>
      <c r="I81" s="4">
        <f t="shared" si="12"/>
        <v>4.3367500000000003</v>
      </c>
    </row>
    <row r="82" spans="1:9" x14ac:dyDescent="0.2">
      <c r="A82" s="1" t="s">
        <v>12</v>
      </c>
      <c r="B82" s="1" t="s">
        <v>37</v>
      </c>
      <c r="C82" s="5">
        <v>37622</v>
      </c>
      <c r="D82" s="4">
        <v>124.59</v>
      </c>
      <c r="E82" s="1">
        <f t="shared" si="8"/>
        <v>2003</v>
      </c>
      <c r="F82" s="1">
        <f t="shared" si="9"/>
        <v>13.5</v>
      </c>
      <c r="G82" s="1">
        <f t="shared" si="10"/>
        <v>6.5</v>
      </c>
      <c r="H82" s="6">
        <f t="shared" si="11"/>
        <v>6.2295000000000007</v>
      </c>
      <c r="I82" s="4">
        <f t="shared" si="12"/>
        <v>40.491750000000003</v>
      </c>
    </row>
    <row r="83" spans="1:9" x14ac:dyDescent="0.2">
      <c r="A83" s="1" t="s">
        <v>12</v>
      </c>
      <c r="B83" s="1" t="s">
        <v>37</v>
      </c>
      <c r="C83" s="5">
        <v>37987</v>
      </c>
      <c r="D83" s="4">
        <v>7417.5</v>
      </c>
      <c r="E83" s="1">
        <f t="shared" si="8"/>
        <v>2004</v>
      </c>
      <c r="F83" s="1">
        <f t="shared" si="9"/>
        <v>12.5</v>
      </c>
      <c r="G83" s="1">
        <f t="shared" si="10"/>
        <v>7.5</v>
      </c>
      <c r="H83" s="6">
        <f t="shared" si="11"/>
        <v>370.875</v>
      </c>
      <c r="I83" s="4">
        <f t="shared" si="12"/>
        <v>2781.5625</v>
      </c>
    </row>
    <row r="84" spans="1:9" x14ac:dyDescent="0.2">
      <c r="A84" s="1" t="s">
        <v>12</v>
      </c>
      <c r="B84" s="1" t="s">
        <v>37</v>
      </c>
      <c r="C84" s="5">
        <v>41249</v>
      </c>
      <c r="D84" s="4">
        <v>0</v>
      </c>
      <c r="E84" s="1">
        <f t="shared" si="8"/>
        <v>2012</v>
      </c>
      <c r="F84" s="1">
        <f t="shared" si="9"/>
        <v>0</v>
      </c>
      <c r="G84" s="1">
        <f t="shared" si="10"/>
        <v>0</v>
      </c>
      <c r="H84" s="6">
        <f t="shared" si="11"/>
        <v>0</v>
      </c>
      <c r="I84" s="4">
        <f t="shared" si="12"/>
        <v>0</v>
      </c>
    </row>
    <row r="85" spans="1:9" x14ac:dyDescent="0.2">
      <c r="A85" s="1" t="s">
        <v>12</v>
      </c>
      <c r="B85" s="1" t="s">
        <v>37</v>
      </c>
      <c r="C85" s="5">
        <v>41883</v>
      </c>
      <c r="D85" s="4">
        <v>963606.86</v>
      </c>
      <c r="E85" s="1">
        <f t="shared" si="8"/>
        <v>2014</v>
      </c>
      <c r="F85" s="1">
        <f t="shared" si="9"/>
        <v>2.5</v>
      </c>
      <c r="G85" s="1">
        <f t="shared" si="10"/>
        <v>17.5</v>
      </c>
      <c r="H85" s="6">
        <f t="shared" si="11"/>
        <v>48180.343000000001</v>
      </c>
      <c r="I85" s="4">
        <f t="shared" si="12"/>
        <v>843156.00250000006</v>
      </c>
    </row>
    <row r="86" spans="1:9" x14ac:dyDescent="0.2">
      <c r="A86" s="1" t="s">
        <v>12</v>
      </c>
      <c r="B86" s="1" t="s">
        <v>30</v>
      </c>
      <c r="C86" s="5">
        <v>31048</v>
      </c>
      <c r="D86" s="4">
        <v>0</v>
      </c>
      <c r="E86" s="1">
        <f t="shared" si="8"/>
        <v>1985</v>
      </c>
      <c r="F86" s="1">
        <f t="shared" si="9"/>
        <v>0</v>
      </c>
      <c r="G86" s="1">
        <f t="shared" si="10"/>
        <v>0</v>
      </c>
      <c r="H86" s="6">
        <f t="shared" si="11"/>
        <v>0</v>
      </c>
      <c r="I86" s="4">
        <f t="shared" si="12"/>
        <v>0</v>
      </c>
    </row>
    <row r="87" spans="1:9" x14ac:dyDescent="0.2">
      <c r="A87" s="1" t="s">
        <v>12</v>
      </c>
      <c r="B87" s="1" t="s">
        <v>30</v>
      </c>
      <c r="C87" s="5">
        <v>31413</v>
      </c>
      <c r="D87" s="4">
        <v>0</v>
      </c>
      <c r="E87" s="1">
        <f t="shared" si="8"/>
        <v>1986</v>
      </c>
      <c r="F87" s="1">
        <f t="shared" si="9"/>
        <v>0</v>
      </c>
      <c r="G87" s="1">
        <f t="shared" si="10"/>
        <v>0</v>
      </c>
      <c r="H87" s="6">
        <f t="shared" si="11"/>
        <v>0</v>
      </c>
      <c r="I87" s="4">
        <f t="shared" si="12"/>
        <v>0</v>
      </c>
    </row>
    <row r="88" spans="1:9" x14ac:dyDescent="0.2">
      <c r="A88" s="1" t="s">
        <v>12</v>
      </c>
      <c r="B88" s="1" t="s">
        <v>30</v>
      </c>
      <c r="C88" s="5">
        <v>31778</v>
      </c>
      <c r="D88" s="4">
        <v>0</v>
      </c>
      <c r="E88" s="1">
        <f t="shared" si="8"/>
        <v>1987</v>
      </c>
      <c r="F88" s="1">
        <f t="shared" si="9"/>
        <v>0</v>
      </c>
      <c r="G88" s="1">
        <f t="shared" si="10"/>
        <v>0</v>
      </c>
      <c r="H88" s="6">
        <f t="shared" si="11"/>
        <v>0</v>
      </c>
      <c r="I88" s="4">
        <f t="shared" si="12"/>
        <v>0</v>
      </c>
    </row>
    <row r="89" spans="1:9" x14ac:dyDescent="0.2">
      <c r="A89" s="1" t="s">
        <v>12</v>
      </c>
      <c r="B89" s="1" t="s">
        <v>30</v>
      </c>
      <c r="C89" s="5">
        <v>32143</v>
      </c>
      <c r="D89" s="4">
        <v>0</v>
      </c>
      <c r="E89" s="1">
        <f t="shared" si="8"/>
        <v>1988</v>
      </c>
      <c r="F89" s="1">
        <f t="shared" si="9"/>
        <v>0</v>
      </c>
      <c r="G89" s="1">
        <f t="shared" si="10"/>
        <v>0</v>
      </c>
      <c r="H89" s="6">
        <f t="shared" si="11"/>
        <v>0</v>
      </c>
      <c r="I89" s="4">
        <f t="shared" si="12"/>
        <v>0</v>
      </c>
    </row>
    <row r="90" spans="1:9" x14ac:dyDescent="0.2">
      <c r="A90" s="1" t="s">
        <v>12</v>
      </c>
      <c r="B90" s="1" t="s">
        <v>30</v>
      </c>
      <c r="C90" s="5">
        <v>32509</v>
      </c>
      <c r="D90" s="4">
        <v>0</v>
      </c>
      <c r="E90" s="1">
        <f t="shared" si="8"/>
        <v>1989</v>
      </c>
      <c r="F90" s="1">
        <f t="shared" si="9"/>
        <v>0</v>
      </c>
      <c r="G90" s="1">
        <f t="shared" si="10"/>
        <v>0</v>
      </c>
      <c r="H90" s="6">
        <f t="shared" si="11"/>
        <v>0</v>
      </c>
      <c r="I90" s="4">
        <f t="shared" si="12"/>
        <v>0</v>
      </c>
    </row>
    <row r="91" spans="1:9" x14ac:dyDescent="0.2">
      <c r="A91" s="1" t="s">
        <v>12</v>
      </c>
      <c r="B91" s="1" t="s">
        <v>30</v>
      </c>
      <c r="C91" s="5">
        <v>32874</v>
      </c>
      <c r="D91" s="4">
        <v>0</v>
      </c>
      <c r="E91" s="1">
        <f t="shared" si="8"/>
        <v>1990</v>
      </c>
      <c r="F91" s="1">
        <f t="shared" si="9"/>
        <v>0</v>
      </c>
      <c r="G91" s="1">
        <f t="shared" si="10"/>
        <v>0</v>
      </c>
      <c r="H91" s="6">
        <f t="shared" si="11"/>
        <v>0</v>
      </c>
      <c r="I91" s="4">
        <f t="shared" si="12"/>
        <v>0</v>
      </c>
    </row>
    <row r="92" spans="1:9" x14ac:dyDescent="0.2">
      <c r="A92" s="1" t="s">
        <v>12</v>
      </c>
      <c r="B92" s="1" t="s">
        <v>30</v>
      </c>
      <c r="C92" s="5">
        <v>33239</v>
      </c>
      <c r="D92" s="4">
        <v>0</v>
      </c>
      <c r="E92" s="1">
        <f t="shared" si="8"/>
        <v>1991</v>
      </c>
      <c r="F92" s="1">
        <f t="shared" si="9"/>
        <v>0</v>
      </c>
      <c r="G92" s="1">
        <f t="shared" si="10"/>
        <v>0</v>
      </c>
      <c r="H92" s="6">
        <f t="shared" si="11"/>
        <v>0</v>
      </c>
      <c r="I92" s="4">
        <f t="shared" si="12"/>
        <v>0</v>
      </c>
    </row>
    <row r="93" spans="1:9" x14ac:dyDescent="0.2">
      <c r="A93" s="1" t="s">
        <v>12</v>
      </c>
      <c r="B93" s="1" t="s">
        <v>30</v>
      </c>
      <c r="C93" s="5">
        <v>33604</v>
      </c>
      <c r="D93" s="4">
        <v>0</v>
      </c>
      <c r="E93" s="1">
        <f t="shared" si="8"/>
        <v>1992</v>
      </c>
      <c r="F93" s="1">
        <f t="shared" si="9"/>
        <v>0</v>
      </c>
      <c r="G93" s="1">
        <f t="shared" si="10"/>
        <v>0</v>
      </c>
      <c r="H93" s="6">
        <f t="shared" si="11"/>
        <v>0</v>
      </c>
      <c r="I93" s="4">
        <f t="shared" si="12"/>
        <v>0</v>
      </c>
    </row>
    <row r="94" spans="1:9" x14ac:dyDescent="0.2">
      <c r="A94" s="1" t="s">
        <v>12</v>
      </c>
      <c r="B94" s="1" t="s">
        <v>30</v>
      </c>
      <c r="C94" s="5">
        <v>33970</v>
      </c>
      <c r="D94" s="4">
        <v>0</v>
      </c>
      <c r="E94" s="1">
        <f t="shared" si="8"/>
        <v>1993</v>
      </c>
      <c r="F94" s="1">
        <f t="shared" si="9"/>
        <v>0</v>
      </c>
      <c r="G94" s="1">
        <f t="shared" si="10"/>
        <v>0</v>
      </c>
      <c r="H94" s="6">
        <f t="shared" si="11"/>
        <v>0</v>
      </c>
      <c r="I94" s="4">
        <f t="shared" si="12"/>
        <v>0</v>
      </c>
    </row>
    <row r="95" spans="1:9" x14ac:dyDescent="0.2">
      <c r="A95" s="1" t="s">
        <v>12</v>
      </c>
      <c r="B95" s="1" t="s">
        <v>30</v>
      </c>
      <c r="C95" s="5">
        <v>34335</v>
      </c>
      <c r="D95" s="4">
        <v>0</v>
      </c>
      <c r="E95" s="1">
        <f t="shared" si="8"/>
        <v>1994</v>
      </c>
      <c r="F95" s="1">
        <f t="shared" si="9"/>
        <v>0</v>
      </c>
      <c r="G95" s="1">
        <f t="shared" si="10"/>
        <v>0</v>
      </c>
      <c r="H95" s="6">
        <f t="shared" si="11"/>
        <v>0</v>
      </c>
      <c r="I95" s="4">
        <f t="shared" si="12"/>
        <v>0</v>
      </c>
    </row>
    <row r="96" spans="1:9" x14ac:dyDescent="0.2">
      <c r="A96" s="1" t="s">
        <v>12</v>
      </c>
      <c r="B96" s="1" t="s">
        <v>30</v>
      </c>
      <c r="C96" s="5">
        <v>34700</v>
      </c>
      <c r="D96" s="4">
        <v>0</v>
      </c>
      <c r="E96" s="1">
        <f t="shared" si="8"/>
        <v>1995</v>
      </c>
      <c r="F96" s="1">
        <f t="shared" si="9"/>
        <v>0</v>
      </c>
      <c r="G96" s="1">
        <f t="shared" si="10"/>
        <v>0</v>
      </c>
      <c r="H96" s="6">
        <f t="shared" si="11"/>
        <v>0</v>
      </c>
      <c r="I96" s="4">
        <f t="shared" si="12"/>
        <v>0</v>
      </c>
    </row>
    <row r="97" spans="1:9" x14ac:dyDescent="0.2">
      <c r="A97" s="1" t="s">
        <v>12</v>
      </c>
      <c r="B97" s="1" t="s">
        <v>30</v>
      </c>
      <c r="C97" s="5">
        <v>35065</v>
      </c>
      <c r="D97" s="4">
        <v>0</v>
      </c>
      <c r="E97" s="1">
        <f t="shared" si="8"/>
        <v>1996</v>
      </c>
      <c r="F97" s="1">
        <f t="shared" si="9"/>
        <v>0</v>
      </c>
      <c r="G97" s="1">
        <f t="shared" si="10"/>
        <v>0</v>
      </c>
      <c r="H97" s="6">
        <f t="shared" si="11"/>
        <v>0</v>
      </c>
      <c r="I97" s="4">
        <f t="shared" si="12"/>
        <v>0</v>
      </c>
    </row>
    <row r="98" spans="1:9" x14ac:dyDescent="0.2">
      <c r="A98" s="1" t="s">
        <v>12</v>
      </c>
      <c r="B98" s="1" t="s">
        <v>30</v>
      </c>
      <c r="C98" s="5">
        <v>35431</v>
      </c>
      <c r="D98" s="4">
        <v>2011.94</v>
      </c>
      <c r="E98" s="1">
        <f t="shared" si="8"/>
        <v>1997</v>
      </c>
      <c r="F98" s="1">
        <f t="shared" si="9"/>
        <v>19.5</v>
      </c>
      <c r="G98" s="1">
        <f t="shared" si="10"/>
        <v>0.5</v>
      </c>
      <c r="H98" s="6">
        <f t="shared" si="11"/>
        <v>100.59700000000001</v>
      </c>
      <c r="I98" s="4">
        <f t="shared" si="12"/>
        <v>50.298500000000004</v>
      </c>
    </row>
    <row r="99" spans="1:9" x14ac:dyDescent="0.2">
      <c r="A99" s="1" t="s">
        <v>12</v>
      </c>
      <c r="B99" s="1" t="s">
        <v>30</v>
      </c>
      <c r="C99" s="5">
        <v>35796</v>
      </c>
      <c r="D99" s="4">
        <v>3314.47</v>
      </c>
      <c r="E99" s="1">
        <f t="shared" si="8"/>
        <v>1998</v>
      </c>
      <c r="F99" s="1">
        <f t="shared" si="9"/>
        <v>18.5</v>
      </c>
      <c r="G99" s="1">
        <f t="shared" si="10"/>
        <v>1.5</v>
      </c>
      <c r="H99" s="6">
        <f t="shared" si="11"/>
        <v>165.7235</v>
      </c>
      <c r="I99" s="4">
        <f t="shared" si="12"/>
        <v>248.58525</v>
      </c>
    </row>
    <row r="100" spans="1:9" x14ac:dyDescent="0.2">
      <c r="A100" s="1" t="s">
        <v>12</v>
      </c>
      <c r="B100" s="1" t="s">
        <v>30</v>
      </c>
      <c r="C100" s="5">
        <v>36161</v>
      </c>
      <c r="D100" s="4">
        <v>3678.14</v>
      </c>
      <c r="E100" s="1">
        <f t="shared" si="8"/>
        <v>1999</v>
      </c>
      <c r="F100" s="1">
        <f t="shared" si="9"/>
        <v>17.5</v>
      </c>
      <c r="G100" s="1">
        <f t="shared" si="10"/>
        <v>2.5</v>
      </c>
      <c r="H100" s="6">
        <f t="shared" si="11"/>
        <v>183.90700000000001</v>
      </c>
      <c r="I100" s="4">
        <f t="shared" si="12"/>
        <v>459.76750000000004</v>
      </c>
    </row>
    <row r="101" spans="1:9" x14ac:dyDescent="0.2">
      <c r="A101" s="1" t="s">
        <v>12</v>
      </c>
      <c r="B101" s="1" t="s">
        <v>30</v>
      </c>
      <c r="C101" s="5">
        <v>36526</v>
      </c>
      <c r="D101" s="4">
        <v>7362.84</v>
      </c>
      <c r="E101" s="1">
        <f t="shared" si="8"/>
        <v>2000</v>
      </c>
      <c r="F101" s="1">
        <f t="shared" si="9"/>
        <v>16.5</v>
      </c>
      <c r="G101" s="1">
        <f t="shared" si="10"/>
        <v>3.5</v>
      </c>
      <c r="H101" s="6">
        <f t="shared" si="11"/>
        <v>368.14200000000005</v>
      </c>
      <c r="I101" s="4">
        <f t="shared" si="12"/>
        <v>1288.4970000000003</v>
      </c>
    </row>
    <row r="102" spans="1:9" x14ac:dyDescent="0.2">
      <c r="A102" s="1" t="s">
        <v>12</v>
      </c>
      <c r="B102" s="1" t="s">
        <v>30</v>
      </c>
      <c r="C102" s="5">
        <v>36892</v>
      </c>
      <c r="D102" s="4">
        <v>1596.31</v>
      </c>
      <c r="E102" s="1">
        <f t="shared" si="8"/>
        <v>2001</v>
      </c>
      <c r="F102" s="1">
        <f t="shared" si="9"/>
        <v>15.5</v>
      </c>
      <c r="G102" s="1">
        <f t="shared" si="10"/>
        <v>4.5</v>
      </c>
      <c r="H102" s="6">
        <f t="shared" si="11"/>
        <v>79.8155</v>
      </c>
      <c r="I102" s="4">
        <f t="shared" si="12"/>
        <v>359.16975000000002</v>
      </c>
    </row>
    <row r="103" spans="1:9" x14ac:dyDescent="0.2">
      <c r="A103" s="1" t="s">
        <v>12</v>
      </c>
      <c r="B103" s="1" t="s">
        <v>30</v>
      </c>
      <c r="C103" s="5">
        <v>37257</v>
      </c>
      <c r="D103" s="4">
        <v>329.29</v>
      </c>
      <c r="E103" s="1">
        <f t="shared" si="8"/>
        <v>2002</v>
      </c>
      <c r="F103" s="1">
        <f t="shared" si="9"/>
        <v>14.5</v>
      </c>
      <c r="G103" s="1">
        <f t="shared" si="10"/>
        <v>5.5</v>
      </c>
      <c r="H103" s="6">
        <f t="shared" si="11"/>
        <v>16.464500000000001</v>
      </c>
      <c r="I103" s="4">
        <f t="shared" si="12"/>
        <v>90.554750000000013</v>
      </c>
    </row>
    <row r="104" spans="1:9" x14ac:dyDescent="0.2">
      <c r="A104" s="1" t="s">
        <v>12</v>
      </c>
      <c r="B104" s="1" t="s">
        <v>30</v>
      </c>
      <c r="C104" s="5">
        <v>37622</v>
      </c>
      <c r="D104" s="4">
        <v>2600.9499999999998</v>
      </c>
      <c r="E104" s="1">
        <f t="shared" si="8"/>
        <v>2003</v>
      </c>
      <c r="F104" s="1">
        <f t="shared" si="9"/>
        <v>13.5</v>
      </c>
      <c r="G104" s="1">
        <f t="shared" si="10"/>
        <v>6.5</v>
      </c>
      <c r="H104" s="6">
        <f t="shared" si="11"/>
        <v>130.04749999999999</v>
      </c>
      <c r="I104" s="4">
        <f t="shared" si="12"/>
        <v>845.30874999999992</v>
      </c>
    </row>
    <row r="105" spans="1:9" x14ac:dyDescent="0.2">
      <c r="A105" s="1" t="s">
        <v>12</v>
      </c>
      <c r="B105" s="1" t="s">
        <v>30</v>
      </c>
      <c r="C105" s="5">
        <v>41253</v>
      </c>
      <c r="D105" s="4">
        <v>0</v>
      </c>
      <c r="E105" s="1">
        <f t="shared" si="8"/>
        <v>2012</v>
      </c>
      <c r="F105" s="1">
        <f t="shared" si="9"/>
        <v>0</v>
      </c>
      <c r="G105" s="1">
        <f t="shared" si="10"/>
        <v>0</v>
      </c>
      <c r="H105" s="6">
        <f t="shared" si="11"/>
        <v>0</v>
      </c>
      <c r="I105" s="4">
        <f t="shared" si="12"/>
        <v>0</v>
      </c>
    </row>
    <row r="106" spans="1:9" x14ac:dyDescent="0.2">
      <c r="A106" s="1" t="s">
        <v>34</v>
      </c>
      <c r="B106" s="1" t="s">
        <v>45</v>
      </c>
      <c r="C106" s="5">
        <v>31048</v>
      </c>
      <c r="D106" s="4">
        <v>0</v>
      </c>
      <c r="E106" s="1">
        <f t="shared" si="8"/>
        <v>1985</v>
      </c>
      <c r="F106" s="1">
        <f t="shared" si="9"/>
        <v>0</v>
      </c>
      <c r="G106" s="1">
        <f t="shared" si="10"/>
        <v>0</v>
      </c>
      <c r="H106" s="6">
        <f t="shared" si="11"/>
        <v>0</v>
      </c>
      <c r="I106" s="4">
        <f t="shared" si="12"/>
        <v>0</v>
      </c>
    </row>
    <row r="107" spans="1:9" x14ac:dyDescent="0.2">
      <c r="A107" s="1" t="s">
        <v>34</v>
      </c>
      <c r="B107" s="1" t="s">
        <v>45</v>
      </c>
      <c r="C107" s="5">
        <v>31413</v>
      </c>
      <c r="D107" s="4">
        <v>0</v>
      </c>
      <c r="E107" s="1">
        <f t="shared" si="8"/>
        <v>1986</v>
      </c>
      <c r="F107" s="1">
        <f t="shared" si="9"/>
        <v>0</v>
      </c>
      <c r="G107" s="1">
        <f t="shared" si="10"/>
        <v>0</v>
      </c>
      <c r="H107" s="6">
        <f t="shared" si="11"/>
        <v>0</v>
      </c>
      <c r="I107" s="4">
        <f t="shared" si="12"/>
        <v>0</v>
      </c>
    </row>
    <row r="108" spans="1:9" x14ac:dyDescent="0.2">
      <c r="A108" s="1" t="s">
        <v>34</v>
      </c>
      <c r="B108" s="1" t="s">
        <v>45</v>
      </c>
      <c r="C108" s="5">
        <v>31778</v>
      </c>
      <c r="D108" s="4">
        <v>0</v>
      </c>
      <c r="E108" s="1">
        <f t="shared" si="8"/>
        <v>1987</v>
      </c>
      <c r="F108" s="1">
        <f t="shared" si="9"/>
        <v>0</v>
      </c>
      <c r="G108" s="1">
        <f t="shared" si="10"/>
        <v>0</v>
      </c>
      <c r="H108" s="6">
        <f t="shared" si="11"/>
        <v>0</v>
      </c>
      <c r="I108" s="4">
        <f t="shared" si="12"/>
        <v>0</v>
      </c>
    </row>
    <row r="109" spans="1:9" x14ac:dyDescent="0.2">
      <c r="A109" s="1" t="s">
        <v>34</v>
      </c>
      <c r="B109" s="1" t="s">
        <v>45</v>
      </c>
      <c r="C109" s="5">
        <v>32143</v>
      </c>
      <c r="D109" s="4">
        <v>0</v>
      </c>
      <c r="E109" s="1">
        <f t="shared" si="8"/>
        <v>1988</v>
      </c>
      <c r="F109" s="1">
        <f t="shared" si="9"/>
        <v>0</v>
      </c>
      <c r="G109" s="1">
        <f t="shared" si="10"/>
        <v>0</v>
      </c>
      <c r="H109" s="6">
        <f t="shared" si="11"/>
        <v>0</v>
      </c>
      <c r="I109" s="4">
        <f t="shared" si="12"/>
        <v>0</v>
      </c>
    </row>
    <row r="110" spans="1:9" x14ac:dyDescent="0.2">
      <c r="A110" s="1" t="s">
        <v>34</v>
      </c>
      <c r="B110" s="1" t="s">
        <v>45</v>
      </c>
      <c r="C110" s="5">
        <v>32509</v>
      </c>
      <c r="D110" s="4">
        <v>0</v>
      </c>
      <c r="E110" s="1">
        <f t="shared" si="8"/>
        <v>1989</v>
      </c>
      <c r="F110" s="1">
        <f t="shared" si="9"/>
        <v>0</v>
      </c>
      <c r="G110" s="1">
        <f t="shared" si="10"/>
        <v>0</v>
      </c>
      <c r="H110" s="6">
        <f t="shared" si="11"/>
        <v>0</v>
      </c>
      <c r="I110" s="4">
        <f t="shared" si="12"/>
        <v>0</v>
      </c>
    </row>
    <row r="111" spans="1:9" x14ac:dyDescent="0.2">
      <c r="A111" s="1" t="s">
        <v>34</v>
      </c>
      <c r="B111" s="1" t="s">
        <v>45</v>
      </c>
      <c r="C111" s="5">
        <v>32874</v>
      </c>
      <c r="D111" s="4">
        <v>0</v>
      </c>
      <c r="E111" s="1">
        <f t="shared" si="8"/>
        <v>1990</v>
      </c>
      <c r="F111" s="1">
        <f t="shared" si="9"/>
        <v>0</v>
      </c>
      <c r="G111" s="1">
        <f t="shared" si="10"/>
        <v>0</v>
      </c>
      <c r="H111" s="6">
        <f t="shared" si="11"/>
        <v>0</v>
      </c>
      <c r="I111" s="4">
        <f t="shared" si="12"/>
        <v>0</v>
      </c>
    </row>
    <row r="112" spans="1:9" x14ac:dyDescent="0.2">
      <c r="A112" s="1" t="s">
        <v>34</v>
      </c>
      <c r="B112" s="1" t="s">
        <v>45</v>
      </c>
      <c r="C112" s="5">
        <v>33239</v>
      </c>
      <c r="D112" s="4">
        <v>0</v>
      </c>
      <c r="E112" s="1">
        <f t="shared" si="8"/>
        <v>1991</v>
      </c>
      <c r="F112" s="1">
        <f t="shared" si="9"/>
        <v>0</v>
      </c>
      <c r="G112" s="1">
        <f t="shared" si="10"/>
        <v>0</v>
      </c>
      <c r="H112" s="6">
        <f t="shared" si="11"/>
        <v>0</v>
      </c>
      <c r="I112" s="4">
        <f t="shared" si="12"/>
        <v>0</v>
      </c>
    </row>
    <row r="113" spans="1:9" x14ac:dyDescent="0.2">
      <c r="A113" s="1" t="s">
        <v>34</v>
      </c>
      <c r="B113" s="1" t="s">
        <v>45</v>
      </c>
      <c r="C113" s="5">
        <v>33604</v>
      </c>
      <c r="D113" s="4">
        <v>0</v>
      </c>
      <c r="E113" s="1">
        <f t="shared" si="8"/>
        <v>1992</v>
      </c>
      <c r="F113" s="1">
        <f t="shared" si="9"/>
        <v>0</v>
      </c>
      <c r="G113" s="1">
        <f t="shared" si="10"/>
        <v>0</v>
      </c>
      <c r="H113" s="6">
        <f t="shared" si="11"/>
        <v>0</v>
      </c>
      <c r="I113" s="4">
        <f t="shared" si="12"/>
        <v>0</v>
      </c>
    </row>
    <row r="114" spans="1:9" x14ac:dyDescent="0.2">
      <c r="A114" s="1" t="s">
        <v>34</v>
      </c>
      <c r="B114" s="1" t="s">
        <v>45</v>
      </c>
      <c r="C114" s="5">
        <v>33970</v>
      </c>
      <c r="D114" s="4">
        <v>0</v>
      </c>
      <c r="E114" s="1">
        <f t="shared" si="8"/>
        <v>1993</v>
      </c>
      <c r="F114" s="1">
        <f t="shared" si="9"/>
        <v>0</v>
      </c>
      <c r="G114" s="1">
        <f t="shared" si="10"/>
        <v>0</v>
      </c>
      <c r="H114" s="6">
        <f t="shared" si="11"/>
        <v>0</v>
      </c>
      <c r="I114" s="4">
        <f t="shared" si="12"/>
        <v>0</v>
      </c>
    </row>
    <row r="115" spans="1:9" x14ac:dyDescent="0.2">
      <c r="A115" s="1" t="s">
        <v>34</v>
      </c>
      <c r="B115" s="1" t="s">
        <v>45</v>
      </c>
      <c r="C115" s="5">
        <v>34335</v>
      </c>
      <c r="D115" s="4">
        <v>0</v>
      </c>
      <c r="E115" s="1">
        <f t="shared" si="8"/>
        <v>1994</v>
      </c>
      <c r="F115" s="1">
        <f t="shared" si="9"/>
        <v>0</v>
      </c>
      <c r="G115" s="1">
        <f t="shared" si="10"/>
        <v>0</v>
      </c>
      <c r="H115" s="6">
        <f t="shared" si="11"/>
        <v>0</v>
      </c>
      <c r="I115" s="4">
        <f t="shared" si="12"/>
        <v>0</v>
      </c>
    </row>
    <row r="116" spans="1:9" x14ac:dyDescent="0.2">
      <c r="A116" s="1" t="s">
        <v>34</v>
      </c>
      <c r="B116" s="1" t="s">
        <v>45</v>
      </c>
      <c r="C116" s="5">
        <v>34700</v>
      </c>
      <c r="D116" s="4">
        <v>0</v>
      </c>
      <c r="E116" s="1">
        <f t="shared" si="8"/>
        <v>1995</v>
      </c>
      <c r="F116" s="1">
        <f t="shared" si="9"/>
        <v>0</v>
      </c>
      <c r="G116" s="1">
        <f t="shared" si="10"/>
        <v>0</v>
      </c>
      <c r="H116" s="6">
        <f t="shared" si="11"/>
        <v>0</v>
      </c>
      <c r="I116" s="4">
        <f t="shared" si="12"/>
        <v>0</v>
      </c>
    </row>
    <row r="117" spans="1:9" x14ac:dyDescent="0.2">
      <c r="A117" s="1" t="s">
        <v>34</v>
      </c>
      <c r="B117" s="1" t="s">
        <v>45</v>
      </c>
      <c r="C117" s="5">
        <v>35065</v>
      </c>
      <c r="D117" s="4">
        <v>0</v>
      </c>
      <c r="E117" s="1">
        <f t="shared" si="8"/>
        <v>1996</v>
      </c>
      <c r="F117" s="1">
        <f t="shared" si="9"/>
        <v>0</v>
      </c>
      <c r="G117" s="1">
        <f t="shared" si="10"/>
        <v>0</v>
      </c>
      <c r="H117" s="6">
        <f t="shared" si="11"/>
        <v>0</v>
      </c>
      <c r="I117" s="4">
        <f t="shared" si="12"/>
        <v>0</v>
      </c>
    </row>
    <row r="118" spans="1:9" x14ac:dyDescent="0.2">
      <c r="A118" s="1" t="s">
        <v>34</v>
      </c>
      <c r="B118" s="1" t="s">
        <v>45</v>
      </c>
      <c r="C118" s="5">
        <v>35431</v>
      </c>
      <c r="D118" s="4">
        <v>49187.67</v>
      </c>
      <c r="E118" s="1">
        <f t="shared" si="8"/>
        <v>1997</v>
      </c>
      <c r="F118" s="1">
        <f t="shared" si="9"/>
        <v>19.5</v>
      </c>
      <c r="G118" s="1">
        <f t="shared" si="10"/>
        <v>0.5</v>
      </c>
      <c r="H118" s="6">
        <f t="shared" si="11"/>
        <v>2459.3834999999999</v>
      </c>
      <c r="I118" s="4">
        <f t="shared" si="12"/>
        <v>1229.69175</v>
      </c>
    </row>
    <row r="119" spans="1:9" x14ac:dyDescent="0.2">
      <c r="A119" s="1" t="s">
        <v>34</v>
      </c>
      <c r="B119" s="1" t="s">
        <v>45</v>
      </c>
      <c r="C119" s="5">
        <v>35796</v>
      </c>
      <c r="D119" s="4">
        <v>81031.789999999994</v>
      </c>
      <c r="E119" s="1">
        <f t="shared" si="8"/>
        <v>1998</v>
      </c>
      <c r="F119" s="1">
        <f t="shared" si="9"/>
        <v>18.5</v>
      </c>
      <c r="G119" s="1">
        <f t="shared" si="10"/>
        <v>1.5</v>
      </c>
      <c r="H119" s="6">
        <f t="shared" si="11"/>
        <v>4051.5895</v>
      </c>
      <c r="I119" s="4">
        <f t="shared" si="12"/>
        <v>6077.3842500000001</v>
      </c>
    </row>
    <row r="120" spans="1:9" x14ac:dyDescent="0.2">
      <c r="A120" s="1" t="s">
        <v>34</v>
      </c>
      <c r="B120" s="1" t="s">
        <v>45</v>
      </c>
      <c r="C120" s="5">
        <v>36161</v>
      </c>
      <c r="D120" s="4">
        <v>89922.84</v>
      </c>
      <c r="E120" s="1">
        <f t="shared" si="8"/>
        <v>1999</v>
      </c>
      <c r="F120" s="1">
        <f t="shared" si="9"/>
        <v>17.5</v>
      </c>
      <c r="G120" s="1">
        <f t="shared" si="10"/>
        <v>2.5</v>
      </c>
      <c r="H120" s="6">
        <f t="shared" si="11"/>
        <v>4496.1419999999998</v>
      </c>
      <c r="I120" s="4">
        <f t="shared" si="12"/>
        <v>11240.355</v>
      </c>
    </row>
    <row r="121" spans="1:9" x14ac:dyDescent="0.2">
      <c r="A121" s="1" t="s">
        <v>34</v>
      </c>
      <c r="B121" s="1" t="s">
        <v>45</v>
      </c>
      <c r="C121" s="5">
        <v>36526</v>
      </c>
      <c r="D121" s="4">
        <v>180005.97</v>
      </c>
      <c r="E121" s="1">
        <f t="shared" si="8"/>
        <v>2000</v>
      </c>
      <c r="F121" s="1">
        <f t="shared" si="9"/>
        <v>16.5</v>
      </c>
      <c r="G121" s="1">
        <f t="shared" si="10"/>
        <v>3.5</v>
      </c>
      <c r="H121" s="6">
        <f t="shared" si="11"/>
        <v>9000.2985000000008</v>
      </c>
      <c r="I121" s="4">
        <f t="shared" si="12"/>
        <v>31501.044750000001</v>
      </c>
    </row>
    <row r="122" spans="1:9" x14ac:dyDescent="0.2">
      <c r="A122" s="1" t="s">
        <v>34</v>
      </c>
      <c r="B122" s="1" t="s">
        <v>45</v>
      </c>
      <c r="C122" s="5">
        <v>36892</v>
      </c>
      <c r="D122" s="4">
        <v>39026.400000000001</v>
      </c>
      <c r="E122" s="1">
        <f t="shared" si="8"/>
        <v>2001</v>
      </c>
      <c r="F122" s="1">
        <f t="shared" si="9"/>
        <v>15.5</v>
      </c>
      <c r="G122" s="1">
        <f t="shared" si="10"/>
        <v>4.5</v>
      </c>
      <c r="H122" s="6">
        <f t="shared" si="11"/>
        <v>1951.3200000000002</v>
      </c>
      <c r="I122" s="4">
        <f t="shared" si="12"/>
        <v>8780.94</v>
      </c>
    </row>
    <row r="123" spans="1:9" x14ac:dyDescent="0.2">
      <c r="A123" s="1" t="s">
        <v>34</v>
      </c>
      <c r="B123" s="1" t="s">
        <v>45</v>
      </c>
      <c r="C123" s="5">
        <v>37257</v>
      </c>
      <c r="D123" s="4">
        <v>8050.56</v>
      </c>
      <c r="E123" s="1">
        <f t="shared" si="8"/>
        <v>2002</v>
      </c>
      <c r="F123" s="1">
        <f t="shared" si="9"/>
        <v>14.5</v>
      </c>
      <c r="G123" s="1">
        <f t="shared" si="10"/>
        <v>5.5</v>
      </c>
      <c r="H123" s="6">
        <f t="shared" si="11"/>
        <v>402.52800000000002</v>
      </c>
      <c r="I123" s="4">
        <f t="shared" si="12"/>
        <v>2213.904</v>
      </c>
    </row>
    <row r="124" spans="1:9" x14ac:dyDescent="0.2">
      <c r="A124" s="1" t="s">
        <v>34</v>
      </c>
      <c r="B124" s="1" t="s">
        <v>45</v>
      </c>
      <c r="C124" s="5">
        <v>37622</v>
      </c>
      <c r="D124" s="4">
        <v>63587.69</v>
      </c>
      <c r="E124" s="1">
        <f t="shared" si="8"/>
        <v>2003</v>
      </c>
      <c r="F124" s="1">
        <f t="shared" si="9"/>
        <v>13.5</v>
      </c>
      <c r="G124" s="1">
        <f t="shared" si="10"/>
        <v>6.5</v>
      </c>
      <c r="H124" s="6">
        <f t="shared" si="11"/>
        <v>3179.3845000000001</v>
      </c>
      <c r="I124" s="4">
        <f t="shared" si="12"/>
        <v>20665.999250000001</v>
      </c>
    </row>
    <row r="125" spans="1:9" x14ac:dyDescent="0.2">
      <c r="A125" s="1" t="s">
        <v>34</v>
      </c>
      <c r="B125" s="1" t="s">
        <v>45</v>
      </c>
      <c r="C125" s="5">
        <v>37987</v>
      </c>
      <c r="D125" s="4">
        <v>21319.45</v>
      </c>
      <c r="E125" s="1">
        <f t="shared" si="8"/>
        <v>2004</v>
      </c>
      <c r="F125" s="1">
        <f t="shared" si="9"/>
        <v>12.5</v>
      </c>
      <c r="G125" s="1">
        <f t="shared" si="10"/>
        <v>7.5</v>
      </c>
      <c r="H125" s="6">
        <f t="shared" si="11"/>
        <v>1065.9725000000001</v>
      </c>
      <c r="I125" s="4">
        <f t="shared" si="12"/>
        <v>7994.7937500000007</v>
      </c>
    </row>
    <row r="126" spans="1:9" x14ac:dyDescent="0.2">
      <c r="A126" s="1" t="s">
        <v>34</v>
      </c>
      <c r="B126" s="1" t="s">
        <v>45</v>
      </c>
      <c r="C126" s="5">
        <v>38353</v>
      </c>
      <c r="D126" s="4">
        <v>0</v>
      </c>
      <c r="E126" s="1">
        <f t="shared" si="8"/>
        <v>2005</v>
      </c>
      <c r="F126" s="1">
        <f t="shared" si="9"/>
        <v>0</v>
      </c>
      <c r="G126" s="1">
        <f t="shared" si="10"/>
        <v>0</v>
      </c>
      <c r="H126" s="6">
        <f t="shared" si="11"/>
        <v>0</v>
      </c>
      <c r="I126" s="4">
        <f t="shared" si="12"/>
        <v>0</v>
      </c>
    </row>
    <row r="127" spans="1:9" x14ac:dyDescent="0.2">
      <c r="A127" s="1" t="s">
        <v>34</v>
      </c>
      <c r="B127" s="1" t="s">
        <v>45</v>
      </c>
      <c r="C127" s="5">
        <v>38625</v>
      </c>
      <c r="D127" s="4">
        <v>22221.66</v>
      </c>
      <c r="E127" s="1">
        <f t="shared" si="8"/>
        <v>2005</v>
      </c>
      <c r="F127" s="1">
        <f t="shared" si="9"/>
        <v>11.5</v>
      </c>
      <c r="G127" s="1">
        <f t="shared" si="10"/>
        <v>8.5</v>
      </c>
      <c r="H127" s="6">
        <f t="shared" si="11"/>
        <v>1111.0830000000001</v>
      </c>
      <c r="I127" s="4">
        <f t="shared" si="12"/>
        <v>9444.2055</v>
      </c>
    </row>
    <row r="128" spans="1:9" x14ac:dyDescent="0.2">
      <c r="A128" s="1" t="s">
        <v>34</v>
      </c>
      <c r="B128" s="1" t="s">
        <v>45</v>
      </c>
      <c r="C128" s="5">
        <v>38686</v>
      </c>
      <c r="D128" s="4">
        <v>0</v>
      </c>
      <c r="E128" s="1">
        <f t="shared" si="8"/>
        <v>2005</v>
      </c>
      <c r="F128" s="1">
        <f t="shared" si="9"/>
        <v>0</v>
      </c>
      <c r="G128" s="1">
        <f t="shared" si="10"/>
        <v>0</v>
      </c>
      <c r="H128" s="6">
        <f t="shared" si="11"/>
        <v>0</v>
      </c>
      <c r="I128" s="4">
        <f t="shared" si="12"/>
        <v>0</v>
      </c>
    </row>
    <row r="129" spans="1:9" x14ac:dyDescent="0.2">
      <c r="A129" s="1" t="s">
        <v>34</v>
      </c>
      <c r="B129" s="1" t="s">
        <v>45</v>
      </c>
      <c r="C129" s="5">
        <v>38717</v>
      </c>
      <c r="D129" s="4">
        <v>0</v>
      </c>
      <c r="E129" s="1">
        <f t="shared" si="8"/>
        <v>2005</v>
      </c>
      <c r="F129" s="1">
        <f t="shared" si="9"/>
        <v>0</v>
      </c>
      <c r="G129" s="1">
        <f t="shared" si="10"/>
        <v>0</v>
      </c>
      <c r="H129" s="6">
        <f t="shared" si="11"/>
        <v>0</v>
      </c>
      <c r="I129" s="4">
        <f t="shared" si="12"/>
        <v>0</v>
      </c>
    </row>
    <row r="130" spans="1:9" x14ac:dyDescent="0.2">
      <c r="A130" s="1" t="s">
        <v>34</v>
      </c>
      <c r="B130" s="1" t="s">
        <v>45</v>
      </c>
      <c r="C130" s="5">
        <v>38718</v>
      </c>
      <c r="D130" s="4">
        <v>309778.48</v>
      </c>
      <c r="E130" s="1">
        <f t="shared" si="8"/>
        <v>2006</v>
      </c>
      <c r="F130" s="1">
        <f t="shared" si="9"/>
        <v>10.5</v>
      </c>
      <c r="G130" s="1">
        <f t="shared" si="10"/>
        <v>9.5</v>
      </c>
      <c r="H130" s="6">
        <f t="shared" si="11"/>
        <v>15488.923999999999</v>
      </c>
      <c r="I130" s="4">
        <f t="shared" si="12"/>
        <v>147144.77799999999</v>
      </c>
    </row>
    <row r="131" spans="1:9" x14ac:dyDescent="0.2">
      <c r="A131" s="1" t="s">
        <v>34</v>
      </c>
      <c r="B131" s="1" t="s">
        <v>45</v>
      </c>
      <c r="C131" s="5">
        <v>39083</v>
      </c>
      <c r="D131" s="4">
        <v>138738.82999999999</v>
      </c>
      <c r="E131" s="1">
        <f t="shared" si="8"/>
        <v>2007</v>
      </c>
      <c r="F131" s="1">
        <f t="shared" si="9"/>
        <v>9.5</v>
      </c>
      <c r="G131" s="1">
        <f t="shared" si="10"/>
        <v>10.5</v>
      </c>
      <c r="H131" s="6">
        <f t="shared" si="11"/>
        <v>6936.9414999999999</v>
      </c>
      <c r="I131" s="4">
        <f t="shared" si="12"/>
        <v>72837.885750000001</v>
      </c>
    </row>
    <row r="132" spans="1:9" x14ac:dyDescent="0.2">
      <c r="A132" s="1" t="s">
        <v>34</v>
      </c>
      <c r="B132" s="1" t="s">
        <v>45</v>
      </c>
      <c r="C132" s="5">
        <v>39448</v>
      </c>
      <c r="D132" s="4">
        <v>69134.070000000007</v>
      </c>
      <c r="E132" s="1">
        <f t="shared" si="8"/>
        <v>2008</v>
      </c>
      <c r="F132" s="1">
        <f t="shared" si="9"/>
        <v>8.5</v>
      </c>
      <c r="G132" s="1">
        <f t="shared" si="10"/>
        <v>11.5</v>
      </c>
      <c r="H132" s="6">
        <f t="shared" si="11"/>
        <v>3456.7035000000005</v>
      </c>
      <c r="I132" s="4">
        <f t="shared" si="12"/>
        <v>39752.090250000008</v>
      </c>
    </row>
    <row r="133" spans="1:9" x14ac:dyDescent="0.2">
      <c r="A133" s="1" t="s">
        <v>34</v>
      </c>
      <c r="B133" s="1" t="s">
        <v>45</v>
      </c>
      <c r="C133" s="5">
        <v>39814</v>
      </c>
      <c r="D133" s="4">
        <v>101946.64</v>
      </c>
      <c r="E133" s="1">
        <f t="shared" ref="E133:E196" si="13">YEAR(C133)</f>
        <v>2009</v>
      </c>
      <c r="F133" s="1">
        <f t="shared" ref="F133:F196" si="14">IF(D133&lt;&gt;0,YEARFRAC($D$1,DATE(YEAR(C133),6,30),0),)</f>
        <v>7.5</v>
      </c>
      <c r="G133" s="1">
        <f t="shared" ref="G133:G196" si="15">IF(F133&lt;&gt;0,$F$1-F133,0)</f>
        <v>12.5</v>
      </c>
      <c r="H133" s="6">
        <f t="shared" ref="H133:H196" si="16">IF(G133&lt;=0,0,D133*$H$1)</f>
        <v>5097.3320000000003</v>
      </c>
      <c r="I133" s="4">
        <f t="shared" ref="I133:I196" si="17">G133*H133</f>
        <v>63716.65</v>
      </c>
    </row>
    <row r="134" spans="1:9" x14ac:dyDescent="0.2">
      <c r="A134" s="1" t="s">
        <v>34</v>
      </c>
      <c r="B134" s="1" t="s">
        <v>45</v>
      </c>
      <c r="C134" s="5">
        <v>40179</v>
      </c>
      <c r="D134" s="4">
        <v>17350.849999999999</v>
      </c>
      <c r="E134" s="1">
        <f t="shared" si="13"/>
        <v>2010</v>
      </c>
      <c r="F134" s="1">
        <f t="shared" si="14"/>
        <v>6.5</v>
      </c>
      <c r="G134" s="1">
        <f t="shared" si="15"/>
        <v>13.5</v>
      </c>
      <c r="H134" s="6">
        <f t="shared" si="16"/>
        <v>867.54250000000002</v>
      </c>
      <c r="I134" s="4">
        <f t="shared" si="17"/>
        <v>11711.82375</v>
      </c>
    </row>
    <row r="135" spans="1:9" x14ac:dyDescent="0.2">
      <c r="A135" s="1" t="s">
        <v>34</v>
      </c>
      <c r="B135" s="1" t="s">
        <v>45</v>
      </c>
      <c r="C135" s="5">
        <v>40544</v>
      </c>
      <c r="D135" s="4">
        <v>116114.8</v>
      </c>
      <c r="E135" s="1">
        <f t="shared" si="13"/>
        <v>2011</v>
      </c>
      <c r="F135" s="1">
        <f t="shared" si="14"/>
        <v>5.5</v>
      </c>
      <c r="G135" s="1">
        <f t="shared" si="15"/>
        <v>14.5</v>
      </c>
      <c r="H135" s="6">
        <f t="shared" si="16"/>
        <v>5805.7400000000007</v>
      </c>
      <c r="I135" s="4">
        <f t="shared" si="17"/>
        <v>84183.23000000001</v>
      </c>
    </row>
    <row r="136" spans="1:9" x14ac:dyDescent="0.2">
      <c r="A136" s="1" t="s">
        <v>34</v>
      </c>
      <c r="B136" s="1" t="s">
        <v>45</v>
      </c>
      <c r="C136" s="5">
        <v>40909</v>
      </c>
      <c r="D136" s="4">
        <v>96266.95</v>
      </c>
      <c r="E136" s="1">
        <f t="shared" si="13"/>
        <v>2012</v>
      </c>
      <c r="F136" s="1">
        <f t="shared" si="14"/>
        <v>4.5</v>
      </c>
      <c r="G136" s="1">
        <f t="shared" si="15"/>
        <v>15.5</v>
      </c>
      <c r="H136" s="6">
        <f t="shared" si="16"/>
        <v>4813.3474999999999</v>
      </c>
      <c r="I136" s="4">
        <f t="shared" si="17"/>
        <v>74606.886249999996</v>
      </c>
    </row>
    <row r="137" spans="1:9" x14ac:dyDescent="0.2">
      <c r="A137" s="1" t="s">
        <v>34</v>
      </c>
      <c r="B137" s="1" t="s">
        <v>45</v>
      </c>
      <c r="C137" s="5">
        <v>41285</v>
      </c>
      <c r="D137" s="4">
        <v>4515.57</v>
      </c>
      <c r="E137" s="1">
        <f t="shared" si="13"/>
        <v>2013</v>
      </c>
      <c r="F137" s="1">
        <f t="shared" si="14"/>
        <v>3.5</v>
      </c>
      <c r="G137" s="1">
        <f t="shared" si="15"/>
        <v>16.5</v>
      </c>
      <c r="H137" s="6">
        <f t="shared" si="16"/>
        <v>225.77850000000001</v>
      </c>
      <c r="I137" s="4">
        <f t="shared" si="17"/>
        <v>3725.3452500000003</v>
      </c>
    </row>
    <row r="138" spans="1:9" x14ac:dyDescent="0.2">
      <c r="A138" s="1" t="s">
        <v>34</v>
      </c>
      <c r="B138" s="1" t="s">
        <v>45</v>
      </c>
      <c r="C138" s="5">
        <v>41288</v>
      </c>
      <c r="D138" s="4">
        <v>6461.01</v>
      </c>
      <c r="E138" s="1">
        <f t="shared" si="13"/>
        <v>2013</v>
      </c>
      <c r="F138" s="1">
        <f t="shared" si="14"/>
        <v>3.5</v>
      </c>
      <c r="G138" s="1">
        <f t="shared" si="15"/>
        <v>16.5</v>
      </c>
      <c r="H138" s="6">
        <f t="shared" si="16"/>
        <v>323.05050000000006</v>
      </c>
      <c r="I138" s="4">
        <f t="shared" si="17"/>
        <v>5330.3332500000006</v>
      </c>
    </row>
    <row r="139" spans="1:9" x14ac:dyDescent="0.2">
      <c r="A139" s="1" t="s">
        <v>34</v>
      </c>
      <c r="B139" s="1" t="s">
        <v>45</v>
      </c>
      <c r="C139" s="5">
        <v>41426</v>
      </c>
      <c r="D139" s="4">
        <v>0</v>
      </c>
      <c r="E139" s="1">
        <f t="shared" si="13"/>
        <v>2013</v>
      </c>
      <c r="F139" s="1">
        <f t="shared" si="14"/>
        <v>0</v>
      </c>
      <c r="G139" s="1">
        <f t="shared" si="15"/>
        <v>0</v>
      </c>
      <c r="H139" s="6">
        <f t="shared" si="16"/>
        <v>0</v>
      </c>
      <c r="I139" s="4">
        <f t="shared" si="17"/>
        <v>0</v>
      </c>
    </row>
    <row r="140" spans="1:9" x14ac:dyDescent="0.2">
      <c r="A140" s="1" t="s">
        <v>34</v>
      </c>
      <c r="B140" s="1" t="s">
        <v>45</v>
      </c>
      <c r="C140" s="5">
        <v>41640</v>
      </c>
      <c r="D140" s="4">
        <v>0</v>
      </c>
      <c r="E140" s="1">
        <f t="shared" si="13"/>
        <v>2014</v>
      </c>
      <c r="F140" s="1">
        <f t="shared" si="14"/>
        <v>0</v>
      </c>
      <c r="G140" s="1">
        <f t="shared" si="15"/>
        <v>0</v>
      </c>
      <c r="H140" s="6">
        <f t="shared" si="16"/>
        <v>0</v>
      </c>
      <c r="I140" s="4">
        <f t="shared" si="17"/>
        <v>0</v>
      </c>
    </row>
    <row r="141" spans="1:9" x14ac:dyDescent="0.2">
      <c r="A141" s="1" t="s">
        <v>34</v>
      </c>
      <c r="B141" s="1" t="s">
        <v>45</v>
      </c>
      <c r="C141" s="5">
        <v>41974</v>
      </c>
      <c r="D141" s="4">
        <v>118614.65</v>
      </c>
      <c r="E141" s="1">
        <f t="shared" si="13"/>
        <v>2014</v>
      </c>
      <c r="F141" s="1">
        <f t="shared" si="14"/>
        <v>2.5</v>
      </c>
      <c r="G141" s="1">
        <f t="shared" si="15"/>
        <v>17.5</v>
      </c>
      <c r="H141" s="6">
        <f t="shared" si="16"/>
        <v>5930.7325000000001</v>
      </c>
      <c r="I141" s="4">
        <f t="shared" si="17"/>
        <v>103787.81875000001</v>
      </c>
    </row>
    <row r="142" spans="1:9" x14ac:dyDescent="0.2">
      <c r="A142" s="1" t="s">
        <v>34</v>
      </c>
      <c r="B142" s="1" t="s">
        <v>45</v>
      </c>
      <c r="C142" s="5">
        <v>41978</v>
      </c>
      <c r="D142" s="4">
        <v>58522.55</v>
      </c>
      <c r="E142" s="1">
        <f t="shared" si="13"/>
        <v>2014</v>
      </c>
      <c r="F142" s="1">
        <f t="shared" si="14"/>
        <v>2.5</v>
      </c>
      <c r="G142" s="1">
        <f t="shared" si="15"/>
        <v>17.5</v>
      </c>
      <c r="H142" s="6">
        <f t="shared" si="16"/>
        <v>2926.1275000000005</v>
      </c>
      <c r="I142" s="4">
        <f t="shared" si="17"/>
        <v>51207.231250000012</v>
      </c>
    </row>
    <row r="143" spans="1:9" x14ac:dyDescent="0.2">
      <c r="A143" s="1" t="s">
        <v>34</v>
      </c>
      <c r="B143" s="1" t="s">
        <v>45</v>
      </c>
      <c r="C143" s="5">
        <v>42005</v>
      </c>
      <c r="D143" s="4">
        <v>0</v>
      </c>
      <c r="E143" s="1">
        <f t="shared" si="13"/>
        <v>2015</v>
      </c>
      <c r="F143" s="1">
        <f t="shared" si="14"/>
        <v>0</v>
      </c>
      <c r="G143" s="1">
        <f t="shared" si="15"/>
        <v>0</v>
      </c>
      <c r="H143" s="6">
        <f t="shared" si="16"/>
        <v>0</v>
      </c>
      <c r="I143" s="4">
        <f t="shared" si="17"/>
        <v>0</v>
      </c>
    </row>
    <row r="144" spans="1:9" x14ac:dyDescent="0.2">
      <c r="A144" s="1" t="s">
        <v>34</v>
      </c>
      <c r="B144" s="1" t="s">
        <v>45</v>
      </c>
      <c r="C144" s="5">
        <v>42309</v>
      </c>
      <c r="D144" s="4">
        <v>418009.64</v>
      </c>
      <c r="E144" s="1">
        <f t="shared" si="13"/>
        <v>2015</v>
      </c>
      <c r="F144" s="1">
        <f t="shared" si="14"/>
        <v>1.5</v>
      </c>
      <c r="G144" s="1">
        <f t="shared" si="15"/>
        <v>18.5</v>
      </c>
      <c r="H144" s="6">
        <f t="shared" si="16"/>
        <v>20900.482000000004</v>
      </c>
      <c r="I144" s="4">
        <f t="shared" si="17"/>
        <v>386658.91700000007</v>
      </c>
    </row>
    <row r="145" spans="1:9" x14ac:dyDescent="0.2">
      <c r="A145" s="1" t="s">
        <v>34</v>
      </c>
      <c r="B145" s="1" t="s">
        <v>45</v>
      </c>
      <c r="C145" s="5">
        <v>42339</v>
      </c>
      <c r="D145" s="4">
        <v>305086.43</v>
      </c>
      <c r="E145" s="1">
        <f t="shared" si="13"/>
        <v>2015</v>
      </c>
      <c r="F145" s="1">
        <f t="shared" si="14"/>
        <v>1.5</v>
      </c>
      <c r="G145" s="1">
        <f t="shared" si="15"/>
        <v>18.5</v>
      </c>
      <c r="H145" s="6">
        <f t="shared" si="16"/>
        <v>15254.3215</v>
      </c>
      <c r="I145" s="4">
        <f t="shared" si="17"/>
        <v>282204.94774999999</v>
      </c>
    </row>
    <row r="146" spans="1:9" x14ac:dyDescent="0.2">
      <c r="A146" s="1" t="s">
        <v>34</v>
      </c>
      <c r="B146" s="1" t="s">
        <v>45</v>
      </c>
      <c r="C146" s="5">
        <v>42355</v>
      </c>
      <c r="D146" s="4">
        <v>134636.89000000001</v>
      </c>
      <c r="E146" s="1">
        <f t="shared" si="13"/>
        <v>2015</v>
      </c>
      <c r="F146" s="1">
        <f t="shared" si="14"/>
        <v>1.5</v>
      </c>
      <c r="G146" s="1">
        <f t="shared" si="15"/>
        <v>18.5</v>
      </c>
      <c r="H146" s="6">
        <f t="shared" si="16"/>
        <v>6731.8445000000011</v>
      </c>
      <c r="I146" s="4">
        <f t="shared" si="17"/>
        <v>124539.12325000002</v>
      </c>
    </row>
    <row r="147" spans="1:9" x14ac:dyDescent="0.2">
      <c r="A147" s="1" t="s">
        <v>34</v>
      </c>
      <c r="B147" s="1" t="s">
        <v>45</v>
      </c>
      <c r="C147" s="5">
        <v>42461</v>
      </c>
      <c r="D147" s="4">
        <v>106575.35</v>
      </c>
      <c r="E147" s="1">
        <f t="shared" si="13"/>
        <v>2016</v>
      </c>
      <c r="F147" s="1">
        <f t="shared" si="14"/>
        <v>0.5</v>
      </c>
      <c r="G147" s="1">
        <f t="shared" si="15"/>
        <v>19.5</v>
      </c>
      <c r="H147" s="6">
        <f t="shared" si="16"/>
        <v>5328.7675000000008</v>
      </c>
      <c r="I147" s="4">
        <f t="shared" si="17"/>
        <v>103910.96625000001</v>
      </c>
    </row>
    <row r="148" spans="1:9" x14ac:dyDescent="0.2">
      <c r="A148" s="1" t="s">
        <v>34</v>
      </c>
      <c r="B148" s="1" t="s">
        <v>37</v>
      </c>
      <c r="C148" s="5">
        <v>31048</v>
      </c>
      <c r="D148" s="4">
        <v>0</v>
      </c>
      <c r="E148" s="1">
        <f t="shared" si="13"/>
        <v>1985</v>
      </c>
      <c r="F148" s="1">
        <f t="shared" si="14"/>
        <v>0</v>
      </c>
      <c r="G148" s="1">
        <f t="shared" si="15"/>
        <v>0</v>
      </c>
      <c r="H148" s="6">
        <f t="shared" si="16"/>
        <v>0</v>
      </c>
      <c r="I148" s="4">
        <f t="shared" si="17"/>
        <v>0</v>
      </c>
    </row>
    <row r="149" spans="1:9" x14ac:dyDescent="0.2">
      <c r="A149" s="1" t="s">
        <v>34</v>
      </c>
      <c r="B149" s="1" t="s">
        <v>37</v>
      </c>
      <c r="C149" s="5">
        <v>31413</v>
      </c>
      <c r="D149" s="4">
        <v>0</v>
      </c>
      <c r="E149" s="1">
        <f t="shared" si="13"/>
        <v>1986</v>
      </c>
      <c r="F149" s="1">
        <f t="shared" si="14"/>
        <v>0</v>
      </c>
      <c r="G149" s="1">
        <f t="shared" si="15"/>
        <v>0</v>
      </c>
      <c r="H149" s="6">
        <f t="shared" si="16"/>
        <v>0</v>
      </c>
      <c r="I149" s="4">
        <f t="shared" si="17"/>
        <v>0</v>
      </c>
    </row>
    <row r="150" spans="1:9" x14ac:dyDescent="0.2">
      <c r="A150" s="1" t="s">
        <v>34</v>
      </c>
      <c r="B150" s="1" t="s">
        <v>37</v>
      </c>
      <c r="C150" s="5">
        <v>31778</v>
      </c>
      <c r="D150" s="4">
        <v>0</v>
      </c>
      <c r="E150" s="1">
        <f t="shared" si="13"/>
        <v>1987</v>
      </c>
      <c r="F150" s="1">
        <f t="shared" si="14"/>
        <v>0</v>
      </c>
      <c r="G150" s="1">
        <f t="shared" si="15"/>
        <v>0</v>
      </c>
      <c r="H150" s="6">
        <f t="shared" si="16"/>
        <v>0</v>
      </c>
      <c r="I150" s="4">
        <f t="shared" si="17"/>
        <v>0</v>
      </c>
    </row>
    <row r="151" spans="1:9" x14ac:dyDescent="0.2">
      <c r="A151" s="1" t="s">
        <v>34</v>
      </c>
      <c r="B151" s="1" t="s">
        <v>37</v>
      </c>
      <c r="C151" s="5">
        <v>32143</v>
      </c>
      <c r="D151" s="4">
        <v>0</v>
      </c>
      <c r="E151" s="1">
        <f t="shared" si="13"/>
        <v>1988</v>
      </c>
      <c r="F151" s="1">
        <f t="shared" si="14"/>
        <v>0</v>
      </c>
      <c r="G151" s="1">
        <f t="shared" si="15"/>
        <v>0</v>
      </c>
      <c r="H151" s="6">
        <f t="shared" si="16"/>
        <v>0</v>
      </c>
      <c r="I151" s="4">
        <f t="shared" si="17"/>
        <v>0</v>
      </c>
    </row>
    <row r="152" spans="1:9" x14ac:dyDescent="0.2">
      <c r="A152" s="1" t="s">
        <v>34</v>
      </c>
      <c r="B152" s="1" t="s">
        <v>37</v>
      </c>
      <c r="C152" s="5">
        <v>32509</v>
      </c>
      <c r="D152" s="4">
        <v>0</v>
      </c>
      <c r="E152" s="1">
        <f t="shared" si="13"/>
        <v>1989</v>
      </c>
      <c r="F152" s="1">
        <f t="shared" si="14"/>
        <v>0</v>
      </c>
      <c r="G152" s="1">
        <f t="shared" si="15"/>
        <v>0</v>
      </c>
      <c r="H152" s="6">
        <f t="shared" si="16"/>
        <v>0</v>
      </c>
      <c r="I152" s="4">
        <f t="shared" si="17"/>
        <v>0</v>
      </c>
    </row>
    <row r="153" spans="1:9" x14ac:dyDescent="0.2">
      <c r="A153" s="1" t="s">
        <v>34</v>
      </c>
      <c r="B153" s="1" t="s">
        <v>37</v>
      </c>
      <c r="C153" s="5">
        <v>32874</v>
      </c>
      <c r="D153" s="4">
        <v>0</v>
      </c>
      <c r="E153" s="1">
        <f t="shared" si="13"/>
        <v>1990</v>
      </c>
      <c r="F153" s="1">
        <f t="shared" si="14"/>
        <v>0</v>
      </c>
      <c r="G153" s="1">
        <f t="shared" si="15"/>
        <v>0</v>
      </c>
      <c r="H153" s="6">
        <f t="shared" si="16"/>
        <v>0</v>
      </c>
      <c r="I153" s="4">
        <f t="shared" si="17"/>
        <v>0</v>
      </c>
    </row>
    <row r="154" spans="1:9" x14ac:dyDescent="0.2">
      <c r="A154" s="1" t="s">
        <v>34</v>
      </c>
      <c r="B154" s="1" t="s">
        <v>37</v>
      </c>
      <c r="C154" s="5">
        <v>33239</v>
      </c>
      <c r="D154" s="4">
        <v>0</v>
      </c>
      <c r="E154" s="1">
        <f t="shared" si="13"/>
        <v>1991</v>
      </c>
      <c r="F154" s="1">
        <f t="shared" si="14"/>
        <v>0</v>
      </c>
      <c r="G154" s="1">
        <f t="shared" si="15"/>
        <v>0</v>
      </c>
      <c r="H154" s="6">
        <f t="shared" si="16"/>
        <v>0</v>
      </c>
      <c r="I154" s="4">
        <f t="shared" si="17"/>
        <v>0</v>
      </c>
    </row>
    <row r="155" spans="1:9" x14ac:dyDescent="0.2">
      <c r="A155" s="1" t="s">
        <v>34</v>
      </c>
      <c r="B155" s="1" t="s">
        <v>37</v>
      </c>
      <c r="C155" s="5">
        <v>33604</v>
      </c>
      <c r="D155" s="4">
        <v>0</v>
      </c>
      <c r="E155" s="1">
        <f t="shared" si="13"/>
        <v>1992</v>
      </c>
      <c r="F155" s="1">
        <f t="shared" si="14"/>
        <v>0</v>
      </c>
      <c r="G155" s="1">
        <f t="shared" si="15"/>
        <v>0</v>
      </c>
      <c r="H155" s="6">
        <f t="shared" si="16"/>
        <v>0</v>
      </c>
      <c r="I155" s="4">
        <f t="shared" si="17"/>
        <v>0</v>
      </c>
    </row>
    <row r="156" spans="1:9" x14ac:dyDescent="0.2">
      <c r="A156" s="1" t="s">
        <v>34</v>
      </c>
      <c r="B156" s="1" t="s">
        <v>37</v>
      </c>
      <c r="C156" s="5">
        <v>33970</v>
      </c>
      <c r="D156" s="4">
        <v>0</v>
      </c>
      <c r="E156" s="1">
        <f t="shared" si="13"/>
        <v>1993</v>
      </c>
      <c r="F156" s="1">
        <f t="shared" si="14"/>
        <v>0</v>
      </c>
      <c r="G156" s="1">
        <f t="shared" si="15"/>
        <v>0</v>
      </c>
      <c r="H156" s="6">
        <f t="shared" si="16"/>
        <v>0</v>
      </c>
      <c r="I156" s="4">
        <f t="shared" si="17"/>
        <v>0</v>
      </c>
    </row>
    <row r="157" spans="1:9" x14ac:dyDescent="0.2">
      <c r="A157" s="1" t="s">
        <v>34</v>
      </c>
      <c r="B157" s="1" t="s">
        <v>37</v>
      </c>
      <c r="C157" s="5">
        <v>34335</v>
      </c>
      <c r="D157" s="4">
        <v>0</v>
      </c>
      <c r="E157" s="1">
        <f t="shared" si="13"/>
        <v>1994</v>
      </c>
      <c r="F157" s="1">
        <f t="shared" si="14"/>
        <v>0</v>
      </c>
      <c r="G157" s="1">
        <f t="shared" si="15"/>
        <v>0</v>
      </c>
      <c r="H157" s="6">
        <f t="shared" si="16"/>
        <v>0</v>
      </c>
      <c r="I157" s="4">
        <f t="shared" si="17"/>
        <v>0</v>
      </c>
    </row>
    <row r="158" spans="1:9" x14ac:dyDescent="0.2">
      <c r="A158" s="1" t="s">
        <v>34</v>
      </c>
      <c r="B158" s="1" t="s">
        <v>37</v>
      </c>
      <c r="C158" s="5">
        <v>34700</v>
      </c>
      <c r="D158" s="4">
        <v>0</v>
      </c>
      <c r="E158" s="1">
        <f t="shared" si="13"/>
        <v>1995</v>
      </c>
      <c r="F158" s="1">
        <f t="shared" si="14"/>
        <v>0</v>
      </c>
      <c r="G158" s="1">
        <f t="shared" si="15"/>
        <v>0</v>
      </c>
      <c r="H158" s="6">
        <f t="shared" si="16"/>
        <v>0</v>
      </c>
      <c r="I158" s="4">
        <f t="shared" si="17"/>
        <v>0</v>
      </c>
    </row>
    <row r="159" spans="1:9" x14ac:dyDescent="0.2">
      <c r="A159" s="1" t="s">
        <v>34</v>
      </c>
      <c r="B159" s="1" t="s">
        <v>37</v>
      </c>
      <c r="C159" s="5">
        <v>35065</v>
      </c>
      <c r="D159" s="4">
        <v>0</v>
      </c>
      <c r="E159" s="1">
        <f t="shared" si="13"/>
        <v>1996</v>
      </c>
      <c r="F159" s="1">
        <f t="shared" si="14"/>
        <v>0</v>
      </c>
      <c r="G159" s="1">
        <f t="shared" si="15"/>
        <v>0</v>
      </c>
      <c r="H159" s="6">
        <f t="shared" si="16"/>
        <v>0</v>
      </c>
      <c r="I159" s="4">
        <f t="shared" si="17"/>
        <v>0</v>
      </c>
    </row>
    <row r="160" spans="1:9" x14ac:dyDescent="0.2">
      <c r="A160" s="1" t="s">
        <v>34</v>
      </c>
      <c r="B160" s="1" t="s">
        <v>37</v>
      </c>
      <c r="C160" s="5">
        <v>35431</v>
      </c>
      <c r="D160" s="4">
        <v>15862.48</v>
      </c>
      <c r="E160" s="1">
        <f t="shared" si="13"/>
        <v>1997</v>
      </c>
      <c r="F160" s="1">
        <f t="shared" si="14"/>
        <v>19.5</v>
      </c>
      <c r="G160" s="1">
        <f t="shared" si="15"/>
        <v>0.5</v>
      </c>
      <c r="H160" s="6">
        <f t="shared" si="16"/>
        <v>793.12400000000002</v>
      </c>
      <c r="I160" s="4">
        <f t="shared" si="17"/>
        <v>396.56200000000001</v>
      </c>
    </row>
    <row r="161" spans="1:9" x14ac:dyDescent="0.2">
      <c r="A161" s="1" t="s">
        <v>34</v>
      </c>
      <c r="B161" s="1" t="s">
        <v>37</v>
      </c>
      <c r="C161" s="5">
        <v>35796</v>
      </c>
      <c r="D161" s="4">
        <v>26131.85</v>
      </c>
      <c r="E161" s="1">
        <f t="shared" si="13"/>
        <v>1998</v>
      </c>
      <c r="F161" s="1">
        <f t="shared" si="14"/>
        <v>18.5</v>
      </c>
      <c r="G161" s="1">
        <f t="shared" si="15"/>
        <v>1.5</v>
      </c>
      <c r="H161" s="6">
        <f t="shared" si="16"/>
        <v>1306.5925</v>
      </c>
      <c r="I161" s="4">
        <f t="shared" si="17"/>
        <v>1959.8887500000001</v>
      </c>
    </row>
    <row r="162" spans="1:9" x14ac:dyDescent="0.2">
      <c r="A162" s="1" t="s">
        <v>34</v>
      </c>
      <c r="B162" s="1" t="s">
        <v>37</v>
      </c>
      <c r="C162" s="5">
        <v>36161</v>
      </c>
      <c r="D162" s="4">
        <v>28999.11</v>
      </c>
      <c r="E162" s="1">
        <f t="shared" si="13"/>
        <v>1999</v>
      </c>
      <c r="F162" s="1">
        <f t="shared" si="14"/>
        <v>17.5</v>
      </c>
      <c r="G162" s="1">
        <f t="shared" si="15"/>
        <v>2.5</v>
      </c>
      <c r="H162" s="6">
        <f t="shared" si="16"/>
        <v>1449.9555</v>
      </c>
      <c r="I162" s="4">
        <f t="shared" si="17"/>
        <v>3624.8887500000001</v>
      </c>
    </row>
    <row r="163" spans="1:9" x14ac:dyDescent="0.2">
      <c r="A163" s="1" t="s">
        <v>34</v>
      </c>
      <c r="B163" s="1" t="s">
        <v>37</v>
      </c>
      <c r="C163" s="5">
        <v>36526</v>
      </c>
      <c r="D163" s="4">
        <v>58049.919999999998</v>
      </c>
      <c r="E163" s="1">
        <f t="shared" si="13"/>
        <v>2000</v>
      </c>
      <c r="F163" s="1">
        <f t="shared" si="14"/>
        <v>16.5</v>
      </c>
      <c r="G163" s="1">
        <f t="shared" si="15"/>
        <v>3.5</v>
      </c>
      <c r="H163" s="6">
        <f t="shared" si="16"/>
        <v>2902.4960000000001</v>
      </c>
      <c r="I163" s="4">
        <f t="shared" si="17"/>
        <v>10158.736000000001</v>
      </c>
    </row>
    <row r="164" spans="1:9" x14ac:dyDescent="0.2">
      <c r="A164" s="1" t="s">
        <v>34</v>
      </c>
      <c r="B164" s="1" t="s">
        <v>37</v>
      </c>
      <c r="C164" s="5">
        <v>36892</v>
      </c>
      <c r="D164" s="4">
        <v>12585.58</v>
      </c>
      <c r="E164" s="1">
        <f t="shared" si="13"/>
        <v>2001</v>
      </c>
      <c r="F164" s="1">
        <f t="shared" si="14"/>
        <v>15.5</v>
      </c>
      <c r="G164" s="1">
        <f t="shared" si="15"/>
        <v>4.5</v>
      </c>
      <c r="H164" s="6">
        <f t="shared" si="16"/>
        <v>629.279</v>
      </c>
      <c r="I164" s="4">
        <f t="shared" si="17"/>
        <v>2831.7555000000002</v>
      </c>
    </row>
    <row r="165" spans="1:9" x14ac:dyDescent="0.2">
      <c r="A165" s="1" t="s">
        <v>34</v>
      </c>
      <c r="B165" s="1" t="s">
        <v>37</v>
      </c>
      <c r="C165" s="5">
        <v>37257</v>
      </c>
      <c r="D165" s="4">
        <v>2596.2199999999998</v>
      </c>
      <c r="E165" s="1">
        <f t="shared" si="13"/>
        <v>2002</v>
      </c>
      <c r="F165" s="1">
        <f t="shared" si="14"/>
        <v>14.5</v>
      </c>
      <c r="G165" s="1">
        <f t="shared" si="15"/>
        <v>5.5</v>
      </c>
      <c r="H165" s="6">
        <f t="shared" si="16"/>
        <v>129.81100000000001</v>
      </c>
      <c r="I165" s="4">
        <f t="shared" si="17"/>
        <v>713.96050000000002</v>
      </c>
    </row>
    <row r="166" spans="1:9" x14ac:dyDescent="0.2">
      <c r="A166" s="1" t="s">
        <v>34</v>
      </c>
      <c r="B166" s="1" t="s">
        <v>37</v>
      </c>
      <c r="C166" s="5">
        <v>37622</v>
      </c>
      <c r="D166" s="4">
        <v>20506.32</v>
      </c>
      <c r="E166" s="1">
        <f t="shared" si="13"/>
        <v>2003</v>
      </c>
      <c r="F166" s="1">
        <f t="shared" si="14"/>
        <v>13.5</v>
      </c>
      <c r="G166" s="1">
        <f t="shared" si="15"/>
        <v>6.5</v>
      </c>
      <c r="H166" s="6">
        <f t="shared" si="16"/>
        <v>1025.316</v>
      </c>
      <c r="I166" s="4">
        <f t="shared" si="17"/>
        <v>6664.5540000000001</v>
      </c>
    </row>
    <row r="167" spans="1:9" x14ac:dyDescent="0.2">
      <c r="A167" s="1" t="s">
        <v>34</v>
      </c>
      <c r="B167" s="1" t="s">
        <v>37</v>
      </c>
      <c r="C167" s="5">
        <v>37987</v>
      </c>
      <c r="D167" s="4">
        <v>29318.61</v>
      </c>
      <c r="E167" s="1">
        <f t="shared" si="13"/>
        <v>2004</v>
      </c>
      <c r="F167" s="1">
        <f t="shared" si="14"/>
        <v>12.5</v>
      </c>
      <c r="G167" s="1">
        <f t="shared" si="15"/>
        <v>7.5</v>
      </c>
      <c r="H167" s="6">
        <f t="shared" si="16"/>
        <v>1465.9305000000002</v>
      </c>
      <c r="I167" s="4">
        <f t="shared" si="17"/>
        <v>10994.478750000002</v>
      </c>
    </row>
    <row r="168" spans="1:9" x14ac:dyDescent="0.2">
      <c r="A168" s="1" t="s">
        <v>34</v>
      </c>
      <c r="B168" s="1" t="s">
        <v>37</v>
      </c>
      <c r="C168" s="5">
        <v>38353</v>
      </c>
      <c r="D168" s="4">
        <v>27655.17</v>
      </c>
      <c r="E168" s="1">
        <f t="shared" si="13"/>
        <v>2005</v>
      </c>
      <c r="F168" s="1">
        <f t="shared" si="14"/>
        <v>11.5</v>
      </c>
      <c r="G168" s="1">
        <f t="shared" si="15"/>
        <v>8.5</v>
      </c>
      <c r="H168" s="6">
        <f t="shared" si="16"/>
        <v>1382.7584999999999</v>
      </c>
      <c r="I168" s="4">
        <f t="shared" si="17"/>
        <v>11753.447249999999</v>
      </c>
    </row>
    <row r="169" spans="1:9" x14ac:dyDescent="0.2">
      <c r="A169" s="1" t="s">
        <v>34</v>
      </c>
      <c r="B169" s="1" t="s">
        <v>37</v>
      </c>
      <c r="C169" s="5">
        <v>38718</v>
      </c>
      <c r="D169" s="4">
        <v>7312.79</v>
      </c>
      <c r="E169" s="1">
        <f t="shared" si="13"/>
        <v>2006</v>
      </c>
      <c r="F169" s="1">
        <f t="shared" si="14"/>
        <v>10.5</v>
      </c>
      <c r="G169" s="1">
        <f t="shared" si="15"/>
        <v>9.5</v>
      </c>
      <c r="H169" s="6">
        <f t="shared" si="16"/>
        <v>365.6395</v>
      </c>
      <c r="I169" s="4">
        <f t="shared" si="17"/>
        <v>3473.5752499999999</v>
      </c>
    </row>
    <row r="170" spans="1:9" x14ac:dyDescent="0.2">
      <c r="A170" s="1" t="s">
        <v>34</v>
      </c>
      <c r="B170" s="1" t="s">
        <v>37</v>
      </c>
      <c r="C170" s="5">
        <v>39083</v>
      </c>
      <c r="D170" s="4">
        <v>16402.490000000002</v>
      </c>
      <c r="E170" s="1">
        <f t="shared" si="13"/>
        <v>2007</v>
      </c>
      <c r="F170" s="1">
        <f t="shared" si="14"/>
        <v>9.5</v>
      </c>
      <c r="G170" s="1">
        <f t="shared" si="15"/>
        <v>10.5</v>
      </c>
      <c r="H170" s="6">
        <f t="shared" si="16"/>
        <v>820.12450000000013</v>
      </c>
      <c r="I170" s="4">
        <f t="shared" si="17"/>
        <v>8611.3072500000017</v>
      </c>
    </row>
    <row r="171" spans="1:9" x14ac:dyDescent="0.2">
      <c r="A171" s="1" t="s">
        <v>34</v>
      </c>
      <c r="B171" s="1" t="s">
        <v>37</v>
      </c>
      <c r="C171" s="5">
        <v>39448</v>
      </c>
      <c r="D171" s="4">
        <v>6351.49</v>
      </c>
      <c r="E171" s="1">
        <f t="shared" si="13"/>
        <v>2008</v>
      </c>
      <c r="F171" s="1">
        <f t="shared" si="14"/>
        <v>8.5</v>
      </c>
      <c r="G171" s="1">
        <f t="shared" si="15"/>
        <v>11.5</v>
      </c>
      <c r="H171" s="6">
        <f t="shared" si="16"/>
        <v>317.5745</v>
      </c>
      <c r="I171" s="4">
        <f t="shared" si="17"/>
        <v>3652.1067499999999</v>
      </c>
    </row>
    <row r="172" spans="1:9" x14ac:dyDescent="0.2">
      <c r="A172" s="1" t="s">
        <v>34</v>
      </c>
      <c r="B172" s="1" t="s">
        <v>37</v>
      </c>
      <c r="C172" s="5">
        <v>40544</v>
      </c>
      <c r="D172" s="4">
        <v>35.090000000000003</v>
      </c>
      <c r="E172" s="1">
        <f t="shared" si="13"/>
        <v>2011</v>
      </c>
      <c r="F172" s="1">
        <f t="shared" si="14"/>
        <v>5.5</v>
      </c>
      <c r="G172" s="1">
        <f t="shared" si="15"/>
        <v>14.5</v>
      </c>
      <c r="H172" s="6">
        <f t="shared" si="16"/>
        <v>1.7545000000000002</v>
      </c>
      <c r="I172" s="4">
        <f t="shared" si="17"/>
        <v>25.440250000000002</v>
      </c>
    </row>
    <row r="173" spans="1:9" x14ac:dyDescent="0.2">
      <c r="A173" s="1" t="s">
        <v>34</v>
      </c>
      <c r="B173" s="1" t="s">
        <v>37</v>
      </c>
      <c r="C173" s="5">
        <v>42507</v>
      </c>
      <c r="D173" s="4">
        <v>13936.22</v>
      </c>
      <c r="E173" s="1">
        <f t="shared" si="13"/>
        <v>2016</v>
      </c>
      <c r="F173" s="1">
        <f t="shared" si="14"/>
        <v>0.5</v>
      </c>
      <c r="G173" s="1">
        <f t="shared" si="15"/>
        <v>19.5</v>
      </c>
      <c r="H173" s="6">
        <f t="shared" si="16"/>
        <v>696.81100000000004</v>
      </c>
      <c r="I173" s="4">
        <f t="shared" si="17"/>
        <v>13587.8145</v>
      </c>
    </row>
    <row r="174" spans="1:9" x14ac:dyDescent="0.2">
      <c r="A174" s="1" t="s">
        <v>34</v>
      </c>
      <c r="B174" s="1" t="s">
        <v>30</v>
      </c>
      <c r="C174" s="5">
        <v>31048</v>
      </c>
      <c r="D174" s="4">
        <v>0</v>
      </c>
      <c r="E174" s="1">
        <f t="shared" si="13"/>
        <v>1985</v>
      </c>
      <c r="F174" s="1">
        <f t="shared" si="14"/>
        <v>0</v>
      </c>
      <c r="G174" s="1">
        <f t="shared" si="15"/>
        <v>0</v>
      </c>
      <c r="H174" s="6">
        <f t="shared" si="16"/>
        <v>0</v>
      </c>
      <c r="I174" s="4">
        <f t="shared" si="17"/>
        <v>0</v>
      </c>
    </row>
    <row r="175" spans="1:9" x14ac:dyDescent="0.2">
      <c r="A175" s="1" t="s">
        <v>34</v>
      </c>
      <c r="B175" s="1" t="s">
        <v>30</v>
      </c>
      <c r="C175" s="5">
        <v>31413</v>
      </c>
      <c r="D175" s="4">
        <v>0</v>
      </c>
      <c r="E175" s="1">
        <f t="shared" si="13"/>
        <v>1986</v>
      </c>
      <c r="F175" s="1">
        <f t="shared" si="14"/>
        <v>0</v>
      </c>
      <c r="G175" s="1">
        <f t="shared" si="15"/>
        <v>0</v>
      </c>
      <c r="H175" s="6">
        <f t="shared" si="16"/>
        <v>0</v>
      </c>
      <c r="I175" s="4">
        <f t="shared" si="17"/>
        <v>0</v>
      </c>
    </row>
    <row r="176" spans="1:9" x14ac:dyDescent="0.2">
      <c r="A176" s="1" t="s">
        <v>34</v>
      </c>
      <c r="B176" s="1" t="s">
        <v>30</v>
      </c>
      <c r="C176" s="5">
        <v>31778</v>
      </c>
      <c r="D176" s="4">
        <v>0</v>
      </c>
      <c r="E176" s="1">
        <f t="shared" si="13"/>
        <v>1987</v>
      </c>
      <c r="F176" s="1">
        <f t="shared" si="14"/>
        <v>0</v>
      </c>
      <c r="G176" s="1">
        <f t="shared" si="15"/>
        <v>0</v>
      </c>
      <c r="H176" s="6">
        <f t="shared" si="16"/>
        <v>0</v>
      </c>
      <c r="I176" s="4">
        <f t="shared" si="17"/>
        <v>0</v>
      </c>
    </row>
    <row r="177" spans="1:9" x14ac:dyDescent="0.2">
      <c r="A177" s="1" t="s">
        <v>34</v>
      </c>
      <c r="B177" s="1" t="s">
        <v>30</v>
      </c>
      <c r="C177" s="5">
        <v>32143</v>
      </c>
      <c r="D177" s="4">
        <v>0</v>
      </c>
      <c r="E177" s="1">
        <f t="shared" si="13"/>
        <v>1988</v>
      </c>
      <c r="F177" s="1">
        <f t="shared" si="14"/>
        <v>0</v>
      </c>
      <c r="G177" s="1">
        <f t="shared" si="15"/>
        <v>0</v>
      </c>
      <c r="H177" s="6">
        <f t="shared" si="16"/>
        <v>0</v>
      </c>
      <c r="I177" s="4">
        <f t="shared" si="17"/>
        <v>0</v>
      </c>
    </row>
    <row r="178" spans="1:9" x14ac:dyDescent="0.2">
      <c r="A178" s="1" t="s">
        <v>34</v>
      </c>
      <c r="B178" s="1" t="s">
        <v>30</v>
      </c>
      <c r="C178" s="5">
        <v>32509</v>
      </c>
      <c r="D178" s="4">
        <v>0</v>
      </c>
      <c r="E178" s="1">
        <f t="shared" si="13"/>
        <v>1989</v>
      </c>
      <c r="F178" s="1">
        <f t="shared" si="14"/>
        <v>0</v>
      </c>
      <c r="G178" s="1">
        <f t="shared" si="15"/>
        <v>0</v>
      </c>
      <c r="H178" s="6">
        <f t="shared" si="16"/>
        <v>0</v>
      </c>
      <c r="I178" s="4">
        <f t="shared" si="17"/>
        <v>0</v>
      </c>
    </row>
    <row r="179" spans="1:9" x14ac:dyDescent="0.2">
      <c r="A179" s="1" t="s">
        <v>34</v>
      </c>
      <c r="B179" s="1" t="s">
        <v>30</v>
      </c>
      <c r="C179" s="5">
        <v>32874</v>
      </c>
      <c r="D179" s="4">
        <v>0</v>
      </c>
      <c r="E179" s="1">
        <f t="shared" si="13"/>
        <v>1990</v>
      </c>
      <c r="F179" s="1">
        <f t="shared" si="14"/>
        <v>0</v>
      </c>
      <c r="G179" s="1">
        <f t="shared" si="15"/>
        <v>0</v>
      </c>
      <c r="H179" s="6">
        <f t="shared" si="16"/>
        <v>0</v>
      </c>
      <c r="I179" s="4">
        <f t="shared" si="17"/>
        <v>0</v>
      </c>
    </row>
    <row r="180" spans="1:9" x14ac:dyDescent="0.2">
      <c r="A180" s="1" t="s">
        <v>34</v>
      </c>
      <c r="B180" s="1" t="s">
        <v>30</v>
      </c>
      <c r="C180" s="5">
        <v>33239</v>
      </c>
      <c r="D180" s="4">
        <v>0</v>
      </c>
      <c r="E180" s="1">
        <f t="shared" si="13"/>
        <v>1991</v>
      </c>
      <c r="F180" s="1">
        <f t="shared" si="14"/>
        <v>0</v>
      </c>
      <c r="G180" s="1">
        <f t="shared" si="15"/>
        <v>0</v>
      </c>
      <c r="H180" s="6">
        <f t="shared" si="16"/>
        <v>0</v>
      </c>
      <c r="I180" s="4">
        <f t="shared" si="17"/>
        <v>0</v>
      </c>
    </row>
    <row r="181" spans="1:9" x14ac:dyDescent="0.2">
      <c r="A181" s="1" t="s">
        <v>34</v>
      </c>
      <c r="B181" s="1" t="s">
        <v>30</v>
      </c>
      <c r="C181" s="5">
        <v>33604</v>
      </c>
      <c r="D181" s="4">
        <v>0</v>
      </c>
      <c r="E181" s="1">
        <f t="shared" si="13"/>
        <v>1992</v>
      </c>
      <c r="F181" s="1">
        <f t="shared" si="14"/>
        <v>0</v>
      </c>
      <c r="G181" s="1">
        <f t="shared" si="15"/>
        <v>0</v>
      </c>
      <c r="H181" s="6">
        <f t="shared" si="16"/>
        <v>0</v>
      </c>
      <c r="I181" s="4">
        <f t="shared" si="17"/>
        <v>0</v>
      </c>
    </row>
    <row r="182" spans="1:9" x14ac:dyDescent="0.2">
      <c r="A182" s="1" t="s">
        <v>34</v>
      </c>
      <c r="B182" s="1" t="s">
        <v>30</v>
      </c>
      <c r="C182" s="5">
        <v>33970</v>
      </c>
      <c r="D182" s="4">
        <v>0</v>
      </c>
      <c r="E182" s="1">
        <f t="shared" si="13"/>
        <v>1993</v>
      </c>
      <c r="F182" s="1">
        <f t="shared" si="14"/>
        <v>0</v>
      </c>
      <c r="G182" s="1">
        <f t="shared" si="15"/>
        <v>0</v>
      </c>
      <c r="H182" s="6">
        <f t="shared" si="16"/>
        <v>0</v>
      </c>
      <c r="I182" s="4">
        <f t="shared" si="17"/>
        <v>0</v>
      </c>
    </row>
    <row r="183" spans="1:9" x14ac:dyDescent="0.2">
      <c r="A183" s="1" t="s">
        <v>34</v>
      </c>
      <c r="B183" s="1" t="s">
        <v>30</v>
      </c>
      <c r="C183" s="5">
        <v>34335</v>
      </c>
      <c r="D183" s="4">
        <v>0</v>
      </c>
      <c r="E183" s="1">
        <f t="shared" si="13"/>
        <v>1994</v>
      </c>
      <c r="F183" s="1">
        <f t="shared" si="14"/>
        <v>0</v>
      </c>
      <c r="G183" s="1">
        <f t="shared" si="15"/>
        <v>0</v>
      </c>
      <c r="H183" s="6">
        <f t="shared" si="16"/>
        <v>0</v>
      </c>
      <c r="I183" s="4">
        <f t="shared" si="17"/>
        <v>0</v>
      </c>
    </row>
    <row r="184" spans="1:9" x14ac:dyDescent="0.2">
      <c r="A184" s="1" t="s">
        <v>34</v>
      </c>
      <c r="B184" s="1" t="s">
        <v>30</v>
      </c>
      <c r="C184" s="5">
        <v>34700</v>
      </c>
      <c r="D184" s="4">
        <v>0</v>
      </c>
      <c r="E184" s="1">
        <f t="shared" si="13"/>
        <v>1995</v>
      </c>
      <c r="F184" s="1">
        <f t="shared" si="14"/>
        <v>0</v>
      </c>
      <c r="G184" s="1">
        <f t="shared" si="15"/>
        <v>0</v>
      </c>
      <c r="H184" s="6">
        <f t="shared" si="16"/>
        <v>0</v>
      </c>
      <c r="I184" s="4">
        <f t="shared" si="17"/>
        <v>0</v>
      </c>
    </row>
    <row r="185" spans="1:9" x14ac:dyDescent="0.2">
      <c r="A185" s="1" t="s">
        <v>34</v>
      </c>
      <c r="B185" s="1" t="s">
        <v>30</v>
      </c>
      <c r="C185" s="5">
        <v>35065</v>
      </c>
      <c r="D185" s="4">
        <v>0</v>
      </c>
      <c r="E185" s="1">
        <f t="shared" si="13"/>
        <v>1996</v>
      </c>
      <c r="F185" s="1">
        <f t="shared" si="14"/>
        <v>0</v>
      </c>
      <c r="G185" s="1">
        <f t="shared" si="15"/>
        <v>0</v>
      </c>
      <c r="H185" s="6">
        <f t="shared" si="16"/>
        <v>0</v>
      </c>
      <c r="I185" s="4">
        <f t="shared" si="17"/>
        <v>0</v>
      </c>
    </row>
    <row r="186" spans="1:9" x14ac:dyDescent="0.2">
      <c r="A186" s="1" t="s">
        <v>34</v>
      </c>
      <c r="B186" s="1" t="s">
        <v>30</v>
      </c>
      <c r="C186" s="5">
        <v>35431</v>
      </c>
      <c r="D186" s="4">
        <v>41453.94</v>
      </c>
      <c r="E186" s="1">
        <f t="shared" si="13"/>
        <v>1997</v>
      </c>
      <c r="F186" s="1">
        <f t="shared" si="14"/>
        <v>19.5</v>
      </c>
      <c r="G186" s="1">
        <f t="shared" si="15"/>
        <v>0.5</v>
      </c>
      <c r="H186" s="6">
        <f t="shared" si="16"/>
        <v>2072.6970000000001</v>
      </c>
      <c r="I186" s="4">
        <f t="shared" si="17"/>
        <v>1036.3485000000001</v>
      </c>
    </row>
    <row r="187" spans="1:9" x14ac:dyDescent="0.2">
      <c r="A187" s="1" t="s">
        <v>34</v>
      </c>
      <c r="B187" s="1" t="s">
        <v>30</v>
      </c>
      <c r="C187" s="5">
        <v>35796</v>
      </c>
      <c r="D187" s="4">
        <v>68291.25</v>
      </c>
      <c r="E187" s="1">
        <f t="shared" si="13"/>
        <v>1998</v>
      </c>
      <c r="F187" s="1">
        <f t="shared" si="14"/>
        <v>18.5</v>
      </c>
      <c r="G187" s="1">
        <f t="shared" si="15"/>
        <v>1.5</v>
      </c>
      <c r="H187" s="6">
        <f t="shared" si="16"/>
        <v>3414.5625</v>
      </c>
      <c r="I187" s="4">
        <f t="shared" si="17"/>
        <v>5121.84375</v>
      </c>
    </row>
    <row r="188" spans="1:9" x14ac:dyDescent="0.2">
      <c r="A188" s="1" t="s">
        <v>34</v>
      </c>
      <c r="B188" s="1" t="s">
        <v>30</v>
      </c>
      <c r="C188" s="5">
        <v>36161</v>
      </c>
      <c r="D188" s="4">
        <v>75784.37</v>
      </c>
      <c r="E188" s="1">
        <f t="shared" si="13"/>
        <v>1999</v>
      </c>
      <c r="F188" s="1">
        <f t="shared" si="14"/>
        <v>17.5</v>
      </c>
      <c r="G188" s="1">
        <f t="shared" si="15"/>
        <v>2.5</v>
      </c>
      <c r="H188" s="6">
        <f t="shared" si="16"/>
        <v>3789.2184999999999</v>
      </c>
      <c r="I188" s="4">
        <f t="shared" si="17"/>
        <v>9473.0462499999994</v>
      </c>
    </row>
    <row r="189" spans="1:9" x14ac:dyDescent="0.2">
      <c r="A189" s="1" t="s">
        <v>34</v>
      </c>
      <c r="B189" s="1" t="s">
        <v>30</v>
      </c>
      <c r="C189" s="5">
        <v>36526</v>
      </c>
      <c r="D189" s="4">
        <v>151703.82999999999</v>
      </c>
      <c r="E189" s="1">
        <f t="shared" si="13"/>
        <v>2000</v>
      </c>
      <c r="F189" s="1">
        <f t="shared" si="14"/>
        <v>16.5</v>
      </c>
      <c r="G189" s="1">
        <f t="shared" si="15"/>
        <v>3.5</v>
      </c>
      <c r="H189" s="6">
        <f t="shared" si="16"/>
        <v>7585.1914999999999</v>
      </c>
      <c r="I189" s="4">
        <f t="shared" si="17"/>
        <v>26548.170249999999</v>
      </c>
    </row>
    <row r="190" spans="1:9" x14ac:dyDescent="0.2">
      <c r="A190" s="1" t="s">
        <v>34</v>
      </c>
      <c r="B190" s="1" t="s">
        <v>30</v>
      </c>
      <c r="C190" s="5">
        <v>36892</v>
      </c>
      <c r="D190" s="4">
        <v>32890.32</v>
      </c>
      <c r="E190" s="1">
        <f t="shared" si="13"/>
        <v>2001</v>
      </c>
      <c r="F190" s="1">
        <f t="shared" si="14"/>
        <v>15.5</v>
      </c>
      <c r="G190" s="1">
        <f t="shared" si="15"/>
        <v>4.5</v>
      </c>
      <c r="H190" s="6">
        <f t="shared" si="16"/>
        <v>1644.5160000000001</v>
      </c>
      <c r="I190" s="4">
        <f t="shared" si="17"/>
        <v>7400.3220000000001</v>
      </c>
    </row>
    <row r="191" spans="1:9" x14ac:dyDescent="0.2">
      <c r="A191" s="1" t="s">
        <v>34</v>
      </c>
      <c r="B191" s="1" t="s">
        <v>30</v>
      </c>
      <c r="C191" s="5">
        <v>37257</v>
      </c>
      <c r="D191" s="4">
        <v>6784.78</v>
      </c>
      <c r="E191" s="1">
        <f t="shared" si="13"/>
        <v>2002</v>
      </c>
      <c r="F191" s="1">
        <f t="shared" si="14"/>
        <v>14.5</v>
      </c>
      <c r="G191" s="1">
        <f t="shared" si="15"/>
        <v>5.5</v>
      </c>
      <c r="H191" s="6">
        <f t="shared" si="16"/>
        <v>339.23900000000003</v>
      </c>
      <c r="I191" s="4">
        <f t="shared" si="17"/>
        <v>1865.8145000000002</v>
      </c>
    </row>
    <row r="192" spans="1:9" x14ac:dyDescent="0.2">
      <c r="A192" s="1" t="s">
        <v>34</v>
      </c>
      <c r="B192" s="1" t="s">
        <v>30</v>
      </c>
      <c r="C192" s="5">
        <v>37622</v>
      </c>
      <c r="D192" s="4">
        <v>29521.95</v>
      </c>
      <c r="E192" s="1">
        <f t="shared" si="13"/>
        <v>2003</v>
      </c>
      <c r="F192" s="1">
        <f t="shared" si="14"/>
        <v>13.5</v>
      </c>
      <c r="G192" s="1">
        <f t="shared" si="15"/>
        <v>6.5</v>
      </c>
      <c r="H192" s="6">
        <f t="shared" si="16"/>
        <v>1476.0975000000001</v>
      </c>
      <c r="I192" s="4">
        <f t="shared" si="17"/>
        <v>9594.6337500000009</v>
      </c>
    </row>
    <row r="193" spans="1:9" x14ac:dyDescent="0.2">
      <c r="A193" s="1" t="s">
        <v>34</v>
      </c>
      <c r="B193" s="1" t="s">
        <v>30</v>
      </c>
      <c r="C193" s="5">
        <v>37987</v>
      </c>
      <c r="D193" s="4">
        <v>18924.29</v>
      </c>
      <c r="E193" s="1">
        <f t="shared" si="13"/>
        <v>2004</v>
      </c>
      <c r="F193" s="1">
        <f t="shared" si="14"/>
        <v>12.5</v>
      </c>
      <c r="G193" s="1">
        <f t="shared" si="15"/>
        <v>7.5</v>
      </c>
      <c r="H193" s="6">
        <f t="shared" si="16"/>
        <v>946.21450000000004</v>
      </c>
      <c r="I193" s="4">
        <f t="shared" si="17"/>
        <v>7096.6087500000003</v>
      </c>
    </row>
    <row r="194" spans="1:9" x14ac:dyDescent="0.2">
      <c r="A194" s="1" t="s">
        <v>34</v>
      </c>
      <c r="B194" s="1" t="s">
        <v>30</v>
      </c>
      <c r="C194" s="5">
        <v>38353</v>
      </c>
      <c r="D194" s="4">
        <v>122308.99</v>
      </c>
      <c r="E194" s="1">
        <f t="shared" si="13"/>
        <v>2005</v>
      </c>
      <c r="F194" s="1">
        <f t="shared" si="14"/>
        <v>11.5</v>
      </c>
      <c r="G194" s="1">
        <f t="shared" si="15"/>
        <v>8.5</v>
      </c>
      <c r="H194" s="6">
        <f t="shared" si="16"/>
        <v>6115.4495000000006</v>
      </c>
      <c r="I194" s="4">
        <f t="shared" si="17"/>
        <v>51981.320750000006</v>
      </c>
    </row>
    <row r="195" spans="1:9" x14ac:dyDescent="0.2">
      <c r="A195" s="1" t="s">
        <v>34</v>
      </c>
      <c r="B195" s="1" t="s">
        <v>30</v>
      </c>
      <c r="C195" s="5">
        <v>38718</v>
      </c>
      <c r="D195" s="4">
        <v>46822.76</v>
      </c>
      <c r="E195" s="1">
        <f t="shared" si="13"/>
        <v>2006</v>
      </c>
      <c r="F195" s="1">
        <f t="shared" si="14"/>
        <v>10.5</v>
      </c>
      <c r="G195" s="1">
        <f t="shared" si="15"/>
        <v>9.5</v>
      </c>
      <c r="H195" s="6">
        <f t="shared" si="16"/>
        <v>2341.1380000000004</v>
      </c>
      <c r="I195" s="4">
        <f t="shared" si="17"/>
        <v>22240.811000000005</v>
      </c>
    </row>
    <row r="196" spans="1:9" x14ac:dyDescent="0.2">
      <c r="A196" s="1" t="s">
        <v>34</v>
      </c>
      <c r="B196" s="1" t="s">
        <v>30</v>
      </c>
      <c r="C196" s="5">
        <v>39083</v>
      </c>
      <c r="D196" s="4">
        <v>187986.49</v>
      </c>
      <c r="E196" s="1">
        <f t="shared" si="13"/>
        <v>2007</v>
      </c>
      <c r="F196" s="1">
        <f t="shared" si="14"/>
        <v>9.5</v>
      </c>
      <c r="G196" s="1">
        <f t="shared" si="15"/>
        <v>10.5</v>
      </c>
      <c r="H196" s="6">
        <f t="shared" si="16"/>
        <v>9399.3245000000006</v>
      </c>
      <c r="I196" s="4">
        <f t="shared" si="17"/>
        <v>98692.907250000004</v>
      </c>
    </row>
    <row r="197" spans="1:9" x14ac:dyDescent="0.2">
      <c r="A197" s="1" t="s">
        <v>34</v>
      </c>
      <c r="B197" s="1" t="s">
        <v>30</v>
      </c>
      <c r="C197" s="5">
        <v>39448</v>
      </c>
      <c r="D197" s="4">
        <v>31368.639999999999</v>
      </c>
      <c r="E197" s="1">
        <f t="shared" ref="E197:E260" si="18">YEAR(C197)</f>
        <v>2008</v>
      </c>
      <c r="F197" s="1">
        <f t="shared" ref="F197:F260" si="19">IF(D197&lt;&gt;0,YEARFRAC($D$1,DATE(YEAR(C197),6,30),0),)</f>
        <v>8.5</v>
      </c>
      <c r="G197" s="1">
        <f t="shared" ref="G197:G260" si="20">IF(F197&lt;&gt;0,$F$1-F197,0)</f>
        <v>11.5</v>
      </c>
      <c r="H197" s="6">
        <f t="shared" ref="H197:H260" si="21">IF(G197&lt;=0,0,D197*$H$1)</f>
        <v>1568.432</v>
      </c>
      <c r="I197" s="4">
        <f t="shared" ref="I197:I260" si="22">G197*H197</f>
        <v>18036.968000000001</v>
      </c>
    </row>
    <row r="198" spans="1:9" x14ac:dyDescent="0.2">
      <c r="A198" s="1" t="s">
        <v>34</v>
      </c>
      <c r="B198" s="1" t="s">
        <v>30</v>
      </c>
      <c r="C198" s="5">
        <v>40179</v>
      </c>
      <c r="D198" s="4">
        <v>21365.52</v>
      </c>
      <c r="E198" s="1">
        <f t="shared" si="18"/>
        <v>2010</v>
      </c>
      <c r="F198" s="1">
        <f t="shared" si="19"/>
        <v>6.5</v>
      </c>
      <c r="G198" s="1">
        <f t="shared" si="20"/>
        <v>13.5</v>
      </c>
      <c r="H198" s="6">
        <f t="shared" si="21"/>
        <v>1068.2760000000001</v>
      </c>
      <c r="I198" s="4">
        <f t="shared" si="22"/>
        <v>14421.726000000001</v>
      </c>
    </row>
    <row r="199" spans="1:9" x14ac:dyDescent="0.2">
      <c r="A199" s="1" t="s">
        <v>34</v>
      </c>
      <c r="B199" s="1" t="s">
        <v>30</v>
      </c>
      <c r="C199" s="5">
        <v>40544</v>
      </c>
      <c r="D199" s="4">
        <v>5470.52</v>
      </c>
      <c r="E199" s="1">
        <f t="shared" si="18"/>
        <v>2011</v>
      </c>
      <c r="F199" s="1">
        <f t="shared" si="19"/>
        <v>5.5</v>
      </c>
      <c r="G199" s="1">
        <f t="shared" si="20"/>
        <v>14.5</v>
      </c>
      <c r="H199" s="6">
        <f t="shared" si="21"/>
        <v>273.52600000000001</v>
      </c>
      <c r="I199" s="4">
        <f t="shared" si="22"/>
        <v>3966.127</v>
      </c>
    </row>
    <row r="200" spans="1:9" x14ac:dyDescent="0.2">
      <c r="A200" s="1" t="s">
        <v>34</v>
      </c>
      <c r="B200" s="1" t="s">
        <v>30</v>
      </c>
      <c r="C200" s="5">
        <v>41404</v>
      </c>
      <c r="D200" s="4">
        <v>0</v>
      </c>
      <c r="E200" s="1">
        <f t="shared" si="18"/>
        <v>2013</v>
      </c>
      <c r="F200" s="1">
        <f t="shared" si="19"/>
        <v>0</v>
      </c>
      <c r="G200" s="1">
        <f t="shared" si="20"/>
        <v>0</v>
      </c>
      <c r="H200" s="6">
        <f t="shared" si="21"/>
        <v>0</v>
      </c>
      <c r="I200" s="4">
        <f t="shared" si="22"/>
        <v>0</v>
      </c>
    </row>
    <row r="201" spans="1:9" x14ac:dyDescent="0.2">
      <c r="A201" s="1" t="s">
        <v>34</v>
      </c>
      <c r="B201" s="1" t="s">
        <v>30</v>
      </c>
      <c r="C201" s="5">
        <v>41782</v>
      </c>
      <c r="D201" s="4">
        <v>8922.7099999999991</v>
      </c>
      <c r="E201" s="1">
        <f t="shared" si="18"/>
        <v>2014</v>
      </c>
      <c r="F201" s="1">
        <f t="shared" si="19"/>
        <v>2.5</v>
      </c>
      <c r="G201" s="1">
        <f t="shared" si="20"/>
        <v>17.5</v>
      </c>
      <c r="H201" s="6">
        <f t="shared" si="21"/>
        <v>446.13549999999998</v>
      </c>
      <c r="I201" s="4">
        <f t="shared" si="22"/>
        <v>7807.3712499999992</v>
      </c>
    </row>
    <row r="202" spans="1:9" x14ac:dyDescent="0.2">
      <c r="A202" s="1" t="s">
        <v>34</v>
      </c>
      <c r="B202" s="1" t="s">
        <v>30</v>
      </c>
      <c r="C202" s="5">
        <v>42314</v>
      </c>
      <c r="D202" s="4">
        <v>0</v>
      </c>
      <c r="E202" s="1">
        <f t="shared" si="18"/>
        <v>2015</v>
      </c>
      <c r="F202" s="1">
        <f t="shared" si="19"/>
        <v>0</v>
      </c>
      <c r="G202" s="1">
        <f t="shared" si="20"/>
        <v>0</v>
      </c>
      <c r="H202" s="6">
        <f t="shared" si="21"/>
        <v>0</v>
      </c>
      <c r="I202" s="4">
        <f t="shared" si="22"/>
        <v>0</v>
      </c>
    </row>
    <row r="203" spans="1:9" x14ac:dyDescent="0.2">
      <c r="A203" s="1" t="s">
        <v>17</v>
      </c>
      <c r="B203" s="1" t="s">
        <v>13</v>
      </c>
      <c r="C203" s="5">
        <v>37257</v>
      </c>
      <c r="D203" s="4">
        <v>20727.97</v>
      </c>
      <c r="E203" s="1">
        <f t="shared" si="18"/>
        <v>2002</v>
      </c>
      <c r="F203" s="1">
        <f t="shared" si="19"/>
        <v>14.5</v>
      </c>
      <c r="G203" s="1">
        <f t="shared" si="20"/>
        <v>5.5</v>
      </c>
      <c r="H203" s="6">
        <f t="shared" si="21"/>
        <v>1036.3985</v>
      </c>
      <c r="I203" s="4">
        <f t="shared" si="22"/>
        <v>5700.19175</v>
      </c>
    </row>
    <row r="204" spans="1:9" x14ac:dyDescent="0.2">
      <c r="A204" s="1" t="s">
        <v>17</v>
      </c>
      <c r="B204" s="1" t="s">
        <v>13</v>
      </c>
      <c r="C204" s="5">
        <v>38353</v>
      </c>
      <c r="D204" s="4">
        <v>57361.38</v>
      </c>
      <c r="E204" s="1">
        <f t="shared" si="18"/>
        <v>2005</v>
      </c>
      <c r="F204" s="1">
        <f t="shared" si="19"/>
        <v>11.5</v>
      </c>
      <c r="G204" s="1">
        <f t="shared" si="20"/>
        <v>8.5</v>
      </c>
      <c r="H204" s="6">
        <f t="shared" si="21"/>
        <v>2868.069</v>
      </c>
      <c r="I204" s="4">
        <f t="shared" si="22"/>
        <v>24378.586500000001</v>
      </c>
    </row>
    <row r="205" spans="1:9" x14ac:dyDescent="0.2">
      <c r="A205" s="1" t="s">
        <v>17</v>
      </c>
      <c r="B205" s="1" t="s">
        <v>13</v>
      </c>
      <c r="C205" s="5">
        <v>38718</v>
      </c>
      <c r="D205" s="4">
        <v>217295.52</v>
      </c>
      <c r="E205" s="1">
        <f t="shared" si="18"/>
        <v>2006</v>
      </c>
      <c r="F205" s="1">
        <f t="shared" si="19"/>
        <v>10.5</v>
      </c>
      <c r="G205" s="1">
        <f t="shared" si="20"/>
        <v>9.5</v>
      </c>
      <c r="H205" s="6">
        <f t="shared" si="21"/>
        <v>10864.776</v>
      </c>
      <c r="I205" s="4">
        <f t="shared" si="22"/>
        <v>103215.372</v>
      </c>
    </row>
    <row r="206" spans="1:9" x14ac:dyDescent="0.2">
      <c r="A206" s="1" t="s">
        <v>17</v>
      </c>
      <c r="B206" s="1" t="s">
        <v>13</v>
      </c>
      <c r="C206" s="5">
        <v>39083</v>
      </c>
      <c r="D206" s="4">
        <v>119617.16</v>
      </c>
      <c r="E206" s="1">
        <f t="shared" si="18"/>
        <v>2007</v>
      </c>
      <c r="F206" s="1">
        <f t="shared" si="19"/>
        <v>9.5</v>
      </c>
      <c r="G206" s="1">
        <f t="shared" si="20"/>
        <v>10.5</v>
      </c>
      <c r="H206" s="6">
        <f t="shared" si="21"/>
        <v>5980.8580000000002</v>
      </c>
      <c r="I206" s="4">
        <f t="shared" si="22"/>
        <v>62799.009000000005</v>
      </c>
    </row>
    <row r="207" spans="1:9" x14ac:dyDescent="0.2">
      <c r="A207" s="1" t="s">
        <v>17</v>
      </c>
      <c r="B207" s="1" t="s">
        <v>13</v>
      </c>
      <c r="C207" s="5">
        <v>39448</v>
      </c>
      <c r="D207" s="4">
        <v>409473.9</v>
      </c>
      <c r="E207" s="1">
        <f t="shared" si="18"/>
        <v>2008</v>
      </c>
      <c r="F207" s="1">
        <f t="shared" si="19"/>
        <v>8.5</v>
      </c>
      <c r="G207" s="1">
        <f t="shared" si="20"/>
        <v>11.5</v>
      </c>
      <c r="H207" s="6">
        <f t="shared" si="21"/>
        <v>20473.695000000003</v>
      </c>
      <c r="I207" s="4">
        <f t="shared" si="22"/>
        <v>235447.49250000005</v>
      </c>
    </row>
    <row r="208" spans="1:9" x14ac:dyDescent="0.2">
      <c r="A208" s="1" t="s">
        <v>17</v>
      </c>
      <c r="B208" s="1" t="s">
        <v>13</v>
      </c>
      <c r="C208" s="5">
        <v>39814</v>
      </c>
      <c r="D208" s="4">
        <v>165720.59</v>
      </c>
      <c r="E208" s="1">
        <f t="shared" si="18"/>
        <v>2009</v>
      </c>
      <c r="F208" s="1">
        <f t="shared" si="19"/>
        <v>7.5</v>
      </c>
      <c r="G208" s="1">
        <f t="shared" si="20"/>
        <v>12.5</v>
      </c>
      <c r="H208" s="6">
        <f t="shared" si="21"/>
        <v>8286.0295000000006</v>
      </c>
      <c r="I208" s="4">
        <f t="shared" si="22"/>
        <v>103575.36875000001</v>
      </c>
    </row>
    <row r="209" spans="1:9" x14ac:dyDescent="0.2">
      <c r="A209" s="1" t="s">
        <v>17</v>
      </c>
      <c r="B209" s="1" t="s">
        <v>13</v>
      </c>
      <c r="C209" s="5">
        <v>40179</v>
      </c>
      <c r="D209" s="4">
        <v>102657.24</v>
      </c>
      <c r="E209" s="1">
        <f t="shared" si="18"/>
        <v>2010</v>
      </c>
      <c r="F209" s="1">
        <f t="shared" si="19"/>
        <v>6.5</v>
      </c>
      <c r="G209" s="1">
        <f t="shared" si="20"/>
        <v>13.5</v>
      </c>
      <c r="H209" s="6">
        <f t="shared" si="21"/>
        <v>5132.862000000001</v>
      </c>
      <c r="I209" s="4">
        <f t="shared" si="22"/>
        <v>69293.637000000017</v>
      </c>
    </row>
    <row r="210" spans="1:9" x14ac:dyDescent="0.2">
      <c r="A210" s="1" t="s">
        <v>17</v>
      </c>
      <c r="B210" s="1" t="s">
        <v>13</v>
      </c>
      <c r="C210" s="5">
        <v>40544</v>
      </c>
      <c r="D210" s="4">
        <v>25733.41</v>
      </c>
      <c r="E210" s="1">
        <f t="shared" si="18"/>
        <v>2011</v>
      </c>
      <c r="F210" s="1">
        <f t="shared" si="19"/>
        <v>5.5</v>
      </c>
      <c r="G210" s="1">
        <f t="shared" si="20"/>
        <v>14.5</v>
      </c>
      <c r="H210" s="6">
        <f t="shared" si="21"/>
        <v>1286.6705000000002</v>
      </c>
      <c r="I210" s="4">
        <f t="shared" si="22"/>
        <v>18656.722250000003</v>
      </c>
    </row>
    <row r="211" spans="1:9" x14ac:dyDescent="0.2">
      <c r="A211" s="1" t="s">
        <v>17</v>
      </c>
      <c r="B211" s="1" t="s">
        <v>13</v>
      </c>
      <c r="C211" s="5">
        <v>40909</v>
      </c>
      <c r="D211" s="4">
        <v>202171.14</v>
      </c>
      <c r="E211" s="1">
        <f t="shared" si="18"/>
        <v>2012</v>
      </c>
      <c r="F211" s="1">
        <f t="shared" si="19"/>
        <v>4.5</v>
      </c>
      <c r="G211" s="1">
        <f t="shared" si="20"/>
        <v>15.5</v>
      </c>
      <c r="H211" s="6">
        <f t="shared" si="21"/>
        <v>10108.557000000001</v>
      </c>
      <c r="I211" s="4">
        <f t="shared" si="22"/>
        <v>156682.6335</v>
      </c>
    </row>
    <row r="212" spans="1:9" x14ac:dyDescent="0.2">
      <c r="A212" s="1" t="s">
        <v>17</v>
      </c>
      <c r="B212" s="1" t="s">
        <v>13</v>
      </c>
      <c r="C212" s="5">
        <v>41244</v>
      </c>
      <c r="D212" s="4">
        <v>0</v>
      </c>
      <c r="E212" s="1">
        <f t="shared" si="18"/>
        <v>2012</v>
      </c>
      <c r="F212" s="1">
        <f t="shared" si="19"/>
        <v>0</v>
      </c>
      <c r="G212" s="1">
        <f t="shared" si="20"/>
        <v>0</v>
      </c>
      <c r="H212" s="6">
        <f t="shared" si="21"/>
        <v>0</v>
      </c>
      <c r="I212" s="4">
        <f t="shared" si="22"/>
        <v>0</v>
      </c>
    </row>
    <row r="213" spans="1:9" x14ac:dyDescent="0.2">
      <c r="A213" s="1" t="s">
        <v>17</v>
      </c>
      <c r="B213" s="1" t="s">
        <v>13</v>
      </c>
      <c r="C213" s="5">
        <v>41334</v>
      </c>
      <c r="D213" s="4">
        <v>0</v>
      </c>
      <c r="E213" s="1">
        <f t="shared" si="18"/>
        <v>2013</v>
      </c>
      <c r="F213" s="1">
        <f t="shared" si="19"/>
        <v>0</v>
      </c>
      <c r="G213" s="1">
        <f t="shared" si="20"/>
        <v>0</v>
      </c>
      <c r="H213" s="6">
        <f t="shared" si="21"/>
        <v>0</v>
      </c>
      <c r="I213" s="4">
        <f t="shared" si="22"/>
        <v>0</v>
      </c>
    </row>
    <row r="214" spans="1:9" x14ac:dyDescent="0.2">
      <c r="A214" s="1" t="s">
        <v>17</v>
      </c>
      <c r="B214" s="1" t="s">
        <v>13</v>
      </c>
      <c r="C214" s="5">
        <v>41671</v>
      </c>
      <c r="D214" s="4">
        <v>0</v>
      </c>
      <c r="E214" s="1">
        <f t="shared" si="18"/>
        <v>2014</v>
      </c>
      <c r="F214" s="1">
        <f t="shared" si="19"/>
        <v>0</v>
      </c>
      <c r="G214" s="1">
        <f t="shared" si="20"/>
        <v>0</v>
      </c>
      <c r="H214" s="6">
        <f t="shared" si="21"/>
        <v>0</v>
      </c>
      <c r="I214" s="4">
        <f t="shared" si="22"/>
        <v>0</v>
      </c>
    </row>
    <row r="215" spans="1:9" x14ac:dyDescent="0.2">
      <c r="A215" s="1" t="s">
        <v>17</v>
      </c>
      <c r="B215" s="1" t="s">
        <v>13</v>
      </c>
      <c r="C215" s="5">
        <v>41974</v>
      </c>
      <c r="D215" s="4">
        <v>958195.8</v>
      </c>
      <c r="E215" s="1">
        <f t="shared" si="18"/>
        <v>2014</v>
      </c>
      <c r="F215" s="1">
        <f t="shared" si="19"/>
        <v>2.5</v>
      </c>
      <c r="G215" s="1">
        <f t="shared" si="20"/>
        <v>17.5</v>
      </c>
      <c r="H215" s="6">
        <f t="shared" si="21"/>
        <v>47909.790000000008</v>
      </c>
      <c r="I215" s="4">
        <f t="shared" si="22"/>
        <v>838421.32500000019</v>
      </c>
    </row>
    <row r="216" spans="1:9" x14ac:dyDescent="0.2">
      <c r="A216" s="1" t="s">
        <v>17</v>
      </c>
      <c r="B216" s="1" t="s">
        <v>13</v>
      </c>
      <c r="C216" s="5">
        <v>42005</v>
      </c>
      <c r="D216" s="4">
        <v>0</v>
      </c>
      <c r="E216" s="1">
        <f t="shared" si="18"/>
        <v>2015</v>
      </c>
      <c r="F216" s="1">
        <f t="shared" si="19"/>
        <v>0</v>
      </c>
      <c r="G216" s="1">
        <f t="shared" si="20"/>
        <v>0</v>
      </c>
      <c r="H216" s="6">
        <f t="shared" si="21"/>
        <v>0</v>
      </c>
      <c r="I216" s="4">
        <f t="shared" si="22"/>
        <v>0</v>
      </c>
    </row>
    <row r="217" spans="1:9" x14ac:dyDescent="0.2">
      <c r="A217" s="1" t="s">
        <v>17</v>
      </c>
      <c r="B217" s="1" t="s">
        <v>13</v>
      </c>
      <c r="C217" s="5">
        <v>42339</v>
      </c>
      <c r="D217" s="4">
        <v>339761.55</v>
      </c>
      <c r="E217" s="1">
        <f t="shared" si="18"/>
        <v>2015</v>
      </c>
      <c r="F217" s="1">
        <f t="shared" si="19"/>
        <v>1.5</v>
      </c>
      <c r="G217" s="1">
        <f t="shared" si="20"/>
        <v>18.5</v>
      </c>
      <c r="H217" s="6">
        <f t="shared" si="21"/>
        <v>16988.077499999999</v>
      </c>
      <c r="I217" s="4">
        <f t="shared" si="22"/>
        <v>314279.43374999997</v>
      </c>
    </row>
    <row r="218" spans="1:9" x14ac:dyDescent="0.2">
      <c r="A218" s="1" t="s">
        <v>17</v>
      </c>
      <c r="B218" s="1" t="s">
        <v>13</v>
      </c>
      <c r="C218" s="5">
        <v>42370</v>
      </c>
      <c r="D218" s="4">
        <v>541281.1</v>
      </c>
      <c r="E218" s="1">
        <f t="shared" si="18"/>
        <v>2016</v>
      </c>
      <c r="F218" s="1">
        <f t="shared" si="19"/>
        <v>0.5</v>
      </c>
      <c r="G218" s="1">
        <f t="shared" si="20"/>
        <v>19.5</v>
      </c>
      <c r="H218" s="6">
        <f t="shared" si="21"/>
        <v>27064.055</v>
      </c>
      <c r="I218" s="4">
        <f t="shared" si="22"/>
        <v>527749.07250000001</v>
      </c>
    </row>
    <row r="219" spans="1:9" x14ac:dyDescent="0.2">
      <c r="A219" s="1" t="s">
        <v>17</v>
      </c>
      <c r="B219" s="1" t="s">
        <v>45</v>
      </c>
      <c r="C219" s="5">
        <v>31048</v>
      </c>
      <c r="D219" s="4">
        <v>0</v>
      </c>
      <c r="E219" s="1">
        <f t="shared" si="18"/>
        <v>1985</v>
      </c>
      <c r="F219" s="1">
        <f t="shared" si="19"/>
        <v>0</v>
      </c>
      <c r="G219" s="1">
        <f t="shared" si="20"/>
        <v>0</v>
      </c>
      <c r="H219" s="6">
        <f t="shared" si="21"/>
        <v>0</v>
      </c>
      <c r="I219" s="4">
        <f t="shared" si="22"/>
        <v>0</v>
      </c>
    </row>
    <row r="220" spans="1:9" x14ac:dyDescent="0.2">
      <c r="A220" s="1" t="s">
        <v>17</v>
      </c>
      <c r="B220" s="1" t="s">
        <v>45</v>
      </c>
      <c r="C220" s="5">
        <v>31413</v>
      </c>
      <c r="D220" s="4">
        <v>0</v>
      </c>
      <c r="E220" s="1">
        <f t="shared" si="18"/>
        <v>1986</v>
      </c>
      <c r="F220" s="1">
        <f t="shared" si="19"/>
        <v>0</v>
      </c>
      <c r="G220" s="1">
        <f t="shared" si="20"/>
        <v>0</v>
      </c>
      <c r="H220" s="6">
        <f t="shared" si="21"/>
        <v>0</v>
      </c>
      <c r="I220" s="4">
        <f t="shared" si="22"/>
        <v>0</v>
      </c>
    </row>
    <row r="221" spans="1:9" x14ac:dyDescent="0.2">
      <c r="A221" s="1" t="s">
        <v>17</v>
      </c>
      <c r="B221" s="1" t="s">
        <v>45</v>
      </c>
      <c r="C221" s="5">
        <v>31778</v>
      </c>
      <c r="D221" s="4">
        <v>0</v>
      </c>
      <c r="E221" s="1">
        <f t="shared" si="18"/>
        <v>1987</v>
      </c>
      <c r="F221" s="1">
        <f t="shared" si="19"/>
        <v>0</v>
      </c>
      <c r="G221" s="1">
        <f t="shared" si="20"/>
        <v>0</v>
      </c>
      <c r="H221" s="6">
        <f t="shared" si="21"/>
        <v>0</v>
      </c>
      <c r="I221" s="4">
        <f t="shared" si="22"/>
        <v>0</v>
      </c>
    </row>
    <row r="222" spans="1:9" x14ac:dyDescent="0.2">
      <c r="A222" s="1" t="s">
        <v>17</v>
      </c>
      <c r="B222" s="1" t="s">
        <v>45</v>
      </c>
      <c r="C222" s="5">
        <v>32143</v>
      </c>
      <c r="D222" s="4">
        <v>0</v>
      </c>
      <c r="E222" s="1">
        <f t="shared" si="18"/>
        <v>1988</v>
      </c>
      <c r="F222" s="1">
        <f t="shared" si="19"/>
        <v>0</v>
      </c>
      <c r="G222" s="1">
        <f t="shared" si="20"/>
        <v>0</v>
      </c>
      <c r="H222" s="6">
        <f t="shared" si="21"/>
        <v>0</v>
      </c>
      <c r="I222" s="4">
        <f t="shared" si="22"/>
        <v>0</v>
      </c>
    </row>
    <row r="223" spans="1:9" x14ac:dyDescent="0.2">
      <c r="A223" s="1" t="s">
        <v>17</v>
      </c>
      <c r="B223" s="1" t="s">
        <v>45</v>
      </c>
      <c r="C223" s="5">
        <v>32509</v>
      </c>
      <c r="D223" s="4">
        <v>0</v>
      </c>
      <c r="E223" s="1">
        <f t="shared" si="18"/>
        <v>1989</v>
      </c>
      <c r="F223" s="1">
        <f t="shared" si="19"/>
        <v>0</v>
      </c>
      <c r="G223" s="1">
        <f t="shared" si="20"/>
        <v>0</v>
      </c>
      <c r="H223" s="6">
        <f t="shared" si="21"/>
        <v>0</v>
      </c>
      <c r="I223" s="4">
        <f t="shared" si="22"/>
        <v>0</v>
      </c>
    </row>
    <row r="224" spans="1:9" x14ac:dyDescent="0.2">
      <c r="A224" s="1" t="s">
        <v>17</v>
      </c>
      <c r="B224" s="1" t="s">
        <v>45</v>
      </c>
      <c r="C224" s="5">
        <v>32874</v>
      </c>
      <c r="D224" s="4">
        <v>0</v>
      </c>
      <c r="E224" s="1">
        <f t="shared" si="18"/>
        <v>1990</v>
      </c>
      <c r="F224" s="1">
        <f t="shared" si="19"/>
        <v>0</v>
      </c>
      <c r="G224" s="1">
        <f t="shared" si="20"/>
        <v>0</v>
      </c>
      <c r="H224" s="6">
        <f t="shared" si="21"/>
        <v>0</v>
      </c>
      <c r="I224" s="4">
        <f t="shared" si="22"/>
        <v>0</v>
      </c>
    </row>
    <row r="225" spans="1:9" x14ac:dyDescent="0.2">
      <c r="A225" s="1" t="s">
        <v>17</v>
      </c>
      <c r="B225" s="1" t="s">
        <v>45</v>
      </c>
      <c r="C225" s="5">
        <v>33239</v>
      </c>
      <c r="D225" s="4">
        <v>0</v>
      </c>
      <c r="E225" s="1">
        <f t="shared" si="18"/>
        <v>1991</v>
      </c>
      <c r="F225" s="1">
        <f t="shared" si="19"/>
        <v>0</v>
      </c>
      <c r="G225" s="1">
        <f t="shared" si="20"/>
        <v>0</v>
      </c>
      <c r="H225" s="6">
        <f t="shared" si="21"/>
        <v>0</v>
      </c>
      <c r="I225" s="4">
        <f t="shared" si="22"/>
        <v>0</v>
      </c>
    </row>
    <row r="226" spans="1:9" x14ac:dyDescent="0.2">
      <c r="A226" s="1" t="s">
        <v>17</v>
      </c>
      <c r="B226" s="1" t="s">
        <v>45</v>
      </c>
      <c r="C226" s="5">
        <v>33604</v>
      </c>
      <c r="D226" s="4">
        <v>0</v>
      </c>
      <c r="E226" s="1">
        <f t="shared" si="18"/>
        <v>1992</v>
      </c>
      <c r="F226" s="1">
        <f t="shared" si="19"/>
        <v>0</v>
      </c>
      <c r="G226" s="1">
        <f t="shared" si="20"/>
        <v>0</v>
      </c>
      <c r="H226" s="6">
        <f t="shared" si="21"/>
        <v>0</v>
      </c>
      <c r="I226" s="4">
        <f t="shared" si="22"/>
        <v>0</v>
      </c>
    </row>
    <row r="227" spans="1:9" x14ac:dyDescent="0.2">
      <c r="A227" s="1" t="s">
        <v>17</v>
      </c>
      <c r="B227" s="1" t="s">
        <v>45</v>
      </c>
      <c r="C227" s="5">
        <v>33970</v>
      </c>
      <c r="D227" s="4">
        <v>0</v>
      </c>
      <c r="E227" s="1">
        <f t="shared" si="18"/>
        <v>1993</v>
      </c>
      <c r="F227" s="1">
        <f t="shared" si="19"/>
        <v>0</v>
      </c>
      <c r="G227" s="1">
        <f t="shared" si="20"/>
        <v>0</v>
      </c>
      <c r="H227" s="6">
        <f t="shared" si="21"/>
        <v>0</v>
      </c>
      <c r="I227" s="4">
        <f t="shared" si="22"/>
        <v>0</v>
      </c>
    </row>
    <row r="228" spans="1:9" x14ac:dyDescent="0.2">
      <c r="A228" s="1" t="s">
        <v>17</v>
      </c>
      <c r="B228" s="1" t="s">
        <v>45</v>
      </c>
      <c r="C228" s="5">
        <v>34335</v>
      </c>
      <c r="D228" s="4">
        <v>0</v>
      </c>
      <c r="E228" s="1">
        <f t="shared" si="18"/>
        <v>1994</v>
      </c>
      <c r="F228" s="1">
        <f t="shared" si="19"/>
        <v>0</v>
      </c>
      <c r="G228" s="1">
        <f t="shared" si="20"/>
        <v>0</v>
      </c>
      <c r="H228" s="6">
        <f t="shared" si="21"/>
        <v>0</v>
      </c>
      <c r="I228" s="4">
        <f t="shared" si="22"/>
        <v>0</v>
      </c>
    </row>
    <row r="229" spans="1:9" x14ac:dyDescent="0.2">
      <c r="A229" s="1" t="s">
        <v>17</v>
      </c>
      <c r="B229" s="1" t="s">
        <v>45</v>
      </c>
      <c r="C229" s="5">
        <v>34700</v>
      </c>
      <c r="D229" s="4">
        <v>0</v>
      </c>
      <c r="E229" s="1">
        <f t="shared" si="18"/>
        <v>1995</v>
      </c>
      <c r="F229" s="1">
        <f t="shared" si="19"/>
        <v>0</v>
      </c>
      <c r="G229" s="1">
        <f t="shared" si="20"/>
        <v>0</v>
      </c>
      <c r="H229" s="6">
        <f t="shared" si="21"/>
        <v>0</v>
      </c>
      <c r="I229" s="4">
        <f t="shared" si="22"/>
        <v>0</v>
      </c>
    </row>
    <row r="230" spans="1:9" x14ac:dyDescent="0.2">
      <c r="A230" s="1" t="s">
        <v>17</v>
      </c>
      <c r="B230" s="1" t="s">
        <v>45</v>
      </c>
      <c r="C230" s="5">
        <v>35065</v>
      </c>
      <c r="D230" s="4">
        <v>0</v>
      </c>
      <c r="E230" s="1">
        <f t="shared" si="18"/>
        <v>1996</v>
      </c>
      <c r="F230" s="1">
        <f t="shared" si="19"/>
        <v>0</v>
      </c>
      <c r="G230" s="1">
        <f t="shared" si="20"/>
        <v>0</v>
      </c>
      <c r="H230" s="6">
        <f t="shared" si="21"/>
        <v>0</v>
      </c>
      <c r="I230" s="4">
        <f t="shared" si="22"/>
        <v>0</v>
      </c>
    </row>
    <row r="231" spans="1:9" x14ac:dyDescent="0.2">
      <c r="A231" s="1" t="s">
        <v>17</v>
      </c>
      <c r="B231" s="1" t="s">
        <v>45</v>
      </c>
      <c r="C231" s="5">
        <v>35431</v>
      </c>
      <c r="D231" s="4">
        <v>16400.95</v>
      </c>
      <c r="E231" s="1">
        <f t="shared" si="18"/>
        <v>1997</v>
      </c>
      <c r="F231" s="1">
        <f t="shared" si="19"/>
        <v>19.5</v>
      </c>
      <c r="G231" s="1">
        <f t="shared" si="20"/>
        <v>0.5</v>
      </c>
      <c r="H231" s="6">
        <f t="shared" si="21"/>
        <v>820.04750000000013</v>
      </c>
      <c r="I231" s="4">
        <f t="shared" si="22"/>
        <v>410.02375000000006</v>
      </c>
    </row>
    <row r="232" spans="1:9" x14ac:dyDescent="0.2">
      <c r="A232" s="1" t="s">
        <v>17</v>
      </c>
      <c r="B232" s="1" t="s">
        <v>45</v>
      </c>
      <c r="C232" s="5">
        <v>35796</v>
      </c>
      <c r="D232" s="4">
        <v>19703.47</v>
      </c>
      <c r="E232" s="1">
        <f t="shared" si="18"/>
        <v>1998</v>
      </c>
      <c r="F232" s="1">
        <f t="shared" si="19"/>
        <v>18.5</v>
      </c>
      <c r="G232" s="1">
        <f t="shared" si="20"/>
        <v>1.5</v>
      </c>
      <c r="H232" s="6">
        <f t="shared" si="21"/>
        <v>985.1735000000001</v>
      </c>
      <c r="I232" s="4">
        <f t="shared" si="22"/>
        <v>1477.7602500000003</v>
      </c>
    </row>
    <row r="233" spans="1:9" x14ac:dyDescent="0.2">
      <c r="A233" s="1" t="s">
        <v>17</v>
      </c>
      <c r="B233" s="1" t="s">
        <v>45</v>
      </c>
      <c r="C233" s="5">
        <v>36161</v>
      </c>
      <c r="D233" s="4">
        <v>24511.31</v>
      </c>
      <c r="E233" s="1">
        <f t="shared" si="18"/>
        <v>1999</v>
      </c>
      <c r="F233" s="1">
        <f t="shared" si="19"/>
        <v>17.5</v>
      </c>
      <c r="G233" s="1">
        <f t="shared" si="20"/>
        <v>2.5</v>
      </c>
      <c r="H233" s="6">
        <f t="shared" si="21"/>
        <v>1225.5655000000002</v>
      </c>
      <c r="I233" s="4">
        <f t="shared" si="22"/>
        <v>3063.9137500000006</v>
      </c>
    </row>
    <row r="234" spans="1:9" x14ac:dyDescent="0.2">
      <c r="A234" s="1" t="s">
        <v>17</v>
      </c>
      <c r="B234" s="1" t="s">
        <v>45</v>
      </c>
      <c r="C234" s="5">
        <v>36526</v>
      </c>
      <c r="D234" s="4">
        <v>30802.12</v>
      </c>
      <c r="E234" s="1">
        <f t="shared" si="18"/>
        <v>2000</v>
      </c>
      <c r="F234" s="1">
        <f t="shared" si="19"/>
        <v>16.5</v>
      </c>
      <c r="G234" s="1">
        <f t="shared" si="20"/>
        <v>3.5</v>
      </c>
      <c r="H234" s="6">
        <f t="shared" si="21"/>
        <v>1540.106</v>
      </c>
      <c r="I234" s="4">
        <f t="shared" si="22"/>
        <v>5390.3710000000001</v>
      </c>
    </row>
    <row r="235" spans="1:9" x14ac:dyDescent="0.2">
      <c r="A235" s="1" t="s">
        <v>17</v>
      </c>
      <c r="B235" s="1" t="s">
        <v>45</v>
      </c>
      <c r="C235" s="5">
        <v>36892</v>
      </c>
      <c r="D235" s="4">
        <v>1147.08</v>
      </c>
      <c r="E235" s="1">
        <f t="shared" si="18"/>
        <v>2001</v>
      </c>
      <c r="F235" s="1">
        <f t="shared" si="19"/>
        <v>15.5</v>
      </c>
      <c r="G235" s="1">
        <f t="shared" si="20"/>
        <v>4.5</v>
      </c>
      <c r="H235" s="6">
        <f t="shared" si="21"/>
        <v>57.353999999999999</v>
      </c>
      <c r="I235" s="4">
        <f t="shared" si="22"/>
        <v>258.09300000000002</v>
      </c>
    </row>
    <row r="236" spans="1:9" x14ac:dyDescent="0.2">
      <c r="A236" s="1" t="s">
        <v>17</v>
      </c>
      <c r="B236" s="1" t="s">
        <v>45</v>
      </c>
      <c r="C236" s="5">
        <v>37257</v>
      </c>
      <c r="D236" s="4">
        <v>718.4</v>
      </c>
      <c r="E236" s="1">
        <f t="shared" si="18"/>
        <v>2002</v>
      </c>
      <c r="F236" s="1">
        <f t="shared" si="19"/>
        <v>14.5</v>
      </c>
      <c r="G236" s="1">
        <f t="shared" si="20"/>
        <v>5.5</v>
      </c>
      <c r="H236" s="6">
        <f t="shared" si="21"/>
        <v>35.92</v>
      </c>
      <c r="I236" s="4">
        <f t="shared" si="22"/>
        <v>197.56</v>
      </c>
    </row>
    <row r="237" spans="1:9" x14ac:dyDescent="0.2">
      <c r="A237" s="1" t="s">
        <v>17</v>
      </c>
      <c r="B237" s="1" t="s">
        <v>45</v>
      </c>
      <c r="C237" s="5">
        <v>37622</v>
      </c>
      <c r="D237" s="4">
        <v>63794.81</v>
      </c>
      <c r="E237" s="1">
        <f t="shared" si="18"/>
        <v>2003</v>
      </c>
      <c r="F237" s="1">
        <f t="shared" si="19"/>
        <v>13.5</v>
      </c>
      <c r="G237" s="1">
        <f t="shared" si="20"/>
        <v>6.5</v>
      </c>
      <c r="H237" s="6">
        <f t="shared" si="21"/>
        <v>3189.7404999999999</v>
      </c>
      <c r="I237" s="4">
        <f t="shared" si="22"/>
        <v>20733.313249999999</v>
      </c>
    </row>
    <row r="238" spans="1:9" x14ac:dyDescent="0.2">
      <c r="A238" s="1" t="s">
        <v>17</v>
      </c>
      <c r="B238" s="1" t="s">
        <v>45</v>
      </c>
      <c r="C238" s="5">
        <v>37987</v>
      </c>
      <c r="D238" s="4">
        <v>102536.81</v>
      </c>
      <c r="E238" s="1">
        <f t="shared" si="18"/>
        <v>2004</v>
      </c>
      <c r="F238" s="1">
        <f t="shared" si="19"/>
        <v>12.5</v>
      </c>
      <c r="G238" s="1">
        <f t="shared" si="20"/>
        <v>7.5</v>
      </c>
      <c r="H238" s="6">
        <f t="shared" si="21"/>
        <v>5126.8405000000002</v>
      </c>
      <c r="I238" s="4">
        <f t="shared" si="22"/>
        <v>38451.303749999999</v>
      </c>
    </row>
    <row r="239" spans="1:9" x14ac:dyDescent="0.2">
      <c r="A239" s="1" t="s">
        <v>17</v>
      </c>
      <c r="B239" s="1" t="s">
        <v>45</v>
      </c>
      <c r="C239" s="5">
        <v>38353</v>
      </c>
      <c r="D239" s="4">
        <v>49.02</v>
      </c>
      <c r="E239" s="1">
        <f t="shared" si="18"/>
        <v>2005</v>
      </c>
      <c r="F239" s="1">
        <f t="shared" si="19"/>
        <v>11.5</v>
      </c>
      <c r="G239" s="1">
        <f t="shared" si="20"/>
        <v>8.5</v>
      </c>
      <c r="H239" s="6">
        <f t="shared" si="21"/>
        <v>2.4510000000000005</v>
      </c>
      <c r="I239" s="4">
        <f t="shared" si="22"/>
        <v>20.833500000000004</v>
      </c>
    </row>
    <row r="240" spans="1:9" x14ac:dyDescent="0.2">
      <c r="A240" s="1" t="s">
        <v>17</v>
      </c>
      <c r="B240" s="1" t="s">
        <v>45</v>
      </c>
      <c r="C240" s="5">
        <v>38718</v>
      </c>
      <c r="D240" s="4">
        <v>31650.240000000002</v>
      </c>
      <c r="E240" s="1">
        <f t="shared" si="18"/>
        <v>2006</v>
      </c>
      <c r="F240" s="1">
        <f t="shared" si="19"/>
        <v>10.5</v>
      </c>
      <c r="G240" s="1">
        <f t="shared" si="20"/>
        <v>9.5</v>
      </c>
      <c r="H240" s="6">
        <f t="shared" si="21"/>
        <v>1582.5120000000002</v>
      </c>
      <c r="I240" s="4">
        <f t="shared" si="22"/>
        <v>15033.864000000001</v>
      </c>
    </row>
    <row r="241" spans="1:9" x14ac:dyDescent="0.2">
      <c r="A241" s="1" t="s">
        <v>17</v>
      </c>
      <c r="B241" s="1" t="s">
        <v>45</v>
      </c>
      <c r="C241" s="5">
        <v>39448</v>
      </c>
      <c r="D241" s="4">
        <v>5149.3500000000004</v>
      </c>
      <c r="E241" s="1">
        <f t="shared" si="18"/>
        <v>2008</v>
      </c>
      <c r="F241" s="1">
        <f t="shared" si="19"/>
        <v>8.5</v>
      </c>
      <c r="G241" s="1">
        <f t="shared" si="20"/>
        <v>11.5</v>
      </c>
      <c r="H241" s="6">
        <f t="shared" si="21"/>
        <v>257.46750000000003</v>
      </c>
      <c r="I241" s="4">
        <f t="shared" si="22"/>
        <v>2960.8762500000003</v>
      </c>
    </row>
    <row r="242" spans="1:9" x14ac:dyDescent="0.2">
      <c r="A242" s="1" t="s">
        <v>17</v>
      </c>
      <c r="B242" s="1" t="s">
        <v>45</v>
      </c>
      <c r="C242" s="5">
        <v>40179</v>
      </c>
      <c r="D242" s="4">
        <v>14308.96</v>
      </c>
      <c r="E242" s="1">
        <f t="shared" si="18"/>
        <v>2010</v>
      </c>
      <c r="F242" s="1">
        <f t="shared" si="19"/>
        <v>6.5</v>
      </c>
      <c r="G242" s="1">
        <f t="shared" si="20"/>
        <v>13.5</v>
      </c>
      <c r="H242" s="6">
        <f t="shared" si="21"/>
        <v>715.44799999999998</v>
      </c>
      <c r="I242" s="4">
        <f t="shared" si="22"/>
        <v>9658.5479999999989</v>
      </c>
    </row>
    <row r="243" spans="1:9" x14ac:dyDescent="0.2">
      <c r="A243" s="1" t="s">
        <v>17</v>
      </c>
      <c r="B243" s="1" t="s">
        <v>45</v>
      </c>
      <c r="C243" s="5">
        <v>40909</v>
      </c>
      <c r="D243" s="4">
        <v>17961.98</v>
      </c>
      <c r="E243" s="1">
        <f t="shared" si="18"/>
        <v>2012</v>
      </c>
      <c r="F243" s="1">
        <f t="shared" si="19"/>
        <v>4.5</v>
      </c>
      <c r="G243" s="1">
        <f t="shared" si="20"/>
        <v>15.5</v>
      </c>
      <c r="H243" s="6">
        <f t="shared" si="21"/>
        <v>898.09900000000005</v>
      </c>
      <c r="I243" s="4">
        <f t="shared" si="22"/>
        <v>13920.534500000002</v>
      </c>
    </row>
    <row r="244" spans="1:9" x14ac:dyDescent="0.2">
      <c r="A244" s="1" t="s">
        <v>17</v>
      </c>
      <c r="B244" s="1" t="s">
        <v>45</v>
      </c>
      <c r="C244" s="5">
        <v>41760</v>
      </c>
      <c r="D244" s="4">
        <v>1459.32</v>
      </c>
      <c r="E244" s="1">
        <f t="shared" si="18"/>
        <v>2014</v>
      </c>
      <c r="F244" s="1">
        <f t="shared" si="19"/>
        <v>2.5</v>
      </c>
      <c r="G244" s="1">
        <f t="shared" si="20"/>
        <v>17.5</v>
      </c>
      <c r="H244" s="6">
        <f t="shared" si="21"/>
        <v>72.965999999999994</v>
      </c>
      <c r="I244" s="4">
        <f t="shared" si="22"/>
        <v>1276.905</v>
      </c>
    </row>
    <row r="245" spans="1:9" x14ac:dyDescent="0.2">
      <c r="A245" s="1" t="s">
        <v>17</v>
      </c>
      <c r="B245" s="1" t="s">
        <v>45</v>
      </c>
      <c r="C245" s="5">
        <v>42156</v>
      </c>
      <c r="D245" s="4">
        <v>8965.17</v>
      </c>
      <c r="E245" s="1">
        <f t="shared" si="18"/>
        <v>2015</v>
      </c>
      <c r="F245" s="1">
        <f t="shared" si="19"/>
        <v>1.5</v>
      </c>
      <c r="G245" s="1">
        <f t="shared" si="20"/>
        <v>18.5</v>
      </c>
      <c r="H245" s="6">
        <f t="shared" si="21"/>
        <v>448.25850000000003</v>
      </c>
      <c r="I245" s="4">
        <f t="shared" si="22"/>
        <v>8292.7822500000002</v>
      </c>
    </row>
    <row r="246" spans="1:9" x14ac:dyDescent="0.2">
      <c r="A246" s="1" t="s">
        <v>17</v>
      </c>
      <c r="B246" s="1" t="s">
        <v>45</v>
      </c>
      <c r="C246" s="5">
        <v>42552</v>
      </c>
      <c r="D246" s="4">
        <v>4908.51</v>
      </c>
      <c r="E246" s="1">
        <f t="shared" si="18"/>
        <v>2016</v>
      </c>
      <c r="F246" s="1">
        <f t="shared" si="19"/>
        <v>0.5</v>
      </c>
      <c r="G246" s="1">
        <f t="shared" si="20"/>
        <v>19.5</v>
      </c>
      <c r="H246" s="6">
        <f t="shared" si="21"/>
        <v>245.42550000000003</v>
      </c>
      <c r="I246" s="4">
        <f t="shared" si="22"/>
        <v>4785.7972500000005</v>
      </c>
    </row>
    <row r="247" spans="1:9" x14ac:dyDescent="0.2">
      <c r="A247" s="1" t="s">
        <v>17</v>
      </c>
      <c r="B247" s="1" t="s">
        <v>63</v>
      </c>
      <c r="C247" s="5">
        <v>33239</v>
      </c>
      <c r="D247" s="4">
        <v>0</v>
      </c>
      <c r="E247" s="1">
        <f t="shared" si="18"/>
        <v>1991</v>
      </c>
      <c r="F247" s="1">
        <f t="shared" si="19"/>
        <v>0</v>
      </c>
      <c r="G247" s="1">
        <f t="shared" si="20"/>
        <v>0</v>
      </c>
      <c r="H247" s="6">
        <f t="shared" si="21"/>
        <v>0</v>
      </c>
      <c r="I247" s="4">
        <f t="shared" si="22"/>
        <v>0</v>
      </c>
    </row>
    <row r="248" spans="1:9" x14ac:dyDescent="0.2">
      <c r="A248" s="1" t="s">
        <v>17</v>
      </c>
      <c r="B248" s="1" t="s">
        <v>63</v>
      </c>
      <c r="C248" s="5">
        <v>35796</v>
      </c>
      <c r="D248" s="4">
        <v>0</v>
      </c>
      <c r="E248" s="1">
        <f t="shared" si="18"/>
        <v>1998</v>
      </c>
      <c r="F248" s="1">
        <f t="shared" si="19"/>
        <v>0</v>
      </c>
      <c r="G248" s="1">
        <f t="shared" si="20"/>
        <v>0</v>
      </c>
      <c r="H248" s="6">
        <f t="shared" si="21"/>
        <v>0</v>
      </c>
      <c r="I248" s="4">
        <f t="shared" si="22"/>
        <v>0</v>
      </c>
    </row>
    <row r="249" spans="1:9" x14ac:dyDescent="0.2">
      <c r="A249" s="1" t="s">
        <v>17</v>
      </c>
      <c r="B249" s="1" t="s">
        <v>63</v>
      </c>
      <c r="C249" s="5">
        <v>36161</v>
      </c>
      <c r="D249" s="4">
        <v>0</v>
      </c>
      <c r="E249" s="1">
        <f t="shared" si="18"/>
        <v>1999</v>
      </c>
      <c r="F249" s="1">
        <f t="shared" si="19"/>
        <v>0</v>
      </c>
      <c r="G249" s="1">
        <f t="shared" si="20"/>
        <v>0</v>
      </c>
      <c r="H249" s="6">
        <f t="shared" si="21"/>
        <v>0</v>
      </c>
      <c r="I249" s="4">
        <f t="shared" si="22"/>
        <v>0</v>
      </c>
    </row>
    <row r="250" spans="1:9" x14ac:dyDescent="0.2">
      <c r="A250" s="1" t="s">
        <v>17</v>
      </c>
      <c r="B250" s="1" t="s">
        <v>63</v>
      </c>
      <c r="C250" s="5">
        <v>36526</v>
      </c>
      <c r="D250" s="4">
        <v>0</v>
      </c>
      <c r="E250" s="1">
        <f t="shared" si="18"/>
        <v>2000</v>
      </c>
      <c r="F250" s="1">
        <f t="shared" si="19"/>
        <v>0</v>
      </c>
      <c r="G250" s="1">
        <f t="shared" si="20"/>
        <v>0</v>
      </c>
      <c r="H250" s="6">
        <f t="shared" si="21"/>
        <v>0</v>
      </c>
      <c r="I250" s="4">
        <f t="shared" si="22"/>
        <v>0</v>
      </c>
    </row>
    <row r="251" spans="1:9" x14ac:dyDescent="0.2">
      <c r="A251" s="1" t="s">
        <v>17</v>
      </c>
      <c r="B251" s="1" t="s">
        <v>63</v>
      </c>
      <c r="C251" s="5">
        <v>37622</v>
      </c>
      <c r="D251" s="4">
        <v>0</v>
      </c>
      <c r="E251" s="1">
        <f t="shared" si="18"/>
        <v>2003</v>
      </c>
      <c r="F251" s="1">
        <f t="shared" si="19"/>
        <v>0</v>
      </c>
      <c r="G251" s="1">
        <f t="shared" si="20"/>
        <v>0</v>
      </c>
      <c r="H251" s="6">
        <f t="shared" si="21"/>
        <v>0</v>
      </c>
      <c r="I251" s="4">
        <f t="shared" si="22"/>
        <v>0</v>
      </c>
    </row>
    <row r="252" spans="1:9" x14ac:dyDescent="0.2">
      <c r="A252" s="1" t="s">
        <v>17</v>
      </c>
      <c r="B252" s="1" t="s">
        <v>56</v>
      </c>
      <c r="C252" s="5">
        <v>29403</v>
      </c>
      <c r="D252" s="4">
        <v>0</v>
      </c>
      <c r="E252" s="1">
        <f t="shared" si="18"/>
        <v>1980</v>
      </c>
      <c r="F252" s="1">
        <f t="shared" si="19"/>
        <v>0</v>
      </c>
      <c r="G252" s="1">
        <f t="shared" si="20"/>
        <v>0</v>
      </c>
      <c r="H252" s="6">
        <f t="shared" si="21"/>
        <v>0</v>
      </c>
      <c r="I252" s="4">
        <f t="shared" si="22"/>
        <v>0</v>
      </c>
    </row>
    <row r="253" spans="1:9" x14ac:dyDescent="0.2">
      <c r="A253" s="1" t="s">
        <v>17</v>
      </c>
      <c r="B253" s="1" t="s">
        <v>56</v>
      </c>
      <c r="C253" s="5">
        <v>29768</v>
      </c>
      <c r="D253" s="4">
        <v>0</v>
      </c>
      <c r="E253" s="1">
        <f t="shared" si="18"/>
        <v>1981</v>
      </c>
      <c r="F253" s="1">
        <f t="shared" si="19"/>
        <v>0</v>
      </c>
      <c r="G253" s="1">
        <f t="shared" si="20"/>
        <v>0</v>
      </c>
      <c r="H253" s="6">
        <f t="shared" si="21"/>
        <v>0</v>
      </c>
      <c r="I253" s="4">
        <f t="shared" si="22"/>
        <v>0</v>
      </c>
    </row>
    <row r="254" spans="1:9" x14ac:dyDescent="0.2">
      <c r="A254" s="1" t="s">
        <v>17</v>
      </c>
      <c r="B254" s="1" t="s">
        <v>56</v>
      </c>
      <c r="C254" s="5">
        <v>30133</v>
      </c>
      <c r="D254" s="4">
        <v>0</v>
      </c>
      <c r="E254" s="1">
        <f t="shared" si="18"/>
        <v>1982</v>
      </c>
      <c r="F254" s="1">
        <f t="shared" si="19"/>
        <v>0</v>
      </c>
      <c r="G254" s="1">
        <f t="shared" si="20"/>
        <v>0</v>
      </c>
      <c r="H254" s="6">
        <f t="shared" si="21"/>
        <v>0</v>
      </c>
      <c r="I254" s="4">
        <f t="shared" si="22"/>
        <v>0</v>
      </c>
    </row>
    <row r="255" spans="1:9" x14ac:dyDescent="0.2">
      <c r="A255" s="1" t="s">
        <v>17</v>
      </c>
      <c r="B255" s="1" t="s">
        <v>56</v>
      </c>
      <c r="C255" s="5">
        <v>30498</v>
      </c>
      <c r="D255" s="4">
        <v>0</v>
      </c>
      <c r="E255" s="1">
        <f t="shared" si="18"/>
        <v>1983</v>
      </c>
      <c r="F255" s="1">
        <f t="shared" si="19"/>
        <v>0</v>
      </c>
      <c r="G255" s="1">
        <f t="shared" si="20"/>
        <v>0</v>
      </c>
      <c r="H255" s="6">
        <f t="shared" si="21"/>
        <v>0</v>
      </c>
      <c r="I255" s="4">
        <f t="shared" si="22"/>
        <v>0</v>
      </c>
    </row>
    <row r="256" spans="1:9" x14ac:dyDescent="0.2">
      <c r="A256" s="1" t="s">
        <v>17</v>
      </c>
      <c r="B256" s="1" t="s">
        <v>56</v>
      </c>
      <c r="C256" s="5">
        <v>30864</v>
      </c>
      <c r="D256" s="4">
        <v>0</v>
      </c>
      <c r="E256" s="1">
        <f t="shared" si="18"/>
        <v>1984</v>
      </c>
      <c r="F256" s="1">
        <f t="shared" si="19"/>
        <v>0</v>
      </c>
      <c r="G256" s="1">
        <f t="shared" si="20"/>
        <v>0</v>
      </c>
      <c r="H256" s="6">
        <f t="shared" si="21"/>
        <v>0</v>
      </c>
      <c r="I256" s="4">
        <f t="shared" si="22"/>
        <v>0</v>
      </c>
    </row>
    <row r="257" spans="1:9" x14ac:dyDescent="0.2">
      <c r="A257" s="1" t="s">
        <v>17</v>
      </c>
      <c r="B257" s="1" t="s">
        <v>56</v>
      </c>
      <c r="C257" s="5">
        <v>31048</v>
      </c>
      <c r="D257" s="4">
        <v>0</v>
      </c>
      <c r="E257" s="1">
        <f t="shared" si="18"/>
        <v>1985</v>
      </c>
      <c r="F257" s="1">
        <f t="shared" si="19"/>
        <v>0</v>
      </c>
      <c r="G257" s="1">
        <f t="shared" si="20"/>
        <v>0</v>
      </c>
      <c r="H257" s="6">
        <f t="shared" si="21"/>
        <v>0</v>
      </c>
      <c r="I257" s="4">
        <f t="shared" si="22"/>
        <v>0</v>
      </c>
    </row>
    <row r="258" spans="1:9" x14ac:dyDescent="0.2">
      <c r="A258" s="1" t="s">
        <v>17</v>
      </c>
      <c r="B258" s="1" t="s">
        <v>56</v>
      </c>
      <c r="C258" s="5">
        <v>31778</v>
      </c>
      <c r="D258" s="4">
        <v>0</v>
      </c>
      <c r="E258" s="1">
        <f t="shared" si="18"/>
        <v>1987</v>
      </c>
      <c r="F258" s="1">
        <f t="shared" si="19"/>
        <v>0</v>
      </c>
      <c r="G258" s="1">
        <f t="shared" si="20"/>
        <v>0</v>
      </c>
      <c r="H258" s="6">
        <f t="shared" si="21"/>
        <v>0</v>
      </c>
      <c r="I258" s="4">
        <f t="shared" si="22"/>
        <v>0</v>
      </c>
    </row>
    <row r="259" spans="1:9" x14ac:dyDescent="0.2">
      <c r="A259" s="1" t="s">
        <v>17</v>
      </c>
      <c r="B259" s="1" t="s">
        <v>56</v>
      </c>
      <c r="C259" s="5">
        <v>32143</v>
      </c>
      <c r="D259" s="4">
        <v>0</v>
      </c>
      <c r="E259" s="1">
        <f t="shared" si="18"/>
        <v>1988</v>
      </c>
      <c r="F259" s="1">
        <f t="shared" si="19"/>
        <v>0</v>
      </c>
      <c r="G259" s="1">
        <f t="shared" si="20"/>
        <v>0</v>
      </c>
      <c r="H259" s="6">
        <f t="shared" si="21"/>
        <v>0</v>
      </c>
      <c r="I259" s="4">
        <f t="shared" si="22"/>
        <v>0</v>
      </c>
    </row>
    <row r="260" spans="1:9" x14ac:dyDescent="0.2">
      <c r="A260" s="1" t="s">
        <v>17</v>
      </c>
      <c r="B260" s="1" t="s">
        <v>56</v>
      </c>
      <c r="C260" s="5">
        <v>32509</v>
      </c>
      <c r="D260" s="4">
        <v>0</v>
      </c>
      <c r="E260" s="1">
        <f t="shared" si="18"/>
        <v>1989</v>
      </c>
      <c r="F260" s="1">
        <f t="shared" si="19"/>
        <v>0</v>
      </c>
      <c r="G260" s="1">
        <f t="shared" si="20"/>
        <v>0</v>
      </c>
      <c r="H260" s="6">
        <f t="shared" si="21"/>
        <v>0</v>
      </c>
      <c r="I260" s="4">
        <f t="shared" si="22"/>
        <v>0</v>
      </c>
    </row>
    <row r="261" spans="1:9" x14ac:dyDescent="0.2">
      <c r="A261" s="1" t="s">
        <v>17</v>
      </c>
      <c r="B261" s="1" t="s">
        <v>56</v>
      </c>
      <c r="C261" s="5">
        <v>32874</v>
      </c>
      <c r="D261" s="4">
        <v>0</v>
      </c>
      <c r="E261" s="1">
        <f t="shared" ref="E261:E324" si="23">YEAR(C261)</f>
        <v>1990</v>
      </c>
      <c r="F261" s="1">
        <f t="shared" ref="F261:F324" si="24">IF(D261&lt;&gt;0,YEARFRAC($D$1,DATE(YEAR(C261),6,30),0),)</f>
        <v>0</v>
      </c>
      <c r="G261" s="1">
        <f t="shared" ref="G261:G324" si="25">IF(F261&lt;&gt;0,$F$1-F261,0)</f>
        <v>0</v>
      </c>
      <c r="H261" s="6">
        <f t="shared" ref="H261:H324" si="26">IF(G261&lt;=0,0,D261*$H$1)</f>
        <v>0</v>
      </c>
      <c r="I261" s="4">
        <f t="shared" ref="I261:I324" si="27">G261*H261</f>
        <v>0</v>
      </c>
    </row>
    <row r="262" spans="1:9" x14ac:dyDescent="0.2">
      <c r="A262" s="1" t="s">
        <v>17</v>
      </c>
      <c r="B262" s="1" t="s">
        <v>56</v>
      </c>
      <c r="C262" s="5">
        <v>34700</v>
      </c>
      <c r="D262" s="4">
        <v>0</v>
      </c>
      <c r="E262" s="1">
        <f t="shared" si="23"/>
        <v>1995</v>
      </c>
      <c r="F262" s="1">
        <f t="shared" si="24"/>
        <v>0</v>
      </c>
      <c r="G262" s="1">
        <f t="shared" si="25"/>
        <v>0</v>
      </c>
      <c r="H262" s="6">
        <f t="shared" si="26"/>
        <v>0</v>
      </c>
      <c r="I262" s="4">
        <f t="shared" si="27"/>
        <v>0</v>
      </c>
    </row>
    <row r="263" spans="1:9" x14ac:dyDescent="0.2">
      <c r="A263" s="1" t="s">
        <v>17</v>
      </c>
      <c r="B263" s="1" t="s">
        <v>56</v>
      </c>
      <c r="C263" s="5">
        <v>35796</v>
      </c>
      <c r="D263" s="4">
        <v>0</v>
      </c>
      <c r="E263" s="1">
        <f t="shared" si="23"/>
        <v>1998</v>
      </c>
      <c r="F263" s="1">
        <f t="shared" si="24"/>
        <v>0</v>
      </c>
      <c r="G263" s="1">
        <f t="shared" si="25"/>
        <v>0</v>
      </c>
      <c r="H263" s="6">
        <f t="shared" si="26"/>
        <v>0</v>
      </c>
      <c r="I263" s="4">
        <f t="shared" si="27"/>
        <v>0</v>
      </c>
    </row>
    <row r="264" spans="1:9" x14ac:dyDescent="0.2">
      <c r="A264" s="1" t="s">
        <v>17</v>
      </c>
      <c r="B264" s="1" t="s">
        <v>56</v>
      </c>
      <c r="C264" s="5">
        <v>36526</v>
      </c>
      <c r="D264" s="4">
        <v>0</v>
      </c>
      <c r="E264" s="1">
        <f t="shared" si="23"/>
        <v>2000</v>
      </c>
      <c r="F264" s="1">
        <f t="shared" si="24"/>
        <v>0</v>
      </c>
      <c r="G264" s="1">
        <f t="shared" si="25"/>
        <v>0</v>
      </c>
      <c r="H264" s="6">
        <f t="shared" si="26"/>
        <v>0</v>
      </c>
      <c r="I264" s="4">
        <f t="shared" si="27"/>
        <v>0</v>
      </c>
    </row>
    <row r="265" spans="1:9" x14ac:dyDescent="0.2">
      <c r="A265" s="1" t="s">
        <v>17</v>
      </c>
      <c r="B265" s="1" t="s">
        <v>56</v>
      </c>
      <c r="C265" s="5">
        <v>37622</v>
      </c>
      <c r="D265" s="4">
        <v>0</v>
      </c>
      <c r="E265" s="1">
        <f t="shared" si="23"/>
        <v>2003</v>
      </c>
      <c r="F265" s="1">
        <f t="shared" si="24"/>
        <v>0</v>
      </c>
      <c r="G265" s="1">
        <f t="shared" si="25"/>
        <v>0</v>
      </c>
      <c r="H265" s="6">
        <f t="shared" si="26"/>
        <v>0</v>
      </c>
      <c r="I265" s="4">
        <f t="shared" si="27"/>
        <v>0</v>
      </c>
    </row>
    <row r="266" spans="1:9" x14ac:dyDescent="0.2">
      <c r="A266" s="1" t="s">
        <v>17</v>
      </c>
      <c r="B266" s="1" t="s">
        <v>37</v>
      </c>
      <c r="C266" s="5">
        <v>31048</v>
      </c>
      <c r="D266" s="4">
        <v>0</v>
      </c>
      <c r="E266" s="1">
        <f t="shared" si="23"/>
        <v>1985</v>
      </c>
      <c r="F266" s="1">
        <f t="shared" si="24"/>
        <v>0</v>
      </c>
      <c r="G266" s="1">
        <f t="shared" si="25"/>
        <v>0</v>
      </c>
      <c r="H266" s="6">
        <f t="shared" si="26"/>
        <v>0</v>
      </c>
      <c r="I266" s="4">
        <f t="shared" si="27"/>
        <v>0</v>
      </c>
    </row>
    <row r="267" spans="1:9" x14ac:dyDescent="0.2">
      <c r="A267" s="1" t="s">
        <v>17</v>
      </c>
      <c r="B267" s="1" t="s">
        <v>37</v>
      </c>
      <c r="C267" s="5">
        <v>31413</v>
      </c>
      <c r="D267" s="4">
        <v>0</v>
      </c>
      <c r="E267" s="1">
        <f t="shared" si="23"/>
        <v>1986</v>
      </c>
      <c r="F267" s="1">
        <f t="shared" si="24"/>
        <v>0</v>
      </c>
      <c r="G267" s="1">
        <f t="shared" si="25"/>
        <v>0</v>
      </c>
      <c r="H267" s="6">
        <f t="shared" si="26"/>
        <v>0</v>
      </c>
      <c r="I267" s="4">
        <f t="shared" si="27"/>
        <v>0</v>
      </c>
    </row>
    <row r="268" spans="1:9" x14ac:dyDescent="0.2">
      <c r="A268" s="1" t="s">
        <v>17</v>
      </c>
      <c r="B268" s="1" t="s">
        <v>37</v>
      </c>
      <c r="C268" s="5">
        <v>31778</v>
      </c>
      <c r="D268" s="4">
        <v>0</v>
      </c>
      <c r="E268" s="1">
        <f t="shared" si="23"/>
        <v>1987</v>
      </c>
      <c r="F268" s="1">
        <f t="shared" si="24"/>
        <v>0</v>
      </c>
      <c r="G268" s="1">
        <f t="shared" si="25"/>
        <v>0</v>
      </c>
      <c r="H268" s="6">
        <f t="shared" si="26"/>
        <v>0</v>
      </c>
      <c r="I268" s="4">
        <f t="shared" si="27"/>
        <v>0</v>
      </c>
    </row>
    <row r="269" spans="1:9" x14ac:dyDescent="0.2">
      <c r="A269" s="1" t="s">
        <v>17</v>
      </c>
      <c r="B269" s="1" t="s">
        <v>37</v>
      </c>
      <c r="C269" s="5">
        <v>32143</v>
      </c>
      <c r="D269" s="4">
        <v>0</v>
      </c>
      <c r="E269" s="1">
        <f t="shared" si="23"/>
        <v>1988</v>
      </c>
      <c r="F269" s="1">
        <f t="shared" si="24"/>
        <v>0</v>
      </c>
      <c r="G269" s="1">
        <f t="shared" si="25"/>
        <v>0</v>
      </c>
      <c r="H269" s="6">
        <f t="shared" si="26"/>
        <v>0</v>
      </c>
      <c r="I269" s="4">
        <f t="shared" si="27"/>
        <v>0</v>
      </c>
    </row>
    <row r="270" spans="1:9" x14ac:dyDescent="0.2">
      <c r="A270" s="1" t="s">
        <v>17</v>
      </c>
      <c r="B270" s="1" t="s">
        <v>37</v>
      </c>
      <c r="C270" s="5">
        <v>32509</v>
      </c>
      <c r="D270" s="4">
        <v>0</v>
      </c>
      <c r="E270" s="1">
        <f t="shared" si="23"/>
        <v>1989</v>
      </c>
      <c r="F270" s="1">
        <f t="shared" si="24"/>
        <v>0</v>
      </c>
      <c r="G270" s="1">
        <f t="shared" si="25"/>
        <v>0</v>
      </c>
      <c r="H270" s="6">
        <f t="shared" si="26"/>
        <v>0</v>
      </c>
      <c r="I270" s="4">
        <f t="shared" si="27"/>
        <v>0</v>
      </c>
    </row>
    <row r="271" spans="1:9" x14ac:dyDescent="0.2">
      <c r="A271" s="1" t="s">
        <v>17</v>
      </c>
      <c r="B271" s="1" t="s">
        <v>37</v>
      </c>
      <c r="C271" s="5">
        <v>32874</v>
      </c>
      <c r="D271" s="4">
        <v>0</v>
      </c>
      <c r="E271" s="1">
        <f t="shared" si="23"/>
        <v>1990</v>
      </c>
      <c r="F271" s="1">
        <f t="shared" si="24"/>
        <v>0</v>
      </c>
      <c r="G271" s="1">
        <f t="shared" si="25"/>
        <v>0</v>
      </c>
      <c r="H271" s="6">
        <f t="shared" si="26"/>
        <v>0</v>
      </c>
      <c r="I271" s="4">
        <f t="shared" si="27"/>
        <v>0</v>
      </c>
    </row>
    <row r="272" spans="1:9" x14ac:dyDescent="0.2">
      <c r="A272" s="1" t="s">
        <v>17</v>
      </c>
      <c r="B272" s="1" t="s">
        <v>37</v>
      </c>
      <c r="C272" s="5">
        <v>33239</v>
      </c>
      <c r="D272" s="4">
        <v>0</v>
      </c>
      <c r="E272" s="1">
        <f t="shared" si="23"/>
        <v>1991</v>
      </c>
      <c r="F272" s="1">
        <f t="shared" si="24"/>
        <v>0</v>
      </c>
      <c r="G272" s="1">
        <f t="shared" si="25"/>
        <v>0</v>
      </c>
      <c r="H272" s="6">
        <f t="shared" si="26"/>
        <v>0</v>
      </c>
      <c r="I272" s="4">
        <f t="shared" si="27"/>
        <v>0</v>
      </c>
    </row>
    <row r="273" spans="1:9" x14ac:dyDescent="0.2">
      <c r="A273" s="1" t="s">
        <v>17</v>
      </c>
      <c r="B273" s="1" t="s">
        <v>37</v>
      </c>
      <c r="C273" s="5">
        <v>33604</v>
      </c>
      <c r="D273" s="4">
        <v>0</v>
      </c>
      <c r="E273" s="1">
        <f t="shared" si="23"/>
        <v>1992</v>
      </c>
      <c r="F273" s="1">
        <f t="shared" si="24"/>
        <v>0</v>
      </c>
      <c r="G273" s="1">
        <f t="shared" si="25"/>
        <v>0</v>
      </c>
      <c r="H273" s="6">
        <f t="shared" si="26"/>
        <v>0</v>
      </c>
      <c r="I273" s="4">
        <f t="shared" si="27"/>
        <v>0</v>
      </c>
    </row>
    <row r="274" spans="1:9" x14ac:dyDescent="0.2">
      <c r="A274" s="1" t="s">
        <v>17</v>
      </c>
      <c r="B274" s="1" t="s">
        <v>37</v>
      </c>
      <c r="C274" s="5">
        <v>33970</v>
      </c>
      <c r="D274" s="4">
        <v>0</v>
      </c>
      <c r="E274" s="1">
        <f t="shared" si="23"/>
        <v>1993</v>
      </c>
      <c r="F274" s="1">
        <f t="shared" si="24"/>
        <v>0</v>
      </c>
      <c r="G274" s="1">
        <f t="shared" si="25"/>
        <v>0</v>
      </c>
      <c r="H274" s="6">
        <f t="shared" si="26"/>
        <v>0</v>
      </c>
      <c r="I274" s="4">
        <f t="shared" si="27"/>
        <v>0</v>
      </c>
    </row>
    <row r="275" spans="1:9" x14ac:dyDescent="0.2">
      <c r="A275" s="1" t="s">
        <v>17</v>
      </c>
      <c r="B275" s="1" t="s">
        <v>37</v>
      </c>
      <c r="C275" s="5">
        <v>34335</v>
      </c>
      <c r="D275" s="4">
        <v>0</v>
      </c>
      <c r="E275" s="1">
        <f t="shared" si="23"/>
        <v>1994</v>
      </c>
      <c r="F275" s="1">
        <f t="shared" si="24"/>
        <v>0</v>
      </c>
      <c r="G275" s="1">
        <f t="shared" si="25"/>
        <v>0</v>
      </c>
      <c r="H275" s="6">
        <f t="shared" si="26"/>
        <v>0</v>
      </c>
      <c r="I275" s="4">
        <f t="shared" si="27"/>
        <v>0</v>
      </c>
    </row>
    <row r="276" spans="1:9" x14ac:dyDescent="0.2">
      <c r="A276" s="1" t="s">
        <v>17</v>
      </c>
      <c r="B276" s="1" t="s">
        <v>37</v>
      </c>
      <c r="C276" s="5">
        <v>34700</v>
      </c>
      <c r="D276" s="4">
        <v>0</v>
      </c>
      <c r="E276" s="1">
        <f t="shared" si="23"/>
        <v>1995</v>
      </c>
      <c r="F276" s="1">
        <f t="shared" si="24"/>
        <v>0</v>
      </c>
      <c r="G276" s="1">
        <f t="shared" si="25"/>
        <v>0</v>
      </c>
      <c r="H276" s="6">
        <f t="shared" si="26"/>
        <v>0</v>
      </c>
      <c r="I276" s="4">
        <f t="shared" si="27"/>
        <v>0</v>
      </c>
    </row>
    <row r="277" spans="1:9" x14ac:dyDescent="0.2">
      <c r="A277" s="1" t="s">
        <v>17</v>
      </c>
      <c r="B277" s="1" t="s">
        <v>37</v>
      </c>
      <c r="C277" s="5">
        <v>35065</v>
      </c>
      <c r="D277" s="4">
        <v>0</v>
      </c>
      <c r="E277" s="1">
        <f t="shared" si="23"/>
        <v>1996</v>
      </c>
      <c r="F277" s="1">
        <f t="shared" si="24"/>
        <v>0</v>
      </c>
      <c r="G277" s="1">
        <f t="shared" si="25"/>
        <v>0</v>
      </c>
      <c r="H277" s="6">
        <f t="shared" si="26"/>
        <v>0</v>
      </c>
      <c r="I277" s="4">
        <f t="shared" si="27"/>
        <v>0</v>
      </c>
    </row>
    <row r="278" spans="1:9" x14ac:dyDescent="0.2">
      <c r="A278" s="1" t="s">
        <v>17</v>
      </c>
      <c r="B278" s="1" t="s">
        <v>37</v>
      </c>
      <c r="C278" s="5">
        <v>35431</v>
      </c>
      <c r="D278" s="4">
        <v>17390.71</v>
      </c>
      <c r="E278" s="1">
        <f t="shared" si="23"/>
        <v>1997</v>
      </c>
      <c r="F278" s="1">
        <f t="shared" si="24"/>
        <v>19.5</v>
      </c>
      <c r="G278" s="1">
        <f t="shared" si="25"/>
        <v>0.5</v>
      </c>
      <c r="H278" s="6">
        <f t="shared" si="26"/>
        <v>869.53549999999996</v>
      </c>
      <c r="I278" s="4">
        <f t="shared" si="27"/>
        <v>434.76774999999998</v>
      </c>
    </row>
    <row r="279" spans="1:9" x14ac:dyDescent="0.2">
      <c r="A279" s="1" t="s">
        <v>17</v>
      </c>
      <c r="B279" s="1" t="s">
        <v>37</v>
      </c>
      <c r="C279" s="5">
        <v>35796</v>
      </c>
      <c r="D279" s="4">
        <v>20892.53</v>
      </c>
      <c r="E279" s="1">
        <f t="shared" si="23"/>
        <v>1998</v>
      </c>
      <c r="F279" s="1">
        <f t="shared" si="24"/>
        <v>18.5</v>
      </c>
      <c r="G279" s="1">
        <f t="shared" si="25"/>
        <v>1.5</v>
      </c>
      <c r="H279" s="6">
        <f t="shared" si="26"/>
        <v>1044.6265000000001</v>
      </c>
      <c r="I279" s="4">
        <f t="shared" si="27"/>
        <v>1566.93975</v>
      </c>
    </row>
    <row r="280" spans="1:9" x14ac:dyDescent="0.2">
      <c r="A280" s="1" t="s">
        <v>17</v>
      </c>
      <c r="B280" s="1" t="s">
        <v>37</v>
      </c>
      <c r="C280" s="5">
        <v>36161</v>
      </c>
      <c r="D280" s="4">
        <v>25990.5</v>
      </c>
      <c r="E280" s="1">
        <f t="shared" si="23"/>
        <v>1999</v>
      </c>
      <c r="F280" s="1">
        <f t="shared" si="24"/>
        <v>17.5</v>
      </c>
      <c r="G280" s="1">
        <f t="shared" si="25"/>
        <v>2.5</v>
      </c>
      <c r="H280" s="6">
        <f t="shared" si="26"/>
        <v>1299.5250000000001</v>
      </c>
      <c r="I280" s="4">
        <f t="shared" si="27"/>
        <v>3248.8125</v>
      </c>
    </row>
    <row r="281" spans="1:9" x14ac:dyDescent="0.2">
      <c r="A281" s="1" t="s">
        <v>17</v>
      </c>
      <c r="B281" s="1" t="s">
        <v>37</v>
      </c>
      <c r="C281" s="5">
        <v>36526</v>
      </c>
      <c r="D281" s="4">
        <v>32660.95</v>
      </c>
      <c r="E281" s="1">
        <f t="shared" si="23"/>
        <v>2000</v>
      </c>
      <c r="F281" s="1">
        <f t="shared" si="24"/>
        <v>16.5</v>
      </c>
      <c r="G281" s="1">
        <f t="shared" si="25"/>
        <v>3.5</v>
      </c>
      <c r="H281" s="6">
        <f t="shared" si="26"/>
        <v>1633.0475000000001</v>
      </c>
      <c r="I281" s="4">
        <f t="shared" si="27"/>
        <v>5715.6662500000002</v>
      </c>
    </row>
    <row r="282" spans="1:9" x14ac:dyDescent="0.2">
      <c r="A282" s="1" t="s">
        <v>17</v>
      </c>
      <c r="B282" s="1" t="s">
        <v>37</v>
      </c>
      <c r="C282" s="5">
        <v>36892</v>
      </c>
      <c r="D282" s="4">
        <v>1216.3</v>
      </c>
      <c r="E282" s="1">
        <f t="shared" si="23"/>
        <v>2001</v>
      </c>
      <c r="F282" s="1">
        <f t="shared" si="24"/>
        <v>15.5</v>
      </c>
      <c r="G282" s="1">
        <f t="shared" si="25"/>
        <v>4.5</v>
      </c>
      <c r="H282" s="6">
        <f t="shared" si="26"/>
        <v>60.814999999999998</v>
      </c>
      <c r="I282" s="4">
        <f t="shared" si="27"/>
        <v>273.66750000000002</v>
      </c>
    </row>
    <row r="283" spans="1:9" x14ac:dyDescent="0.2">
      <c r="A283" s="1" t="s">
        <v>17</v>
      </c>
      <c r="B283" s="1" t="s">
        <v>37</v>
      </c>
      <c r="C283" s="5">
        <v>37257</v>
      </c>
      <c r="D283" s="4">
        <v>761.75</v>
      </c>
      <c r="E283" s="1">
        <f t="shared" si="23"/>
        <v>2002</v>
      </c>
      <c r="F283" s="1">
        <f t="shared" si="24"/>
        <v>14.5</v>
      </c>
      <c r="G283" s="1">
        <f t="shared" si="25"/>
        <v>5.5</v>
      </c>
      <c r="H283" s="6">
        <f t="shared" si="26"/>
        <v>38.087499999999999</v>
      </c>
      <c r="I283" s="4">
        <f t="shared" si="27"/>
        <v>209.48124999999999</v>
      </c>
    </row>
    <row r="284" spans="1:9" x14ac:dyDescent="0.2">
      <c r="A284" s="1" t="s">
        <v>17</v>
      </c>
      <c r="B284" s="1" t="s">
        <v>37</v>
      </c>
      <c r="C284" s="5">
        <v>37622</v>
      </c>
      <c r="D284" s="4">
        <v>67644.67</v>
      </c>
      <c r="E284" s="1">
        <f t="shared" si="23"/>
        <v>2003</v>
      </c>
      <c r="F284" s="1">
        <f t="shared" si="24"/>
        <v>13.5</v>
      </c>
      <c r="G284" s="1">
        <f t="shared" si="25"/>
        <v>6.5</v>
      </c>
      <c r="H284" s="6">
        <f t="shared" si="26"/>
        <v>3382.2335000000003</v>
      </c>
      <c r="I284" s="4">
        <f t="shared" si="27"/>
        <v>21984.517750000003</v>
      </c>
    </row>
    <row r="285" spans="1:9" x14ac:dyDescent="0.2">
      <c r="A285" s="1" t="s">
        <v>17</v>
      </c>
      <c r="B285" s="1" t="s">
        <v>37</v>
      </c>
      <c r="C285" s="5">
        <v>37987</v>
      </c>
      <c r="D285" s="4">
        <v>7147.12</v>
      </c>
      <c r="E285" s="1">
        <f t="shared" si="23"/>
        <v>2004</v>
      </c>
      <c r="F285" s="1">
        <f t="shared" si="24"/>
        <v>12.5</v>
      </c>
      <c r="G285" s="1">
        <f t="shared" si="25"/>
        <v>7.5</v>
      </c>
      <c r="H285" s="6">
        <f t="shared" si="26"/>
        <v>357.35599999999999</v>
      </c>
      <c r="I285" s="4">
        <f t="shared" si="27"/>
        <v>2680.17</v>
      </c>
    </row>
    <row r="286" spans="1:9" x14ac:dyDescent="0.2">
      <c r="A286" s="1" t="s">
        <v>17</v>
      </c>
      <c r="B286" s="1" t="s">
        <v>37</v>
      </c>
      <c r="C286" s="5">
        <v>38353</v>
      </c>
      <c r="D286" s="4">
        <v>46381.66</v>
      </c>
      <c r="E286" s="1">
        <f t="shared" si="23"/>
        <v>2005</v>
      </c>
      <c r="F286" s="1">
        <f t="shared" si="24"/>
        <v>11.5</v>
      </c>
      <c r="G286" s="1">
        <f t="shared" si="25"/>
        <v>8.5</v>
      </c>
      <c r="H286" s="6">
        <f t="shared" si="26"/>
        <v>2319.0830000000001</v>
      </c>
      <c r="I286" s="4">
        <f t="shared" si="27"/>
        <v>19712.2055</v>
      </c>
    </row>
    <row r="287" spans="1:9" x14ac:dyDescent="0.2">
      <c r="A287" s="1" t="s">
        <v>17</v>
      </c>
      <c r="B287" s="1" t="s">
        <v>37</v>
      </c>
      <c r="C287" s="5">
        <v>38718</v>
      </c>
      <c r="D287" s="4">
        <v>22407.64</v>
      </c>
      <c r="E287" s="1">
        <f t="shared" si="23"/>
        <v>2006</v>
      </c>
      <c r="F287" s="1">
        <f t="shared" si="24"/>
        <v>10.5</v>
      </c>
      <c r="G287" s="1">
        <f t="shared" si="25"/>
        <v>9.5</v>
      </c>
      <c r="H287" s="6">
        <f t="shared" si="26"/>
        <v>1120.3820000000001</v>
      </c>
      <c r="I287" s="4">
        <f t="shared" si="27"/>
        <v>10643.629000000001</v>
      </c>
    </row>
    <row r="288" spans="1:9" x14ac:dyDescent="0.2">
      <c r="A288" s="1" t="s">
        <v>17</v>
      </c>
      <c r="B288" s="1" t="s">
        <v>37</v>
      </c>
      <c r="C288" s="5">
        <v>39083</v>
      </c>
      <c r="D288" s="4">
        <v>52541.51</v>
      </c>
      <c r="E288" s="1">
        <f t="shared" si="23"/>
        <v>2007</v>
      </c>
      <c r="F288" s="1">
        <f t="shared" si="24"/>
        <v>9.5</v>
      </c>
      <c r="G288" s="1">
        <f t="shared" si="25"/>
        <v>10.5</v>
      </c>
      <c r="H288" s="6">
        <f t="shared" si="26"/>
        <v>2627.0755000000004</v>
      </c>
      <c r="I288" s="4">
        <f t="shared" si="27"/>
        <v>27584.292750000004</v>
      </c>
    </row>
    <row r="289" spans="1:9" x14ac:dyDescent="0.2">
      <c r="A289" s="1" t="s">
        <v>17</v>
      </c>
      <c r="B289" s="1" t="s">
        <v>37</v>
      </c>
      <c r="C289" s="5">
        <v>39448</v>
      </c>
      <c r="D289" s="4">
        <v>22622.15</v>
      </c>
      <c r="E289" s="1">
        <f t="shared" si="23"/>
        <v>2008</v>
      </c>
      <c r="F289" s="1">
        <f t="shared" si="24"/>
        <v>8.5</v>
      </c>
      <c r="G289" s="1">
        <f t="shared" si="25"/>
        <v>11.5</v>
      </c>
      <c r="H289" s="6">
        <f t="shared" si="26"/>
        <v>1131.1075000000001</v>
      </c>
      <c r="I289" s="4">
        <f t="shared" si="27"/>
        <v>13007.736250000002</v>
      </c>
    </row>
    <row r="290" spans="1:9" x14ac:dyDescent="0.2">
      <c r="A290" s="1" t="s">
        <v>17</v>
      </c>
      <c r="B290" s="1" t="s">
        <v>37</v>
      </c>
      <c r="C290" s="5">
        <v>40179</v>
      </c>
      <c r="D290" s="4">
        <v>13249.04</v>
      </c>
      <c r="E290" s="1">
        <f t="shared" si="23"/>
        <v>2010</v>
      </c>
      <c r="F290" s="1">
        <f t="shared" si="24"/>
        <v>6.5</v>
      </c>
      <c r="G290" s="1">
        <f t="shared" si="25"/>
        <v>13.5</v>
      </c>
      <c r="H290" s="6">
        <f t="shared" si="26"/>
        <v>662.45200000000011</v>
      </c>
      <c r="I290" s="4">
        <f t="shared" si="27"/>
        <v>8943.1020000000008</v>
      </c>
    </row>
    <row r="291" spans="1:9" x14ac:dyDescent="0.2">
      <c r="A291" s="1" t="s">
        <v>17</v>
      </c>
      <c r="B291" s="1" t="s">
        <v>37</v>
      </c>
      <c r="C291" s="5">
        <v>40544</v>
      </c>
      <c r="D291" s="4">
        <v>7034.54</v>
      </c>
      <c r="E291" s="1">
        <f t="shared" si="23"/>
        <v>2011</v>
      </c>
      <c r="F291" s="1">
        <f t="shared" si="24"/>
        <v>5.5</v>
      </c>
      <c r="G291" s="1">
        <f t="shared" si="25"/>
        <v>14.5</v>
      </c>
      <c r="H291" s="6">
        <f t="shared" si="26"/>
        <v>351.72700000000003</v>
      </c>
      <c r="I291" s="4">
        <f t="shared" si="27"/>
        <v>5100.0415000000003</v>
      </c>
    </row>
    <row r="292" spans="1:9" x14ac:dyDescent="0.2">
      <c r="A292" s="1" t="s">
        <v>17</v>
      </c>
      <c r="B292" s="1" t="s">
        <v>37</v>
      </c>
      <c r="C292" s="5">
        <v>41375</v>
      </c>
      <c r="D292" s="4">
        <v>0</v>
      </c>
      <c r="E292" s="1">
        <f t="shared" si="23"/>
        <v>2013</v>
      </c>
      <c r="F292" s="1">
        <f t="shared" si="24"/>
        <v>0</v>
      </c>
      <c r="G292" s="1">
        <f t="shared" si="25"/>
        <v>0</v>
      </c>
      <c r="H292" s="6">
        <f t="shared" si="26"/>
        <v>0</v>
      </c>
      <c r="I292" s="4">
        <f t="shared" si="27"/>
        <v>0</v>
      </c>
    </row>
    <row r="293" spans="1:9" x14ac:dyDescent="0.2">
      <c r="A293" s="1" t="s">
        <v>17</v>
      </c>
      <c r="B293" s="1" t="s">
        <v>41</v>
      </c>
      <c r="C293" s="5">
        <v>31048</v>
      </c>
      <c r="D293" s="4">
        <v>0</v>
      </c>
      <c r="E293" s="1">
        <f t="shared" si="23"/>
        <v>1985</v>
      </c>
      <c r="F293" s="1">
        <f t="shared" si="24"/>
        <v>0</v>
      </c>
      <c r="G293" s="1">
        <f t="shared" si="25"/>
        <v>0</v>
      </c>
      <c r="H293" s="6">
        <f t="shared" si="26"/>
        <v>0</v>
      </c>
      <c r="I293" s="4">
        <f t="shared" si="27"/>
        <v>0</v>
      </c>
    </row>
    <row r="294" spans="1:9" x14ac:dyDescent="0.2">
      <c r="A294" s="1" t="s">
        <v>17</v>
      </c>
      <c r="B294" s="1" t="s">
        <v>41</v>
      </c>
      <c r="C294" s="5">
        <v>31413</v>
      </c>
      <c r="D294" s="4">
        <v>0</v>
      </c>
      <c r="E294" s="1">
        <f t="shared" si="23"/>
        <v>1986</v>
      </c>
      <c r="F294" s="1">
        <f t="shared" si="24"/>
        <v>0</v>
      </c>
      <c r="G294" s="1">
        <f t="shared" si="25"/>
        <v>0</v>
      </c>
      <c r="H294" s="6">
        <f t="shared" si="26"/>
        <v>0</v>
      </c>
      <c r="I294" s="4">
        <f t="shared" si="27"/>
        <v>0</v>
      </c>
    </row>
    <row r="295" spans="1:9" x14ac:dyDescent="0.2">
      <c r="A295" s="1" t="s">
        <v>17</v>
      </c>
      <c r="B295" s="1" t="s">
        <v>41</v>
      </c>
      <c r="C295" s="5">
        <v>31778</v>
      </c>
      <c r="D295" s="4">
        <v>0</v>
      </c>
      <c r="E295" s="1">
        <f t="shared" si="23"/>
        <v>1987</v>
      </c>
      <c r="F295" s="1">
        <f t="shared" si="24"/>
        <v>0</v>
      </c>
      <c r="G295" s="1">
        <f t="shared" si="25"/>
        <v>0</v>
      </c>
      <c r="H295" s="6">
        <f t="shared" si="26"/>
        <v>0</v>
      </c>
      <c r="I295" s="4">
        <f t="shared" si="27"/>
        <v>0</v>
      </c>
    </row>
    <row r="296" spans="1:9" x14ac:dyDescent="0.2">
      <c r="A296" s="1" t="s">
        <v>17</v>
      </c>
      <c r="B296" s="1" t="s">
        <v>41</v>
      </c>
      <c r="C296" s="5">
        <v>32143</v>
      </c>
      <c r="D296" s="4">
        <v>0</v>
      </c>
      <c r="E296" s="1">
        <f t="shared" si="23"/>
        <v>1988</v>
      </c>
      <c r="F296" s="1">
        <f t="shared" si="24"/>
        <v>0</v>
      </c>
      <c r="G296" s="1">
        <f t="shared" si="25"/>
        <v>0</v>
      </c>
      <c r="H296" s="6">
        <f t="shared" si="26"/>
        <v>0</v>
      </c>
      <c r="I296" s="4">
        <f t="shared" si="27"/>
        <v>0</v>
      </c>
    </row>
    <row r="297" spans="1:9" x14ac:dyDescent="0.2">
      <c r="A297" s="1" t="s">
        <v>17</v>
      </c>
      <c r="B297" s="1" t="s">
        <v>41</v>
      </c>
      <c r="C297" s="5">
        <v>32509</v>
      </c>
      <c r="D297" s="4">
        <v>0</v>
      </c>
      <c r="E297" s="1">
        <f t="shared" si="23"/>
        <v>1989</v>
      </c>
      <c r="F297" s="1">
        <f t="shared" si="24"/>
        <v>0</v>
      </c>
      <c r="G297" s="1">
        <f t="shared" si="25"/>
        <v>0</v>
      </c>
      <c r="H297" s="6">
        <f t="shared" si="26"/>
        <v>0</v>
      </c>
      <c r="I297" s="4">
        <f t="shared" si="27"/>
        <v>0</v>
      </c>
    </row>
    <row r="298" spans="1:9" x14ac:dyDescent="0.2">
      <c r="A298" s="1" t="s">
        <v>17</v>
      </c>
      <c r="B298" s="1" t="s">
        <v>41</v>
      </c>
      <c r="C298" s="5">
        <v>32874</v>
      </c>
      <c r="D298" s="4">
        <v>0</v>
      </c>
      <c r="E298" s="1">
        <f t="shared" si="23"/>
        <v>1990</v>
      </c>
      <c r="F298" s="1">
        <f t="shared" si="24"/>
        <v>0</v>
      </c>
      <c r="G298" s="1">
        <f t="shared" si="25"/>
        <v>0</v>
      </c>
      <c r="H298" s="6">
        <f t="shared" si="26"/>
        <v>0</v>
      </c>
      <c r="I298" s="4">
        <f t="shared" si="27"/>
        <v>0</v>
      </c>
    </row>
    <row r="299" spans="1:9" x14ac:dyDescent="0.2">
      <c r="A299" s="1" t="s">
        <v>17</v>
      </c>
      <c r="B299" s="1" t="s">
        <v>41</v>
      </c>
      <c r="C299" s="5">
        <v>33239</v>
      </c>
      <c r="D299" s="4">
        <v>0</v>
      </c>
      <c r="E299" s="1">
        <f t="shared" si="23"/>
        <v>1991</v>
      </c>
      <c r="F299" s="1">
        <f t="shared" si="24"/>
        <v>0</v>
      </c>
      <c r="G299" s="1">
        <f t="shared" si="25"/>
        <v>0</v>
      </c>
      <c r="H299" s="6">
        <f t="shared" si="26"/>
        <v>0</v>
      </c>
      <c r="I299" s="4">
        <f t="shared" si="27"/>
        <v>0</v>
      </c>
    </row>
    <row r="300" spans="1:9" x14ac:dyDescent="0.2">
      <c r="A300" s="1" t="s">
        <v>17</v>
      </c>
      <c r="B300" s="1" t="s">
        <v>41</v>
      </c>
      <c r="C300" s="5">
        <v>33604</v>
      </c>
      <c r="D300" s="4">
        <v>0</v>
      </c>
      <c r="E300" s="1">
        <f t="shared" si="23"/>
        <v>1992</v>
      </c>
      <c r="F300" s="1">
        <f t="shared" si="24"/>
        <v>0</v>
      </c>
      <c r="G300" s="1">
        <f t="shared" si="25"/>
        <v>0</v>
      </c>
      <c r="H300" s="6">
        <f t="shared" si="26"/>
        <v>0</v>
      </c>
      <c r="I300" s="4">
        <f t="shared" si="27"/>
        <v>0</v>
      </c>
    </row>
    <row r="301" spans="1:9" x14ac:dyDescent="0.2">
      <c r="A301" s="1" t="s">
        <v>17</v>
      </c>
      <c r="B301" s="1" t="s">
        <v>41</v>
      </c>
      <c r="C301" s="5">
        <v>33970</v>
      </c>
      <c r="D301" s="4">
        <v>0</v>
      </c>
      <c r="E301" s="1">
        <f t="shared" si="23"/>
        <v>1993</v>
      </c>
      <c r="F301" s="1">
        <f t="shared" si="24"/>
        <v>0</v>
      </c>
      <c r="G301" s="1">
        <f t="shared" si="25"/>
        <v>0</v>
      </c>
      <c r="H301" s="6">
        <f t="shared" si="26"/>
        <v>0</v>
      </c>
      <c r="I301" s="4">
        <f t="shared" si="27"/>
        <v>0</v>
      </c>
    </row>
    <row r="302" spans="1:9" x14ac:dyDescent="0.2">
      <c r="A302" s="1" t="s">
        <v>17</v>
      </c>
      <c r="B302" s="1" t="s">
        <v>41</v>
      </c>
      <c r="C302" s="5">
        <v>34335</v>
      </c>
      <c r="D302" s="4">
        <v>0</v>
      </c>
      <c r="E302" s="1">
        <f t="shared" si="23"/>
        <v>1994</v>
      </c>
      <c r="F302" s="1">
        <f t="shared" si="24"/>
        <v>0</v>
      </c>
      <c r="G302" s="1">
        <f t="shared" si="25"/>
        <v>0</v>
      </c>
      <c r="H302" s="6">
        <f t="shared" si="26"/>
        <v>0</v>
      </c>
      <c r="I302" s="4">
        <f t="shared" si="27"/>
        <v>0</v>
      </c>
    </row>
    <row r="303" spans="1:9" x14ac:dyDescent="0.2">
      <c r="A303" s="1" t="s">
        <v>17</v>
      </c>
      <c r="B303" s="1" t="s">
        <v>41</v>
      </c>
      <c r="C303" s="5">
        <v>34700</v>
      </c>
      <c r="D303" s="4">
        <v>0</v>
      </c>
      <c r="E303" s="1">
        <f t="shared" si="23"/>
        <v>1995</v>
      </c>
      <c r="F303" s="1">
        <f t="shared" si="24"/>
        <v>0</v>
      </c>
      <c r="G303" s="1">
        <f t="shared" si="25"/>
        <v>0</v>
      </c>
      <c r="H303" s="6">
        <f t="shared" si="26"/>
        <v>0</v>
      </c>
      <c r="I303" s="4">
        <f t="shared" si="27"/>
        <v>0</v>
      </c>
    </row>
    <row r="304" spans="1:9" x14ac:dyDescent="0.2">
      <c r="A304" s="1" t="s">
        <v>17</v>
      </c>
      <c r="B304" s="1" t="s">
        <v>41</v>
      </c>
      <c r="C304" s="5">
        <v>35065</v>
      </c>
      <c r="D304" s="4">
        <v>0</v>
      </c>
      <c r="E304" s="1">
        <f t="shared" si="23"/>
        <v>1996</v>
      </c>
      <c r="F304" s="1">
        <f t="shared" si="24"/>
        <v>0</v>
      </c>
      <c r="G304" s="1">
        <f t="shared" si="25"/>
        <v>0</v>
      </c>
      <c r="H304" s="6">
        <f t="shared" si="26"/>
        <v>0</v>
      </c>
      <c r="I304" s="4">
        <f t="shared" si="27"/>
        <v>0</v>
      </c>
    </row>
    <row r="305" spans="1:9" x14ac:dyDescent="0.2">
      <c r="A305" s="1" t="s">
        <v>17</v>
      </c>
      <c r="B305" s="1" t="s">
        <v>41</v>
      </c>
      <c r="C305" s="5">
        <v>35431</v>
      </c>
      <c r="D305" s="4">
        <v>31540.34</v>
      </c>
      <c r="E305" s="1">
        <f t="shared" si="23"/>
        <v>1997</v>
      </c>
      <c r="F305" s="1">
        <f t="shared" si="24"/>
        <v>19.5</v>
      </c>
      <c r="G305" s="1">
        <f t="shared" si="25"/>
        <v>0.5</v>
      </c>
      <c r="H305" s="6">
        <f t="shared" si="26"/>
        <v>1577.0170000000001</v>
      </c>
      <c r="I305" s="4">
        <f t="shared" si="27"/>
        <v>788.50850000000003</v>
      </c>
    </row>
    <row r="306" spans="1:9" x14ac:dyDescent="0.2">
      <c r="A306" s="1" t="s">
        <v>17</v>
      </c>
      <c r="B306" s="1" t="s">
        <v>41</v>
      </c>
      <c r="C306" s="5">
        <v>35796</v>
      </c>
      <c r="D306" s="4">
        <v>49754.29</v>
      </c>
      <c r="E306" s="1">
        <f t="shared" si="23"/>
        <v>1998</v>
      </c>
      <c r="F306" s="1">
        <f t="shared" si="24"/>
        <v>18.5</v>
      </c>
      <c r="G306" s="1">
        <f t="shared" si="25"/>
        <v>1.5</v>
      </c>
      <c r="H306" s="6">
        <f t="shared" si="26"/>
        <v>2487.7145</v>
      </c>
      <c r="I306" s="4">
        <f t="shared" si="27"/>
        <v>3731.5717500000001</v>
      </c>
    </row>
    <row r="307" spans="1:9" x14ac:dyDescent="0.2">
      <c r="A307" s="1" t="s">
        <v>17</v>
      </c>
      <c r="B307" s="1" t="s">
        <v>41</v>
      </c>
      <c r="C307" s="5">
        <v>36161</v>
      </c>
      <c r="D307" s="4">
        <v>22116.99</v>
      </c>
      <c r="E307" s="1">
        <f t="shared" si="23"/>
        <v>1999</v>
      </c>
      <c r="F307" s="1">
        <f t="shared" si="24"/>
        <v>17.5</v>
      </c>
      <c r="G307" s="1">
        <f t="shared" si="25"/>
        <v>2.5</v>
      </c>
      <c r="H307" s="6">
        <f t="shared" si="26"/>
        <v>1105.8495</v>
      </c>
      <c r="I307" s="4">
        <f t="shared" si="27"/>
        <v>2764.6237500000002</v>
      </c>
    </row>
    <row r="308" spans="1:9" x14ac:dyDescent="0.2">
      <c r="A308" s="1" t="s">
        <v>17</v>
      </c>
      <c r="B308" s="1" t="s">
        <v>41</v>
      </c>
      <c r="C308" s="5">
        <v>36526</v>
      </c>
      <c r="D308" s="4">
        <v>26553.29</v>
      </c>
      <c r="E308" s="1">
        <f t="shared" si="23"/>
        <v>2000</v>
      </c>
      <c r="F308" s="1">
        <f t="shared" si="24"/>
        <v>16.5</v>
      </c>
      <c r="G308" s="1">
        <f t="shared" si="25"/>
        <v>3.5</v>
      </c>
      <c r="H308" s="6">
        <f t="shared" si="26"/>
        <v>1327.6645000000001</v>
      </c>
      <c r="I308" s="4">
        <f t="shared" si="27"/>
        <v>4646.82575</v>
      </c>
    </row>
    <row r="309" spans="1:9" x14ac:dyDescent="0.2">
      <c r="A309" s="1" t="s">
        <v>17</v>
      </c>
      <c r="B309" s="1" t="s">
        <v>41</v>
      </c>
      <c r="C309" s="5">
        <v>36892</v>
      </c>
      <c r="D309" s="4">
        <v>86642.82</v>
      </c>
      <c r="E309" s="1">
        <f t="shared" si="23"/>
        <v>2001</v>
      </c>
      <c r="F309" s="1">
        <f t="shared" si="24"/>
        <v>15.5</v>
      </c>
      <c r="G309" s="1">
        <f t="shared" si="25"/>
        <v>4.5</v>
      </c>
      <c r="H309" s="6">
        <f t="shared" si="26"/>
        <v>4332.1410000000005</v>
      </c>
      <c r="I309" s="4">
        <f t="shared" si="27"/>
        <v>19494.634500000004</v>
      </c>
    </row>
    <row r="310" spans="1:9" x14ac:dyDescent="0.2">
      <c r="A310" s="1" t="s">
        <v>17</v>
      </c>
      <c r="B310" s="1" t="s">
        <v>41</v>
      </c>
      <c r="C310" s="5">
        <v>37257</v>
      </c>
      <c r="D310" s="4">
        <v>42644.55</v>
      </c>
      <c r="E310" s="1">
        <f t="shared" si="23"/>
        <v>2002</v>
      </c>
      <c r="F310" s="1">
        <f t="shared" si="24"/>
        <v>14.5</v>
      </c>
      <c r="G310" s="1">
        <f t="shared" si="25"/>
        <v>5.5</v>
      </c>
      <c r="H310" s="6">
        <f t="shared" si="26"/>
        <v>2132.2275000000004</v>
      </c>
      <c r="I310" s="4">
        <f t="shared" si="27"/>
        <v>11727.251250000003</v>
      </c>
    </row>
    <row r="311" spans="1:9" x14ac:dyDescent="0.2">
      <c r="A311" s="1" t="s">
        <v>17</v>
      </c>
      <c r="B311" s="1" t="s">
        <v>41</v>
      </c>
      <c r="C311" s="5">
        <v>37622</v>
      </c>
      <c r="D311" s="4">
        <v>92514.06</v>
      </c>
      <c r="E311" s="1">
        <f t="shared" si="23"/>
        <v>2003</v>
      </c>
      <c r="F311" s="1">
        <f t="shared" si="24"/>
        <v>13.5</v>
      </c>
      <c r="G311" s="1">
        <f t="shared" si="25"/>
        <v>6.5</v>
      </c>
      <c r="H311" s="6">
        <f t="shared" si="26"/>
        <v>4625.7030000000004</v>
      </c>
      <c r="I311" s="4">
        <f t="shared" si="27"/>
        <v>30067.069500000001</v>
      </c>
    </row>
    <row r="312" spans="1:9" x14ac:dyDescent="0.2">
      <c r="A312" s="1" t="s">
        <v>17</v>
      </c>
      <c r="B312" s="1" t="s">
        <v>41</v>
      </c>
      <c r="C312" s="5">
        <v>38353</v>
      </c>
      <c r="D312" s="4">
        <v>40869.79</v>
      </c>
      <c r="E312" s="1">
        <f t="shared" si="23"/>
        <v>2005</v>
      </c>
      <c r="F312" s="1">
        <f t="shared" si="24"/>
        <v>11.5</v>
      </c>
      <c r="G312" s="1">
        <f t="shared" si="25"/>
        <v>8.5</v>
      </c>
      <c r="H312" s="6">
        <f t="shared" si="26"/>
        <v>2043.4895000000001</v>
      </c>
      <c r="I312" s="4">
        <f t="shared" si="27"/>
        <v>17369.660750000003</v>
      </c>
    </row>
    <row r="313" spans="1:9" x14ac:dyDescent="0.2">
      <c r="A313" s="1" t="s">
        <v>17</v>
      </c>
      <c r="B313" s="1" t="s">
        <v>41</v>
      </c>
      <c r="C313" s="5">
        <v>38718</v>
      </c>
      <c r="D313" s="4">
        <v>110479.39</v>
      </c>
      <c r="E313" s="1">
        <f t="shared" si="23"/>
        <v>2006</v>
      </c>
      <c r="F313" s="1">
        <f t="shared" si="24"/>
        <v>10.5</v>
      </c>
      <c r="G313" s="1">
        <f t="shared" si="25"/>
        <v>9.5</v>
      </c>
      <c r="H313" s="6">
        <f t="shared" si="26"/>
        <v>5523.9695000000002</v>
      </c>
      <c r="I313" s="4">
        <f t="shared" si="27"/>
        <v>52477.710250000004</v>
      </c>
    </row>
    <row r="314" spans="1:9" x14ac:dyDescent="0.2">
      <c r="A314" s="1" t="s">
        <v>17</v>
      </c>
      <c r="B314" s="1" t="s">
        <v>41</v>
      </c>
      <c r="C314" s="5">
        <v>39083</v>
      </c>
      <c r="D314" s="4">
        <v>181671.02</v>
      </c>
      <c r="E314" s="1">
        <f t="shared" si="23"/>
        <v>2007</v>
      </c>
      <c r="F314" s="1">
        <f t="shared" si="24"/>
        <v>9.5</v>
      </c>
      <c r="G314" s="1">
        <f t="shared" si="25"/>
        <v>10.5</v>
      </c>
      <c r="H314" s="6">
        <f t="shared" si="26"/>
        <v>9083.5509999999995</v>
      </c>
      <c r="I314" s="4">
        <f t="shared" si="27"/>
        <v>95377.285499999998</v>
      </c>
    </row>
    <row r="315" spans="1:9" x14ac:dyDescent="0.2">
      <c r="A315" s="1" t="s">
        <v>17</v>
      </c>
      <c r="B315" s="1" t="s">
        <v>41</v>
      </c>
      <c r="C315" s="5">
        <v>39448</v>
      </c>
      <c r="D315" s="4">
        <v>74892.800000000003</v>
      </c>
      <c r="E315" s="1">
        <f t="shared" si="23"/>
        <v>2008</v>
      </c>
      <c r="F315" s="1">
        <f t="shared" si="24"/>
        <v>8.5</v>
      </c>
      <c r="G315" s="1">
        <f t="shared" si="25"/>
        <v>11.5</v>
      </c>
      <c r="H315" s="6">
        <f t="shared" si="26"/>
        <v>3744.6400000000003</v>
      </c>
      <c r="I315" s="4">
        <f t="shared" si="27"/>
        <v>43063.360000000001</v>
      </c>
    </row>
    <row r="316" spans="1:9" x14ac:dyDescent="0.2">
      <c r="A316" s="1" t="s">
        <v>17</v>
      </c>
      <c r="B316" s="1" t="s">
        <v>41</v>
      </c>
      <c r="C316" s="5">
        <v>39814</v>
      </c>
      <c r="D316" s="4">
        <v>2115.75</v>
      </c>
      <c r="E316" s="1">
        <f t="shared" si="23"/>
        <v>2009</v>
      </c>
      <c r="F316" s="1">
        <f t="shared" si="24"/>
        <v>7.5</v>
      </c>
      <c r="G316" s="1">
        <f t="shared" si="25"/>
        <v>12.5</v>
      </c>
      <c r="H316" s="6">
        <f t="shared" si="26"/>
        <v>105.78750000000001</v>
      </c>
      <c r="I316" s="4">
        <f t="shared" si="27"/>
        <v>1322.34375</v>
      </c>
    </row>
    <row r="317" spans="1:9" x14ac:dyDescent="0.2">
      <c r="A317" s="1" t="s">
        <v>17</v>
      </c>
      <c r="B317" s="1" t="s">
        <v>41</v>
      </c>
      <c r="C317" s="5">
        <v>40544</v>
      </c>
      <c r="D317" s="4">
        <v>8099.7</v>
      </c>
      <c r="E317" s="1">
        <f t="shared" si="23"/>
        <v>2011</v>
      </c>
      <c r="F317" s="1">
        <f t="shared" si="24"/>
        <v>5.5</v>
      </c>
      <c r="G317" s="1">
        <f t="shared" si="25"/>
        <v>14.5</v>
      </c>
      <c r="H317" s="6">
        <f t="shared" si="26"/>
        <v>404.98500000000001</v>
      </c>
      <c r="I317" s="4">
        <f t="shared" si="27"/>
        <v>5872.2825000000003</v>
      </c>
    </row>
    <row r="318" spans="1:9" x14ac:dyDescent="0.2">
      <c r="A318" s="1" t="s">
        <v>17</v>
      </c>
      <c r="B318" s="1" t="s">
        <v>41</v>
      </c>
      <c r="C318" s="5">
        <v>40909</v>
      </c>
      <c r="D318" s="4">
        <v>34048.04</v>
      </c>
      <c r="E318" s="1">
        <f t="shared" si="23"/>
        <v>2012</v>
      </c>
      <c r="F318" s="1">
        <f t="shared" si="24"/>
        <v>4.5</v>
      </c>
      <c r="G318" s="1">
        <f t="shared" si="25"/>
        <v>15.5</v>
      </c>
      <c r="H318" s="6">
        <f t="shared" si="26"/>
        <v>1702.402</v>
      </c>
      <c r="I318" s="4">
        <f t="shared" si="27"/>
        <v>26387.231</v>
      </c>
    </row>
    <row r="319" spans="1:9" x14ac:dyDescent="0.2">
      <c r="A319" s="1" t="s">
        <v>17</v>
      </c>
      <c r="B319" s="1" t="s">
        <v>41</v>
      </c>
      <c r="C319" s="5">
        <v>41290</v>
      </c>
      <c r="D319" s="4">
        <v>0</v>
      </c>
      <c r="E319" s="1">
        <f t="shared" si="23"/>
        <v>2013</v>
      </c>
      <c r="F319" s="1">
        <f t="shared" si="24"/>
        <v>0</v>
      </c>
      <c r="G319" s="1">
        <f t="shared" si="25"/>
        <v>0</v>
      </c>
      <c r="H319" s="6">
        <f t="shared" si="26"/>
        <v>0</v>
      </c>
      <c r="I319" s="4">
        <f t="shared" si="27"/>
        <v>0</v>
      </c>
    </row>
    <row r="320" spans="1:9" x14ac:dyDescent="0.2">
      <c r="A320" s="1" t="s">
        <v>17</v>
      </c>
      <c r="B320" s="1" t="s">
        <v>41</v>
      </c>
      <c r="C320" s="5">
        <v>41579</v>
      </c>
      <c r="D320" s="4">
        <v>0</v>
      </c>
      <c r="E320" s="1">
        <f t="shared" si="23"/>
        <v>2013</v>
      </c>
      <c r="F320" s="1">
        <f t="shared" si="24"/>
        <v>0</v>
      </c>
      <c r="G320" s="1">
        <f t="shared" si="25"/>
        <v>0</v>
      </c>
      <c r="H320" s="6">
        <f t="shared" si="26"/>
        <v>0</v>
      </c>
      <c r="I320" s="4">
        <f t="shared" si="27"/>
        <v>0</v>
      </c>
    </row>
    <row r="321" spans="1:9" x14ac:dyDescent="0.2">
      <c r="A321" s="1" t="s">
        <v>17</v>
      </c>
      <c r="B321" s="1" t="s">
        <v>41</v>
      </c>
      <c r="C321" s="5">
        <v>41690</v>
      </c>
      <c r="D321" s="4">
        <v>2466.64</v>
      </c>
      <c r="E321" s="1">
        <f t="shared" si="23"/>
        <v>2014</v>
      </c>
      <c r="F321" s="1">
        <f t="shared" si="24"/>
        <v>2.5</v>
      </c>
      <c r="G321" s="1">
        <f t="shared" si="25"/>
        <v>17.5</v>
      </c>
      <c r="H321" s="6">
        <f t="shared" si="26"/>
        <v>123.33199999999999</v>
      </c>
      <c r="I321" s="4">
        <f t="shared" si="27"/>
        <v>2158.31</v>
      </c>
    </row>
    <row r="322" spans="1:9" x14ac:dyDescent="0.2">
      <c r="A322" s="1" t="s">
        <v>17</v>
      </c>
      <c r="B322" s="1" t="s">
        <v>41</v>
      </c>
      <c r="C322" s="5">
        <v>41968</v>
      </c>
      <c r="D322" s="4">
        <v>125607.39</v>
      </c>
      <c r="E322" s="1">
        <f t="shared" si="23"/>
        <v>2014</v>
      </c>
      <c r="F322" s="1">
        <f t="shared" si="24"/>
        <v>2.5</v>
      </c>
      <c r="G322" s="1">
        <f t="shared" si="25"/>
        <v>17.5</v>
      </c>
      <c r="H322" s="6">
        <f t="shared" si="26"/>
        <v>6280.3695000000007</v>
      </c>
      <c r="I322" s="4">
        <f t="shared" si="27"/>
        <v>109906.46625000001</v>
      </c>
    </row>
    <row r="323" spans="1:9" x14ac:dyDescent="0.2">
      <c r="A323" s="1" t="s">
        <v>17</v>
      </c>
      <c r="B323" s="1" t="s">
        <v>41</v>
      </c>
      <c r="C323" s="5">
        <v>42005</v>
      </c>
      <c r="D323" s="4">
        <v>19059.66</v>
      </c>
      <c r="E323" s="1">
        <f t="shared" si="23"/>
        <v>2015</v>
      </c>
      <c r="F323" s="1">
        <f t="shared" si="24"/>
        <v>1.5</v>
      </c>
      <c r="G323" s="1">
        <f t="shared" si="25"/>
        <v>18.5</v>
      </c>
      <c r="H323" s="6">
        <f t="shared" si="26"/>
        <v>952.98300000000006</v>
      </c>
      <c r="I323" s="4">
        <f t="shared" si="27"/>
        <v>17630.1855</v>
      </c>
    </row>
    <row r="324" spans="1:9" x14ac:dyDescent="0.2">
      <c r="A324" s="1" t="s">
        <v>17</v>
      </c>
      <c r="B324" s="1" t="s">
        <v>30</v>
      </c>
      <c r="C324" s="5">
        <v>31048</v>
      </c>
      <c r="D324" s="4">
        <v>0</v>
      </c>
      <c r="E324" s="1">
        <f t="shared" si="23"/>
        <v>1985</v>
      </c>
      <c r="F324" s="1">
        <f t="shared" si="24"/>
        <v>0</v>
      </c>
      <c r="G324" s="1">
        <f t="shared" si="25"/>
        <v>0</v>
      </c>
      <c r="H324" s="6">
        <f t="shared" si="26"/>
        <v>0</v>
      </c>
      <c r="I324" s="4">
        <f t="shared" si="27"/>
        <v>0</v>
      </c>
    </row>
    <row r="325" spans="1:9" x14ac:dyDescent="0.2">
      <c r="A325" s="1" t="s">
        <v>17</v>
      </c>
      <c r="B325" s="1" t="s">
        <v>30</v>
      </c>
      <c r="C325" s="5">
        <v>31413</v>
      </c>
      <c r="D325" s="4">
        <v>0</v>
      </c>
      <c r="E325" s="1">
        <f t="shared" ref="E325:E356" si="28">YEAR(C325)</f>
        <v>1986</v>
      </c>
      <c r="F325" s="1">
        <f t="shared" ref="F325:F356" si="29">IF(D325&lt;&gt;0,YEARFRAC($D$1,DATE(YEAR(C325),6,30),0),)</f>
        <v>0</v>
      </c>
      <c r="G325" s="1">
        <f t="shared" ref="G325:G356" si="30">IF(F325&lt;&gt;0,$F$1-F325,0)</f>
        <v>0</v>
      </c>
      <c r="H325" s="6">
        <f t="shared" ref="H325:H356" si="31">IF(G325&lt;=0,0,D325*$H$1)</f>
        <v>0</v>
      </c>
      <c r="I325" s="4">
        <f t="shared" ref="I325:I356" si="32">G325*H325</f>
        <v>0</v>
      </c>
    </row>
    <row r="326" spans="1:9" x14ac:dyDescent="0.2">
      <c r="A326" s="1" t="s">
        <v>17</v>
      </c>
      <c r="B326" s="1" t="s">
        <v>30</v>
      </c>
      <c r="C326" s="5">
        <v>31778</v>
      </c>
      <c r="D326" s="4">
        <v>0</v>
      </c>
      <c r="E326" s="1">
        <f t="shared" si="28"/>
        <v>1987</v>
      </c>
      <c r="F326" s="1">
        <f t="shared" si="29"/>
        <v>0</v>
      </c>
      <c r="G326" s="1">
        <f t="shared" si="30"/>
        <v>0</v>
      </c>
      <c r="H326" s="6">
        <f t="shared" si="31"/>
        <v>0</v>
      </c>
      <c r="I326" s="4">
        <f t="shared" si="32"/>
        <v>0</v>
      </c>
    </row>
    <row r="327" spans="1:9" x14ac:dyDescent="0.2">
      <c r="A327" s="1" t="s">
        <v>17</v>
      </c>
      <c r="B327" s="1" t="s">
        <v>30</v>
      </c>
      <c r="C327" s="5">
        <v>32143</v>
      </c>
      <c r="D327" s="4">
        <v>0</v>
      </c>
      <c r="E327" s="1">
        <f t="shared" si="28"/>
        <v>1988</v>
      </c>
      <c r="F327" s="1">
        <f t="shared" si="29"/>
        <v>0</v>
      </c>
      <c r="G327" s="1">
        <f t="shared" si="30"/>
        <v>0</v>
      </c>
      <c r="H327" s="6">
        <f t="shared" si="31"/>
        <v>0</v>
      </c>
      <c r="I327" s="4">
        <f t="shared" si="32"/>
        <v>0</v>
      </c>
    </row>
    <row r="328" spans="1:9" x14ac:dyDescent="0.2">
      <c r="A328" s="1" t="s">
        <v>17</v>
      </c>
      <c r="B328" s="1" t="s">
        <v>30</v>
      </c>
      <c r="C328" s="5">
        <v>32509</v>
      </c>
      <c r="D328" s="4">
        <v>0</v>
      </c>
      <c r="E328" s="1">
        <f t="shared" si="28"/>
        <v>1989</v>
      </c>
      <c r="F328" s="1">
        <f t="shared" si="29"/>
        <v>0</v>
      </c>
      <c r="G328" s="1">
        <f t="shared" si="30"/>
        <v>0</v>
      </c>
      <c r="H328" s="6">
        <f t="shared" si="31"/>
        <v>0</v>
      </c>
      <c r="I328" s="4">
        <f t="shared" si="32"/>
        <v>0</v>
      </c>
    </row>
    <row r="329" spans="1:9" x14ac:dyDescent="0.2">
      <c r="A329" s="1" t="s">
        <v>17</v>
      </c>
      <c r="B329" s="1" t="s">
        <v>30</v>
      </c>
      <c r="C329" s="5">
        <v>32874</v>
      </c>
      <c r="D329" s="4">
        <v>0</v>
      </c>
      <c r="E329" s="1">
        <f t="shared" si="28"/>
        <v>1990</v>
      </c>
      <c r="F329" s="1">
        <f t="shared" si="29"/>
        <v>0</v>
      </c>
      <c r="G329" s="1">
        <f t="shared" si="30"/>
        <v>0</v>
      </c>
      <c r="H329" s="6">
        <f t="shared" si="31"/>
        <v>0</v>
      </c>
      <c r="I329" s="4">
        <f t="shared" si="32"/>
        <v>0</v>
      </c>
    </row>
    <row r="330" spans="1:9" x14ac:dyDescent="0.2">
      <c r="A330" s="1" t="s">
        <v>17</v>
      </c>
      <c r="B330" s="1" t="s">
        <v>30</v>
      </c>
      <c r="C330" s="5">
        <v>33239</v>
      </c>
      <c r="D330" s="4">
        <v>0</v>
      </c>
      <c r="E330" s="1">
        <f t="shared" si="28"/>
        <v>1991</v>
      </c>
      <c r="F330" s="1">
        <f t="shared" si="29"/>
        <v>0</v>
      </c>
      <c r="G330" s="1">
        <f t="shared" si="30"/>
        <v>0</v>
      </c>
      <c r="H330" s="6">
        <f t="shared" si="31"/>
        <v>0</v>
      </c>
      <c r="I330" s="4">
        <f t="shared" si="32"/>
        <v>0</v>
      </c>
    </row>
    <row r="331" spans="1:9" x14ac:dyDescent="0.2">
      <c r="A331" s="1" t="s">
        <v>17</v>
      </c>
      <c r="B331" s="1" t="s">
        <v>30</v>
      </c>
      <c r="C331" s="5">
        <v>33604</v>
      </c>
      <c r="D331" s="4">
        <v>0</v>
      </c>
      <c r="E331" s="1">
        <f t="shared" si="28"/>
        <v>1992</v>
      </c>
      <c r="F331" s="1">
        <f t="shared" si="29"/>
        <v>0</v>
      </c>
      <c r="G331" s="1">
        <f t="shared" si="30"/>
        <v>0</v>
      </c>
      <c r="H331" s="6">
        <f t="shared" si="31"/>
        <v>0</v>
      </c>
      <c r="I331" s="4">
        <f t="shared" si="32"/>
        <v>0</v>
      </c>
    </row>
    <row r="332" spans="1:9" x14ac:dyDescent="0.2">
      <c r="A332" s="1" t="s">
        <v>17</v>
      </c>
      <c r="B332" s="1" t="s">
        <v>30</v>
      </c>
      <c r="C332" s="5">
        <v>33970</v>
      </c>
      <c r="D332" s="4">
        <v>0</v>
      </c>
      <c r="E332" s="1">
        <f t="shared" si="28"/>
        <v>1993</v>
      </c>
      <c r="F332" s="1">
        <f t="shared" si="29"/>
        <v>0</v>
      </c>
      <c r="G332" s="1">
        <f t="shared" si="30"/>
        <v>0</v>
      </c>
      <c r="H332" s="6">
        <f t="shared" si="31"/>
        <v>0</v>
      </c>
      <c r="I332" s="4">
        <f t="shared" si="32"/>
        <v>0</v>
      </c>
    </row>
    <row r="333" spans="1:9" x14ac:dyDescent="0.2">
      <c r="A333" s="1" t="s">
        <v>17</v>
      </c>
      <c r="B333" s="1" t="s">
        <v>30</v>
      </c>
      <c r="C333" s="5">
        <v>34335</v>
      </c>
      <c r="D333" s="4">
        <v>0</v>
      </c>
      <c r="E333" s="1">
        <f t="shared" si="28"/>
        <v>1994</v>
      </c>
      <c r="F333" s="1">
        <f t="shared" si="29"/>
        <v>0</v>
      </c>
      <c r="G333" s="1">
        <f t="shared" si="30"/>
        <v>0</v>
      </c>
      <c r="H333" s="6">
        <f t="shared" si="31"/>
        <v>0</v>
      </c>
      <c r="I333" s="4">
        <f t="shared" si="32"/>
        <v>0</v>
      </c>
    </row>
    <row r="334" spans="1:9" x14ac:dyDescent="0.2">
      <c r="A334" s="1" t="s">
        <v>17</v>
      </c>
      <c r="B334" s="1" t="s">
        <v>30</v>
      </c>
      <c r="C334" s="5">
        <v>34700</v>
      </c>
      <c r="D334" s="4">
        <v>0</v>
      </c>
      <c r="E334" s="1">
        <f t="shared" si="28"/>
        <v>1995</v>
      </c>
      <c r="F334" s="1">
        <f t="shared" si="29"/>
        <v>0</v>
      </c>
      <c r="G334" s="1">
        <f t="shared" si="30"/>
        <v>0</v>
      </c>
      <c r="H334" s="6">
        <f t="shared" si="31"/>
        <v>0</v>
      </c>
      <c r="I334" s="4">
        <f t="shared" si="32"/>
        <v>0</v>
      </c>
    </row>
    <row r="335" spans="1:9" x14ac:dyDescent="0.2">
      <c r="A335" s="1" t="s">
        <v>17</v>
      </c>
      <c r="B335" s="1" t="s">
        <v>30</v>
      </c>
      <c r="C335" s="5">
        <v>35065</v>
      </c>
      <c r="D335" s="4">
        <v>0</v>
      </c>
      <c r="E335" s="1">
        <f t="shared" si="28"/>
        <v>1996</v>
      </c>
      <c r="F335" s="1">
        <f t="shared" si="29"/>
        <v>0</v>
      </c>
      <c r="G335" s="1">
        <f t="shared" si="30"/>
        <v>0</v>
      </c>
      <c r="H335" s="6">
        <f t="shared" si="31"/>
        <v>0</v>
      </c>
      <c r="I335" s="4">
        <f t="shared" si="32"/>
        <v>0</v>
      </c>
    </row>
    <row r="336" spans="1:9" x14ac:dyDescent="0.2">
      <c r="A336" s="1" t="s">
        <v>17</v>
      </c>
      <c r="B336" s="1" t="s">
        <v>30</v>
      </c>
      <c r="C336" s="5">
        <v>35431</v>
      </c>
      <c r="D336" s="4">
        <v>39103.910000000003</v>
      </c>
      <c r="E336" s="1">
        <f t="shared" si="28"/>
        <v>1997</v>
      </c>
      <c r="F336" s="1">
        <f t="shared" si="29"/>
        <v>19.5</v>
      </c>
      <c r="G336" s="1">
        <f t="shared" si="30"/>
        <v>0.5</v>
      </c>
      <c r="H336" s="6">
        <f t="shared" si="31"/>
        <v>1955.1955000000003</v>
      </c>
      <c r="I336" s="4">
        <f t="shared" si="32"/>
        <v>977.59775000000013</v>
      </c>
    </row>
    <row r="337" spans="1:9" x14ac:dyDescent="0.2">
      <c r="A337" s="1" t="s">
        <v>17</v>
      </c>
      <c r="B337" s="1" t="s">
        <v>30</v>
      </c>
      <c r="C337" s="5">
        <v>35796</v>
      </c>
      <c r="D337" s="4">
        <v>46977.93</v>
      </c>
      <c r="E337" s="1">
        <f t="shared" si="28"/>
        <v>1998</v>
      </c>
      <c r="F337" s="1">
        <f t="shared" si="29"/>
        <v>18.5</v>
      </c>
      <c r="G337" s="1">
        <f t="shared" si="30"/>
        <v>1.5</v>
      </c>
      <c r="H337" s="6">
        <f t="shared" si="31"/>
        <v>2348.8965000000003</v>
      </c>
      <c r="I337" s="4">
        <f t="shared" si="32"/>
        <v>3523.3447500000002</v>
      </c>
    </row>
    <row r="338" spans="1:9" x14ac:dyDescent="0.2">
      <c r="A338" s="1" t="s">
        <v>17</v>
      </c>
      <c r="B338" s="1" t="s">
        <v>30</v>
      </c>
      <c r="C338" s="5">
        <v>36161</v>
      </c>
      <c r="D338" s="4">
        <v>58440.98</v>
      </c>
      <c r="E338" s="1">
        <f t="shared" si="28"/>
        <v>1999</v>
      </c>
      <c r="F338" s="1">
        <f t="shared" si="29"/>
        <v>17.5</v>
      </c>
      <c r="G338" s="1">
        <f t="shared" si="30"/>
        <v>2.5</v>
      </c>
      <c r="H338" s="6">
        <f t="shared" si="31"/>
        <v>2922.0490000000004</v>
      </c>
      <c r="I338" s="4">
        <f t="shared" si="32"/>
        <v>7305.1225000000013</v>
      </c>
    </row>
    <row r="339" spans="1:9" x14ac:dyDescent="0.2">
      <c r="A339" s="1" t="s">
        <v>17</v>
      </c>
      <c r="B339" s="1" t="s">
        <v>30</v>
      </c>
      <c r="C339" s="5">
        <v>36526</v>
      </c>
      <c r="D339" s="4">
        <v>73439.839999999997</v>
      </c>
      <c r="E339" s="1">
        <f t="shared" si="28"/>
        <v>2000</v>
      </c>
      <c r="F339" s="1">
        <f t="shared" si="29"/>
        <v>16.5</v>
      </c>
      <c r="G339" s="1">
        <f t="shared" si="30"/>
        <v>3.5</v>
      </c>
      <c r="H339" s="6">
        <f t="shared" si="31"/>
        <v>3671.9920000000002</v>
      </c>
      <c r="I339" s="4">
        <f t="shared" si="32"/>
        <v>12851.972000000002</v>
      </c>
    </row>
    <row r="340" spans="1:9" x14ac:dyDescent="0.2">
      <c r="A340" s="1" t="s">
        <v>17</v>
      </c>
      <c r="B340" s="1" t="s">
        <v>30</v>
      </c>
      <c r="C340" s="5">
        <v>36892</v>
      </c>
      <c r="D340" s="4">
        <v>2734.92</v>
      </c>
      <c r="E340" s="1">
        <f t="shared" si="28"/>
        <v>2001</v>
      </c>
      <c r="F340" s="1">
        <f t="shared" si="29"/>
        <v>15.5</v>
      </c>
      <c r="G340" s="1">
        <f t="shared" si="30"/>
        <v>4.5</v>
      </c>
      <c r="H340" s="6">
        <f t="shared" si="31"/>
        <v>136.74600000000001</v>
      </c>
      <c r="I340" s="4">
        <f t="shared" si="32"/>
        <v>615.35700000000008</v>
      </c>
    </row>
    <row r="341" spans="1:9" x14ac:dyDescent="0.2">
      <c r="A341" s="1" t="s">
        <v>17</v>
      </c>
      <c r="B341" s="1" t="s">
        <v>30</v>
      </c>
      <c r="C341" s="5">
        <v>37257</v>
      </c>
      <c r="D341" s="4">
        <v>1712.84</v>
      </c>
      <c r="E341" s="1">
        <f t="shared" si="28"/>
        <v>2002</v>
      </c>
      <c r="F341" s="1">
        <f t="shared" si="29"/>
        <v>14.5</v>
      </c>
      <c r="G341" s="1">
        <f t="shared" si="30"/>
        <v>5.5</v>
      </c>
      <c r="H341" s="6">
        <f t="shared" si="31"/>
        <v>85.641999999999996</v>
      </c>
      <c r="I341" s="4">
        <f t="shared" si="32"/>
        <v>471.03099999999995</v>
      </c>
    </row>
    <row r="342" spans="1:9" x14ac:dyDescent="0.2">
      <c r="A342" s="1" t="s">
        <v>17</v>
      </c>
      <c r="B342" s="1" t="s">
        <v>30</v>
      </c>
      <c r="C342" s="5">
        <v>37622</v>
      </c>
      <c r="D342" s="4">
        <v>152102.53</v>
      </c>
      <c r="E342" s="1">
        <f t="shared" si="28"/>
        <v>2003</v>
      </c>
      <c r="F342" s="1">
        <f t="shared" si="29"/>
        <v>13.5</v>
      </c>
      <c r="G342" s="1">
        <f t="shared" si="30"/>
        <v>6.5</v>
      </c>
      <c r="H342" s="6">
        <f t="shared" si="31"/>
        <v>7605.1265000000003</v>
      </c>
      <c r="I342" s="4">
        <f t="shared" si="32"/>
        <v>49433.322250000005</v>
      </c>
    </row>
    <row r="343" spans="1:9" x14ac:dyDescent="0.2">
      <c r="A343" s="1" t="s">
        <v>17</v>
      </c>
      <c r="B343" s="1" t="s">
        <v>30</v>
      </c>
      <c r="C343" s="5">
        <v>37987</v>
      </c>
      <c r="D343" s="4">
        <v>9871.75</v>
      </c>
      <c r="E343" s="1">
        <f t="shared" si="28"/>
        <v>2004</v>
      </c>
      <c r="F343" s="1">
        <f t="shared" si="29"/>
        <v>12.5</v>
      </c>
      <c r="G343" s="1">
        <f t="shared" si="30"/>
        <v>7.5</v>
      </c>
      <c r="H343" s="6">
        <f t="shared" si="31"/>
        <v>493.58750000000003</v>
      </c>
      <c r="I343" s="4">
        <f t="shared" si="32"/>
        <v>3701.9062500000005</v>
      </c>
    </row>
    <row r="344" spans="1:9" x14ac:dyDescent="0.2">
      <c r="A344" s="1" t="s">
        <v>17</v>
      </c>
      <c r="B344" s="1" t="s">
        <v>30</v>
      </c>
      <c r="C344" s="5">
        <v>38353</v>
      </c>
      <c r="D344" s="4">
        <v>53198.83</v>
      </c>
      <c r="E344" s="1">
        <f t="shared" si="28"/>
        <v>2005</v>
      </c>
      <c r="F344" s="1">
        <f t="shared" si="29"/>
        <v>11.5</v>
      </c>
      <c r="G344" s="1">
        <f t="shared" si="30"/>
        <v>8.5</v>
      </c>
      <c r="H344" s="6">
        <f t="shared" si="31"/>
        <v>2659.9415000000004</v>
      </c>
      <c r="I344" s="4">
        <f t="shared" si="32"/>
        <v>22609.502750000003</v>
      </c>
    </row>
    <row r="345" spans="1:9" x14ac:dyDescent="0.2">
      <c r="A345" s="1" t="s">
        <v>17</v>
      </c>
      <c r="B345" s="1" t="s">
        <v>30</v>
      </c>
      <c r="C345" s="5">
        <v>38718</v>
      </c>
      <c r="D345" s="4">
        <v>0</v>
      </c>
      <c r="E345" s="1">
        <f t="shared" si="28"/>
        <v>2006</v>
      </c>
      <c r="F345" s="1">
        <f t="shared" si="29"/>
        <v>0</v>
      </c>
      <c r="G345" s="1">
        <f t="shared" si="30"/>
        <v>0</v>
      </c>
      <c r="H345" s="6">
        <f t="shared" si="31"/>
        <v>0</v>
      </c>
      <c r="I345" s="4">
        <f t="shared" si="32"/>
        <v>0</v>
      </c>
    </row>
    <row r="346" spans="1:9" x14ac:dyDescent="0.2">
      <c r="A346" s="1" t="s">
        <v>17</v>
      </c>
      <c r="B346" s="1" t="s">
        <v>30</v>
      </c>
      <c r="C346" s="5">
        <v>39083</v>
      </c>
      <c r="D346" s="4">
        <v>179810.28</v>
      </c>
      <c r="E346" s="1">
        <f t="shared" si="28"/>
        <v>2007</v>
      </c>
      <c r="F346" s="1">
        <f t="shared" si="29"/>
        <v>9.5</v>
      </c>
      <c r="G346" s="1">
        <f t="shared" si="30"/>
        <v>10.5</v>
      </c>
      <c r="H346" s="6">
        <f t="shared" si="31"/>
        <v>8990.514000000001</v>
      </c>
      <c r="I346" s="4">
        <f t="shared" si="32"/>
        <v>94400.397000000012</v>
      </c>
    </row>
    <row r="347" spans="1:9" x14ac:dyDescent="0.2">
      <c r="A347" s="1" t="s">
        <v>17</v>
      </c>
      <c r="B347" s="1" t="s">
        <v>30</v>
      </c>
      <c r="C347" s="5">
        <v>39448</v>
      </c>
      <c r="D347" s="4">
        <v>71932.38</v>
      </c>
      <c r="E347" s="1">
        <f t="shared" si="28"/>
        <v>2008</v>
      </c>
      <c r="F347" s="1">
        <f t="shared" si="29"/>
        <v>8.5</v>
      </c>
      <c r="G347" s="1">
        <f t="shared" si="30"/>
        <v>11.5</v>
      </c>
      <c r="H347" s="6">
        <f t="shared" si="31"/>
        <v>3596.6190000000006</v>
      </c>
      <c r="I347" s="4">
        <f t="shared" si="32"/>
        <v>41361.118500000004</v>
      </c>
    </row>
    <row r="348" spans="1:9" x14ac:dyDescent="0.2">
      <c r="A348" s="1" t="s">
        <v>17</v>
      </c>
      <c r="B348" s="1" t="s">
        <v>30</v>
      </c>
      <c r="C348" s="5">
        <v>40179</v>
      </c>
      <c r="D348" s="4">
        <v>73911.460000000006</v>
      </c>
      <c r="E348" s="1">
        <f t="shared" si="28"/>
        <v>2010</v>
      </c>
      <c r="F348" s="1">
        <f t="shared" si="29"/>
        <v>6.5</v>
      </c>
      <c r="G348" s="1">
        <f t="shared" si="30"/>
        <v>13.5</v>
      </c>
      <c r="H348" s="6">
        <f t="shared" si="31"/>
        <v>3695.5730000000003</v>
      </c>
      <c r="I348" s="4">
        <f t="shared" si="32"/>
        <v>49890.235500000003</v>
      </c>
    </row>
    <row r="349" spans="1:9" x14ac:dyDescent="0.2">
      <c r="A349" s="1" t="s">
        <v>17</v>
      </c>
      <c r="B349" s="1" t="s">
        <v>30</v>
      </c>
      <c r="C349" s="5">
        <v>40544</v>
      </c>
      <c r="D349" s="4">
        <v>20712.580000000002</v>
      </c>
      <c r="E349" s="1">
        <f t="shared" si="28"/>
        <v>2011</v>
      </c>
      <c r="F349" s="1">
        <f t="shared" si="29"/>
        <v>5.5</v>
      </c>
      <c r="G349" s="1">
        <f t="shared" si="30"/>
        <v>14.5</v>
      </c>
      <c r="H349" s="6">
        <f t="shared" si="31"/>
        <v>1035.6290000000001</v>
      </c>
      <c r="I349" s="4">
        <f t="shared" si="32"/>
        <v>15016.620500000003</v>
      </c>
    </row>
    <row r="350" spans="1:9" x14ac:dyDescent="0.2">
      <c r="A350" s="1" t="s">
        <v>17</v>
      </c>
      <c r="B350" s="1" t="s">
        <v>30</v>
      </c>
      <c r="C350" s="5">
        <v>40909</v>
      </c>
      <c r="D350" s="4">
        <v>239539.55</v>
      </c>
      <c r="E350" s="1">
        <f t="shared" si="28"/>
        <v>2012</v>
      </c>
      <c r="F350" s="1">
        <f t="shared" si="29"/>
        <v>4.5</v>
      </c>
      <c r="G350" s="1">
        <f t="shared" si="30"/>
        <v>15.5</v>
      </c>
      <c r="H350" s="6">
        <f t="shared" si="31"/>
        <v>11976.977500000001</v>
      </c>
      <c r="I350" s="4">
        <f t="shared" si="32"/>
        <v>185643.15125000002</v>
      </c>
    </row>
    <row r="351" spans="1:9" x14ac:dyDescent="0.2">
      <c r="A351" s="1" t="s">
        <v>17</v>
      </c>
      <c r="B351" s="1" t="s">
        <v>30</v>
      </c>
      <c r="C351" s="5">
        <v>41122</v>
      </c>
      <c r="D351" s="4">
        <v>-1740.21</v>
      </c>
      <c r="E351" s="1">
        <f t="shared" si="28"/>
        <v>2012</v>
      </c>
      <c r="F351" s="1">
        <f t="shared" si="29"/>
        <v>4.5</v>
      </c>
      <c r="G351" s="1">
        <f t="shared" si="30"/>
        <v>15.5</v>
      </c>
      <c r="H351" s="6">
        <f t="shared" si="31"/>
        <v>-87.010500000000008</v>
      </c>
      <c r="I351" s="4">
        <f t="shared" si="32"/>
        <v>-1348.6627500000002</v>
      </c>
    </row>
    <row r="352" spans="1:9" x14ac:dyDescent="0.2">
      <c r="A352" s="1" t="s">
        <v>17</v>
      </c>
      <c r="B352" s="1" t="s">
        <v>30</v>
      </c>
      <c r="C352" s="5">
        <v>41359</v>
      </c>
      <c r="D352" s="4">
        <v>888283.21</v>
      </c>
      <c r="E352" s="1">
        <f t="shared" si="28"/>
        <v>2013</v>
      </c>
      <c r="F352" s="1">
        <f t="shared" si="29"/>
        <v>3.5</v>
      </c>
      <c r="G352" s="1">
        <f t="shared" si="30"/>
        <v>16.5</v>
      </c>
      <c r="H352" s="6">
        <f t="shared" si="31"/>
        <v>44414.160499999998</v>
      </c>
      <c r="I352" s="4">
        <f t="shared" si="32"/>
        <v>732833.64824999997</v>
      </c>
    </row>
    <row r="353" spans="1:9" x14ac:dyDescent="0.2">
      <c r="A353" s="1" t="s">
        <v>17</v>
      </c>
      <c r="B353" s="1" t="s">
        <v>30</v>
      </c>
      <c r="C353" s="5">
        <v>41411</v>
      </c>
      <c r="D353" s="4">
        <v>0</v>
      </c>
      <c r="E353" s="1">
        <f t="shared" si="28"/>
        <v>2013</v>
      </c>
      <c r="F353" s="1">
        <f t="shared" si="29"/>
        <v>0</v>
      </c>
      <c r="G353" s="1">
        <f t="shared" si="30"/>
        <v>0</v>
      </c>
      <c r="H353" s="6">
        <f t="shared" si="31"/>
        <v>0</v>
      </c>
      <c r="I353" s="4">
        <f t="shared" si="32"/>
        <v>0</v>
      </c>
    </row>
    <row r="354" spans="1:9" x14ac:dyDescent="0.2">
      <c r="A354" s="1" t="s">
        <v>17</v>
      </c>
      <c r="B354" s="1" t="s">
        <v>30</v>
      </c>
      <c r="C354" s="5">
        <v>41821</v>
      </c>
      <c r="D354" s="4">
        <v>943.15</v>
      </c>
      <c r="E354" s="1">
        <f t="shared" si="28"/>
        <v>2014</v>
      </c>
      <c r="F354" s="1">
        <f t="shared" si="29"/>
        <v>2.5</v>
      </c>
      <c r="G354" s="1">
        <f t="shared" si="30"/>
        <v>17.5</v>
      </c>
      <c r="H354" s="6">
        <f t="shared" si="31"/>
        <v>47.157499999999999</v>
      </c>
      <c r="I354" s="4">
        <f t="shared" si="32"/>
        <v>825.25625000000002</v>
      </c>
    </row>
    <row r="355" spans="1:9" x14ac:dyDescent="0.2">
      <c r="A355" s="1" t="s">
        <v>17</v>
      </c>
      <c r="B355" s="1" t="s">
        <v>30</v>
      </c>
      <c r="C355" s="5">
        <v>42297</v>
      </c>
      <c r="D355" s="4">
        <v>3618.24</v>
      </c>
      <c r="E355" s="1">
        <f t="shared" si="28"/>
        <v>2015</v>
      </c>
      <c r="F355" s="1">
        <f t="shared" si="29"/>
        <v>1.5</v>
      </c>
      <c r="G355" s="1">
        <f t="shared" si="30"/>
        <v>18.5</v>
      </c>
      <c r="H355" s="6">
        <f t="shared" si="31"/>
        <v>180.91200000000001</v>
      </c>
      <c r="I355" s="4">
        <f t="shared" si="32"/>
        <v>3346.8720000000003</v>
      </c>
    </row>
    <row r="356" spans="1:9" x14ac:dyDescent="0.2">
      <c r="A356" s="1" t="s">
        <v>17</v>
      </c>
      <c r="B356" s="1" t="s">
        <v>30</v>
      </c>
      <c r="C356" s="5">
        <v>42583</v>
      </c>
      <c r="D356" s="4">
        <v>1227.24</v>
      </c>
      <c r="E356" s="1">
        <f t="shared" si="28"/>
        <v>2016</v>
      </c>
      <c r="F356" s="1">
        <f t="shared" si="29"/>
        <v>0.5</v>
      </c>
      <c r="G356" s="1">
        <f t="shared" si="30"/>
        <v>19.5</v>
      </c>
      <c r="H356" s="6">
        <f t="shared" si="31"/>
        <v>61.362000000000002</v>
      </c>
      <c r="I356" s="4">
        <f t="shared" si="32"/>
        <v>1196.559</v>
      </c>
    </row>
    <row r="357" spans="1:9" x14ac:dyDescent="0.2">
      <c r="A357" s="1" t="s">
        <v>1343</v>
      </c>
      <c r="B357"/>
      <c r="C357"/>
      <c r="D357" s="4">
        <v>24448771.609999988</v>
      </c>
      <c r="H357" s="6"/>
      <c r="I357" s="4"/>
    </row>
    <row r="358" spans="1:9" x14ac:dyDescent="0.2">
      <c r="A358"/>
      <c r="B358"/>
      <c r="C358"/>
      <c r="D358"/>
      <c r="H358" s="6"/>
      <c r="I358" s="4"/>
    </row>
    <row r="359" spans="1:9" x14ac:dyDescent="0.2">
      <c r="A359"/>
      <c r="B359"/>
      <c r="C359"/>
      <c r="D359"/>
      <c r="H359" s="6"/>
      <c r="I359" s="4"/>
    </row>
    <row r="360" spans="1:9" x14ac:dyDescent="0.2">
      <c r="A360"/>
      <c r="B360"/>
      <c r="C360"/>
      <c r="D360"/>
      <c r="H360" s="6"/>
      <c r="I360" s="4"/>
    </row>
    <row r="361" spans="1:9" x14ac:dyDescent="0.2">
      <c r="A361"/>
      <c r="B361"/>
      <c r="C361"/>
      <c r="D361"/>
      <c r="H361" s="6"/>
      <c r="I361" s="4"/>
    </row>
    <row r="362" spans="1:9" x14ac:dyDescent="0.2">
      <c r="A362"/>
      <c r="B362"/>
      <c r="C362"/>
      <c r="D362"/>
      <c r="H362" s="6"/>
      <c r="I362" s="4"/>
    </row>
    <row r="363" spans="1:9" x14ac:dyDescent="0.2">
      <c r="A363"/>
      <c r="B363"/>
      <c r="C363"/>
      <c r="D363"/>
      <c r="H363" s="6"/>
      <c r="I363" s="4"/>
    </row>
    <row r="364" spans="1:9" x14ac:dyDescent="0.2">
      <c r="A364"/>
      <c r="B364"/>
      <c r="C364"/>
      <c r="D364"/>
      <c r="H364" s="6"/>
      <c r="I364" s="4"/>
    </row>
    <row r="365" spans="1:9" x14ac:dyDescent="0.2">
      <c r="A365"/>
      <c r="B365"/>
      <c r="C365"/>
      <c r="D365"/>
      <c r="H365" s="6"/>
      <c r="I365" s="4"/>
    </row>
    <row r="366" spans="1:9" x14ac:dyDescent="0.2">
      <c r="A366"/>
      <c r="B366"/>
      <c r="C366"/>
      <c r="D366"/>
      <c r="H366" s="6"/>
      <c r="I366" s="4"/>
    </row>
    <row r="367" spans="1:9" x14ac:dyDescent="0.2">
      <c r="A367"/>
      <c r="B367"/>
      <c r="C367"/>
      <c r="D367"/>
      <c r="H367" s="6"/>
      <c r="I367" s="4"/>
    </row>
    <row r="368" spans="1:9" x14ac:dyDescent="0.2">
      <c r="A368"/>
      <c r="B368"/>
      <c r="C368"/>
      <c r="D368"/>
      <c r="H368" s="6"/>
      <c r="I368" s="4"/>
    </row>
    <row r="369" spans="1:9" x14ac:dyDescent="0.2">
      <c r="A369"/>
      <c r="B369"/>
      <c r="C369"/>
      <c r="D369"/>
      <c r="H369" s="6"/>
      <c r="I369" s="4"/>
    </row>
    <row r="370" spans="1:9" x14ac:dyDescent="0.2">
      <c r="A370"/>
      <c r="B370"/>
      <c r="C370"/>
      <c r="D370"/>
      <c r="H370" s="6"/>
      <c r="I370" s="4"/>
    </row>
    <row r="371" spans="1:9" x14ac:dyDescent="0.2">
      <c r="A371"/>
      <c r="B371"/>
      <c r="C371"/>
      <c r="D371"/>
      <c r="H371" s="6"/>
      <c r="I371" s="4"/>
    </row>
    <row r="372" spans="1:9" x14ac:dyDescent="0.2">
      <c r="A372"/>
      <c r="B372"/>
      <c r="C372"/>
      <c r="D372"/>
      <c r="H372" s="6"/>
      <c r="I372" s="4"/>
    </row>
    <row r="373" spans="1:9" x14ac:dyDescent="0.2">
      <c r="A373"/>
      <c r="B373"/>
      <c r="C373"/>
      <c r="D373"/>
      <c r="H373" s="6"/>
      <c r="I373" s="4"/>
    </row>
    <row r="374" spans="1:9" x14ac:dyDescent="0.2">
      <c r="A374"/>
      <c r="B374"/>
      <c r="C374"/>
      <c r="D374"/>
      <c r="H374" s="6"/>
      <c r="I374" s="4"/>
    </row>
    <row r="375" spans="1:9" x14ac:dyDescent="0.2">
      <c r="A375"/>
      <c r="B375"/>
      <c r="C375"/>
      <c r="D375"/>
      <c r="H375" s="6"/>
      <c r="I375" s="4"/>
    </row>
    <row r="376" spans="1:9" x14ac:dyDescent="0.2">
      <c r="A376"/>
      <c r="B376"/>
      <c r="C376"/>
      <c r="D376"/>
      <c r="H376" s="6"/>
      <c r="I376" s="4"/>
    </row>
    <row r="377" spans="1:9" x14ac:dyDescent="0.2">
      <c r="A377"/>
      <c r="B377"/>
      <c r="C377"/>
      <c r="D377"/>
      <c r="H377" s="6"/>
      <c r="I377" s="4"/>
    </row>
    <row r="378" spans="1:9" x14ac:dyDescent="0.2">
      <c r="A378"/>
      <c r="B378"/>
      <c r="C378"/>
      <c r="D378"/>
      <c r="H378" s="6"/>
      <c r="I378" s="4"/>
    </row>
    <row r="379" spans="1:9" x14ac:dyDescent="0.2">
      <c r="A379"/>
      <c r="B379"/>
      <c r="C379"/>
      <c r="D379"/>
      <c r="H379" s="6"/>
      <c r="I379" s="4"/>
    </row>
    <row r="380" spans="1:9" x14ac:dyDescent="0.2">
      <c r="A380"/>
      <c r="B380"/>
      <c r="C380"/>
      <c r="D380"/>
      <c r="H380" s="6"/>
      <c r="I380" s="4"/>
    </row>
    <row r="381" spans="1:9" x14ac:dyDescent="0.2">
      <c r="A381"/>
      <c r="B381"/>
      <c r="C381"/>
      <c r="D381"/>
      <c r="H381" s="6"/>
      <c r="I381" s="4"/>
    </row>
    <row r="382" spans="1:9" x14ac:dyDescent="0.2">
      <c r="A382"/>
      <c r="B382"/>
      <c r="C382"/>
      <c r="D382"/>
      <c r="H382" s="6"/>
      <c r="I382" s="4"/>
    </row>
    <row r="383" spans="1:9" x14ac:dyDescent="0.2">
      <c r="A383"/>
      <c r="B383"/>
      <c r="C383"/>
      <c r="D383"/>
      <c r="H383" s="6"/>
      <c r="I383" s="4"/>
    </row>
    <row r="384" spans="1:9" x14ac:dyDescent="0.2">
      <c r="A384"/>
      <c r="B384"/>
      <c r="C384"/>
      <c r="D384"/>
      <c r="H384" s="6"/>
      <c r="I384" s="4"/>
    </row>
    <row r="385" spans="1:9" x14ac:dyDescent="0.2">
      <c r="A385"/>
      <c r="B385"/>
      <c r="C385"/>
      <c r="D385"/>
      <c r="H385" s="6"/>
      <c r="I385" s="4"/>
    </row>
    <row r="386" spans="1:9" x14ac:dyDescent="0.2">
      <c r="A386"/>
      <c r="B386"/>
      <c r="C386"/>
      <c r="D386"/>
      <c r="H386" s="6"/>
      <c r="I386" s="4"/>
    </row>
    <row r="387" spans="1:9" x14ac:dyDescent="0.2">
      <c r="A387"/>
      <c r="B387"/>
      <c r="C387"/>
      <c r="D387"/>
      <c r="H387" s="6"/>
      <c r="I387" s="4"/>
    </row>
    <row r="388" spans="1:9" x14ac:dyDescent="0.2">
      <c r="A388"/>
      <c r="B388"/>
      <c r="C388"/>
      <c r="D388"/>
      <c r="H388" s="6"/>
      <c r="I388" s="4"/>
    </row>
    <row r="389" spans="1:9" x14ac:dyDescent="0.2">
      <c r="A389"/>
      <c r="B389"/>
      <c r="C389"/>
      <c r="D389"/>
      <c r="H389" s="6"/>
      <c r="I389" s="4"/>
    </row>
    <row r="390" spans="1:9" x14ac:dyDescent="0.2">
      <c r="A390"/>
      <c r="B390"/>
      <c r="C390"/>
      <c r="D390"/>
      <c r="H390" s="6"/>
      <c r="I390" s="4"/>
    </row>
    <row r="391" spans="1:9" x14ac:dyDescent="0.2">
      <c r="A391"/>
      <c r="B391"/>
      <c r="C391"/>
      <c r="D391"/>
      <c r="H391" s="6"/>
      <c r="I391" s="4"/>
    </row>
    <row r="392" spans="1:9" x14ac:dyDescent="0.2">
      <c r="A392"/>
      <c r="B392"/>
      <c r="C392"/>
      <c r="D392"/>
      <c r="H392" s="6"/>
      <c r="I392" s="4"/>
    </row>
    <row r="393" spans="1:9" x14ac:dyDescent="0.2">
      <c r="A393"/>
      <c r="B393"/>
      <c r="C393"/>
      <c r="D393"/>
      <c r="H393" s="6"/>
      <c r="I393" s="4"/>
    </row>
    <row r="394" spans="1:9" x14ac:dyDescent="0.2">
      <c r="A394"/>
      <c r="B394"/>
      <c r="C394"/>
      <c r="D394"/>
      <c r="H394" s="6"/>
      <c r="I394" s="4"/>
    </row>
    <row r="395" spans="1:9" x14ac:dyDescent="0.2">
      <c r="A395"/>
      <c r="B395"/>
      <c r="C395"/>
      <c r="D395"/>
      <c r="H395" s="6"/>
      <c r="I395" s="4"/>
    </row>
    <row r="396" spans="1:9" x14ac:dyDescent="0.2">
      <c r="A396"/>
      <c r="B396"/>
      <c r="C396"/>
      <c r="D396"/>
      <c r="H396" s="6"/>
      <c r="I396" s="4"/>
    </row>
    <row r="397" spans="1:9" x14ac:dyDescent="0.2">
      <c r="A397"/>
      <c r="B397"/>
      <c r="C397"/>
      <c r="D397"/>
      <c r="H397" s="6"/>
      <c r="I397" s="4"/>
    </row>
    <row r="398" spans="1:9" x14ac:dyDescent="0.2">
      <c r="A398"/>
      <c r="B398"/>
      <c r="C398"/>
      <c r="D398"/>
      <c r="H398" s="6"/>
      <c r="I398" s="4"/>
    </row>
    <row r="399" spans="1:9" x14ac:dyDescent="0.2">
      <c r="A399"/>
      <c r="B399"/>
      <c r="C399"/>
      <c r="D399"/>
      <c r="H399" s="6"/>
      <c r="I399" s="4"/>
    </row>
    <row r="400" spans="1:9" x14ac:dyDescent="0.2">
      <c r="A400"/>
      <c r="B400"/>
      <c r="C400"/>
      <c r="D400"/>
      <c r="H400" s="6"/>
      <c r="I400" s="4"/>
    </row>
    <row r="401" spans="1:9" x14ac:dyDescent="0.2">
      <c r="A401"/>
      <c r="B401"/>
      <c r="C401"/>
      <c r="D401"/>
      <c r="H401" s="6"/>
      <c r="I401" s="4"/>
    </row>
    <row r="402" spans="1:9" x14ac:dyDescent="0.2">
      <c r="A402"/>
      <c r="B402"/>
      <c r="C402"/>
      <c r="D402"/>
      <c r="H402" s="6"/>
      <c r="I402" s="4"/>
    </row>
    <row r="403" spans="1:9" x14ac:dyDescent="0.2">
      <c r="A403"/>
      <c r="B403"/>
      <c r="C403"/>
      <c r="D403"/>
      <c r="H403" s="6"/>
      <c r="I403" s="4"/>
    </row>
    <row r="404" spans="1:9" x14ac:dyDescent="0.2">
      <c r="A404"/>
      <c r="B404"/>
      <c r="C404"/>
      <c r="D404"/>
      <c r="H404" s="6"/>
      <c r="I404" s="4"/>
    </row>
    <row r="405" spans="1:9" x14ac:dyDescent="0.2">
      <c r="A405"/>
      <c r="B405"/>
      <c r="C405"/>
      <c r="D405"/>
      <c r="H405" s="6"/>
      <c r="I405" s="4"/>
    </row>
    <row r="406" spans="1:9" x14ac:dyDescent="0.2">
      <c r="A406"/>
      <c r="B406"/>
      <c r="C406"/>
      <c r="D406"/>
      <c r="H406" s="6"/>
      <c r="I406" s="4"/>
    </row>
    <row r="407" spans="1:9" x14ac:dyDescent="0.2">
      <c r="A407"/>
      <c r="B407"/>
      <c r="C407"/>
      <c r="D407"/>
      <c r="H407" s="6"/>
      <c r="I407" s="4"/>
    </row>
    <row r="408" spans="1:9" x14ac:dyDescent="0.2">
      <c r="A408"/>
      <c r="B408"/>
      <c r="C408"/>
      <c r="D408"/>
      <c r="H408" s="6"/>
      <c r="I408" s="4"/>
    </row>
    <row r="409" spans="1:9" x14ac:dyDescent="0.2">
      <c r="A409"/>
      <c r="B409"/>
      <c r="C409"/>
      <c r="D409"/>
      <c r="H409" s="6"/>
      <c r="I409" s="4"/>
    </row>
    <row r="410" spans="1:9" x14ac:dyDescent="0.2">
      <c r="A410"/>
      <c r="B410"/>
      <c r="C410"/>
      <c r="D410"/>
      <c r="H410" s="6"/>
      <c r="I410" s="4"/>
    </row>
    <row r="411" spans="1:9" x14ac:dyDescent="0.2">
      <c r="A411"/>
      <c r="B411"/>
      <c r="C411"/>
      <c r="D411"/>
      <c r="H411" s="6"/>
      <c r="I411" s="4"/>
    </row>
    <row r="412" spans="1:9" x14ac:dyDescent="0.2">
      <c r="A412"/>
      <c r="B412"/>
      <c r="C412"/>
      <c r="D412"/>
      <c r="H412" s="6"/>
      <c r="I412" s="4"/>
    </row>
    <row r="413" spans="1:9" x14ac:dyDescent="0.2">
      <c r="A413"/>
      <c r="B413"/>
      <c r="C413"/>
      <c r="D413"/>
      <c r="H413" s="6"/>
      <c r="I413" s="4"/>
    </row>
    <row r="414" spans="1:9" x14ac:dyDescent="0.2">
      <c r="A414"/>
      <c r="B414"/>
      <c r="C414"/>
      <c r="D414"/>
      <c r="H414" s="6"/>
      <c r="I414" s="4"/>
    </row>
    <row r="415" spans="1:9" x14ac:dyDescent="0.2">
      <c r="A415"/>
      <c r="B415"/>
      <c r="C415"/>
      <c r="D415"/>
      <c r="H415" s="6"/>
      <c r="I415" s="4"/>
    </row>
    <row r="416" spans="1:9" x14ac:dyDescent="0.2">
      <c r="A416"/>
      <c r="B416"/>
      <c r="C416"/>
      <c r="D416"/>
      <c r="H416" s="6"/>
      <c r="I416" s="4"/>
    </row>
    <row r="417" spans="1:9" x14ac:dyDescent="0.2">
      <c r="A417"/>
      <c r="B417"/>
      <c r="C417"/>
      <c r="D417"/>
      <c r="H417" s="6"/>
      <c r="I417" s="4"/>
    </row>
    <row r="418" spans="1:9" x14ac:dyDescent="0.2">
      <c r="A418"/>
      <c r="B418"/>
      <c r="C418"/>
      <c r="D418"/>
      <c r="H418" s="6"/>
      <c r="I418" s="4"/>
    </row>
    <row r="419" spans="1:9" x14ac:dyDescent="0.2">
      <c r="A419"/>
      <c r="B419"/>
      <c r="C419"/>
      <c r="D419"/>
      <c r="H419" s="6"/>
      <c r="I419" s="4"/>
    </row>
    <row r="420" spans="1:9" x14ac:dyDescent="0.2">
      <c r="A420"/>
      <c r="B420"/>
      <c r="C420"/>
      <c r="D420"/>
      <c r="H420" s="6"/>
      <c r="I420" s="4"/>
    </row>
    <row r="421" spans="1:9" x14ac:dyDescent="0.2">
      <c r="A421"/>
      <c r="B421"/>
      <c r="C421"/>
      <c r="D421"/>
      <c r="H421" s="6"/>
      <c r="I421" s="4"/>
    </row>
    <row r="422" spans="1:9" x14ac:dyDescent="0.2">
      <c r="A422"/>
      <c r="B422"/>
      <c r="C422"/>
      <c r="D422"/>
      <c r="H422" s="6"/>
      <c r="I422" s="4"/>
    </row>
    <row r="423" spans="1:9" x14ac:dyDescent="0.2">
      <c r="A423"/>
      <c r="B423"/>
      <c r="C423"/>
      <c r="D423"/>
      <c r="H423" s="6"/>
      <c r="I423" s="4"/>
    </row>
    <row r="424" spans="1:9" x14ac:dyDescent="0.2">
      <c r="A424"/>
      <c r="B424"/>
      <c r="C424"/>
      <c r="D424"/>
      <c r="H424" s="6"/>
      <c r="I424" s="4"/>
    </row>
    <row r="425" spans="1:9" x14ac:dyDescent="0.2">
      <c r="A425"/>
      <c r="B425"/>
      <c r="C425"/>
      <c r="D425"/>
      <c r="H425" s="6"/>
      <c r="I425" s="4"/>
    </row>
    <row r="426" spans="1:9" x14ac:dyDescent="0.2">
      <c r="A426"/>
      <c r="B426"/>
      <c r="C426"/>
      <c r="D426"/>
      <c r="H426" s="6"/>
      <c r="I426" s="4"/>
    </row>
    <row r="427" spans="1:9" x14ac:dyDescent="0.2">
      <c r="A427"/>
      <c r="B427"/>
      <c r="C427"/>
      <c r="D427"/>
      <c r="H427" s="6"/>
      <c r="I427" s="4"/>
    </row>
    <row r="428" spans="1:9" x14ac:dyDescent="0.2">
      <c r="A428"/>
      <c r="B428"/>
      <c r="C428"/>
      <c r="D428"/>
      <c r="H428" s="6"/>
      <c r="I428" s="4"/>
    </row>
    <row r="429" spans="1:9" x14ac:dyDescent="0.2">
      <c r="A429"/>
      <c r="B429"/>
      <c r="C429"/>
      <c r="D429"/>
      <c r="H429" s="6"/>
      <c r="I429" s="4"/>
    </row>
    <row r="430" spans="1:9" x14ac:dyDescent="0.2">
      <c r="A430"/>
      <c r="B430"/>
      <c r="C430"/>
      <c r="D430"/>
      <c r="H430" s="6"/>
      <c r="I430" s="4"/>
    </row>
    <row r="431" spans="1:9" x14ac:dyDescent="0.2">
      <c r="A431"/>
      <c r="B431"/>
      <c r="C431"/>
      <c r="D431"/>
      <c r="H431" s="6"/>
      <c r="I431" s="4"/>
    </row>
    <row r="432" spans="1:9" x14ac:dyDescent="0.2">
      <c r="A432"/>
      <c r="B432"/>
      <c r="C432"/>
      <c r="D432"/>
      <c r="H432" s="6"/>
      <c r="I432" s="4"/>
    </row>
    <row r="433" spans="1:9" x14ac:dyDescent="0.2">
      <c r="A433"/>
      <c r="B433"/>
      <c r="C433"/>
      <c r="D433"/>
      <c r="H433" s="6"/>
      <c r="I433" s="4"/>
    </row>
    <row r="434" spans="1:9" x14ac:dyDescent="0.2">
      <c r="A434"/>
      <c r="B434"/>
      <c r="C434"/>
      <c r="D434"/>
      <c r="H434" s="6"/>
      <c r="I434" s="4"/>
    </row>
    <row r="435" spans="1:9" x14ac:dyDescent="0.2">
      <c r="A435"/>
      <c r="B435"/>
      <c r="C435"/>
      <c r="D435"/>
      <c r="H435" s="6"/>
      <c r="I435" s="4"/>
    </row>
    <row r="436" spans="1:9" x14ac:dyDescent="0.2">
      <c r="A436"/>
      <c r="B436"/>
      <c r="C436"/>
      <c r="D436"/>
      <c r="H436" s="6"/>
      <c r="I436" s="4"/>
    </row>
    <row r="437" spans="1:9" x14ac:dyDescent="0.2">
      <c r="A437"/>
      <c r="B437"/>
      <c r="C437"/>
      <c r="D437"/>
      <c r="H437" s="6"/>
      <c r="I437" s="4"/>
    </row>
    <row r="438" spans="1:9" x14ac:dyDescent="0.2">
      <c r="A438"/>
      <c r="B438"/>
      <c r="C438"/>
      <c r="D438"/>
      <c r="H438" s="6"/>
      <c r="I438" s="4"/>
    </row>
    <row r="439" spans="1:9" x14ac:dyDescent="0.2">
      <c r="A439"/>
      <c r="B439"/>
      <c r="C439"/>
      <c r="D439"/>
      <c r="H439" s="6"/>
      <c r="I439" s="4"/>
    </row>
    <row r="440" spans="1:9" x14ac:dyDescent="0.2">
      <c r="A440"/>
      <c r="B440"/>
      <c r="C440"/>
      <c r="D440"/>
      <c r="H440" s="6"/>
      <c r="I440" s="4"/>
    </row>
    <row r="441" spans="1:9" x14ac:dyDescent="0.2">
      <c r="A441"/>
      <c r="B441"/>
      <c r="C441"/>
      <c r="D441"/>
      <c r="H441" s="6"/>
      <c r="I441" s="4"/>
    </row>
    <row r="442" spans="1:9" x14ac:dyDescent="0.2">
      <c r="A442"/>
      <c r="B442"/>
      <c r="C442"/>
      <c r="D442"/>
      <c r="H442" s="6"/>
      <c r="I442" s="4"/>
    </row>
    <row r="443" spans="1:9" x14ac:dyDescent="0.2">
      <c r="A443"/>
      <c r="B443"/>
      <c r="C443"/>
      <c r="D443"/>
      <c r="H443" s="6"/>
      <c r="I443" s="4"/>
    </row>
    <row r="444" spans="1:9" x14ac:dyDescent="0.2">
      <c r="A444"/>
      <c r="B444"/>
      <c r="C444"/>
      <c r="D444"/>
      <c r="H444" s="6"/>
      <c r="I444" s="4"/>
    </row>
    <row r="445" spans="1:9" x14ac:dyDescent="0.2">
      <c r="A445"/>
      <c r="B445"/>
      <c r="C445"/>
      <c r="D445"/>
      <c r="H445" s="6"/>
      <c r="I445" s="4"/>
    </row>
    <row r="446" spans="1:9" x14ac:dyDescent="0.2">
      <c r="A446"/>
      <c r="B446"/>
      <c r="C446"/>
      <c r="D446"/>
      <c r="H446" s="6"/>
      <c r="I446" s="4"/>
    </row>
    <row r="447" spans="1:9" x14ac:dyDescent="0.2">
      <c r="A447"/>
      <c r="B447"/>
      <c r="C447"/>
      <c r="D447"/>
      <c r="H447" s="6"/>
      <c r="I447" s="4"/>
    </row>
    <row r="448" spans="1:9" x14ac:dyDescent="0.2">
      <c r="A448"/>
      <c r="B448"/>
      <c r="C448"/>
      <c r="D448"/>
      <c r="H448" s="6"/>
      <c r="I448" s="4"/>
    </row>
    <row r="449" spans="1:9" x14ac:dyDescent="0.2">
      <c r="A449"/>
      <c r="B449"/>
      <c r="C449"/>
      <c r="D449"/>
      <c r="H449" s="6"/>
      <c r="I449" s="4"/>
    </row>
    <row r="450" spans="1:9" x14ac:dyDescent="0.2">
      <c r="A450"/>
      <c r="B450"/>
      <c r="C450"/>
      <c r="D450"/>
      <c r="H450" s="6"/>
      <c r="I450" s="4"/>
    </row>
    <row r="451" spans="1:9" x14ac:dyDescent="0.2">
      <c r="A451"/>
      <c r="B451"/>
      <c r="C451"/>
      <c r="D451"/>
      <c r="H451" s="6"/>
      <c r="I451" s="4"/>
    </row>
    <row r="452" spans="1:9" x14ac:dyDescent="0.2">
      <c r="A452"/>
      <c r="B452"/>
      <c r="C452"/>
      <c r="D452"/>
      <c r="H452" s="6"/>
      <c r="I452" s="4"/>
    </row>
    <row r="453" spans="1:9" x14ac:dyDescent="0.2">
      <c r="A453"/>
      <c r="B453"/>
      <c r="C453"/>
      <c r="D453"/>
      <c r="H453" s="6"/>
      <c r="I453" s="4"/>
    </row>
    <row r="454" spans="1:9" x14ac:dyDescent="0.2">
      <c r="A454"/>
      <c r="B454"/>
      <c r="C454"/>
      <c r="D454"/>
      <c r="H454" s="6"/>
      <c r="I454" s="4"/>
    </row>
    <row r="455" spans="1:9" x14ac:dyDescent="0.2">
      <c r="A455"/>
      <c r="B455"/>
      <c r="C455"/>
      <c r="D455"/>
      <c r="H455" s="6"/>
      <c r="I455" s="4"/>
    </row>
    <row r="456" spans="1:9" x14ac:dyDescent="0.2">
      <c r="A456"/>
      <c r="B456"/>
      <c r="C456"/>
      <c r="D456"/>
      <c r="H456" s="6"/>
      <c r="I456" s="4"/>
    </row>
    <row r="457" spans="1:9" x14ac:dyDescent="0.2">
      <c r="A457"/>
      <c r="B457"/>
      <c r="C457"/>
      <c r="D457"/>
      <c r="H457" s="6"/>
      <c r="I457" s="4"/>
    </row>
    <row r="458" spans="1:9" x14ac:dyDescent="0.2">
      <c r="A458"/>
      <c r="B458"/>
      <c r="C458"/>
      <c r="D458"/>
      <c r="H458" s="6"/>
      <c r="I458" s="4"/>
    </row>
    <row r="459" spans="1:9" x14ac:dyDescent="0.2">
      <c r="A459"/>
      <c r="B459"/>
      <c r="C459"/>
      <c r="D459"/>
      <c r="H459" s="6"/>
      <c r="I459" s="4"/>
    </row>
    <row r="460" spans="1:9" x14ac:dyDescent="0.2">
      <c r="A460"/>
      <c r="B460"/>
      <c r="C460"/>
      <c r="D460"/>
      <c r="H460" s="6"/>
      <c r="I460" s="4"/>
    </row>
    <row r="461" spans="1:9" x14ac:dyDescent="0.2">
      <c r="A461"/>
      <c r="B461"/>
      <c r="C461"/>
      <c r="D461"/>
      <c r="H461" s="6"/>
      <c r="I461" s="4"/>
    </row>
    <row r="462" spans="1:9" x14ac:dyDescent="0.2">
      <c r="A462"/>
      <c r="B462"/>
      <c r="C462"/>
      <c r="D462"/>
      <c r="H462" s="6"/>
      <c r="I462" s="4"/>
    </row>
    <row r="463" spans="1:9" x14ac:dyDescent="0.2">
      <c r="A463"/>
      <c r="B463"/>
      <c r="C463"/>
      <c r="D463"/>
      <c r="H463" s="6"/>
      <c r="I463" s="4"/>
    </row>
    <row r="464" spans="1:9" x14ac:dyDescent="0.2">
      <c r="A464"/>
      <c r="B464"/>
      <c r="C464"/>
      <c r="D464"/>
      <c r="H464" s="6"/>
      <c r="I464" s="4"/>
    </row>
    <row r="465" spans="1:9" x14ac:dyDescent="0.2">
      <c r="A465"/>
      <c r="B465"/>
      <c r="C465"/>
      <c r="D465"/>
      <c r="H465" s="6"/>
      <c r="I465" s="4"/>
    </row>
    <row r="466" spans="1:9" x14ac:dyDescent="0.2">
      <c r="A466"/>
      <c r="B466"/>
      <c r="C466"/>
      <c r="D466"/>
      <c r="H466" s="6"/>
      <c r="I466" s="4"/>
    </row>
    <row r="467" spans="1:9" x14ac:dyDescent="0.2">
      <c r="A467"/>
      <c r="B467"/>
      <c r="C467"/>
      <c r="D467"/>
      <c r="H467" s="6"/>
      <c r="I467" s="4"/>
    </row>
    <row r="468" spans="1:9" x14ac:dyDescent="0.2">
      <c r="A468"/>
      <c r="B468"/>
      <c r="C468"/>
      <c r="D468"/>
      <c r="H468" s="6"/>
      <c r="I468" s="4"/>
    </row>
    <row r="469" spans="1:9" x14ac:dyDescent="0.2">
      <c r="A469"/>
      <c r="B469"/>
      <c r="C469"/>
      <c r="D469"/>
      <c r="H469" s="6"/>
      <c r="I469" s="4"/>
    </row>
    <row r="470" spans="1:9" x14ac:dyDescent="0.2">
      <c r="A470"/>
      <c r="B470"/>
      <c r="C470"/>
      <c r="D470"/>
      <c r="H470" s="6"/>
      <c r="I470" s="4"/>
    </row>
    <row r="471" spans="1:9" x14ac:dyDescent="0.2">
      <c r="A471"/>
      <c r="B471"/>
      <c r="C471"/>
      <c r="D471"/>
      <c r="H471" s="6"/>
      <c r="I471" s="4"/>
    </row>
    <row r="472" spans="1:9" x14ac:dyDescent="0.2">
      <c r="A472"/>
      <c r="B472"/>
      <c r="C472"/>
      <c r="D472"/>
      <c r="H472" s="6"/>
      <c r="I472" s="4"/>
    </row>
    <row r="473" spans="1:9" x14ac:dyDescent="0.2">
      <c r="A473"/>
      <c r="B473"/>
      <c r="C473"/>
      <c r="D473"/>
      <c r="H473" s="6"/>
      <c r="I473" s="4"/>
    </row>
    <row r="474" spans="1:9" x14ac:dyDescent="0.2">
      <c r="A474"/>
      <c r="B474"/>
      <c r="C474"/>
      <c r="D474"/>
      <c r="H474" s="6"/>
      <c r="I474" s="4"/>
    </row>
    <row r="475" spans="1:9" x14ac:dyDescent="0.2">
      <c r="A475"/>
      <c r="B475"/>
      <c r="C475"/>
      <c r="D475"/>
      <c r="H475" s="6"/>
      <c r="I475" s="4"/>
    </row>
    <row r="476" spans="1:9" x14ac:dyDescent="0.2">
      <c r="A476"/>
      <c r="B476"/>
      <c r="C476"/>
      <c r="D476"/>
      <c r="H476" s="6"/>
      <c r="I476" s="4"/>
    </row>
    <row r="477" spans="1:9" x14ac:dyDescent="0.2">
      <c r="A477"/>
      <c r="B477"/>
      <c r="C477"/>
      <c r="D477"/>
      <c r="H477" s="6"/>
      <c r="I477" s="4"/>
    </row>
    <row r="478" spans="1:9" x14ac:dyDescent="0.2">
      <c r="A478"/>
      <c r="B478"/>
      <c r="C478"/>
      <c r="D478"/>
      <c r="H478" s="6"/>
      <c r="I478" s="4"/>
    </row>
    <row r="479" spans="1:9" x14ac:dyDescent="0.2">
      <c r="A479"/>
      <c r="B479"/>
      <c r="C479"/>
      <c r="D479"/>
      <c r="H479" s="6"/>
      <c r="I479" s="4"/>
    </row>
    <row r="480" spans="1:9" x14ac:dyDescent="0.2">
      <c r="A480"/>
      <c r="B480"/>
      <c r="C480"/>
      <c r="D480"/>
      <c r="H480" s="6"/>
      <c r="I480" s="4"/>
    </row>
    <row r="481" spans="1:9" x14ac:dyDescent="0.2">
      <c r="A481"/>
      <c r="B481"/>
      <c r="C481"/>
      <c r="D481"/>
      <c r="H481" s="6"/>
      <c r="I481" s="4"/>
    </row>
    <row r="482" spans="1:9" x14ac:dyDescent="0.2">
      <c r="A482"/>
      <c r="B482"/>
      <c r="C482"/>
      <c r="D482"/>
      <c r="H482" s="6"/>
      <c r="I482" s="4"/>
    </row>
    <row r="483" spans="1:9" x14ac:dyDescent="0.2">
      <c r="A483"/>
      <c r="B483"/>
      <c r="C483"/>
      <c r="D483"/>
      <c r="H483" s="6"/>
      <c r="I483" s="4"/>
    </row>
    <row r="484" spans="1:9" x14ac:dyDescent="0.2">
      <c r="A484"/>
      <c r="B484"/>
      <c r="C484"/>
      <c r="D484"/>
      <c r="H484" s="6"/>
      <c r="I484" s="4"/>
    </row>
    <row r="485" spans="1:9" x14ac:dyDescent="0.2">
      <c r="A485"/>
      <c r="B485"/>
      <c r="C485"/>
      <c r="D485"/>
      <c r="H485" s="6"/>
      <c r="I485" s="4"/>
    </row>
    <row r="486" spans="1:9" x14ac:dyDescent="0.2">
      <c r="A486"/>
      <c r="B486"/>
      <c r="C486"/>
      <c r="D486"/>
      <c r="H486" s="6"/>
      <c r="I486" s="4"/>
    </row>
    <row r="487" spans="1:9" x14ac:dyDescent="0.2">
      <c r="A487"/>
      <c r="B487"/>
      <c r="C487"/>
      <c r="D487"/>
      <c r="H487" s="6"/>
      <c r="I487" s="4"/>
    </row>
    <row r="488" spans="1:9" x14ac:dyDescent="0.2">
      <c r="A488"/>
      <c r="B488"/>
      <c r="C488"/>
      <c r="D488"/>
      <c r="H488" s="6"/>
      <c r="I488" s="4"/>
    </row>
    <row r="489" spans="1:9" x14ac:dyDescent="0.2">
      <c r="A489"/>
      <c r="B489"/>
      <c r="C489"/>
      <c r="D489"/>
      <c r="H489" s="6"/>
      <c r="I489" s="4"/>
    </row>
    <row r="490" spans="1:9" x14ac:dyDescent="0.2">
      <c r="A490"/>
      <c r="B490"/>
      <c r="C490"/>
      <c r="D490"/>
      <c r="H490" s="6"/>
      <c r="I490" s="4"/>
    </row>
    <row r="491" spans="1:9" x14ac:dyDescent="0.2">
      <c r="A491"/>
      <c r="B491"/>
      <c r="C491"/>
      <c r="D491"/>
      <c r="H491" s="6"/>
      <c r="I491" s="4"/>
    </row>
    <row r="492" spans="1:9" x14ac:dyDescent="0.2">
      <c r="A492"/>
      <c r="B492"/>
      <c r="C492"/>
      <c r="D492"/>
      <c r="H492" s="6"/>
      <c r="I492" s="4"/>
    </row>
    <row r="493" spans="1:9" x14ac:dyDescent="0.2">
      <c r="A493"/>
      <c r="B493"/>
      <c r="C493"/>
      <c r="D493"/>
      <c r="H493" s="6"/>
      <c r="I493" s="4"/>
    </row>
    <row r="494" spans="1:9" x14ac:dyDescent="0.2">
      <c r="A494"/>
      <c r="B494"/>
      <c r="C494"/>
      <c r="D494"/>
      <c r="H494" s="6"/>
      <c r="I494" s="4"/>
    </row>
    <row r="495" spans="1:9" x14ac:dyDescent="0.2">
      <c r="A495"/>
      <c r="B495"/>
      <c r="C495"/>
      <c r="D495"/>
      <c r="H495" s="6"/>
      <c r="I495" s="4"/>
    </row>
    <row r="496" spans="1:9" x14ac:dyDescent="0.2">
      <c r="A496"/>
      <c r="B496"/>
      <c r="C496"/>
      <c r="D496"/>
      <c r="H496" s="6"/>
      <c r="I496" s="4"/>
    </row>
    <row r="497" spans="1:9" x14ac:dyDescent="0.2">
      <c r="A497"/>
      <c r="B497"/>
      <c r="C497"/>
      <c r="D497"/>
      <c r="H497" s="6"/>
      <c r="I497" s="4"/>
    </row>
    <row r="498" spans="1:9" x14ac:dyDescent="0.2">
      <c r="A498"/>
      <c r="B498"/>
      <c r="C498"/>
      <c r="D498"/>
      <c r="H498" s="6"/>
      <c r="I498" s="4"/>
    </row>
    <row r="499" spans="1:9" x14ac:dyDescent="0.2">
      <c r="A499"/>
      <c r="B499"/>
      <c r="C499"/>
      <c r="D499"/>
      <c r="H499" s="6"/>
      <c r="I499" s="4"/>
    </row>
    <row r="500" spans="1:9" x14ac:dyDescent="0.2">
      <c r="A500"/>
      <c r="B500"/>
      <c r="C500"/>
      <c r="D500"/>
      <c r="H500" s="6"/>
      <c r="I500" s="4"/>
    </row>
    <row r="501" spans="1:9" x14ac:dyDescent="0.2">
      <c r="A501"/>
      <c r="B501"/>
      <c r="C501"/>
      <c r="D501"/>
      <c r="H501" s="6"/>
      <c r="I501" s="4"/>
    </row>
    <row r="502" spans="1:9" x14ac:dyDescent="0.2">
      <c r="A502"/>
      <c r="B502"/>
      <c r="C502"/>
      <c r="D502"/>
      <c r="H502" s="6"/>
      <c r="I502" s="4"/>
    </row>
    <row r="503" spans="1:9" x14ac:dyDescent="0.2">
      <c r="A503"/>
      <c r="B503"/>
      <c r="C503"/>
      <c r="D503"/>
      <c r="H503" s="6"/>
      <c r="I503" s="4"/>
    </row>
    <row r="504" spans="1:9" x14ac:dyDescent="0.2">
      <c r="A504"/>
      <c r="B504"/>
      <c r="C504"/>
      <c r="D504"/>
      <c r="H504" s="6"/>
      <c r="I504" s="4"/>
    </row>
    <row r="505" spans="1:9" x14ac:dyDescent="0.2">
      <c r="A505"/>
      <c r="B505"/>
      <c r="C505"/>
      <c r="D505"/>
      <c r="H505" s="6"/>
      <c r="I505" s="4"/>
    </row>
    <row r="506" spans="1:9" x14ac:dyDescent="0.2">
      <c r="A506"/>
      <c r="B506"/>
      <c r="C506"/>
      <c r="D506"/>
      <c r="H506" s="6"/>
      <c r="I506" s="4"/>
    </row>
    <row r="507" spans="1:9" x14ac:dyDescent="0.2">
      <c r="A507"/>
      <c r="B507"/>
      <c r="C507"/>
      <c r="D507"/>
      <c r="H507" s="6"/>
      <c r="I507" s="4"/>
    </row>
    <row r="508" spans="1:9" x14ac:dyDescent="0.2">
      <c r="A508"/>
      <c r="B508"/>
      <c r="C508"/>
      <c r="D508"/>
      <c r="H508" s="6"/>
      <c r="I508" s="4"/>
    </row>
    <row r="509" spans="1:9" x14ac:dyDescent="0.2">
      <c r="A509"/>
      <c r="B509"/>
      <c r="C509"/>
      <c r="D509"/>
      <c r="H509" s="6"/>
      <c r="I509" s="4"/>
    </row>
    <row r="510" spans="1:9" x14ac:dyDescent="0.2">
      <c r="A510"/>
      <c r="B510"/>
      <c r="C510"/>
      <c r="D510"/>
      <c r="H510" s="6"/>
      <c r="I510" s="4"/>
    </row>
    <row r="511" spans="1:9" x14ac:dyDescent="0.2">
      <c r="A511"/>
      <c r="B511"/>
      <c r="C511"/>
      <c r="D511"/>
      <c r="H511" s="6"/>
      <c r="I511" s="4"/>
    </row>
    <row r="512" spans="1:9" x14ac:dyDescent="0.2">
      <c r="A512"/>
      <c r="B512"/>
      <c r="C512"/>
      <c r="D512"/>
      <c r="H512" s="6"/>
      <c r="I512" s="4"/>
    </row>
    <row r="513" spans="1:9" x14ac:dyDescent="0.2">
      <c r="A513"/>
      <c r="B513"/>
      <c r="C513"/>
      <c r="D513"/>
      <c r="H513" s="6"/>
      <c r="I513" s="4"/>
    </row>
    <row r="514" spans="1:9" x14ac:dyDescent="0.2">
      <c r="A514"/>
      <c r="B514"/>
      <c r="C514"/>
      <c r="D514"/>
      <c r="H514" s="6"/>
      <c r="I514" s="4"/>
    </row>
    <row r="515" spans="1:9" x14ac:dyDescent="0.2">
      <c r="A515"/>
      <c r="B515"/>
      <c r="C515"/>
      <c r="D515"/>
      <c r="H515" s="6"/>
      <c r="I515" s="4"/>
    </row>
    <row r="516" spans="1:9" x14ac:dyDescent="0.2">
      <c r="A516"/>
      <c r="B516"/>
      <c r="C516"/>
      <c r="D516"/>
      <c r="H516" s="6"/>
      <c r="I516" s="4"/>
    </row>
    <row r="517" spans="1:9" x14ac:dyDescent="0.2">
      <c r="A517"/>
      <c r="B517"/>
      <c r="C517"/>
      <c r="D517"/>
      <c r="H517" s="6"/>
      <c r="I517" s="4"/>
    </row>
    <row r="518" spans="1:9" x14ac:dyDescent="0.2">
      <c r="A518"/>
      <c r="B518"/>
      <c r="C518"/>
      <c r="D518"/>
      <c r="H518" s="6"/>
      <c r="I518" s="4"/>
    </row>
    <row r="519" spans="1:9" x14ac:dyDescent="0.2">
      <c r="A519"/>
      <c r="B519"/>
      <c r="C519"/>
      <c r="D519"/>
      <c r="H519" s="6"/>
      <c r="I519" s="4"/>
    </row>
    <row r="520" spans="1:9" x14ac:dyDescent="0.2">
      <c r="A520"/>
      <c r="B520"/>
      <c r="C520"/>
      <c r="D520"/>
      <c r="H520" s="6"/>
      <c r="I520" s="4"/>
    </row>
    <row r="521" spans="1:9" x14ac:dyDescent="0.2">
      <c r="A521"/>
      <c r="B521"/>
      <c r="C521"/>
      <c r="D521"/>
      <c r="H521" s="6"/>
      <c r="I521" s="4"/>
    </row>
    <row r="522" spans="1:9" x14ac:dyDescent="0.2">
      <c r="A522"/>
      <c r="B522"/>
      <c r="C522"/>
      <c r="D522"/>
      <c r="H522" s="6"/>
      <c r="I522" s="4"/>
    </row>
    <row r="523" spans="1:9" x14ac:dyDescent="0.2">
      <c r="A523"/>
      <c r="B523"/>
      <c r="C523"/>
      <c r="D523"/>
      <c r="H523" s="6"/>
      <c r="I523" s="4"/>
    </row>
    <row r="524" spans="1:9" x14ac:dyDescent="0.2">
      <c r="A524"/>
      <c r="B524"/>
      <c r="C524"/>
      <c r="D524"/>
      <c r="H524" s="6"/>
      <c r="I524" s="4"/>
    </row>
    <row r="525" spans="1:9" x14ac:dyDescent="0.2">
      <c r="A525"/>
      <c r="B525"/>
      <c r="C525"/>
      <c r="D525"/>
      <c r="H525" s="6"/>
      <c r="I525" s="4"/>
    </row>
    <row r="526" spans="1:9" x14ac:dyDescent="0.2">
      <c r="A526"/>
      <c r="B526"/>
      <c r="C526"/>
      <c r="D526"/>
      <c r="H526" s="6"/>
      <c r="I526" s="4"/>
    </row>
    <row r="527" spans="1:9" x14ac:dyDescent="0.2">
      <c r="A527"/>
      <c r="B527"/>
      <c r="C527"/>
      <c r="D527"/>
      <c r="H527" s="6"/>
      <c r="I527" s="4"/>
    </row>
    <row r="528" spans="1:9" x14ac:dyDescent="0.2">
      <c r="A528"/>
      <c r="B528"/>
      <c r="C528"/>
      <c r="D528"/>
      <c r="H528" s="6"/>
      <c r="I528" s="4"/>
    </row>
    <row r="529" spans="1:9" x14ac:dyDescent="0.2">
      <c r="A529"/>
      <c r="B529"/>
      <c r="C529"/>
      <c r="D529"/>
      <c r="H529" s="6"/>
      <c r="I529" s="4"/>
    </row>
    <row r="530" spans="1:9" x14ac:dyDescent="0.2">
      <c r="A530"/>
      <c r="B530"/>
      <c r="C530"/>
      <c r="D530"/>
      <c r="H530" s="6"/>
      <c r="I530" s="4"/>
    </row>
    <row r="531" spans="1:9" x14ac:dyDescent="0.2">
      <c r="A531"/>
      <c r="B531"/>
      <c r="C531"/>
      <c r="D531"/>
      <c r="H531" s="6"/>
      <c r="I531" s="4"/>
    </row>
    <row r="532" spans="1:9" x14ac:dyDescent="0.2">
      <c r="A532"/>
      <c r="B532"/>
      <c r="C532"/>
      <c r="D532"/>
      <c r="H532" s="6"/>
      <c r="I532" s="4"/>
    </row>
    <row r="533" spans="1:9" x14ac:dyDescent="0.2">
      <c r="A533"/>
      <c r="B533"/>
      <c r="C533"/>
      <c r="D533"/>
      <c r="H533" s="6"/>
      <c r="I533" s="4"/>
    </row>
    <row r="534" spans="1:9" x14ac:dyDescent="0.2">
      <c r="A534"/>
      <c r="B534"/>
      <c r="C534"/>
      <c r="D534"/>
      <c r="H534" s="6"/>
      <c r="I534" s="4"/>
    </row>
    <row r="535" spans="1:9" x14ac:dyDescent="0.2">
      <c r="A535"/>
      <c r="B535"/>
      <c r="C535"/>
      <c r="D535"/>
      <c r="H535" s="6"/>
      <c r="I535" s="4"/>
    </row>
    <row r="536" spans="1:9" x14ac:dyDescent="0.2">
      <c r="A536"/>
      <c r="B536"/>
      <c r="C536"/>
      <c r="D536"/>
      <c r="H536" s="6"/>
      <c r="I536" s="4"/>
    </row>
    <row r="537" spans="1:9" x14ac:dyDescent="0.2">
      <c r="A537"/>
      <c r="B537"/>
      <c r="C537"/>
      <c r="D537"/>
      <c r="H537" s="6"/>
      <c r="I537" s="4"/>
    </row>
    <row r="538" spans="1:9" x14ac:dyDescent="0.2">
      <c r="A538"/>
      <c r="B538"/>
      <c r="C538"/>
      <c r="D538"/>
      <c r="H538" s="6"/>
      <c r="I538" s="4"/>
    </row>
    <row r="539" spans="1:9" x14ac:dyDescent="0.2">
      <c r="A539"/>
      <c r="B539"/>
      <c r="C539"/>
      <c r="D539"/>
      <c r="H539" s="6"/>
      <c r="I539" s="4"/>
    </row>
    <row r="540" spans="1:9" x14ac:dyDescent="0.2">
      <c r="A540"/>
      <c r="B540"/>
      <c r="C540"/>
      <c r="D540"/>
      <c r="H540" s="6"/>
      <c r="I540" s="4"/>
    </row>
    <row r="541" spans="1:9" x14ac:dyDescent="0.2">
      <c r="A541"/>
      <c r="B541"/>
      <c r="C541"/>
      <c r="D541"/>
      <c r="H541" s="6"/>
      <c r="I541" s="4"/>
    </row>
    <row r="542" spans="1:9" x14ac:dyDescent="0.2">
      <c r="A542"/>
      <c r="B542"/>
      <c r="C542"/>
      <c r="D542"/>
      <c r="H542" s="6"/>
      <c r="I542" s="4"/>
    </row>
    <row r="543" spans="1:9" x14ac:dyDescent="0.2">
      <c r="A543"/>
      <c r="B543"/>
      <c r="C543"/>
      <c r="D543"/>
      <c r="H543" s="6"/>
      <c r="I543" s="4"/>
    </row>
    <row r="544" spans="1:9" x14ac:dyDescent="0.2">
      <c r="A544"/>
      <c r="B544"/>
      <c r="C544"/>
      <c r="D544"/>
      <c r="H544" s="6"/>
      <c r="I544" s="4"/>
    </row>
    <row r="545" spans="1:9" x14ac:dyDescent="0.2">
      <c r="A545"/>
      <c r="B545"/>
      <c r="C545"/>
      <c r="D545"/>
      <c r="H545" s="6"/>
      <c r="I545" s="4"/>
    </row>
    <row r="546" spans="1:9" x14ac:dyDescent="0.2">
      <c r="A546"/>
      <c r="B546"/>
      <c r="C546"/>
      <c r="D546"/>
      <c r="H546" s="6"/>
      <c r="I546" s="4"/>
    </row>
    <row r="547" spans="1:9" x14ac:dyDescent="0.2">
      <c r="A547"/>
      <c r="B547"/>
      <c r="C547"/>
      <c r="D547"/>
      <c r="H547" s="6"/>
      <c r="I547" s="4"/>
    </row>
    <row r="548" spans="1:9" x14ac:dyDescent="0.2">
      <c r="A548"/>
      <c r="B548"/>
      <c r="C548"/>
      <c r="D548"/>
      <c r="H548" s="6"/>
      <c r="I548" s="4"/>
    </row>
    <row r="549" spans="1:9" x14ac:dyDescent="0.2">
      <c r="A549"/>
      <c r="B549"/>
      <c r="C549"/>
      <c r="D549"/>
      <c r="H549" s="6"/>
      <c r="I549" s="4"/>
    </row>
    <row r="550" spans="1:9" x14ac:dyDescent="0.2">
      <c r="A550"/>
      <c r="B550"/>
      <c r="C550"/>
      <c r="D550"/>
      <c r="H550" s="6"/>
      <c r="I550" s="4"/>
    </row>
    <row r="551" spans="1:9" x14ac:dyDescent="0.2">
      <c r="A551"/>
      <c r="B551"/>
      <c r="C551"/>
      <c r="D551"/>
      <c r="H551" s="6"/>
      <c r="I551" s="4"/>
    </row>
    <row r="552" spans="1:9" x14ac:dyDescent="0.2">
      <c r="A552"/>
      <c r="B552"/>
      <c r="C552"/>
      <c r="D552"/>
      <c r="H552" s="6"/>
      <c r="I552" s="4"/>
    </row>
    <row r="553" spans="1:9" x14ac:dyDescent="0.2">
      <c r="A553"/>
      <c r="B553"/>
      <c r="C553"/>
      <c r="D553"/>
      <c r="H553" s="6"/>
      <c r="I553" s="4"/>
    </row>
    <row r="554" spans="1:9" x14ac:dyDescent="0.2">
      <c r="A554"/>
      <c r="B554"/>
      <c r="C554"/>
      <c r="D554"/>
      <c r="H554" s="6"/>
      <c r="I554" s="4"/>
    </row>
    <row r="555" spans="1:9" x14ac:dyDescent="0.2">
      <c r="A555"/>
      <c r="B555"/>
      <c r="C555"/>
      <c r="D555"/>
      <c r="H555" s="6"/>
      <c r="I555" s="4"/>
    </row>
    <row r="556" spans="1:9" x14ac:dyDescent="0.2">
      <c r="A556"/>
      <c r="B556"/>
      <c r="C556"/>
      <c r="D556"/>
      <c r="H556" s="6"/>
      <c r="I556" s="4"/>
    </row>
    <row r="557" spans="1:9" x14ac:dyDescent="0.2">
      <c r="A557"/>
      <c r="B557"/>
      <c r="C557"/>
      <c r="D557"/>
      <c r="H557" s="6"/>
      <c r="I557" s="4"/>
    </row>
    <row r="558" spans="1:9" x14ac:dyDescent="0.2">
      <c r="A558"/>
      <c r="B558"/>
      <c r="C558"/>
      <c r="D558"/>
      <c r="H558" s="6"/>
      <c r="I558" s="4"/>
    </row>
    <row r="559" spans="1:9" x14ac:dyDescent="0.2">
      <c r="A559"/>
      <c r="B559"/>
      <c r="C559"/>
      <c r="D559"/>
      <c r="H559" s="6"/>
      <c r="I559" s="4"/>
    </row>
    <row r="560" spans="1:9" x14ac:dyDescent="0.2">
      <c r="A560"/>
      <c r="B560"/>
      <c r="C560"/>
      <c r="D560"/>
      <c r="H560" s="6"/>
      <c r="I560" s="4"/>
    </row>
    <row r="561" spans="1:9" x14ac:dyDescent="0.2">
      <c r="A561"/>
      <c r="B561"/>
      <c r="C561"/>
      <c r="D561"/>
      <c r="H561" s="6"/>
      <c r="I561" s="4"/>
    </row>
    <row r="562" spans="1:9" x14ac:dyDescent="0.2">
      <c r="A562"/>
      <c r="B562"/>
      <c r="C562"/>
      <c r="D562"/>
      <c r="H562" s="6"/>
      <c r="I562" s="4"/>
    </row>
    <row r="563" spans="1:9" x14ac:dyDescent="0.2">
      <c r="A563"/>
      <c r="B563"/>
      <c r="C563"/>
      <c r="D563"/>
      <c r="H563" s="6"/>
      <c r="I563" s="4"/>
    </row>
    <row r="564" spans="1:9" x14ac:dyDescent="0.2">
      <c r="A564"/>
      <c r="B564"/>
      <c r="C564"/>
      <c r="D564"/>
      <c r="H564" s="6"/>
      <c r="I564" s="4"/>
    </row>
    <row r="565" spans="1:9" x14ac:dyDescent="0.2">
      <c r="A565"/>
      <c r="B565"/>
      <c r="C565"/>
      <c r="D565"/>
      <c r="H565" s="6"/>
      <c r="I565" s="4"/>
    </row>
    <row r="566" spans="1:9" x14ac:dyDescent="0.2">
      <c r="A566"/>
      <c r="B566"/>
      <c r="C566"/>
      <c r="D566"/>
      <c r="H566" s="6"/>
      <c r="I566" s="4"/>
    </row>
    <row r="567" spans="1:9" x14ac:dyDescent="0.2">
      <c r="A567"/>
      <c r="B567"/>
      <c r="C567"/>
      <c r="D567"/>
      <c r="H567" s="6"/>
      <c r="I567" s="4"/>
    </row>
    <row r="568" spans="1:9" x14ac:dyDescent="0.2">
      <c r="A568"/>
      <c r="B568"/>
      <c r="C568"/>
      <c r="D568"/>
      <c r="H568" s="6"/>
      <c r="I568" s="4"/>
    </row>
    <row r="569" spans="1:9" x14ac:dyDescent="0.2">
      <c r="A569"/>
      <c r="B569"/>
      <c r="C569"/>
      <c r="D569"/>
      <c r="H569" s="6"/>
      <c r="I569" s="4"/>
    </row>
    <row r="570" spans="1:9" x14ac:dyDescent="0.2">
      <c r="A570"/>
      <c r="B570"/>
      <c r="C570"/>
      <c r="D570"/>
      <c r="H570" s="6"/>
      <c r="I570" s="4"/>
    </row>
    <row r="571" spans="1:9" x14ac:dyDescent="0.2">
      <c r="A571"/>
      <c r="B571"/>
      <c r="C571"/>
      <c r="D571"/>
      <c r="H571" s="6"/>
      <c r="I571" s="4"/>
    </row>
    <row r="572" spans="1:9" x14ac:dyDescent="0.2">
      <c r="A572"/>
      <c r="B572"/>
      <c r="C572"/>
      <c r="D572"/>
      <c r="H572" s="6"/>
      <c r="I572" s="4"/>
    </row>
    <row r="573" spans="1:9" x14ac:dyDescent="0.2">
      <c r="A573"/>
      <c r="B573"/>
      <c r="C573"/>
      <c r="D573"/>
      <c r="H573" s="6"/>
      <c r="I573" s="4"/>
    </row>
    <row r="574" spans="1:9" x14ac:dyDescent="0.2">
      <c r="A574"/>
      <c r="B574"/>
      <c r="C574"/>
      <c r="D574"/>
      <c r="H574" s="6"/>
      <c r="I574" s="4"/>
    </row>
    <row r="575" spans="1:9" x14ac:dyDescent="0.2">
      <c r="A575"/>
      <c r="B575"/>
      <c r="C575"/>
      <c r="D575"/>
      <c r="H575" s="6"/>
      <c r="I575" s="4"/>
    </row>
    <row r="576" spans="1:9" x14ac:dyDescent="0.2">
      <c r="A576"/>
      <c r="B576"/>
      <c r="C576"/>
      <c r="D576"/>
      <c r="H576" s="6"/>
      <c r="I576" s="4"/>
    </row>
    <row r="577" spans="1:9" x14ac:dyDescent="0.2">
      <c r="A577"/>
      <c r="B577"/>
      <c r="C577"/>
      <c r="D577"/>
      <c r="H577" s="6"/>
      <c r="I577" s="4"/>
    </row>
    <row r="578" spans="1:9" x14ac:dyDescent="0.2">
      <c r="A578"/>
      <c r="B578"/>
      <c r="C578"/>
      <c r="D578"/>
      <c r="H578" s="6"/>
      <c r="I578" s="4"/>
    </row>
    <row r="579" spans="1:9" x14ac:dyDescent="0.2">
      <c r="A579"/>
      <c r="B579"/>
      <c r="C579"/>
      <c r="D579"/>
      <c r="H579" s="6"/>
      <c r="I579" s="4"/>
    </row>
    <row r="580" spans="1:9" x14ac:dyDescent="0.2">
      <c r="A580"/>
      <c r="B580"/>
      <c r="C580"/>
      <c r="D580"/>
      <c r="H580" s="6"/>
      <c r="I580" s="4"/>
    </row>
    <row r="581" spans="1:9" x14ac:dyDescent="0.2">
      <c r="A581"/>
      <c r="B581"/>
      <c r="C581"/>
      <c r="D581"/>
      <c r="H581" s="6"/>
      <c r="I581" s="4"/>
    </row>
    <row r="582" spans="1:9" x14ac:dyDescent="0.2">
      <c r="A582"/>
      <c r="B582"/>
      <c r="C582"/>
      <c r="D582"/>
      <c r="H582" s="6"/>
      <c r="I582" s="4"/>
    </row>
    <row r="583" spans="1:9" x14ac:dyDescent="0.2">
      <c r="A583"/>
      <c r="B583"/>
      <c r="C583"/>
      <c r="D583"/>
      <c r="H583" s="6"/>
      <c r="I583" s="4"/>
    </row>
    <row r="584" spans="1:9" x14ac:dyDescent="0.2">
      <c r="A584"/>
      <c r="B584"/>
      <c r="C584"/>
      <c r="D584"/>
      <c r="H584" s="6"/>
      <c r="I584" s="4"/>
    </row>
    <row r="585" spans="1:9" x14ac:dyDescent="0.2">
      <c r="A585"/>
      <c r="B585"/>
      <c r="C585"/>
      <c r="D585"/>
      <c r="H585" s="6"/>
      <c r="I585" s="4"/>
    </row>
    <row r="586" spans="1:9" x14ac:dyDescent="0.2">
      <c r="A586"/>
      <c r="B586"/>
      <c r="C586"/>
      <c r="D586"/>
      <c r="H586" s="6"/>
      <c r="I586" s="4"/>
    </row>
    <row r="587" spans="1:9" x14ac:dyDescent="0.2">
      <c r="A587"/>
      <c r="B587"/>
      <c r="C587"/>
      <c r="D587"/>
      <c r="H587" s="6"/>
      <c r="I587" s="4"/>
    </row>
    <row r="588" spans="1:9" x14ac:dyDescent="0.2">
      <c r="A588"/>
      <c r="B588"/>
      <c r="C588"/>
      <c r="D588"/>
      <c r="H588" s="6"/>
      <c r="I588" s="4"/>
    </row>
    <row r="589" spans="1:9" x14ac:dyDescent="0.2">
      <c r="A589"/>
      <c r="B589"/>
      <c r="C589"/>
      <c r="D589"/>
      <c r="H589" s="6"/>
      <c r="I589" s="4"/>
    </row>
    <row r="590" spans="1:9" x14ac:dyDescent="0.2">
      <c r="A590"/>
      <c r="B590"/>
      <c r="C590"/>
      <c r="D590"/>
      <c r="H590" s="6"/>
      <c r="I590" s="4"/>
    </row>
    <row r="591" spans="1:9" x14ac:dyDescent="0.2">
      <c r="A591"/>
      <c r="B591"/>
      <c r="C591"/>
      <c r="D591"/>
      <c r="H591" s="6"/>
      <c r="I591" s="4"/>
    </row>
    <row r="592" spans="1:9" x14ac:dyDescent="0.2">
      <c r="A592"/>
      <c r="B592"/>
      <c r="C592"/>
      <c r="D592"/>
      <c r="H592" s="6"/>
      <c r="I592" s="4"/>
    </row>
    <row r="593" spans="1:9" x14ac:dyDescent="0.2">
      <c r="A593"/>
      <c r="B593"/>
      <c r="C593"/>
      <c r="D593"/>
      <c r="H593" s="6"/>
      <c r="I593" s="4"/>
    </row>
    <row r="594" spans="1:9" x14ac:dyDescent="0.2">
      <c r="A594"/>
      <c r="B594"/>
      <c r="C594"/>
      <c r="D594"/>
      <c r="H594" s="6"/>
      <c r="I594" s="4"/>
    </row>
    <row r="595" spans="1:9" x14ac:dyDescent="0.2">
      <c r="A595"/>
      <c r="B595"/>
      <c r="C595"/>
      <c r="D595"/>
      <c r="H595" s="6"/>
      <c r="I595" s="4"/>
    </row>
    <row r="596" spans="1:9" x14ac:dyDescent="0.2">
      <c r="A596"/>
      <c r="B596"/>
      <c r="C596"/>
      <c r="D596"/>
      <c r="H596" s="6"/>
      <c r="I596" s="4"/>
    </row>
    <row r="597" spans="1:9" x14ac:dyDescent="0.2">
      <c r="A597"/>
      <c r="B597"/>
      <c r="C597"/>
      <c r="D597"/>
      <c r="H597" s="6"/>
      <c r="I597" s="4"/>
    </row>
    <row r="598" spans="1:9" x14ac:dyDescent="0.2">
      <c r="A598"/>
      <c r="B598"/>
      <c r="C598"/>
      <c r="D598"/>
      <c r="H598" s="6"/>
      <c r="I598" s="4"/>
    </row>
    <row r="599" spans="1:9" x14ac:dyDescent="0.2">
      <c r="A599"/>
      <c r="B599"/>
      <c r="C599"/>
      <c r="D599"/>
      <c r="H599" s="6"/>
      <c r="I599" s="4"/>
    </row>
    <row r="600" spans="1:9" x14ac:dyDescent="0.2">
      <c r="A600"/>
      <c r="B600"/>
      <c r="C600"/>
      <c r="D600"/>
      <c r="H600" s="6"/>
      <c r="I600" s="4"/>
    </row>
    <row r="601" spans="1:9" x14ac:dyDescent="0.2">
      <c r="A601"/>
      <c r="B601"/>
      <c r="C601"/>
      <c r="D601"/>
      <c r="H601" s="6"/>
      <c r="I601" s="4"/>
    </row>
    <row r="602" spans="1:9" x14ac:dyDescent="0.2">
      <c r="A602"/>
      <c r="B602"/>
      <c r="C602"/>
      <c r="D602"/>
      <c r="H602" s="6"/>
      <c r="I602" s="4"/>
    </row>
    <row r="603" spans="1:9" x14ac:dyDescent="0.2">
      <c r="A603"/>
      <c r="B603"/>
      <c r="C603"/>
      <c r="D603"/>
      <c r="H603" s="6"/>
      <c r="I603" s="4"/>
    </row>
    <row r="604" spans="1:9" x14ac:dyDescent="0.2">
      <c r="A604"/>
      <c r="B604"/>
      <c r="C604"/>
      <c r="D604"/>
      <c r="H604" s="6"/>
      <c r="I604" s="4"/>
    </row>
    <row r="605" spans="1:9" x14ac:dyDescent="0.2">
      <c r="A605"/>
      <c r="B605"/>
      <c r="C605"/>
      <c r="D605"/>
      <c r="H605" s="6"/>
      <c r="I605" s="4"/>
    </row>
    <row r="606" spans="1:9" x14ac:dyDescent="0.2">
      <c r="A606"/>
      <c r="B606"/>
      <c r="C606"/>
      <c r="D606"/>
      <c r="H606" s="6"/>
      <c r="I606" s="4"/>
    </row>
    <row r="607" spans="1:9" x14ac:dyDescent="0.2">
      <c r="A607"/>
      <c r="B607"/>
      <c r="C607"/>
      <c r="D607"/>
      <c r="H607" s="6"/>
      <c r="I607" s="4"/>
    </row>
    <row r="608" spans="1:9" x14ac:dyDescent="0.2">
      <c r="A608"/>
      <c r="B608"/>
      <c r="C608"/>
      <c r="D608"/>
      <c r="H608" s="6"/>
      <c r="I608" s="4"/>
    </row>
    <row r="609" spans="1:9" x14ac:dyDescent="0.2">
      <c r="A609"/>
      <c r="B609"/>
      <c r="C609"/>
      <c r="D609"/>
      <c r="H609" s="6"/>
      <c r="I609" s="4"/>
    </row>
    <row r="610" spans="1:9" x14ac:dyDescent="0.2">
      <c r="A610"/>
      <c r="B610"/>
      <c r="C610"/>
      <c r="D610"/>
      <c r="H610" s="6"/>
      <c r="I610" s="4"/>
    </row>
    <row r="611" spans="1:9" x14ac:dyDescent="0.2">
      <c r="A611"/>
      <c r="B611"/>
      <c r="C611"/>
      <c r="D611"/>
      <c r="H611" s="6"/>
      <c r="I611" s="4"/>
    </row>
    <row r="612" spans="1:9" x14ac:dyDescent="0.2">
      <c r="A612"/>
      <c r="B612"/>
      <c r="C612"/>
      <c r="D612"/>
      <c r="H612" s="6"/>
      <c r="I612" s="4"/>
    </row>
    <row r="613" spans="1:9" x14ac:dyDescent="0.2">
      <c r="A613"/>
      <c r="B613"/>
      <c r="C613"/>
      <c r="D613"/>
      <c r="H613" s="6"/>
      <c r="I613" s="4"/>
    </row>
    <row r="614" spans="1:9" x14ac:dyDescent="0.2">
      <c r="A614"/>
      <c r="B614"/>
      <c r="C614"/>
      <c r="D614"/>
      <c r="H614" s="6"/>
      <c r="I614" s="4"/>
    </row>
    <row r="615" spans="1:9" x14ac:dyDescent="0.2">
      <c r="A615"/>
      <c r="B615"/>
      <c r="C615"/>
      <c r="D615"/>
      <c r="H615" s="6"/>
      <c r="I615" s="4"/>
    </row>
    <row r="616" spans="1:9" x14ac:dyDescent="0.2">
      <c r="A616"/>
      <c r="B616"/>
      <c r="C616"/>
      <c r="D616"/>
      <c r="H616" s="6"/>
      <c r="I616" s="4"/>
    </row>
    <row r="617" spans="1:9" x14ac:dyDescent="0.2">
      <c r="A617"/>
      <c r="B617"/>
      <c r="C617"/>
      <c r="D617"/>
      <c r="H617" s="6"/>
      <c r="I617" s="4"/>
    </row>
    <row r="618" spans="1:9" x14ac:dyDescent="0.2">
      <c r="A618"/>
      <c r="B618"/>
      <c r="C618"/>
      <c r="D618"/>
      <c r="H618" s="6"/>
      <c r="I618" s="4"/>
    </row>
    <row r="619" spans="1:9" x14ac:dyDescent="0.2">
      <c r="A619"/>
      <c r="B619"/>
      <c r="C619"/>
      <c r="D619"/>
      <c r="H619" s="6"/>
      <c r="I619" s="4"/>
    </row>
    <row r="620" spans="1:9" x14ac:dyDescent="0.2">
      <c r="A620"/>
      <c r="B620"/>
      <c r="C620"/>
      <c r="D620"/>
      <c r="H620" s="6"/>
      <c r="I620" s="4"/>
    </row>
    <row r="621" spans="1:9" x14ac:dyDescent="0.2">
      <c r="A621"/>
      <c r="B621"/>
      <c r="C621"/>
      <c r="D621"/>
      <c r="H621" s="6"/>
      <c r="I621" s="4"/>
    </row>
    <row r="622" spans="1:9" x14ac:dyDescent="0.2">
      <c r="A622"/>
      <c r="B622"/>
      <c r="C622"/>
      <c r="D622"/>
      <c r="H622" s="6"/>
      <c r="I622" s="4"/>
    </row>
    <row r="623" spans="1:9" x14ac:dyDescent="0.2">
      <c r="A623"/>
      <c r="B623"/>
      <c r="C623"/>
      <c r="D623"/>
      <c r="H623" s="6"/>
      <c r="I623" s="4"/>
    </row>
    <row r="624" spans="1:9" x14ac:dyDescent="0.2">
      <c r="A624"/>
      <c r="B624"/>
      <c r="C624"/>
      <c r="D624"/>
      <c r="H624" s="6"/>
      <c r="I624" s="4"/>
    </row>
    <row r="625" spans="1:9" x14ac:dyDescent="0.2">
      <c r="A625"/>
      <c r="B625"/>
      <c r="C625"/>
      <c r="D625"/>
      <c r="H625" s="6"/>
      <c r="I625" s="4"/>
    </row>
    <row r="626" spans="1:9" x14ac:dyDescent="0.2">
      <c r="A626"/>
      <c r="B626"/>
      <c r="C626"/>
      <c r="D626"/>
      <c r="H626" s="6"/>
      <c r="I626" s="4"/>
    </row>
    <row r="627" spans="1:9" x14ac:dyDescent="0.2">
      <c r="A627"/>
      <c r="B627"/>
      <c r="C627"/>
      <c r="D627"/>
      <c r="H627" s="6"/>
      <c r="I627" s="4"/>
    </row>
    <row r="628" spans="1:9" x14ac:dyDescent="0.2">
      <c r="A628"/>
      <c r="B628"/>
      <c r="C628"/>
      <c r="D628"/>
      <c r="H628" s="6"/>
      <c r="I628" s="4"/>
    </row>
    <row r="629" spans="1:9" x14ac:dyDescent="0.2">
      <c r="A629"/>
      <c r="B629"/>
      <c r="C629"/>
      <c r="D629"/>
      <c r="H629" s="6"/>
      <c r="I629" s="4"/>
    </row>
    <row r="630" spans="1:9" x14ac:dyDescent="0.2">
      <c r="A630"/>
      <c r="B630"/>
      <c r="C630"/>
      <c r="D630"/>
      <c r="H630" s="6"/>
      <c r="I630" s="4"/>
    </row>
    <row r="631" spans="1:9" x14ac:dyDescent="0.2">
      <c r="A631"/>
      <c r="B631"/>
      <c r="C631"/>
      <c r="D631"/>
      <c r="H631" s="6"/>
      <c r="I631" s="4"/>
    </row>
    <row r="632" spans="1:9" x14ac:dyDescent="0.2">
      <c r="A632"/>
      <c r="B632"/>
      <c r="C632"/>
      <c r="D632"/>
      <c r="H632" s="6"/>
      <c r="I632" s="4"/>
    </row>
    <row r="633" spans="1:9" x14ac:dyDescent="0.2">
      <c r="A633"/>
      <c r="B633"/>
      <c r="C633"/>
      <c r="D633"/>
      <c r="H633" s="6"/>
      <c r="I633" s="4"/>
    </row>
    <row r="634" spans="1:9" x14ac:dyDescent="0.2">
      <c r="A634"/>
      <c r="B634"/>
      <c r="C634"/>
      <c r="D634"/>
      <c r="H634" s="6"/>
      <c r="I634" s="4"/>
    </row>
    <row r="635" spans="1:9" x14ac:dyDescent="0.2">
      <c r="A635"/>
      <c r="B635"/>
      <c r="C635"/>
      <c r="D635"/>
      <c r="H635" s="6"/>
      <c r="I635" s="4"/>
    </row>
    <row r="636" spans="1:9" x14ac:dyDescent="0.2">
      <c r="A636"/>
      <c r="B636"/>
      <c r="C636"/>
      <c r="D636"/>
      <c r="H636" s="6"/>
      <c r="I636" s="4"/>
    </row>
    <row r="637" spans="1:9" x14ac:dyDescent="0.2">
      <c r="A637"/>
      <c r="B637"/>
      <c r="C637"/>
      <c r="D637"/>
      <c r="H637" s="6"/>
      <c r="I637" s="4"/>
    </row>
    <row r="638" spans="1:9" x14ac:dyDescent="0.2">
      <c r="A638"/>
      <c r="B638"/>
      <c r="C638"/>
      <c r="D638"/>
      <c r="H638" s="6"/>
      <c r="I638" s="4"/>
    </row>
    <row r="639" spans="1:9" x14ac:dyDescent="0.2">
      <c r="A639"/>
      <c r="B639"/>
      <c r="C639"/>
      <c r="D639"/>
      <c r="H639" s="6"/>
      <c r="I639" s="4"/>
    </row>
    <row r="640" spans="1:9" x14ac:dyDescent="0.2">
      <c r="A640"/>
      <c r="B640"/>
      <c r="C640"/>
      <c r="D640"/>
      <c r="H640" s="6"/>
      <c r="I640" s="4"/>
    </row>
    <row r="641" spans="1:9" x14ac:dyDescent="0.2">
      <c r="A641"/>
      <c r="B641"/>
      <c r="C641"/>
      <c r="D641"/>
      <c r="H641" s="6"/>
      <c r="I641" s="4"/>
    </row>
    <row r="642" spans="1:9" x14ac:dyDescent="0.2">
      <c r="A642"/>
      <c r="B642"/>
      <c r="C642"/>
      <c r="D642"/>
      <c r="H642" s="6"/>
      <c r="I642" s="4"/>
    </row>
    <row r="643" spans="1:9" x14ac:dyDescent="0.2">
      <c r="A643"/>
      <c r="B643"/>
      <c r="C643"/>
      <c r="D643"/>
      <c r="H643" s="6"/>
      <c r="I643" s="4"/>
    </row>
    <row r="644" spans="1:9" x14ac:dyDescent="0.2">
      <c r="A644"/>
      <c r="B644"/>
      <c r="C644"/>
      <c r="D644"/>
      <c r="H644" s="6"/>
      <c r="I644" s="4"/>
    </row>
    <row r="645" spans="1:9" x14ac:dyDescent="0.2">
      <c r="A645"/>
      <c r="B645"/>
      <c r="C645"/>
      <c r="D645"/>
      <c r="H645" s="6"/>
      <c r="I645" s="4"/>
    </row>
    <row r="646" spans="1:9" x14ac:dyDescent="0.2">
      <c r="A646"/>
      <c r="B646"/>
      <c r="C646"/>
      <c r="D646"/>
      <c r="H646" s="6"/>
      <c r="I646" s="4"/>
    </row>
    <row r="647" spans="1:9" x14ac:dyDescent="0.2">
      <c r="A647"/>
      <c r="B647"/>
      <c r="C647"/>
      <c r="D647"/>
      <c r="H647" s="6"/>
      <c r="I647" s="4"/>
    </row>
    <row r="648" spans="1:9" x14ac:dyDescent="0.2">
      <c r="A648"/>
      <c r="B648"/>
      <c r="C648"/>
      <c r="D648"/>
      <c r="H648" s="6"/>
      <c r="I648" s="4"/>
    </row>
    <row r="649" spans="1:9" x14ac:dyDescent="0.2">
      <c r="A649"/>
      <c r="B649"/>
      <c r="C649"/>
      <c r="D649"/>
      <c r="H649" s="6"/>
      <c r="I649" s="4"/>
    </row>
    <row r="650" spans="1:9" x14ac:dyDescent="0.2">
      <c r="A650"/>
      <c r="B650"/>
      <c r="C650"/>
      <c r="D650"/>
      <c r="H650" s="6"/>
      <c r="I650" s="4"/>
    </row>
    <row r="651" spans="1:9" x14ac:dyDescent="0.2">
      <c r="A651"/>
      <c r="B651"/>
      <c r="C651"/>
      <c r="D651"/>
      <c r="H651" s="6"/>
      <c r="I651" s="4"/>
    </row>
    <row r="652" spans="1:9" x14ac:dyDescent="0.2">
      <c r="A652"/>
      <c r="B652"/>
      <c r="C652"/>
      <c r="D652"/>
      <c r="H652" s="6"/>
      <c r="I652" s="4"/>
    </row>
    <row r="653" spans="1:9" x14ac:dyDescent="0.2">
      <c r="A653"/>
      <c r="B653"/>
      <c r="C653"/>
      <c r="D653"/>
      <c r="H653" s="6"/>
      <c r="I653" s="4"/>
    </row>
    <row r="654" spans="1:9" x14ac:dyDescent="0.2">
      <c r="A654"/>
      <c r="B654"/>
      <c r="C654"/>
      <c r="D654"/>
      <c r="H654" s="6"/>
      <c r="I654" s="4"/>
    </row>
    <row r="655" spans="1:9" x14ac:dyDescent="0.2">
      <c r="A655"/>
      <c r="B655"/>
      <c r="C655"/>
      <c r="D655"/>
      <c r="H655" s="6"/>
      <c r="I655" s="4"/>
    </row>
    <row r="656" spans="1:9" x14ac:dyDescent="0.2">
      <c r="A656"/>
      <c r="B656"/>
      <c r="C656"/>
      <c r="D656"/>
      <c r="H656" s="6"/>
      <c r="I656" s="4"/>
    </row>
    <row r="657" spans="1:9" x14ac:dyDescent="0.2">
      <c r="A657"/>
      <c r="B657"/>
      <c r="C657"/>
      <c r="D657"/>
      <c r="H657" s="6"/>
      <c r="I657" s="4"/>
    </row>
    <row r="658" spans="1:9" x14ac:dyDescent="0.2">
      <c r="A658"/>
      <c r="B658"/>
      <c r="C658"/>
      <c r="D658"/>
      <c r="H658" s="6"/>
      <c r="I658" s="4"/>
    </row>
    <row r="659" spans="1:9" x14ac:dyDescent="0.2">
      <c r="A659"/>
      <c r="B659"/>
      <c r="C659"/>
      <c r="D659"/>
      <c r="H659" s="6"/>
      <c r="I659" s="4"/>
    </row>
    <row r="660" spans="1:9" x14ac:dyDescent="0.2">
      <c r="A660"/>
      <c r="B660"/>
      <c r="C660"/>
      <c r="D660"/>
      <c r="H660" s="6"/>
      <c r="I660" s="4"/>
    </row>
    <row r="661" spans="1:9" x14ac:dyDescent="0.2">
      <c r="A661"/>
      <c r="B661"/>
      <c r="C661"/>
      <c r="D661"/>
      <c r="H661" s="6"/>
      <c r="I661" s="4"/>
    </row>
    <row r="662" spans="1:9" x14ac:dyDescent="0.2">
      <c r="A662"/>
      <c r="B662"/>
      <c r="C662"/>
      <c r="D662"/>
      <c r="H662" s="6"/>
      <c r="I662" s="4"/>
    </row>
    <row r="663" spans="1:9" x14ac:dyDescent="0.2">
      <c r="A663"/>
      <c r="B663"/>
      <c r="C663"/>
      <c r="D663"/>
      <c r="H663" s="6"/>
      <c r="I663" s="4"/>
    </row>
    <row r="664" spans="1:9" x14ac:dyDescent="0.2">
      <c r="A664"/>
      <c r="B664"/>
      <c r="C664"/>
      <c r="D664"/>
      <c r="H664" s="6"/>
      <c r="I664" s="4"/>
    </row>
    <row r="665" spans="1:9" x14ac:dyDescent="0.2">
      <c r="A665"/>
      <c r="B665"/>
      <c r="C665"/>
      <c r="D665"/>
      <c r="H665" s="6"/>
      <c r="I665" s="4"/>
    </row>
    <row r="666" spans="1:9" x14ac:dyDescent="0.2">
      <c r="A666"/>
      <c r="B666"/>
      <c r="C666"/>
      <c r="D666"/>
      <c r="H666" s="6"/>
      <c r="I666" s="4"/>
    </row>
    <row r="667" spans="1:9" x14ac:dyDescent="0.2">
      <c r="A667"/>
      <c r="B667"/>
      <c r="C667"/>
      <c r="D667"/>
      <c r="H667" s="6"/>
      <c r="I667" s="4"/>
    </row>
    <row r="668" spans="1:9" x14ac:dyDescent="0.2">
      <c r="A668"/>
      <c r="B668"/>
      <c r="C668"/>
      <c r="D668"/>
      <c r="H668" s="6"/>
      <c r="I668" s="4"/>
    </row>
    <row r="669" spans="1:9" x14ac:dyDescent="0.2">
      <c r="A669"/>
      <c r="B669"/>
      <c r="C669"/>
      <c r="D669"/>
      <c r="H669" s="6"/>
      <c r="I669" s="4"/>
    </row>
    <row r="670" spans="1:9" x14ac:dyDescent="0.2">
      <c r="A670"/>
      <c r="B670"/>
      <c r="C670"/>
      <c r="D670"/>
      <c r="H670" s="6"/>
      <c r="I670" s="4"/>
    </row>
    <row r="671" spans="1:9" x14ac:dyDescent="0.2">
      <c r="A671"/>
      <c r="B671"/>
      <c r="C671"/>
      <c r="D671"/>
      <c r="H671" s="6"/>
      <c r="I671" s="4"/>
    </row>
    <row r="672" spans="1:9" x14ac:dyDescent="0.2">
      <c r="A672"/>
      <c r="B672"/>
      <c r="C672"/>
      <c r="D672"/>
      <c r="H672" s="6"/>
      <c r="I672" s="4"/>
    </row>
    <row r="673" spans="1:9" x14ac:dyDescent="0.2">
      <c r="A673"/>
      <c r="B673"/>
      <c r="C673"/>
      <c r="D673"/>
      <c r="H673" s="6"/>
      <c r="I673" s="4"/>
    </row>
    <row r="674" spans="1:9" x14ac:dyDescent="0.2">
      <c r="A674"/>
      <c r="B674"/>
      <c r="C674"/>
      <c r="D674"/>
      <c r="H674" s="6"/>
      <c r="I674" s="4"/>
    </row>
    <row r="675" spans="1:9" x14ac:dyDescent="0.2">
      <c r="A675"/>
      <c r="B675"/>
      <c r="C675"/>
      <c r="D675"/>
      <c r="H675" s="6"/>
      <c r="I675" s="4"/>
    </row>
    <row r="676" spans="1:9" x14ac:dyDescent="0.2">
      <c r="A676"/>
      <c r="B676"/>
      <c r="C676"/>
      <c r="D676"/>
      <c r="H676" s="6"/>
      <c r="I676" s="4"/>
    </row>
    <row r="677" spans="1:9" x14ac:dyDescent="0.2">
      <c r="A677"/>
      <c r="B677"/>
      <c r="C677"/>
      <c r="D677"/>
      <c r="H677" s="6"/>
      <c r="I677" s="4"/>
    </row>
    <row r="678" spans="1:9" x14ac:dyDescent="0.2">
      <c r="A678"/>
      <c r="B678"/>
      <c r="C678"/>
      <c r="D678"/>
      <c r="H678" s="6"/>
      <c r="I678" s="4"/>
    </row>
    <row r="679" spans="1:9" x14ac:dyDescent="0.2">
      <c r="A679"/>
      <c r="B679"/>
      <c r="C679"/>
      <c r="D679"/>
      <c r="H679" s="6"/>
      <c r="I679" s="4"/>
    </row>
    <row r="680" spans="1:9" x14ac:dyDescent="0.2">
      <c r="A680"/>
      <c r="B680"/>
      <c r="C680"/>
      <c r="D680"/>
      <c r="H680" s="6"/>
      <c r="I680" s="4"/>
    </row>
    <row r="681" spans="1:9" x14ac:dyDescent="0.2">
      <c r="A681"/>
      <c r="B681"/>
      <c r="C681"/>
      <c r="D681"/>
      <c r="H681" s="6"/>
      <c r="I681" s="4"/>
    </row>
    <row r="682" spans="1:9" x14ac:dyDescent="0.2">
      <c r="A682"/>
      <c r="B682"/>
      <c r="C682"/>
      <c r="D682"/>
      <c r="H682" s="6"/>
      <c r="I682" s="4"/>
    </row>
    <row r="683" spans="1:9" x14ac:dyDescent="0.2">
      <c r="A683"/>
      <c r="B683"/>
      <c r="C683"/>
      <c r="D683"/>
      <c r="H683" s="6"/>
      <c r="I683" s="4"/>
    </row>
    <row r="684" spans="1:9" x14ac:dyDescent="0.2">
      <c r="A684"/>
      <c r="B684"/>
      <c r="C684"/>
      <c r="D684"/>
      <c r="H684" s="6"/>
      <c r="I684" s="4"/>
    </row>
    <row r="685" spans="1:9" x14ac:dyDescent="0.2">
      <c r="A685"/>
      <c r="B685"/>
      <c r="C685"/>
      <c r="D685"/>
      <c r="H685" s="6"/>
      <c r="I685" s="4"/>
    </row>
    <row r="686" spans="1:9" x14ac:dyDescent="0.2">
      <c r="A686"/>
      <c r="B686"/>
      <c r="C686"/>
      <c r="D686"/>
      <c r="H686" s="6"/>
      <c r="I686" s="4"/>
    </row>
    <row r="687" spans="1:9" x14ac:dyDescent="0.2">
      <c r="A687"/>
      <c r="B687"/>
      <c r="C687"/>
      <c r="D687"/>
      <c r="H687" s="6"/>
      <c r="I687" s="4"/>
    </row>
    <row r="688" spans="1:9" x14ac:dyDescent="0.2">
      <c r="A688"/>
      <c r="B688"/>
      <c r="C688"/>
      <c r="D688"/>
      <c r="H688" s="6"/>
      <c r="I688" s="4"/>
    </row>
    <row r="689" spans="1:9" x14ac:dyDescent="0.2">
      <c r="A689"/>
      <c r="B689"/>
      <c r="C689"/>
      <c r="D689"/>
      <c r="H689" s="6"/>
      <c r="I689" s="4"/>
    </row>
    <row r="690" spans="1:9" x14ac:dyDescent="0.2">
      <c r="A690"/>
      <c r="B690"/>
      <c r="C690"/>
      <c r="D690"/>
      <c r="H690" s="6"/>
      <c r="I690" s="4"/>
    </row>
    <row r="691" spans="1:9" x14ac:dyDescent="0.2">
      <c r="A691"/>
      <c r="B691"/>
      <c r="C691"/>
      <c r="D691"/>
      <c r="H691" s="6"/>
      <c r="I691" s="4"/>
    </row>
    <row r="692" spans="1:9" x14ac:dyDescent="0.2">
      <c r="A692"/>
      <c r="B692"/>
      <c r="C692"/>
      <c r="D692"/>
      <c r="H692" s="6"/>
      <c r="I692" s="4"/>
    </row>
    <row r="693" spans="1:9" x14ac:dyDescent="0.2">
      <c r="A693"/>
      <c r="B693"/>
      <c r="C693"/>
      <c r="D693"/>
      <c r="H693" s="6"/>
      <c r="I693" s="4"/>
    </row>
    <row r="694" spans="1:9" x14ac:dyDescent="0.2">
      <c r="A694"/>
      <c r="B694"/>
      <c r="C694"/>
      <c r="D694"/>
      <c r="H694" s="6"/>
      <c r="I694" s="4"/>
    </row>
    <row r="695" spans="1:9" x14ac:dyDescent="0.2">
      <c r="A695"/>
      <c r="B695"/>
      <c r="C695"/>
      <c r="D695"/>
      <c r="H695" s="6"/>
      <c r="I695" s="4"/>
    </row>
    <row r="696" spans="1:9" x14ac:dyDescent="0.2">
      <c r="A696"/>
      <c r="B696"/>
      <c r="C696"/>
      <c r="D696"/>
      <c r="H696" s="6"/>
      <c r="I696" s="4"/>
    </row>
    <row r="697" spans="1:9" x14ac:dyDescent="0.2">
      <c r="A697"/>
      <c r="B697"/>
      <c r="C697"/>
      <c r="D697"/>
      <c r="H697" s="6"/>
      <c r="I697" s="4"/>
    </row>
    <row r="698" spans="1:9" x14ac:dyDescent="0.2">
      <c r="A698"/>
      <c r="B698"/>
      <c r="C698"/>
      <c r="D698"/>
      <c r="H698" s="6"/>
      <c r="I698" s="4"/>
    </row>
    <row r="699" spans="1:9" x14ac:dyDescent="0.2">
      <c r="A699"/>
      <c r="B699"/>
      <c r="C699"/>
      <c r="D699"/>
      <c r="H699" s="6"/>
      <c r="I699" s="4"/>
    </row>
    <row r="700" spans="1:9" x14ac:dyDescent="0.2">
      <c r="A700"/>
      <c r="B700"/>
      <c r="C700"/>
      <c r="D700"/>
      <c r="H700" s="6"/>
      <c r="I700" s="4"/>
    </row>
    <row r="701" spans="1:9" x14ac:dyDescent="0.2">
      <c r="A701"/>
      <c r="B701"/>
      <c r="C701"/>
      <c r="D701"/>
      <c r="H701" s="6"/>
      <c r="I701" s="4"/>
    </row>
    <row r="702" spans="1:9" x14ac:dyDescent="0.2">
      <c r="A702"/>
      <c r="B702"/>
      <c r="C702"/>
      <c r="D702"/>
      <c r="H702" s="6"/>
      <c r="I702" s="4"/>
    </row>
    <row r="703" spans="1:9" x14ac:dyDescent="0.2">
      <c r="A703"/>
      <c r="B703"/>
      <c r="C703"/>
      <c r="D703"/>
      <c r="H703" s="6"/>
      <c r="I703" s="4"/>
    </row>
    <row r="704" spans="1:9" x14ac:dyDescent="0.2">
      <c r="A704"/>
      <c r="B704"/>
      <c r="C704"/>
      <c r="D704"/>
      <c r="H704" s="6"/>
      <c r="I704" s="4"/>
    </row>
    <row r="705" spans="1:9" x14ac:dyDescent="0.2">
      <c r="A705"/>
      <c r="B705"/>
      <c r="C705"/>
      <c r="D705"/>
      <c r="H705" s="6"/>
      <c r="I705" s="4"/>
    </row>
    <row r="706" spans="1:9" x14ac:dyDescent="0.2">
      <c r="A706"/>
      <c r="B706"/>
      <c r="C706"/>
      <c r="D706"/>
      <c r="H706" s="6"/>
      <c r="I706" s="4"/>
    </row>
    <row r="707" spans="1:9" x14ac:dyDescent="0.2">
      <c r="A707"/>
      <c r="B707"/>
      <c r="C707"/>
      <c r="D707"/>
      <c r="H707" s="6"/>
      <c r="I707" s="4"/>
    </row>
    <row r="708" spans="1:9" x14ac:dyDescent="0.2">
      <c r="A708"/>
      <c r="B708"/>
      <c r="C708"/>
      <c r="D708"/>
      <c r="H708" s="6"/>
      <c r="I708" s="4"/>
    </row>
    <row r="709" spans="1:9" x14ac:dyDescent="0.2">
      <c r="A709"/>
      <c r="B709"/>
      <c r="C709"/>
      <c r="D709"/>
      <c r="H709" s="6"/>
      <c r="I709" s="4"/>
    </row>
    <row r="710" spans="1:9" x14ac:dyDescent="0.2">
      <c r="A710"/>
      <c r="B710"/>
      <c r="C710"/>
      <c r="D710"/>
      <c r="H710" s="6"/>
      <c r="I710" s="4"/>
    </row>
    <row r="711" spans="1:9" x14ac:dyDescent="0.2">
      <c r="A711"/>
      <c r="B711"/>
      <c r="C711"/>
      <c r="D711"/>
      <c r="H711" s="6"/>
      <c r="I711" s="4"/>
    </row>
    <row r="712" spans="1:9" x14ac:dyDescent="0.2">
      <c r="A712"/>
      <c r="B712"/>
      <c r="C712"/>
      <c r="D712"/>
      <c r="H712" s="6"/>
      <c r="I712" s="4"/>
    </row>
    <row r="713" spans="1:9" x14ac:dyDescent="0.2">
      <c r="A713"/>
      <c r="B713"/>
      <c r="C713"/>
      <c r="D713"/>
      <c r="H713" s="6"/>
      <c r="I713" s="4"/>
    </row>
    <row r="714" spans="1:9" x14ac:dyDescent="0.2">
      <c r="A714"/>
      <c r="B714"/>
      <c r="C714"/>
      <c r="D714"/>
      <c r="H714" s="6"/>
      <c r="I714" s="4"/>
    </row>
    <row r="715" spans="1:9" x14ac:dyDescent="0.2">
      <c r="A715"/>
      <c r="B715"/>
      <c r="C715"/>
      <c r="D715"/>
      <c r="H715" s="6"/>
      <c r="I715" s="4"/>
    </row>
    <row r="716" spans="1:9" x14ac:dyDescent="0.2">
      <c r="A716"/>
      <c r="B716"/>
      <c r="C716"/>
      <c r="D716"/>
      <c r="H716" s="6"/>
      <c r="I716" s="4"/>
    </row>
    <row r="717" spans="1:9" x14ac:dyDescent="0.2">
      <c r="A717"/>
      <c r="B717"/>
      <c r="C717"/>
      <c r="D717"/>
      <c r="H717" s="6"/>
      <c r="I717" s="4"/>
    </row>
    <row r="718" spans="1:9" x14ac:dyDescent="0.2">
      <c r="A718"/>
      <c r="B718"/>
      <c r="C718"/>
      <c r="D718"/>
      <c r="H718" s="6"/>
      <c r="I718" s="4"/>
    </row>
    <row r="719" spans="1:9" x14ac:dyDescent="0.2">
      <c r="A719"/>
      <c r="B719"/>
      <c r="C719"/>
      <c r="D719"/>
      <c r="H719" s="6"/>
      <c r="I719" s="4"/>
    </row>
    <row r="720" spans="1:9" x14ac:dyDescent="0.2">
      <c r="A720"/>
      <c r="B720"/>
      <c r="C720"/>
      <c r="D720"/>
      <c r="H720" s="6"/>
      <c r="I720" s="4"/>
    </row>
    <row r="721" spans="1:9" x14ac:dyDescent="0.2">
      <c r="A721"/>
      <c r="B721"/>
      <c r="C721"/>
      <c r="D721"/>
      <c r="H721" s="6"/>
      <c r="I721" s="4"/>
    </row>
    <row r="722" spans="1:9" x14ac:dyDescent="0.2">
      <c r="A722"/>
      <c r="B722"/>
      <c r="C722"/>
      <c r="D722"/>
      <c r="H722" s="6"/>
      <c r="I722" s="4"/>
    </row>
    <row r="723" spans="1:9" x14ac:dyDescent="0.2">
      <c r="A723"/>
      <c r="B723"/>
      <c r="C723"/>
      <c r="D723"/>
      <c r="H723" s="6"/>
      <c r="I723" s="4"/>
    </row>
    <row r="724" spans="1:9" x14ac:dyDescent="0.2">
      <c r="A724"/>
      <c r="B724"/>
      <c r="C724"/>
      <c r="D724"/>
      <c r="H724" s="6"/>
      <c r="I724" s="4"/>
    </row>
    <row r="725" spans="1:9" x14ac:dyDescent="0.2">
      <c r="A725"/>
      <c r="B725"/>
      <c r="C725"/>
      <c r="D725"/>
      <c r="H725" s="6"/>
      <c r="I725" s="4"/>
    </row>
    <row r="726" spans="1:9" x14ac:dyDescent="0.2">
      <c r="A726"/>
      <c r="B726"/>
      <c r="C726"/>
      <c r="D726"/>
      <c r="H726" s="6"/>
      <c r="I726" s="4"/>
    </row>
    <row r="727" spans="1:9" x14ac:dyDescent="0.2">
      <c r="A727"/>
      <c r="B727"/>
      <c r="C727"/>
      <c r="D727"/>
      <c r="H727" s="6"/>
      <c r="I727" s="4"/>
    </row>
    <row r="728" spans="1:9" x14ac:dyDescent="0.2">
      <c r="A728"/>
      <c r="B728"/>
      <c r="C728"/>
      <c r="D728"/>
      <c r="H728" s="6"/>
      <c r="I728" s="4"/>
    </row>
    <row r="729" spans="1:9" x14ac:dyDescent="0.2">
      <c r="A729"/>
      <c r="B729"/>
      <c r="C729"/>
      <c r="D729"/>
      <c r="H729" s="6"/>
      <c r="I729" s="4"/>
    </row>
    <row r="730" spans="1:9" x14ac:dyDescent="0.2">
      <c r="A730"/>
      <c r="B730"/>
      <c r="C730"/>
      <c r="D730"/>
      <c r="H730" s="6"/>
      <c r="I730" s="4"/>
    </row>
    <row r="731" spans="1:9" x14ac:dyDescent="0.2">
      <c r="A731"/>
      <c r="B731"/>
      <c r="C731"/>
      <c r="D731"/>
      <c r="H731" s="6"/>
      <c r="I731" s="4"/>
    </row>
    <row r="732" spans="1:9" x14ac:dyDescent="0.2">
      <c r="A732"/>
      <c r="B732"/>
      <c r="C732"/>
      <c r="D732"/>
      <c r="H732" s="6"/>
      <c r="I732" s="4"/>
    </row>
    <row r="733" spans="1:9" x14ac:dyDescent="0.2">
      <c r="A733"/>
      <c r="B733"/>
      <c r="C733"/>
      <c r="D733"/>
      <c r="H733" s="6"/>
      <c r="I733" s="4"/>
    </row>
    <row r="734" spans="1:9" x14ac:dyDescent="0.2">
      <c r="A734"/>
      <c r="B734"/>
      <c r="C734"/>
      <c r="D734"/>
      <c r="H734" s="6"/>
      <c r="I734" s="4"/>
    </row>
    <row r="735" spans="1:9" x14ac:dyDescent="0.2">
      <c r="A735"/>
      <c r="B735"/>
      <c r="C735"/>
      <c r="D735"/>
      <c r="H735" s="6"/>
      <c r="I735" s="4"/>
    </row>
    <row r="736" spans="1:9" x14ac:dyDescent="0.2">
      <c r="A736"/>
      <c r="B736"/>
      <c r="C736"/>
      <c r="D736"/>
      <c r="H736" s="6"/>
      <c r="I736" s="4"/>
    </row>
    <row r="737" spans="1:9" x14ac:dyDescent="0.2">
      <c r="A737"/>
      <c r="B737"/>
      <c r="C737"/>
      <c r="D737"/>
      <c r="H737" s="6"/>
      <c r="I737" s="4"/>
    </row>
    <row r="738" spans="1:9" x14ac:dyDescent="0.2">
      <c r="A738"/>
      <c r="B738"/>
      <c r="C738"/>
      <c r="D738"/>
      <c r="H738" s="6"/>
      <c r="I738" s="4"/>
    </row>
    <row r="739" spans="1:9" x14ac:dyDescent="0.2">
      <c r="A739"/>
      <c r="B739"/>
      <c r="C739"/>
      <c r="D739"/>
      <c r="H739" s="6"/>
      <c r="I739" s="4"/>
    </row>
    <row r="740" spans="1:9" x14ac:dyDescent="0.2">
      <c r="A740"/>
      <c r="B740"/>
      <c r="C740"/>
      <c r="D740"/>
      <c r="H740" s="6"/>
      <c r="I740" s="4"/>
    </row>
    <row r="741" spans="1:9" x14ac:dyDescent="0.2">
      <c r="A741"/>
      <c r="B741"/>
      <c r="C741"/>
      <c r="D741"/>
      <c r="H741" s="6"/>
      <c r="I741" s="4"/>
    </row>
    <row r="742" spans="1:9" x14ac:dyDescent="0.2">
      <c r="A742"/>
      <c r="B742"/>
      <c r="C742"/>
      <c r="D742"/>
      <c r="H742" s="6"/>
      <c r="I742" s="4"/>
    </row>
    <row r="743" spans="1:9" x14ac:dyDescent="0.2">
      <c r="A743"/>
      <c r="B743"/>
      <c r="C743"/>
      <c r="D743"/>
      <c r="H743" s="6"/>
      <c r="I743" s="4"/>
    </row>
    <row r="744" spans="1:9" x14ac:dyDescent="0.2">
      <c r="A744"/>
      <c r="B744"/>
      <c r="C744"/>
      <c r="D744"/>
      <c r="H744" s="6"/>
      <c r="I744" s="4"/>
    </row>
    <row r="745" spans="1:9" x14ac:dyDescent="0.2">
      <c r="A745"/>
      <c r="B745"/>
      <c r="C745"/>
      <c r="D745"/>
      <c r="H745" s="6"/>
      <c r="I745" s="4"/>
    </row>
    <row r="746" spans="1:9" x14ac:dyDescent="0.2">
      <c r="A746"/>
      <c r="B746"/>
      <c r="C746"/>
      <c r="D746"/>
      <c r="H746" s="6"/>
      <c r="I746" s="4"/>
    </row>
    <row r="747" spans="1:9" x14ac:dyDescent="0.2">
      <c r="A747"/>
      <c r="B747"/>
      <c r="C747"/>
      <c r="D747"/>
      <c r="H747" s="6"/>
      <c r="I747" s="4"/>
    </row>
    <row r="748" spans="1:9" x14ac:dyDescent="0.2">
      <c r="A748"/>
      <c r="B748"/>
      <c r="C748"/>
      <c r="D748"/>
      <c r="H748" s="6"/>
      <c r="I748" s="4"/>
    </row>
    <row r="749" spans="1:9" x14ac:dyDescent="0.2">
      <c r="A749"/>
      <c r="B749"/>
      <c r="C749"/>
      <c r="D749"/>
      <c r="H749" s="6"/>
      <c r="I749" s="4"/>
    </row>
    <row r="750" spans="1:9" x14ac:dyDescent="0.2">
      <c r="A750"/>
      <c r="B750"/>
      <c r="C750"/>
      <c r="D750"/>
      <c r="H750" s="6"/>
      <c r="I750" s="4"/>
    </row>
    <row r="751" spans="1:9" x14ac:dyDescent="0.2">
      <c r="A751"/>
      <c r="B751"/>
      <c r="C751"/>
      <c r="D751"/>
      <c r="H751" s="6"/>
      <c r="I751" s="4"/>
    </row>
    <row r="752" spans="1:9" x14ac:dyDescent="0.2">
      <c r="A752"/>
      <c r="B752"/>
      <c r="C752"/>
      <c r="D752"/>
      <c r="H752" s="6"/>
      <c r="I752" s="4"/>
    </row>
    <row r="753" spans="1:9" x14ac:dyDescent="0.2">
      <c r="A753"/>
      <c r="B753"/>
      <c r="C753"/>
      <c r="D753"/>
      <c r="H753" s="6"/>
      <c r="I753" s="4"/>
    </row>
    <row r="754" spans="1:9" x14ac:dyDescent="0.2">
      <c r="A754"/>
      <c r="B754"/>
      <c r="C754"/>
      <c r="D754"/>
      <c r="H754" s="6"/>
      <c r="I754" s="4"/>
    </row>
    <row r="755" spans="1:9" x14ac:dyDescent="0.2">
      <c r="A755"/>
      <c r="B755"/>
      <c r="C755"/>
      <c r="D755"/>
      <c r="H755" s="6"/>
      <c r="I755" s="4"/>
    </row>
    <row r="756" spans="1:9" x14ac:dyDescent="0.2">
      <c r="A756"/>
      <c r="B756"/>
      <c r="C756"/>
      <c r="D756"/>
      <c r="H756" s="6"/>
      <c r="I756" s="4"/>
    </row>
    <row r="757" spans="1:9" x14ac:dyDescent="0.2">
      <c r="A757"/>
      <c r="B757"/>
      <c r="C757"/>
      <c r="D757"/>
      <c r="H757" s="6"/>
      <c r="I757" s="4"/>
    </row>
    <row r="758" spans="1:9" x14ac:dyDescent="0.2">
      <c r="A758"/>
      <c r="B758"/>
      <c r="C758"/>
      <c r="D758"/>
      <c r="H758" s="6"/>
      <c r="I758" s="4"/>
    </row>
    <row r="759" spans="1:9" x14ac:dyDescent="0.2">
      <c r="A759"/>
      <c r="B759"/>
      <c r="C759"/>
      <c r="D759"/>
      <c r="H759" s="6"/>
      <c r="I759" s="4"/>
    </row>
    <row r="760" spans="1:9" x14ac:dyDescent="0.2">
      <c r="A760"/>
      <c r="B760"/>
      <c r="C760"/>
      <c r="D760"/>
      <c r="H760" s="6"/>
      <c r="I760" s="4"/>
    </row>
    <row r="761" spans="1:9" x14ac:dyDescent="0.2">
      <c r="A761"/>
      <c r="B761"/>
      <c r="C761"/>
      <c r="D761"/>
      <c r="H761" s="6"/>
      <c r="I761" s="4"/>
    </row>
    <row r="762" spans="1:9" x14ac:dyDescent="0.2">
      <c r="A762"/>
      <c r="B762"/>
      <c r="C762"/>
      <c r="D762"/>
      <c r="H762" s="6"/>
      <c r="I762" s="4"/>
    </row>
    <row r="763" spans="1:9" x14ac:dyDescent="0.2">
      <c r="A763"/>
      <c r="B763"/>
      <c r="C763"/>
      <c r="D763"/>
      <c r="H763" s="6"/>
      <c r="I763" s="4"/>
    </row>
    <row r="764" spans="1:9" x14ac:dyDescent="0.2">
      <c r="A764"/>
      <c r="B764"/>
      <c r="C764"/>
      <c r="D764"/>
      <c r="H764" s="6"/>
      <c r="I764" s="4"/>
    </row>
    <row r="765" spans="1:9" x14ac:dyDescent="0.2">
      <c r="A765"/>
      <c r="B765"/>
      <c r="C765"/>
      <c r="D765"/>
      <c r="H765" s="6"/>
      <c r="I765" s="4"/>
    </row>
    <row r="766" spans="1:9" x14ac:dyDescent="0.2">
      <c r="A766"/>
      <c r="B766"/>
      <c r="C766"/>
      <c r="D766"/>
      <c r="H766" s="6"/>
      <c r="I766" s="4"/>
    </row>
    <row r="767" spans="1:9" x14ac:dyDescent="0.2">
      <c r="A767"/>
      <c r="B767"/>
      <c r="C767"/>
      <c r="D767"/>
      <c r="H767" s="6"/>
      <c r="I767" s="4"/>
    </row>
    <row r="768" spans="1:9" x14ac:dyDescent="0.2">
      <c r="A768"/>
      <c r="B768"/>
      <c r="C768"/>
      <c r="D768"/>
      <c r="H768" s="6"/>
      <c r="I768" s="4"/>
    </row>
    <row r="769" spans="1:9" x14ac:dyDescent="0.2">
      <c r="A769"/>
      <c r="B769"/>
      <c r="C769"/>
      <c r="D769"/>
      <c r="H769" s="6"/>
      <c r="I769" s="4"/>
    </row>
    <row r="770" spans="1:9" x14ac:dyDescent="0.2">
      <c r="A770"/>
      <c r="B770"/>
      <c r="C770"/>
      <c r="D770"/>
      <c r="H770" s="6"/>
      <c r="I770" s="4"/>
    </row>
    <row r="771" spans="1:9" x14ac:dyDescent="0.2">
      <c r="A771"/>
      <c r="B771"/>
      <c r="C771"/>
      <c r="D771"/>
      <c r="H771" s="6"/>
      <c r="I771" s="4"/>
    </row>
    <row r="772" spans="1:9" x14ac:dyDescent="0.2">
      <c r="A772"/>
      <c r="B772"/>
      <c r="C772"/>
      <c r="D772"/>
      <c r="H772" s="6"/>
      <c r="I772" s="4"/>
    </row>
    <row r="773" spans="1:9" x14ac:dyDescent="0.2">
      <c r="A773"/>
      <c r="B773"/>
      <c r="C773"/>
      <c r="D773"/>
      <c r="H773" s="6"/>
      <c r="I773" s="4"/>
    </row>
    <row r="774" spans="1:9" x14ac:dyDescent="0.2">
      <c r="A774"/>
      <c r="B774"/>
      <c r="C774"/>
      <c r="D774"/>
      <c r="H774" s="6"/>
      <c r="I774" s="4"/>
    </row>
    <row r="775" spans="1:9" x14ac:dyDescent="0.2">
      <c r="A775"/>
      <c r="B775"/>
      <c r="C775"/>
      <c r="D775"/>
      <c r="H775" s="6"/>
      <c r="I775" s="4"/>
    </row>
    <row r="776" spans="1:9" x14ac:dyDescent="0.2">
      <c r="A776"/>
      <c r="B776"/>
      <c r="C776"/>
      <c r="D776"/>
      <c r="H776" s="6"/>
      <c r="I776" s="4"/>
    </row>
    <row r="777" spans="1:9" x14ac:dyDescent="0.2">
      <c r="A777"/>
      <c r="B777"/>
      <c r="C777"/>
      <c r="D777"/>
      <c r="H777" s="6"/>
      <c r="I777" s="4"/>
    </row>
    <row r="778" spans="1:9" x14ac:dyDescent="0.2">
      <c r="A778"/>
      <c r="B778"/>
      <c r="C778"/>
      <c r="D778"/>
      <c r="H778" s="6"/>
      <c r="I778" s="4"/>
    </row>
    <row r="779" spans="1:9" x14ac:dyDescent="0.2">
      <c r="A779"/>
      <c r="B779"/>
      <c r="C779"/>
      <c r="D779"/>
      <c r="H779" s="6"/>
      <c r="I779" s="4"/>
    </row>
    <row r="780" spans="1:9" x14ac:dyDescent="0.2">
      <c r="A780"/>
      <c r="B780"/>
      <c r="C780"/>
      <c r="D780"/>
      <c r="H780" s="6"/>
      <c r="I780" s="4"/>
    </row>
    <row r="781" spans="1:9" x14ac:dyDescent="0.2">
      <c r="A781"/>
      <c r="B781"/>
      <c r="C781"/>
      <c r="D781"/>
      <c r="H781" s="6"/>
      <c r="I781" s="4"/>
    </row>
    <row r="782" spans="1:9" x14ac:dyDescent="0.2">
      <c r="A782"/>
      <c r="B782"/>
      <c r="C782"/>
      <c r="D782"/>
      <c r="H782" s="6"/>
      <c r="I782" s="4"/>
    </row>
    <row r="783" spans="1:9" x14ac:dyDescent="0.2">
      <c r="A783"/>
      <c r="B783"/>
      <c r="C783"/>
      <c r="D783"/>
      <c r="H783" s="6"/>
      <c r="I783" s="4"/>
    </row>
    <row r="784" spans="1:9" x14ac:dyDescent="0.2">
      <c r="A784"/>
      <c r="B784"/>
      <c r="C784"/>
      <c r="D784"/>
      <c r="H784" s="6"/>
      <c r="I784" s="4"/>
    </row>
    <row r="785" spans="1:9" x14ac:dyDescent="0.2">
      <c r="A785"/>
      <c r="B785"/>
      <c r="C785"/>
      <c r="D785"/>
      <c r="H785" s="6"/>
      <c r="I785" s="4"/>
    </row>
    <row r="786" spans="1:9" x14ac:dyDescent="0.2">
      <c r="A786"/>
      <c r="B786"/>
      <c r="C786"/>
      <c r="D786"/>
      <c r="H786" s="6"/>
      <c r="I786" s="4"/>
    </row>
    <row r="787" spans="1:9" x14ac:dyDescent="0.2">
      <c r="A787"/>
      <c r="B787"/>
      <c r="C787"/>
      <c r="D787"/>
      <c r="H787" s="6"/>
      <c r="I787" s="4"/>
    </row>
    <row r="788" spans="1:9" x14ac:dyDescent="0.2">
      <c r="A788"/>
      <c r="B788"/>
      <c r="C788"/>
      <c r="D788"/>
      <c r="H788" s="6"/>
      <c r="I788" s="4"/>
    </row>
    <row r="789" spans="1:9" x14ac:dyDescent="0.2">
      <c r="A789"/>
      <c r="B789"/>
      <c r="C789"/>
      <c r="D789"/>
      <c r="H789" s="6"/>
      <c r="I789" s="4"/>
    </row>
    <row r="790" spans="1:9" x14ac:dyDescent="0.2">
      <c r="A790"/>
      <c r="B790"/>
      <c r="C790"/>
      <c r="D790"/>
      <c r="H790" s="6"/>
      <c r="I790" s="4"/>
    </row>
    <row r="791" spans="1:9" x14ac:dyDescent="0.2">
      <c r="A791"/>
      <c r="B791"/>
      <c r="C791"/>
      <c r="D791"/>
      <c r="H791" s="6"/>
      <c r="I791" s="4"/>
    </row>
    <row r="792" spans="1:9" x14ac:dyDescent="0.2">
      <c r="A792"/>
      <c r="B792"/>
      <c r="C792"/>
      <c r="D792"/>
      <c r="H792" s="6"/>
      <c r="I792" s="4"/>
    </row>
    <row r="793" spans="1:9" x14ac:dyDescent="0.2">
      <c r="A793"/>
      <c r="B793"/>
      <c r="C793"/>
      <c r="D793"/>
      <c r="H793" s="6"/>
      <c r="I793" s="4"/>
    </row>
    <row r="794" spans="1:9" x14ac:dyDescent="0.2">
      <c r="A794"/>
      <c r="B794"/>
      <c r="C794"/>
      <c r="D794"/>
      <c r="H794" s="6"/>
      <c r="I794" s="4"/>
    </row>
    <row r="795" spans="1:9" x14ac:dyDescent="0.2">
      <c r="A795"/>
      <c r="B795"/>
      <c r="C795"/>
      <c r="D795"/>
      <c r="H795" s="6"/>
      <c r="I795" s="4"/>
    </row>
    <row r="796" spans="1:9" x14ac:dyDescent="0.2">
      <c r="A796"/>
      <c r="B796"/>
      <c r="C796"/>
      <c r="D796"/>
      <c r="H796" s="6"/>
      <c r="I796" s="4"/>
    </row>
    <row r="797" spans="1:9" x14ac:dyDescent="0.2">
      <c r="A797"/>
      <c r="B797"/>
      <c r="C797"/>
      <c r="D797"/>
      <c r="H797" s="6"/>
      <c r="I797" s="4"/>
    </row>
    <row r="798" spans="1:9" x14ac:dyDescent="0.2">
      <c r="A798"/>
      <c r="B798"/>
      <c r="C798"/>
      <c r="D798"/>
      <c r="H798" s="6"/>
      <c r="I798" s="4"/>
    </row>
    <row r="799" spans="1:9" x14ac:dyDescent="0.2">
      <c r="A799"/>
      <c r="B799"/>
      <c r="C799"/>
      <c r="D799"/>
      <c r="H799" s="6"/>
      <c r="I799" s="4"/>
    </row>
    <row r="800" spans="1:9" x14ac:dyDescent="0.2">
      <c r="A800"/>
      <c r="B800"/>
      <c r="C800"/>
      <c r="D800"/>
      <c r="H800" s="6"/>
      <c r="I800" s="4"/>
    </row>
    <row r="801" spans="1:9" x14ac:dyDescent="0.2">
      <c r="A801"/>
      <c r="B801"/>
      <c r="C801"/>
      <c r="D801"/>
      <c r="H801" s="6"/>
      <c r="I801" s="4"/>
    </row>
    <row r="802" spans="1:9" x14ac:dyDescent="0.2">
      <c r="A802"/>
      <c r="B802"/>
      <c r="C802"/>
      <c r="D802"/>
      <c r="H802" s="6"/>
      <c r="I802" s="4"/>
    </row>
    <row r="803" spans="1:9" x14ac:dyDescent="0.2">
      <c r="A803"/>
      <c r="B803"/>
      <c r="C803"/>
      <c r="D803"/>
      <c r="H803" s="6"/>
      <c r="I803" s="4"/>
    </row>
    <row r="804" spans="1:9" x14ac:dyDescent="0.2">
      <c r="A804"/>
      <c r="B804"/>
      <c r="C804"/>
      <c r="D804"/>
      <c r="H804" s="6"/>
      <c r="I804" s="4"/>
    </row>
    <row r="805" spans="1:9" x14ac:dyDescent="0.2">
      <c r="A805"/>
      <c r="B805"/>
      <c r="C805"/>
      <c r="D805"/>
      <c r="H805" s="6"/>
      <c r="I805" s="4"/>
    </row>
    <row r="806" spans="1:9" x14ac:dyDescent="0.2">
      <c r="A806"/>
      <c r="B806"/>
      <c r="C806"/>
      <c r="D806"/>
      <c r="H806" s="6"/>
      <c r="I806" s="4"/>
    </row>
    <row r="807" spans="1:9" x14ac:dyDescent="0.2">
      <c r="A807"/>
      <c r="B807"/>
      <c r="C807"/>
      <c r="D807"/>
      <c r="H807" s="6"/>
      <c r="I807" s="4"/>
    </row>
    <row r="808" spans="1:9" x14ac:dyDescent="0.2">
      <c r="A808"/>
      <c r="B808"/>
      <c r="C808"/>
      <c r="D808"/>
      <c r="H808" s="6"/>
      <c r="I808" s="4"/>
    </row>
    <row r="809" spans="1:9" x14ac:dyDescent="0.2">
      <c r="A809"/>
      <c r="B809"/>
      <c r="C809"/>
      <c r="D809"/>
      <c r="H809" s="6"/>
      <c r="I809" s="4"/>
    </row>
    <row r="810" spans="1:9" x14ac:dyDescent="0.2">
      <c r="A810"/>
      <c r="B810"/>
      <c r="C810"/>
      <c r="D810"/>
      <c r="H810" s="6"/>
      <c r="I810" s="4"/>
    </row>
    <row r="811" spans="1:9" x14ac:dyDescent="0.2">
      <c r="A811"/>
      <c r="B811"/>
      <c r="C811"/>
      <c r="D811"/>
      <c r="H811" s="6"/>
      <c r="I811" s="4"/>
    </row>
    <row r="812" spans="1:9" x14ac:dyDescent="0.2">
      <c r="A812"/>
      <c r="B812"/>
      <c r="C812"/>
      <c r="D812"/>
      <c r="H812" s="6"/>
      <c r="I812" s="4"/>
    </row>
    <row r="813" spans="1:9" x14ac:dyDescent="0.2">
      <c r="A813"/>
      <c r="B813"/>
      <c r="C813"/>
      <c r="D813"/>
      <c r="H813" s="6"/>
      <c r="I813" s="4"/>
    </row>
    <row r="814" spans="1:9" x14ac:dyDescent="0.2">
      <c r="A814"/>
      <c r="B814"/>
      <c r="C814"/>
      <c r="D814"/>
      <c r="H814" s="6"/>
      <c r="I814" s="4"/>
    </row>
    <row r="815" spans="1:9" x14ac:dyDescent="0.2">
      <c r="A815"/>
      <c r="B815"/>
      <c r="C815"/>
      <c r="D815"/>
      <c r="H815" s="6"/>
      <c r="I815" s="4"/>
    </row>
    <row r="816" spans="1:9" x14ac:dyDescent="0.2">
      <c r="A816"/>
      <c r="B816"/>
      <c r="C816"/>
      <c r="D816"/>
      <c r="H816" s="6"/>
      <c r="I816" s="4"/>
    </row>
    <row r="817" spans="1:9" x14ac:dyDescent="0.2">
      <c r="A817"/>
      <c r="B817"/>
      <c r="C817"/>
      <c r="D817"/>
      <c r="H817" s="6"/>
      <c r="I817" s="4"/>
    </row>
    <row r="818" spans="1:9" x14ac:dyDescent="0.2">
      <c r="A818"/>
      <c r="B818"/>
      <c r="C818"/>
      <c r="D818"/>
      <c r="H818" s="6"/>
      <c r="I818" s="4"/>
    </row>
    <row r="819" spans="1:9" x14ac:dyDescent="0.2">
      <c r="A819"/>
      <c r="B819"/>
      <c r="C819"/>
      <c r="D819"/>
      <c r="H819" s="6"/>
      <c r="I819" s="4"/>
    </row>
    <row r="820" spans="1:9" x14ac:dyDescent="0.2">
      <c r="A820"/>
      <c r="B820"/>
      <c r="C820"/>
      <c r="D820"/>
      <c r="H820" s="6"/>
      <c r="I820" s="4"/>
    </row>
    <row r="821" spans="1:9" x14ac:dyDescent="0.2">
      <c r="A821"/>
      <c r="B821"/>
      <c r="C821"/>
      <c r="D821"/>
      <c r="H821" s="6"/>
      <c r="I821" s="4"/>
    </row>
    <row r="822" spans="1:9" x14ac:dyDescent="0.2">
      <c r="A822"/>
      <c r="B822"/>
      <c r="C822"/>
      <c r="D822"/>
      <c r="H822" s="6"/>
      <c r="I822" s="4"/>
    </row>
    <row r="823" spans="1:9" x14ac:dyDescent="0.2">
      <c r="A823"/>
      <c r="B823"/>
      <c r="C823"/>
      <c r="D823"/>
      <c r="H823" s="6"/>
      <c r="I823" s="4"/>
    </row>
    <row r="824" spans="1:9" x14ac:dyDescent="0.2">
      <c r="A824"/>
      <c r="B824"/>
      <c r="C824"/>
      <c r="D824"/>
      <c r="H824" s="6"/>
      <c r="I824" s="4"/>
    </row>
    <row r="825" spans="1:9" x14ac:dyDescent="0.2">
      <c r="A825"/>
      <c r="B825"/>
      <c r="C825"/>
      <c r="D825"/>
      <c r="H825" s="6"/>
      <c r="I825" s="4"/>
    </row>
    <row r="826" spans="1:9" x14ac:dyDescent="0.2">
      <c r="A826"/>
      <c r="B826"/>
      <c r="C826"/>
      <c r="D826"/>
      <c r="H826" s="6"/>
      <c r="I826" s="4"/>
    </row>
    <row r="827" spans="1:9" x14ac:dyDescent="0.2">
      <c r="A827"/>
      <c r="B827"/>
      <c r="C827"/>
      <c r="D827"/>
      <c r="H827" s="6"/>
      <c r="I827" s="4"/>
    </row>
    <row r="828" spans="1:9" x14ac:dyDescent="0.2">
      <c r="A828"/>
      <c r="B828"/>
      <c r="C828"/>
      <c r="D828"/>
      <c r="H828" s="6"/>
      <c r="I828" s="4"/>
    </row>
    <row r="829" spans="1:9" x14ac:dyDescent="0.2">
      <c r="A829"/>
      <c r="B829"/>
      <c r="C829"/>
      <c r="D829"/>
      <c r="H829" s="6"/>
      <c r="I829" s="4"/>
    </row>
    <row r="830" spans="1:9" x14ac:dyDescent="0.2">
      <c r="A830"/>
      <c r="B830"/>
      <c r="C830"/>
      <c r="D830"/>
      <c r="H830" s="6"/>
      <c r="I830" s="4"/>
    </row>
    <row r="831" spans="1:9" x14ac:dyDescent="0.2">
      <c r="A831"/>
      <c r="B831"/>
      <c r="C831"/>
      <c r="D831"/>
      <c r="H831" s="6"/>
      <c r="I831" s="4"/>
    </row>
    <row r="832" spans="1:9" x14ac:dyDescent="0.2">
      <c r="A832"/>
      <c r="B832"/>
      <c r="C832"/>
      <c r="D832"/>
      <c r="H832" s="6"/>
      <c r="I832" s="4"/>
    </row>
    <row r="833" spans="1:9" x14ac:dyDescent="0.2">
      <c r="A833"/>
      <c r="B833"/>
      <c r="C833"/>
      <c r="D833"/>
      <c r="H833" s="6"/>
      <c r="I833" s="4"/>
    </row>
    <row r="834" spans="1:9" x14ac:dyDescent="0.2">
      <c r="A834"/>
      <c r="B834"/>
      <c r="C834"/>
      <c r="D834"/>
      <c r="H834" s="6"/>
      <c r="I834" s="4"/>
    </row>
    <row r="835" spans="1:9" x14ac:dyDescent="0.2">
      <c r="A835"/>
      <c r="B835"/>
      <c r="C835"/>
      <c r="D835"/>
      <c r="H835" s="6"/>
      <c r="I835" s="4"/>
    </row>
    <row r="836" spans="1:9" x14ac:dyDescent="0.2">
      <c r="A836"/>
      <c r="B836"/>
      <c r="C836"/>
      <c r="D836"/>
      <c r="H836" s="6"/>
      <c r="I836" s="4"/>
    </row>
    <row r="837" spans="1:9" x14ac:dyDescent="0.2">
      <c r="A837"/>
      <c r="B837"/>
      <c r="C837"/>
      <c r="D837"/>
      <c r="H837" s="6"/>
      <c r="I837" s="4"/>
    </row>
    <row r="838" spans="1:9" x14ac:dyDescent="0.2">
      <c r="A838"/>
      <c r="B838"/>
      <c r="C838"/>
      <c r="D838"/>
      <c r="H838" s="6"/>
      <c r="I838" s="4"/>
    </row>
    <row r="839" spans="1:9" x14ac:dyDescent="0.2">
      <c r="A839"/>
      <c r="B839"/>
      <c r="C839"/>
      <c r="D839"/>
      <c r="H839" s="6"/>
      <c r="I839" s="4"/>
    </row>
    <row r="840" spans="1:9" x14ac:dyDescent="0.2">
      <c r="A840"/>
      <c r="B840"/>
      <c r="C840"/>
      <c r="D840"/>
      <c r="H840" s="6"/>
      <c r="I840" s="4"/>
    </row>
    <row r="841" spans="1:9" x14ac:dyDescent="0.2">
      <c r="A841"/>
      <c r="B841"/>
      <c r="C841"/>
      <c r="D841"/>
      <c r="H841" s="6"/>
      <c r="I841" s="4"/>
    </row>
    <row r="842" spans="1:9" x14ac:dyDescent="0.2">
      <c r="A842"/>
      <c r="B842"/>
      <c r="C842"/>
      <c r="D842"/>
      <c r="H842" s="6"/>
      <c r="I842" s="4"/>
    </row>
    <row r="843" spans="1:9" x14ac:dyDescent="0.2">
      <c r="A843"/>
      <c r="B843"/>
      <c r="C843"/>
      <c r="D843"/>
      <c r="H843" s="6"/>
      <c r="I843" s="4"/>
    </row>
    <row r="844" spans="1:9" x14ac:dyDescent="0.2">
      <c r="A844"/>
      <c r="B844"/>
      <c r="C844"/>
      <c r="D844"/>
      <c r="H844" s="6"/>
      <c r="I844" s="4"/>
    </row>
    <row r="845" spans="1:9" x14ac:dyDescent="0.2">
      <c r="A845"/>
      <c r="B845"/>
      <c r="C845"/>
      <c r="D845"/>
      <c r="H845" s="6"/>
      <c r="I845" s="4"/>
    </row>
    <row r="846" spans="1:9" x14ac:dyDescent="0.2">
      <c r="A846"/>
      <c r="B846"/>
      <c r="C846"/>
      <c r="D846"/>
      <c r="H846" s="6"/>
      <c r="I846" s="4"/>
    </row>
    <row r="847" spans="1:9" x14ac:dyDescent="0.2">
      <c r="A847"/>
      <c r="B847"/>
      <c r="C847"/>
      <c r="D847"/>
      <c r="H847" s="6"/>
      <c r="I847" s="4"/>
    </row>
    <row r="848" spans="1:9" x14ac:dyDescent="0.2">
      <c r="A848"/>
      <c r="B848"/>
      <c r="C848"/>
      <c r="D848"/>
      <c r="H848" s="6"/>
      <c r="I848" s="4"/>
    </row>
    <row r="849" spans="1:9" x14ac:dyDescent="0.2">
      <c r="A849"/>
      <c r="B849"/>
      <c r="C849"/>
      <c r="D849"/>
      <c r="H849" s="6"/>
      <c r="I849" s="4"/>
    </row>
    <row r="850" spans="1:9" x14ac:dyDescent="0.2">
      <c r="A850"/>
      <c r="B850"/>
      <c r="C850"/>
      <c r="D850"/>
      <c r="H850" s="6"/>
      <c r="I850" s="4"/>
    </row>
    <row r="851" spans="1:9" x14ac:dyDescent="0.2">
      <c r="A851"/>
      <c r="B851"/>
      <c r="C851"/>
      <c r="D851"/>
      <c r="H851" s="6"/>
      <c r="I851" s="4"/>
    </row>
    <row r="852" spans="1:9" x14ac:dyDescent="0.2">
      <c r="A852"/>
      <c r="B852"/>
      <c r="C852"/>
      <c r="D852"/>
      <c r="H852" s="6"/>
      <c r="I852" s="4"/>
    </row>
    <row r="853" spans="1:9" x14ac:dyDescent="0.2">
      <c r="A853"/>
      <c r="B853"/>
      <c r="C853"/>
      <c r="D853"/>
      <c r="H853" s="6"/>
      <c r="I853" s="4"/>
    </row>
    <row r="854" spans="1:9" x14ac:dyDescent="0.2">
      <c r="A854"/>
      <c r="B854"/>
      <c r="C854"/>
      <c r="D854"/>
      <c r="H854" s="6"/>
      <c r="I854" s="4"/>
    </row>
    <row r="855" spans="1:9" x14ac:dyDescent="0.2">
      <c r="A855"/>
      <c r="B855"/>
      <c r="C855"/>
      <c r="D855"/>
      <c r="H855" s="6"/>
      <c r="I855" s="4"/>
    </row>
    <row r="856" spans="1:9" x14ac:dyDescent="0.2">
      <c r="A856"/>
      <c r="B856"/>
      <c r="C856"/>
      <c r="D856"/>
      <c r="H856" s="6"/>
      <c r="I856" s="4"/>
    </row>
    <row r="857" spans="1:9" x14ac:dyDescent="0.2">
      <c r="A857"/>
      <c r="B857"/>
      <c r="C857"/>
      <c r="D857"/>
      <c r="H857" s="6"/>
      <c r="I857" s="4"/>
    </row>
    <row r="858" spans="1:9" x14ac:dyDescent="0.2">
      <c r="A858"/>
      <c r="B858"/>
      <c r="C858"/>
      <c r="D858"/>
      <c r="H858" s="6"/>
      <c r="I858" s="4"/>
    </row>
    <row r="859" spans="1:9" x14ac:dyDescent="0.2">
      <c r="A859"/>
      <c r="B859"/>
      <c r="C859"/>
      <c r="D859"/>
      <c r="H859" s="6"/>
      <c r="I859" s="4"/>
    </row>
    <row r="860" spans="1:9" x14ac:dyDescent="0.2">
      <c r="A860"/>
      <c r="B860"/>
      <c r="C860"/>
      <c r="D860"/>
      <c r="H860" s="6"/>
      <c r="I860" s="4"/>
    </row>
    <row r="861" spans="1:9" x14ac:dyDescent="0.2">
      <c r="A861"/>
      <c r="B861"/>
      <c r="C861"/>
      <c r="D861"/>
      <c r="H861" s="6"/>
      <c r="I861" s="4"/>
    </row>
    <row r="862" spans="1:9" x14ac:dyDescent="0.2">
      <c r="A862"/>
      <c r="B862"/>
      <c r="C862"/>
      <c r="D862"/>
      <c r="H862" s="6"/>
      <c r="I862" s="4"/>
    </row>
    <row r="863" spans="1:9" x14ac:dyDescent="0.2">
      <c r="A863"/>
      <c r="B863"/>
      <c r="C863"/>
      <c r="D863"/>
      <c r="H863" s="6"/>
      <c r="I863" s="4"/>
    </row>
    <row r="864" spans="1:9" x14ac:dyDescent="0.2">
      <c r="A864"/>
      <c r="B864"/>
      <c r="C864"/>
      <c r="D864"/>
      <c r="H864" s="6"/>
      <c r="I864" s="4"/>
    </row>
    <row r="865" spans="1:9" x14ac:dyDescent="0.2">
      <c r="A865"/>
      <c r="B865"/>
      <c r="C865"/>
      <c r="D865"/>
      <c r="H865" s="6"/>
      <c r="I865" s="4"/>
    </row>
    <row r="866" spans="1:9" x14ac:dyDescent="0.2">
      <c r="A866"/>
      <c r="B866"/>
      <c r="C866"/>
      <c r="D866"/>
      <c r="H866" s="6"/>
      <c r="I866" s="4"/>
    </row>
    <row r="867" spans="1:9" x14ac:dyDescent="0.2">
      <c r="A867"/>
      <c r="B867"/>
      <c r="C867"/>
      <c r="D867"/>
      <c r="H867" s="6"/>
      <c r="I867" s="4"/>
    </row>
    <row r="868" spans="1:9" x14ac:dyDescent="0.2">
      <c r="A868"/>
      <c r="B868"/>
      <c r="C868"/>
      <c r="D868"/>
      <c r="H868" s="6"/>
      <c r="I868" s="4"/>
    </row>
    <row r="869" spans="1:9" x14ac:dyDescent="0.2">
      <c r="A869"/>
      <c r="B869"/>
      <c r="C869"/>
      <c r="D869"/>
      <c r="H869" s="6"/>
      <c r="I869" s="4"/>
    </row>
    <row r="870" spans="1:9" x14ac:dyDescent="0.2">
      <c r="A870"/>
      <c r="B870"/>
      <c r="C870"/>
      <c r="D870"/>
      <c r="H870" s="6"/>
      <c r="I870" s="4"/>
    </row>
    <row r="871" spans="1:9" x14ac:dyDescent="0.2">
      <c r="A871"/>
      <c r="B871"/>
      <c r="C871"/>
      <c r="D871"/>
      <c r="H871" s="6"/>
      <c r="I871" s="4"/>
    </row>
    <row r="872" spans="1:9" x14ac:dyDescent="0.2">
      <c r="A872"/>
      <c r="B872"/>
      <c r="C872"/>
      <c r="D872"/>
      <c r="H872" s="6"/>
      <c r="I872" s="4"/>
    </row>
    <row r="873" spans="1:9" x14ac:dyDescent="0.2">
      <c r="A873"/>
      <c r="B873"/>
      <c r="C873"/>
      <c r="D873"/>
      <c r="H873" s="6"/>
      <c r="I873" s="4"/>
    </row>
    <row r="874" spans="1:9" x14ac:dyDescent="0.2">
      <c r="A874"/>
      <c r="B874"/>
      <c r="C874"/>
      <c r="D874"/>
      <c r="H874" s="6"/>
      <c r="I874" s="4"/>
    </row>
    <row r="875" spans="1:9" x14ac:dyDescent="0.2">
      <c r="A875"/>
      <c r="B875"/>
      <c r="C875"/>
      <c r="D875"/>
      <c r="H875" s="6"/>
      <c r="I875" s="4"/>
    </row>
    <row r="876" spans="1:9" x14ac:dyDescent="0.2">
      <c r="A876"/>
      <c r="B876"/>
      <c r="C876"/>
      <c r="D876"/>
      <c r="H876" s="6"/>
      <c r="I876" s="4"/>
    </row>
    <row r="877" spans="1:9" x14ac:dyDescent="0.2">
      <c r="A877"/>
      <c r="B877"/>
      <c r="C877"/>
      <c r="D877"/>
      <c r="H877" s="6"/>
      <c r="I877" s="4"/>
    </row>
    <row r="878" spans="1:9" x14ac:dyDescent="0.2">
      <c r="A878"/>
      <c r="B878"/>
      <c r="C878"/>
      <c r="D878"/>
      <c r="H878" s="6"/>
      <c r="I878" s="4"/>
    </row>
    <row r="879" spans="1:9" x14ac:dyDescent="0.2">
      <c r="A879"/>
      <c r="B879"/>
      <c r="C879"/>
      <c r="D879"/>
      <c r="H879" s="6"/>
      <c r="I879" s="4"/>
    </row>
    <row r="880" spans="1:9" x14ac:dyDescent="0.2">
      <c r="A880"/>
      <c r="B880"/>
      <c r="C880"/>
      <c r="D880"/>
      <c r="H880" s="6"/>
      <c r="I880" s="4"/>
    </row>
    <row r="881" spans="1:9" x14ac:dyDescent="0.2">
      <c r="A881"/>
      <c r="B881"/>
      <c r="C881"/>
      <c r="D881"/>
      <c r="H881" s="6"/>
      <c r="I881" s="4"/>
    </row>
    <row r="882" spans="1:9" x14ac:dyDescent="0.2">
      <c r="A882"/>
      <c r="B882"/>
      <c r="C882"/>
      <c r="D882"/>
      <c r="H882" s="6"/>
      <c r="I882" s="4"/>
    </row>
    <row r="883" spans="1:9" x14ac:dyDescent="0.2">
      <c r="A883"/>
      <c r="B883"/>
      <c r="C883"/>
      <c r="D883"/>
      <c r="H883" s="6"/>
      <c r="I883" s="4"/>
    </row>
    <row r="884" spans="1:9" x14ac:dyDescent="0.2">
      <c r="A884"/>
      <c r="B884"/>
      <c r="C884"/>
      <c r="D884"/>
      <c r="H884" s="6"/>
      <c r="I884" s="4"/>
    </row>
    <row r="885" spans="1:9" x14ac:dyDescent="0.2">
      <c r="A885"/>
      <c r="B885"/>
      <c r="C885"/>
      <c r="D885"/>
      <c r="H885" s="6"/>
      <c r="I885" s="4"/>
    </row>
    <row r="886" spans="1:9" x14ac:dyDescent="0.2">
      <c r="A886"/>
      <c r="B886"/>
      <c r="C886"/>
      <c r="D886"/>
      <c r="H886" s="6"/>
      <c r="I886" s="4"/>
    </row>
    <row r="887" spans="1:9" x14ac:dyDescent="0.2">
      <c r="A887"/>
      <c r="B887"/>
      <c r="C887"/>
      <c r="D887"/>
      <c r="H887" s="6"/>
      <c r="I887" s="4"/>
    </row>
    <row r="888" spans="1:9" x14ac:dyDescent="0.2">
      <c r="A888"/>
      <c r="B888"/>
      <c r="C888"/>
      <c r="D888"/>
      <c r="H888" s="6"/>
      <c r="I888" s="4"/>
    </row>
    <row r="889" spans="1:9" x14ac:dyDescent="0.2">
      <c r="A889"/>
      <c r="B889"/>
      <c r="C889"/>
      <c r="D889"/>
      <c r="H889" s="6"/>
      <c r="I889" s="4"/>
    </row>
    <row r="890" spans="1:9" x14ac:dyDescent="0.2">
      <c r="A890"/>
      <c r="B890"/>
      <c r="C890"/>
      <c r="D890"/>
      <c r="H890" s="6"/>
      <c r="I890" s="4"/>
    </row>
    <row r="891" spans="1:9" x14ac:dyDescent="0.2">
      <c r="A891"/>
      <c r="B891"/>
      <c r="C891"/>
      <c r="D891"/>
      <c r="H891" s="6"/>
      <c r="I891" s="4"/>
    </row>
    <row r="892" spans="1:9" x14ac:dyDescent="0.2">
      <c r="A892"/>
      <c r="B892"/>
      <c r="C892"/>
      <c r="D892"/>
      <c r="H892" s="6"/>
      <c r="I892" s="4"/>
    </row>
    <row r="893" spans="1:9" x14ac:dyDescent="0.2">
      <c r="A893"/>
      <c r="B893"/>
      <c r="C893"/>
      <c r="D893"/>
      <c r="H893" s="6"/>
      <c r="I893" s="4"/>
    </row>
    <row r="894" spans="1:9" x14ac:dyDescent="0.2">
      <c r="A894"/>
      <c r="B894"/>
      <c r="C894"/>
      <c r="D894"/>
      <c r="H894" s="6"/>
      <c r="I894" s="4"/>
    </row>
    <row r="895" spans="1:9" x14ac:dyDescent="0.2">
      <c r="A895"/>
      <c r="B895"/>
      <c r="C895"/>
      <c r="D895"/>
      <c r="H895" s="6"/>
      <c r="I895" s="4"/>
    </row>
    <row r="896" spans="1:9" x14ac:dyDescent="0.2">
      <c r="A896"/>
      <c r="B896"/>
      <c r="C896"/>
      <c r="D896"/>
      <c r="H896" s="6"/>
      <c r="I896" s="4"/>
    </row>
    <row r="897" spans="1:9" x14ac:dyDescent="0.2">
      <c r="A897"/>
      <c r="B897"/>
      <c r="C897"/>
      <c r="D897"/>
      <c r="H897" s="6"/>
      <c r="I897" s="4"/>
    </row>
    <row r="898" spans="1:9" x14ac:dyDescent="0.2">
      <c r="A898"/>
      <c r="B898"/>
      <c r="C898"/>
      <c r="D898"/>
      <c r="H898" s="6"/>
      <c r="I898" s="4"/>
    </row>
    <row r="899" spans="1:9" x14ac:dyDescent="0.2">
      <c r="A899"/>
      <c r="B899"/>
      <c r="C899"/>
      <c r="D899"/>
      <c r="H899" s="6"/>
      <c r="I899" s="4"/>
    </row>
    <row r="900" spans="1:9" x14ac:dyDescent="0.2">
      <c r="A900"/>
      <c r="B900"/>
      <c r="C900"/>
      <c r="D900"/>
      <c r="H900" s="6"/>
      <c r="I900" s="4"/>
    </row>
    <row r="901" spans="1:9" x14ac:dyDescent="0.2">
      <c r="A901"/>
      <c r="B901"/>
      <c r="C901"/>
      <c r="D901"/>
      <c r="H901" s="6"/>
      <c r="I901" s="4"/>
    </row>
    <row r="902" spans="1:9" x14ac:dyDescent="0.2">
      <c r="A902"/>
      <c r="B902"/>
      <c r="C902"/>
      <c r="D902"/>
      <c r="H902" s="6"/>
      <c r="I902" s="4"/>
    </row>
    <row r="903" spans="1:9" x14ac:dyDescent="0.2">
      <c r="A903"/>
      <c r="B903"/>
      <c r="C903"/>
      <c r="D903"/>
      <c r="H903" s="6"/>
      <c r="I903" s="4"/>
    </row>
    <row r="904" spans="1:9" x14ac:dyDescent="0.2">
      <c r="A904"/>
      <c r="B904"/>
      <c r="C904"/>
      <c r="D904"/>
      <c r="H904" s="6"/>
      <c r="I904" s="4"/>
    </row>
    <row r="905" spans="1:9" x14ac:dyDescent="0.2">
      <c r="A905"/>
      <c r="B905"/>
      <c r="C905"/>
      <c r="D905"/>
      <c r="H905" s="6"/>
      <c r="I905" s="4"/>
    </row>
    <row r="906" spans="1:9" x14ac:dyDescent="0.2">
      <c r="A906"/>
      <c r="B906"/>
      <c r="C906"/>
      <c r="D906"/>
      <c r="H906" s="6"/>
      <c r="I906" s="4"/>
    </row>
    <row r="907" spans="1:9" x14ac:dyDescent="0.2">
      <c r="A907"/>
      <c r="B907"/>
      <c r="C907"/>
      <c r="D907"/>
      <c r="H907" s="6"/>
      <c r="I907" s="4"/>
    </row>
    <row r="908" spans="1:9" x14ac:dyDescent="0.2">
      <c r="A908"/>
      <c r="B908"/>
      <c r="C908"/>
      <c r="D908"/>
      <c r="H908" s="6"/>
      <c r="I908" s="4"/>
    </row>
    <row r="909" spans="1:9" x14ac:dyDescent="0.2">
      <c r="A909"/>
      <c r="B909"/>
      <c r="C909"/>
      <c r="D909"/>
      <c r="H909" s="6"/>
      <c r="I909" s="4"/>
    </row>
    <row r="910" spans="1:9" x14ac:dyDescent="0.2">
      <c r="A910"/>
      <c r="B910"/>
      <c r="C910"/>
      <c r="D910"/>
      <c r="H910" s="6"/>
      <c r="I910" s="4"/>
    </row>
    <row r="911" spans="1:9" x14ac:dyDescent="0.2">
      <c r="A911"/>
      <c r="B911"/>
      <c r="C911"/>
      <c r="D911"/>
      <c r="H911" s="6"/>
      <c r="I911" s="4"/>
    </row>
    <row r="912" spans="1:9" x14ac:dyDescent="0.2">
      <c r="A912"/>
      <c r="B912"/>
      <c r="C912"/>
      <c r="D912"/>
      <c r="H912" s="6"/>
      <c r="I912" s="4"/>
    </row>
    <row r="913" spans="1:9" x14ac:dyDescent="0.2">
      <c r="A913"/>
      <c r="B913"/>
      <c r="C913"/>
      <c r="D913"/>
      <c r="H913" s="6"/>
      <c r="I913" s="4"/>
    </row>
    <row r="914" spans="1:9" x14ac:dyDescent="0.2">
      <c r="A914"/>
      <c r="B914"/>
      <c r="C914"/>
      <c r="D914"/>
      <c r="H914" s="6"/>
      <c r="I914" s="4"/>
    </row>
    <row r="915" spans="1:9" x14ac:dyDescent="0.2">
      <c r="A915"/>
      <c r="B915"/>
      <c r="C915"/>
      <c r="D915"/>
      <c r="H915" s="6"/>
      <c r="I915" s="4"/>
    </row>
    <row r="916" spans="1:9" x14ac:dyDescent="0.2">
      <c r="A916"/>
      <c r="B916"/>
      <c r="C916"/>
      <c r="D916"/>
      <c r="H916" s="6"/>
      <c r="I916" s="4"/>
    </row>
    <row r="917" spans="1:9" x14ac:dyDescent="0.2">
      <c r="A917"/>
      <c r="B917"/>
      <c r="C917"/>
      <c r="D917"/>
      <c r="H917" s="6"/>
      <c r="I917" s="4"/>
    </row>
    <row r="918" spans="1:9" x14ac:dyDescent="0.2">
      <c r="A918"/>
      <c r="B918"/>
      <c r="C918"/>
      <c r="D918"/>
      <c r="H918" s="6"/>
      <c r="I918" s="4"/>
    </row>
    <row r="919" spans="1:9" x14ac:dyDescent="0.2">
      <c r="A919"/>
      <c r="B919"/>
      <c r="C919"/>
      <c r="D919"/>
      <c r="H919" s="6"/>
      <c r="I919" s="4"/>
    </row>
    <row r="920" spans="1:9" x14ac:dyDescent="0.2">
      <c r="A920"/>
      <c r="B920"/>
      <c r="C920"/>
      <c r="D920"/>
      <c r="H920" s="6"/>
      <c r="I920" s="4"/>
    </row>
    <row r="921" spans="1:9" x14ac:dyDescent="0.2">
      <c r="A921"/>
      <c r="B921"/>
      <c r="C921"/>
      <c r="D921"/>
      <c r="H921" s="6"/>
      <c r="I921" s="4"/>
    </row>
    <row r="922" spans="1:9" x14ac:dyDescent="0.2">
      <c r="A922"/>
      <c r="B922"/>
      <c r="C922"/>
      <c r="D922"/>
      <c r="H922" s="6"/>
      <c r="I922" s="4"/>
    </row>
    <row r="923" spans="1:9" x14ac:dyDescent="0.2">
      <c r="A923"/>
      <c r="B923"/>
      <c r="C923"/>
      <c r="D923"/>
      <c r="H923" s="6"/>
      <c r="I923" s="4"/>
    </row>
    <row r="924" spans="1:9" x14ac:dyDescent="0.2">
      <c r="A924"/>
      <c r="B924"/>
      <c r="C924"/>
      <c r="D924"/>
      <c r="H924" s="6"/>
      <c r="I924" s="4"/>
    </row>
    <row r="925" spans="1:9" x14ac:dyDescent="0.2">
      <c r="A925"/>
      <c r="B925"/>
      <c r="C925"/>
      <c r="D925"/>
      <c r="H925" s="6"/>
      <c r="I925" s="4"/>
    </row>
    <row r="926" spans="1:9" x14ac:dyDescent="0.2">
      <c r="A926"/>
      <c r="B926"/>
      <c r="C926"/>
      <c r="D926"/>
      <c r="H926" s="6"/>
      <c r="I926" s="4"/>
    </row>
    <row r="927" spans="1:9" x14ac:dyDescent="0.2">
      <c r="A927"/>
      <c r="B927"/>
      <c r="C927"/>
      <c r="D927"/>
      <c r="H927" s="6"/>
      <c r="I927" s="4"/>
    </row>
    <row r="928" spans="1:9" x14ac:dyDescent="0.2">
      <c r="A928"/>
      <c r="B928"/>
      <c r="C928"/>
      <c r="D928"/>
      <c r="H928" s="6"/>
      <c r="I928" s="4"/>
    </row>
    <row r="929" spans="1:9" x14ac:dyDescent="0.2">
      <c r="A929"/>
      <c r="B929"/>
      <c r="C929"/>
      <c r="D929"/>
      <c r="H929" s="6"/>
      <c r="I929" s="4"/>
    </row>
    <row r="930" spans="1:9" x14ac:dyDescent="0.2">
      <c r="A930"/>
      <c r="B930"/>
      <c r="C930"/>
      <c r="D930"/>
      <c r="H930" s="6"/>
      <c r="I930" s="4"/>
    </row>
    <row r="931" spans="1:9" x14ac:dyDescent="0.2">
      <c r="A931"/>
      <c r="B931"/>
      <c r="C931"/>
      <c r="D931"/>
      <c r="H931" s="6"/>
      <c r="I931" s="4"/>
    </row>
    <row r="932" spans="1:9" x14ac:dyDescent="0.2">
      <c r="A932"/>
      <c r="B932"/>
      <c r="C932"/>
      <c r="D932"/>
      <c r="H932" s="6"/>
      <c r="I932" s="4"/>
    </row>
    <row r="933" spans="1:9" x14ac:dyDescent="0.2">
      <c r="A933"/>
      <c r="B933"/>
      <c r="C933"/>
      <c r="D933"/>
      <c r="H933" s="6"/>
      <c r="I933" s="4"/>
    </row>
    <row r="934" spans="1:9" x14ac:dyDescent="0.2">
      <c r="A934"/>
      <c r="B934"/>
      <c r="C934"/>
      <c r="D934"/>
      <c r="H934" s="6"/>
      <c r="I934" s="4"/>
    </row>
    <row r="935" spans="1:9" x14ac:dyDescent="0.2">
      <c r="A935"/>
      <c r="B935"/>
      <c r="C935"/>
      <c r="D935"/>
      <c r="H935" s="6"/>
      <c r="I935" s="4"/>
    </row>
    <row r="936" spans="1:9" x14ac:dyDescent="0.2">
      <c r="A936"/>
      <c r="B936"/>
      <c r="C936"/>
      <c r="D936"/>
      <c r="H936" s="6"/>
      <c r="I936" s="4"/>
    </row>
    <row r="937" spans="1:9" x14ac:dyDescent="0.2">
      <c r="A937"/>
      <c r="B937"/>
      <c r="C937"/>
      <c r="D937"/>
      <c r="H937" s="6"/>
      <c r="I937" s="4"/>
    </row>
    <row r="938" spans="1:9" x14ac:dyDescent="0.2">
      <c r="A938"/>
      <c r="B938"/>
      <c r="C938"/>
      <c r="D938"/>
      <c r="H938" s="6"/>
      <c r="I938" s="4"/>
    </row>
    <row r="939" spans="1:9" x14ac:dyDescent="0.2">
      <c r="A939"/>
      <c r="B939"/>
      <c r="C939"/>
      <c r="D939"/>
      <c r="H939" s="6"/>
      <c r="I939" s="4"/>
    </row>
    <row r="940" spans="1:9" x14ac:dyDescent="0.2">
      <c r="A940"/>
      <c r="B940"/>
      <c r="C940"/>
      <c r="D940"/>
      <c r="H940" s="6"/>
      <c r="I940" s="4"/>
    </row>
    <row r="941" spans="1:9" x14ac:dyDescent="0.2">
      <c r="A941"/>
      <c r="B941"/>
      <c r="C941"/>
      <c r="D941"/>
      <c r="H941" s="6"/>
      <c r="I941" s="4"/>
    </row>
    <row r="942" spans="1:9" x14ac:dyDescent="0.2">
      <c r="A942"/>
      <c r="B942"/>
      <c r="C942"/>
      <c r="D942"/>
      <c r="H942" s="6"/>
      <c r="I942" s="4"/>
    </row>
    <row r="943" spans="1:9" x14ac:dyDescent="0.2">
      <c r="A943"/>
      <c r="B943"/>
      <c r="C943"/>
      <c r="D943"/>
      <c r="H943" s="6"/>
      <c r="I943" s="4"/>
    </row>
    <row r="944" spans="1:9" x14ac:dyDescent="0.2">
      <c r="A944"/>
      <c r="B944"/>
      <c r="C944"/>
      <c r="D944"/>
      <c r="H944" s="6"/>
      <c r="I944" s="4"/>
    </row>
    <row r="945" spans="1:9" x14ac:dyDescent="0.2">
      <c r="A945"/>
      <c r="B945"/>
      <c r="C945"/>
      <c r="D945"/>
      <c r="H945" s="6"/>
      <c r="I945" s="4"/>
    </row>
    <row r="946" spans="1:9" x14ac:dyDescent="0.2">
      <c r="A946"/>
      <c r="B946"/>
      <c r="C946"/>
      <c r="D946"/>
      <c r="H946" s="6"/>
      <c r="I946" s="4"/>
    </row>
    <row r="947" spans="1:9" x14ac:dyDescent="0.2">
      <c r="A947"/>
      <c r="B947"/>
      <c r="C947"/>
      <c r="D947"/>
      <c r="H947" s="6"/>
      <c r="I947" s="4"/>
    </row>
    <row r="948" spans="1:9" x14ac:dyDescent="0.2">
      <c r="A948"/>
      <c r="B948"/>
      <c r="C948"/>
      <c r="D948"/>
      <c r="H948" s="6"/>
      <c r="I948" s="4"/>
    </row>
    <row r="949" spans="1:9" x14ac:dyDescent="0.2">
      <c r="A949"/>
      <c r="B949"/>
      <c r="C949"/>
      <c r="D949"/>
      <c r="H949" s="6"/>
      <c r="I949" s="4"/>
    </row>
    <row r="950" spans="1:9" x14ac:dyDescent="0.2">
      <c r="A950"/>
      <c r="B950"/>
      <c r="C950"/>
      <c r="D950"/>
      <c r="H950" s="6"/>
      <c r="I950" s="4"/>
    </row>
    <row r="951" spans="1:9" x14ac:dyDescent="0.2">
      <c r="A951"/>
      <c r="B951"/>
      <c r="C951"/>
      <c r="D951"/>
      <c r="H951" s="6"/>
      <c r="I951" s="4"/>
    </row>
    <row r="952" spans="1:9" x14ac:dyDescent="0.2">
      <c r="A952"/>
      <c r="B952"/>
      <c r="C952"/>
      <c r="D952"/>
      <c r="H952" s="6"/>
      <c r="I952" s="4"/>
    </row>
    <row r="953" spans="1:9" x14ac:dyDescent="0.2">
      <c r="A953"/>
      <c r="B953"/>
      <c r="C953"/>
      <c r="D953"/>
      <c r="H953" s="6"/>
      <c r="I953" s="4"/>
    </row>
    <row r="954" spans="1:9" x14ac:dyDescent="0.2">
      <c r="A954"/>
      <c r="B954"/>
      <c r="C954"/>
      <c r="D954"/>
      <c r="H954" s="6"/>
      <c r="I954" s="4"/>
    </row>
    <row r="955" spans="1:9" x14ac:dyDescent="0.2">
      <c r="A955"/>
      <c r="B955"/>
      <c r="C955"/>
      <c r="D955"/>
      <c r="H955" s="6"/>
      <c r="I955" s="4"/>
    </row>
    <row r="956" spans="1:9" x14ac:dyDescent="0.2">
      <c r="A956"/>
      <c r="B956"/>
      <c r="C956"/>
      <c r="D956"/>
      <c r="H956" s="6"/>
      <c r="I956" s="4"/>
    </row>
    <row r="957" spans="1:9" x14ac:dyDescent="0.2">
      <c r="A957"/>
      <c r="B957"/>
      <c r="C957"/>
      <c r="D957"/>
      <c r="H957" s="6"/>
      <c r="I957" s="4"/>
    </row>
    <row r="958" spans="1:9" x14ac:dyDescent="0.2">
      <c r="A958"/>
      <c r="B958"/>
      <c r="C958"/>
      <c r="D958"/>
      <c r="H958" s="6"/>
      <c r="I958" s="4"/>
    </row>
    <row r="959" spans="1:9" x14ac:dyDescent="0.2">
      <c r="A959"/>
      <c r="B959"/>
      <c r="C959"/>
      <c r="D959"/>
      <c r="H959" s="6"/>
      <c r="I959" s="4"/>
    </row>
    <row r="960" spans="1:9" x14ac:dyDescent="0.2">
      <c r="A960"/>
      <c r="B960"/>
      <c r="C960"/>
      <c r="D960"/>
      <c r="H960" s="6"/>
      <c r="I960" s="4"/>
    </row>
    <row r="961" spans="1:9" x14ac:dyDescent="0.2">
      <c r="A961"/>
      <c r="B961"/>
      <c r="C961"/>
      <c r="D961"/>
      <c r="H961" s="6"/>
      <c r="I961" s="4"/>
    </row>
    <row r="962" spans="1:9" x14ac:dyDescent="0.2">
      <c r="A962"/>
      <c r="B962"/>
      <c r="C962"/>
      <c r="D962"/>
      <c r="H962" s="6"/>
      <c r="I962" s="4"/>
    </row>
    <row r="963" spans="1:9" x14ac:dyDescent="0.2">
      <c r="A963"/>
      <c r="B963"/>
      <c r="C963"/>
      <c r="D963"/>
      <c r="H963" s="6"/>
      <c r="I963" s="4"/>
    </row>
    <row r="964" spans="1:9" x14ac:dyDescent="0.2">
      <c r="A964"/>
      <c r="B964"/>
      <c r="C964"/>
      <c r="D964"/>
      <c r="H964" s="6"/>
      <c r="I964" s="4"/>
    </row>
    <row r="965" spans="1:9" x14ac:dyDescent="0.2">
      <c r="A965"/>
      <c r="B965"/>
      <c r="C965"/>
      <c r="D965"/>
      <c r="H965" s="6"/>
      <c r="I965" s="4"/>
    </row>
    <row r="966" spans="1:9" x14ac:dyDescent="0.2">
      <c r="A966"/>
      <c r="B966"/>
      <c r="C966"/>
      <c r="D966"/>
      <c r="H966" s="6"/>
      <c r="I966" s="4"/>
    </row>
    <row r="967" spans="1:9" x14ac:dyDescent="0.2">
      <c r="A967"/>
      <c r="B967"/>
      <c r="C967"/>
      <c r="D967"/>
      <c r="H967" s="6"/>
      <c r="I967" s="4"/>
    </row>
    <row r="968" spans="1:9" x14ac:dyDescent="0.2">
      <c r="A968"/>
      <c r="B968"/>
      <c r="C968"/>
      <c r="D968"/>
      <c r="H968" s="6"/>
      <c r="I968" s="4"/>
    </row>
    <row r="969" spans="1:9" x14ac:dyDescent="0.2">
      <c r="A969"/>
      <c r="B969"/>
      <c r="C969"/>
      <c r="D969"/>
      <c r="H969" s="6"/>
      <c r="I969" s="4"/>
    </row>
    <row r="970" spans="1:9" x14ac:dyDescent="0.2">
      <c r="A970"/>
      <c r="B970"/>
      <c r="C970"/>
      <c r="D970"/>
      <c r="H970" s="6"/>
      <c r="I970" s="4"/>
    </row>
    <row r="971" spans="1:9" x14ac:dyDescent="0.2">
      <c r="A971"/>
      <c r="B971"/>
      <c r="C971"/>
      <c r="D971"/>
      <c r="H971" s="6"/>
      <c r="I971" s="4"/>
    </row>
    <row r="972" spans="1:9" x14ac:dyDescent="0.2">
      <c r="A972"/>
      <c r="B972"/>
      <c r="C972"/>
      <c r="D972"/>
      <c r="H972" s="6"/>
      <c r="I972" s="4"/>
    </row>
    <row r="973" spans="1:9" x14ac:dyDescent="0.2">
      <c r="A973"/>
      <c r="B973"/>
      <c r="C973"/>
      <c r="D973"/>
      <c r="H973" s="6"/>
      <c r="I973" s="4"/>
    </row>
    <row r="974" spans="1:9" x14ac:dyDescent="0.2">
      <c r="A974"/>
      <c r="B974"/>
      <c r="C974"/>
      <c r="D974"/>
      <c r="H974" s="6"/>
      <c r="I974" s="4"/>
    </row>
    <row r="975" spans="1:9" x14ac:dyDescent="0.2">
      <c r="A975"/>
      <c r="B975"/>
      <c r="C975"/>
      <c r="D975"/>
      <c r="H975" s="6"/>
      <c r="I975" s="4"/>
    </row>
    <row r="976" spans="1:9" x14ac:dyDescent="0.2">
      <c r="A976"/>
      <c r="B976"/>
      <c r="C976"/>
      <c r="D976"/>
      <c r="H976" s="6"/>
      <c r="I976" s="4"/>
    </row>
    <row r="977" spans="1:9" x14ac:dyDescent="0.2">
      <c r="A977"/>
      <c r="B977"/>
      <c r="C977"/>
      <c r="D977"/>
      <c r="H977" s="6"/>
      <c r="I977" s="4"/>
    </row>
    <row r="978" spans="1:9" x14ac:dyDescent="0.2">
      <c r="A978"/>
      <c r="B978"/>
      <c r="C978"/>
      <c r="D978"/>
      <c r="H978" s="6"/>
      <c r="I978" s="4"/>
    </row>
    <row r="979" spans="1:9" x14ac:dyDescent="0.2">
      <c r="A979"/>
      <c r="B979"/>
      <c r="C979"/>
      <c r="D979"/>
      <c r="H979" s="6"/>
      <c r="I979" s="4"/>
    </row>
    <row r="980" spans="1:9" x14ac:dyDescent="0.2">
      <c r="A980"/>
      <c r="B980"/>
      <c r="C980"/>
      <c r="D980"/>
      <c r="H980" s="6"/>
      <c r="I980" s="4"/>
    </row>
    <row r="981" spans="1:9" x14ac:dyDescent="0.2">
      <c r="A981"/>
      <c r="B981"/>
      <c r="C981"/>
      <c r="D981"/>
      <c r="H981" s="6"/>
      <c r="I981" s="4"/>
    </row>
    <row r="982" spans="1:9" x14ac:dyDescent="0.2">
      <c r="A982"/>
      <c r="B982"/>
      <c r="C982"/>
      <c r="D982"/>
      <c r="H982" s="6"/>
      <c r="I982" s="4"/>
    </row>
    <row r="983" spans="1:9" x14ac:dyDescent="0.2">
      <c r="A983"/>
      <c r="B983"/>
      <c r="C983"/>
      <c r="D983"/>
      <c r="H983" s="6"/>
      <c r="I983" s="4"/>
    </row>
    <row r="984" spans="1:9" x14ac:dyDescent="0.2">
      <c r="A984"/>
      <c r="B984"/>
      <c r="C984"/>
      <c r="D984"/>
      <c r="H984" s="6"/>
      <c r="I984" s="4"/>
    </row>
    <row r="985" spans="1:9" x14ac:dyDescent="0.2">
      <c r="A985"/>
      <c r="B985"/>
      <c r="C985"/>
      <c r="D985"/>
      <c r="H985" s="6"/>
      <c r="I985" s="4"/>
    </row>
    <row r="986" spans="1:9" x14ac:dyDescent="0.2">
      <c r="A986"/>
      <c r="B986"/>
      <c r="C986"/>
      <c r="D986"/>
      <c r="H986" s="6"/>
      <c r="I986" s="4"/>
    </row>
    <row r="987" spans="1:9" x14ac:dyDescent="0.2">
      <c r="A987"/>
      <c r="B987"/>
      <c r="C987"/>
      <c r="D987"/>
      <c r="H987" s="6"/>
      <c r="I987" s="4"/>
    </row>
    <row r="988" spans="1:9" x14ac:dyDescent="0.2">
      <c r="A988"/>
      <c r="B988"/>
      <c r="C988"/>
      <c r="D988"/>
      <c r="H988" s="6"/>
      <c r="I988" s="4"/>
    </row>
    <row r="989" spans="1:9" x14ac:dyDescent="0.2">
      <c r="A989"/>
      <c r="B989"/>
      <c r="C989"/>
      <c r="D989"/>
      <c r="H989" s="6"/>
      <c r="I989" s="4"/>
    </row>
    <row r="990" spans="1:9" x14ac:dyDescent="0.2">
      <c r="A990"/>
      <c r="B990"/>
      <c r="C990"/>
      <c r="D990"/>
      <c r="H990" s="6"/>
      <c r="I990" s="4"/>
    </row>
    <row r="991" spans="1:9" x14ac:dyDescent="0.2">
      <c r="A991"/>
      <c r="B991"/>
      <c r="C991"/>
      <c r="D991"/>
      <c r="H991" s="6"/>
      <c r="I991" s="4"/>
    </row>
    <row r="992" spans="1:9" x14ac:dyDescent="0.2">
      <c r="A992"/>
      <c r="B992"/>
      <c r="C992"/>
      <c r="D992"/>
      <c r="H992" s="6"/>
      <c r="I992" s="4"/>
    </row>
    <row r="993" spans="1:9" x14ac:dyDescent="0.2">
      <c r="A993"/>
      <c r="B993"/>
      <c r="C993"/>
      <c r="D993"/>
      <c r="H993" s="6"/>
      <c r="I993" s="4"/>
    </row>
    <row r="994" spans="1:9" x14ac:dyDescent="0.2">
      <c r="A994"/>
      <c r="B994"/>
      <c r="C994"/>
      <c r="D994"/>
      <c r="H994" s="6"/>
      <c r="I994" s="4"/>
    </row>
    <row r="995" spans="1:9" x14ac:dyDescent="0.2">
      <c r="A995"/>
      <c r="B995"/>
      <c r="C995"/>
      <c r="D995"/>
      <c r="H995" s="6"/>
      <c r="I995" s="4"/>
    </row>
    <row r="996" spans="1:9" x14ac:dyDescent="0.2">
      <c r="A996"/>
      <c r="B996"/>
      <c r="C996"/>
      <c r="D996"/>
      <c r="H996" s="6"/>
      <c r="I996" s="4"/>
    </row>
    <row r="997" spans="1:9" x14ac:dyDescent="0.2">
      <c r="A997"/>
      <c r="B997"/>
      <c r="C997"/>
      <c r="D997"/>
      <c r="H997" s="6"/>
      <c r="I997" s="4"/>
    </row>
    <row r="998" spans="1:9" x14ac:dyDescent="0.2">
      <c r="A998"/>
      <c r="B998"/>
      <c r="C998"/>
      <c r="D998"/>
      <c r="H998" s="6"/>
      <c r="I998" s="4"/>
    </row>
  </sheetData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8"/>
  <sheetViews>
    <sheetView topLeftCell="A3" workbookViewId="0">
      <selection activeCell="Q11" sqref="Q11:Q15"/>
    </sheetView>
  </sheetViews>
  <sheetFormatPr defaultRowHeight="12.75" x14ac:dyDescent="0.2"/>
  <cols>
    <col min="1" max="1" width="17.42578125" style="1" bestFit="1" customWidth="1"/>
    <col min="2" max="2" width="22" style="1" bestFit="1" customWidth="1"/>
    <col min="3" max="3" width="10.42578125" style="1" bestFit="1" customWidth="1"/>
    <col min="4" max="4" width="22" style="1" bestFit="1" customWidth="1"/>
    <col min="5" max="5" width="9.140625" style="1"/>
    <col min="6" max="6" width="13.28515625" style="1" bestFit="1" customWidth="1"/>
    <col min="7" max="7" width="14" style="1" bestFit="1" customWidth="1"/>
    <col min="8" max="9" width="15" style="1" bestFit="1" customWidth="1"/>
    <col min="10" max="14" width="9.140625" style="1"/>
    <col min="15" max="15" width="13.28515625" style="1" bestFit="1" customWidth="1"/>
    <col min="16" max="16" width="18.42578125" style="1" bestFit="1" customWidth="1"/>
    <col min="17" max="16384" width="9.140625" style="1"/>
  </cols>
  <sheetData>
    <row r="1" spans="1:17" x14ac:dyDescent="0.2">
      <c r="A1" s="2" t="s">
        <v>0</v>
      </c>
      <c r="B1" s="1" t="s">
        <v>66</v>
      </c>
      <c r="D1" s="5">
        <v>42735</v>
      </c>
      <c r="F1" s="1">
        <v>15</v>
      </c>
      <c r="H1" s="1">
        <v>6.6699999999999995E-2</v>
      </c>
    </row>
    <row r="3" spans="1:17" x14ac:dyDescent="0.2">
      <c r="A3" s="2" t="s">
        <v>2</v>
      </c>
      <c r="B3" s="2" t="s">
        <v>3</v>
      </c>
      <c r="C3" s="2" t="s">
        <v>8</v>
      </c>
      <c r="D3" t="s">
        <v>1344</v>
      </c>
      <c r="E3" s="1" t="s">
        <v>1354</v>
      </c>
      <c r="F3" s="1" t="s">
        <v>1351</v>
      </c>
      <c r="G3" s="1" t="s">
        <v>1355</v>
      </c>
      <c r="H3" s="1" t="s">
        <v>1352</v>
      </c>
      <c r="I3" s="1" t="s">
        <v>1353</v>
      </c>
      <c r="O3" s="1" t="s">
        <v>1352</v>
      </c>
      <c r="P3" s="1" t="s">
        <v>1353</v>
      </c>
    </row>
    <row r="4" spans="1:17" x14ac:dyDescent="0.2">
      <c r="A4" s="1" t="s">
        <v>12</v>
      </c>
      <c r="B4" s="1" t="s">
        <v>13</v>
      </c>
      <c r="C4" s="5">
        <v>38718</v>
      </c>
      <c r="D4" s="4">
        <v>102625.92</v>
      </c>
      <c r="E4" s="1">
        <f>YEAR(C4)</f>
        <v>2006</v>
      </c>
      <c r="F4" s="1">
        <f>IF(D4&lt;&gt;0,YEARFRAC($D$1,DATE(YEAR(C4),6,30),0),)</f>
        <v>10.5</v>
      </c>
      <c r="G4" s="1">
        <f>IF(F4&lt;&gt;0,$F$1-F4,0)</f>
        <v>4.5</v>
      </c>
      <c r="H4" s="6">
        <f>IF(G4&lt;=0,0,D4*$H$1)</f>
        <v>6845.1488639999998</v>
      </c>
      <c r="I4" s="4">
        <f>G4*H4</f>
        <v>30803.169888</v>
      </c>
      <c r="M4" s="22" t="s">
        <v>12</v>
      </c>
      <c r="N4" s="22" t="s">
        <v>13</v>
      </c>
      <c r="O4" s="6">
        <f>SUMIFS(H$4:H$294,$A$4:$A$294,$M4,$B$4:$B$294,$N4)</f>
        <v>23722.740775999999</v>
      </c>
      <c r="P4" s="6">
        <f>SUMIFS(I$4:I$294,$A$4:$A$294,$M4,$B$4:$B$294,$N4)</f>
        <v>144014.37253399999</v>
      </c>
      <c r="Q4" s="4">
        <f>P4/SUMIFS($P$4:$P$15,$M$4:$M$15,M4)</f>
        <v>0.97920050422157023</v>
      </c>
    </row>
    <row r="5" spans="1:17" x14ac:dyDescent="0.2">
      <c r="A5" s="1" t="s">
        <v>12</v>
      </c>
      <c r="B5" s="1" t="s">
        <v>13</v>
      </c>
      <c r="C5" s="5">
        <v>39083</v>
      </c>
      <c r="D5" s="4">
        <v>17920.97</v>
      </c>
      <c r="E5" s="1">
        <f t="shared" ref="E5:E68" si="0">YEAR(C5)</f>
        <v>2007</v>
      </c>
      <c r="F5" s="1">
        <f t="shared" ref="F5:F68" si="1">IF(D5&lt;&gt;0,YEARFRAC($D$1,DATE(YEAR(C5),6,30),0),)</f>
        <v>9.5</v>
      </c>
      <c r="G5" s="1">
        <f t="shared" ref="G5:G68" si="2">IF(F5&lt;&gt;0,$F$1-F5,0)</f>
        <v>5.5</v>
      </c>
      <c r="H5" s="6">
        <f t="shared" ref="H5:H68" si="3">IF(G5&lt;=0,0,D5*$H$1)</f>
        <v>1195.3286989999999</v>
      </c>
      <c r="I5" s="4">
        <f t="shared" ref="I5:I68" si="4">G5*H5</f>
        <v>6574.3078444999992</v>
      </c>
      <c r="M5" s="22" t="s">
        <v>12</v>
      </c>
      <c r="N5" s="22" t="s">
        <v>45</v>
      </c>
      <c r="O5" s="6">
        <f t="shared" ref="O5:O15" si="5">SUMIFS(H$4:H$294,$A$4:$A$294,$M5,$B$4:$B$294,$N5)</f>
        <v>1796.9940479999998</v>
      </c>
      <c r="P5" s="6">
        <f t="shared" ref="P5:P15" si="6">SUMIFS(I$4:I$294,$A$4:$A$294,$M5,$B$4:$B$294,$N5)</f>
        <v>2837.7021419999996</v>
      </c>
      <c r="Q5" s="4">
        <f t="shared" ref="Q5:Q10" si="7">P5/SUMIFS($P$4:$P$15,$M$4:$M$15,M5)</f>
        <v>1.9294458736200223E-2</v>
      </c>
    </row>
    <row r="6" spans="1:17" x14ac:dyDescent="0.2">
      <c r="A6" s="1" t="s">
        <v>12</v>
      </c>
      <c r="B6" s="1" t="s">
        <v>13</v>
      </c>
      <c r="C6" s="5">
        <v>39448</v>
      </c>
      <c r="D6" s="4">
        <v>164618.88</v>
      </c>
      <c r="E6" s="1">
        <f t="shared" si="0"/>
        <v>2008</v>
      </c>
      <c r="F6" s="1">
        <f t="shared" si="1"/>
        <v>8.5</v>
      </c>
      <c r="G6" s="1">
        <f t="shared" si="2"/>
        <v>6.5</v>
      </c>
      <c r="H6" s="6">
        <f t="shared" si="3"/>
        <v>10980.079296</v>
      </c>
      <c r="I6" s="4">
        <f t="shared" si="4"/>
        <v>71370.515423999997</v>
      </c>
      <c r="M6" s="22" t="s">
        <v>12</v>
      </c>
      <c r="N6" s="22" t="s">
        <v>30</v>
      </c>
      <c r="O6" s="6">
        <f t="shared" si="5"/>
        <v>112.104024</v>
      </c>
      <c r="P6" s="6">
        <f t="shared" si="6"/>
        <v>167.78985299999997</v>
      </c>
      <c r="Q6" s="4">
        <f t="shared" si="7"/>
        <v>1.1408577197534501E-3</v>
      </c>
    </row>
    <row r="7" spans="1:17" x14ac:dyDescent="0.2">
      <c r="A7" s="1" t="s">
        <v>12</v>
      </c>
      <c r="B7" s="1" t="s">
        <v>13</v>
      </c>
      <c r="C7" s="5">
        <v>39814</v>
      </c>
      <c r="D7" s="4">
        <v>70497.509999999995</v>
      </c>
      <c r="E7" s="1">
        <f t="shared" si="0"/>
        <v>2009</v>
      </c>
      <c r="F7" s="1">
        <f t="shared" si="1"/>
        <v>7.5</v>
      </c>
      <c r="G7" s="1">
        <f t="shared" si="2"/>
        <v>7.5</v>
      </c>
      <c r="H7" s="6">
        <f t="shared" si="3"/>
        <v>4702.1839169999994</v>
      </c>
      <c r="I7" s="4">
        <f t="shared" si="4"/>
        <v>35266.379377499994</v>
      </c>
      <c r="M7" s="22" t="s">
        <v>12</v>
      </c>
      <c r="N7" s="22" t="s">
        <v>37</v>
      </c>
      <c r="O7" s="6">
        <f t="shared" si="5"/>
        <v>35.785216999999996</v>
      </c>
      <c r="P7" s="6">
        <f t="shared" si="6"/>
        <v>53.561100499999995</v>
      </c>
      <c r="Q7" s="4">
        <f t="shared" si="7"/>
        <v>3.6417932247616536E-4</v>
      </c>
    </row>
    <row r="8" spans="1:17" x14ac:dyDescent="0.2">
      <c r="A8" s="1" t="s">
        <v>12</v>
      </c>
      <c r="B8" s="1" t="s">
        <v>45</v>
      </c>
      <c r="C8" s="5">
        <v>28126</v>
      </c>
      <c r="D8" s="4">
        <v>0</v>
      </c>
      <c r="E8" s="1">
        <f t="shared" si="0"/>
        <v>1977</v>
      </c>
      <c r="F8" s="1">
        <f t="shared" si="1"/>
        <v>0</v>
      </c>
      <c r="G8" s="1">
        <f t="shared" si="2"/>
        <v>0</v>
      </c>
      <c r="H8" s="6">
        <f t="shared" si="3"/>
        <v>0</v>
      </c>
      <c r="I8" s="4">
        <f t="shared" si="4"/>
        <v>0</v>
      </c>
      <c r="M8" s="22" t="s">
        <v>34</v>
      </c>
      <c r="N8" s="22" t="s">
        <v>45</v>
      </c>
      <c r="O8" s="6">
        <f t="shared" si="5"/>
        <v>25587.037124999999</v>
      </c>
      <c r="P8" s="6">
        <f t="shared" si="6"/>
        <v>195200.28036450001</v>
      </c>
      <c r="Q8" s="4">
        <f t="shared" si="7"/>
        <v>0.638428008475736</v>
      </c>
    </row>
    <row r="9" spans="1:17" x14ac:dyDescent="0.2">
      <c r="A9" s="1" t="s">
        <v>12</v>
      </c>
      <c r="B9" s="1" t="s">
        <v>45</v>
      </c>
      <c r="C9" s="5">
        <v>28491</v>
      </c>
      <c r="D9" s="4">
        <v>0</v>
      </c>
      <c r="E9" s="1">
        <f t="shared" si="0"/>
        <v>1978</v>
      </c>
      <c r="F9" s="1">
        <f t="shared" si="1"/>
        <v>0</v>
      </c>
      <c r="G9" s="1">
        <f t="shared" si="2"/>
        <v>0</v>
      </c>
      <c r="H9" s="6">
        <f t="shared" si="3"/>
        <v>0</v>
      </c>
      <c r="I9" s="4">
        <f t="shared" si="4"/>
        <v>0</v>
      </c>
      <c r="M9" s="22" t="s">
        <v>34</v>
      </c>
      <c r="N9" s="22" t="s">
        <v>30</v>
      </c>
      <c r="O9" s="6">
        <f t="shared" si="5"/>
        <v>14047.779713</v>
      </c>
      <c r="P9" s="6">
        <f t="shared" si="6"/>
        <v>102315.44782449999</v>
      </c>
      <c r="Q9" s="4">
        <f t="shared" si="7"/>
        <v>0.33463603366206113</v>
      </c>
    </row>
    <row r="10" spans="1:17" x14ac:dyDescent="0.2">
      <c r="A10" s="1" t="s">
        <v>12</v>
      </c>
      <c r="B10" s="1" t="s">
        <v>45</v>
      </c>
      <c r="C10" s="5">
        <v>28856</v>
      </c>
      <c r="D10" s="4">
        <v>0</v>
      </c>
      <c r="E10" s="1">
        <f t="shared" si="0"/>
        <v>1979</v>
      </c>
      <c r="F10" s="1">
        <f t="shared" si="1"/>
        <v>0</v>
      </c>
      <c r="G10" s="1">
        <f t="shared" si="2"/>
        <v>0</v>
      </c>
      <c r="H10" s="6">
        <f t="shared" si="3"/>
        <v>0</v>
      </c>
      <c r="I10" s="4">
        <f t="shared" si="4"/>
        <v>0</v>
      </c>
      <c r="M10" s="22" t="s">
        <v>34</v>
      </c>
      <c r="N10" s="22" t="s">
        <v>37</v>
      </c>
      <c r="O10" s="6">
        <f t="shared" si="5"/>
        <v>1778.4314379999996</v>
      </c>
      <c r="P10" s="6">
        <f t="shared" si="6"/>
        <v>8235.7077959999988</v>
      </c>
      <c r="Q10" s="4">
        <f t="shared" si="7"/>
        <v>2.6935957862202937E-2</v>
      </c>
    </row>
    <row r="11" spans="1:17" x14ac:dyDescent="0.2">
      <c r="A11" s="1" t="s">
        <v>12</v>
      </c>
      <c r="B11" s="1" t="s">
        <v>45</v>
      </c>
      <c r="C11" s="5">
        <v>29221</v>
      </c>
      <c r="D11" s="4">
        <v>0</v>
      </c>
      <c r="E11" s="1">
        <f t="shared" si="0"/>
        <v>1980</v>
      </c>
      <c r="F11" s="1">
        <f t="shared" si="1"/>
        <v>0</v>
      </c>
      <c r="G11" s="1">
        <f t="shared" si="2"/>
        <v>0</v>
      </c>
      <c r="H11" s="6">
        <f t="shared" si="3"/>
        <v>0</v>
      </c>
      <c r="I11" s="4">
        <f t="shared" si="4"/>
        <v>0</v>
      </c>
      <c r="M11" s="22" t="s">
        <v>17</v>
      </c>
      <c r="N11" s="22" t="s">
        <v>13</v>
      </c>
      <c r="O11" s="6">
        <f t="shared" si="5"/>
        <v>10758.845400999999</v>
      </c>
      <c r="P11" s="6">
        <f t="shared" si="6"/>
        <v>111216.6455325</v>
      </c>
      <c r="Q11" s="19">
        <f>P11/P11</f>
        <v>1</v>
      </c>
    </row>
    <row r="12" spans="1:17" x14ac:dyDescent="0.2">
      <c r="A12" s="1" t="s">
        <v>12</v>
      </c>
      <c r="B12" s="1" t="s">
        <v>45</v>
      </c>
      <c r="C12" s="5">
        <v>29587</v>
      </c>
      <c r="D12" s="4">
        <v>0</v>
      </c>
      <c r="E12" s="1">
        <f t="shared" si="0"/>
        <v>1981</v>
      </c>
      <c r="F12" s="1">
        <f t="shared" si="1"/>
        <v>0</v>
      </c>
      <c r="G12" s="1">
        <f t="shared" si="2"/>
        <v>0</v>
      </c>
      <c r="H12" s="6">
        <f t="shared" si="3"/>
        <v>0</v>
      </c>
      <c r="I12" s="4">
        <f t="shared" si="4"/>
        <v>0</v>
      </c>
      <c r="M12" s="22" t="s">
        <v>17</v>
      </c>
      <c r="N12" s="22" t="s">
        <v>45</v>
      </c>
      <c r="O12" s="6">
        <f t="shared" si="5"/>
        <v>8006.6286469999995</v>
      </c>
      <c r="P12" s="6">
        <f t="shared" si="6"/>
        <v>74262.538379499994</v>
      </c>
      <c r="Q12" s="19">
        <f>P12/SUM($P$12:$P$14)</f>
        <v>0.97405205386561178</v>
      </c>
    </row>
    <row r="13" spans="1:17" x14ac:dyDescent="0.2">
      <c r="A13" s="1" t="s">
        <v>12</v>
      </c>
      <c r="B13" s="1" t="s">
        <v>45</v>
      </c>
      <c r="C13" s="5">
        <v>29952</v>
      </c>
      <c r="D13" s="4">
        <v>0</v>
      </c>
      <c r="E13" s="1">
        <f t="shared" si="0"/>
        <v>1982</v>
      </c>
      <c r="F13" s="1">
        <f t="shared" si="1"/>
        <v>0</v>
      </c>
      <c r="G13" s="1">
        <f t="shared" si="2"/>
        <v>0</v>
      </c>
      <c r="H13" s="6">
        <f t="shared" si="3"/>
        <v>0</v>
      </c>
      <c r="I13" s="4">
        <f t="shared" si="4"/>
        <v>0</v>
      </c>
      <c r="M13" s="22" t="s">
        <v>17</v>
      </c>
      <c r="N13" s="22" t="s">
        <v>30</v>
      </c>
      <c r="O13" s="6">
        <f t="shared" si="5"/>
        <v>1016.5113349999999</v>
      </c>
      <c r="P13" s="6">
        <f t="shared" si="6"/>
        <v>1491.7745144999999</v>
      </c>
      <c r="Q13" s="19">
        <f>P13/SUM($P$12:$P$14)</f>
        <v>1.9566608702864058E-2</v>
      </c>
    </row>
    <row r="14" spans="1:17" x14ac:dyDescent="0.2">
      <c r="A14" s="1" t="s">
        <v>12</v>
      </c>
      <c r="B14" s="1" t="s">
        <v>45</v>
      </c>
      <c r="C14" s="5">
        <v>30317</v>
      </c>
      <c r="D14" s="4">
        <v>0</v>
      </c>
      <c r="E14" s="1">
        <f t="shared" si="0"/>
        <v>1983</v>
      </c>
      <c r="F14" s="1">
        <f t="shared" si="1"/>
        <v>0</v>
      </c>
      <c r="G14" s="1">
        <f t="shared" si="2"/>
        <v>0</v>
      </c>
      <c r="H14" s="6">
        <f t="shared" si="3"/>
        <v>0</v>
      </c>
      <c r="I14" s="4">
        <f t="shared" si="4"/>
        <v>0</v>
      </c>
      <c r="M14" s="22" t="s">
        <v>17</v>
      </c>
      <c r="N14" s="22" t="s">
        <v>37</v>
      </c>
      <c r="O14" s="6">
        <f t="shared" si="5"/>
        <v>331.51900999999992</v>
      </c>
      <c r="P14" s="6">
        <f t="shared" si="6"/>
        <v>486.51847099999992</v>
      </c>
      <c r="Q14" s="19">
        <f>P14/SUM($P$12:$P$14)</f>
        <v>6.3813374315242156E-3</v>
      </c>
    </row>
    <row r="15" spans="1:17" x14ac:dyDescent="0.2">
      <c r="A15" s="1" t="s">
        <v>12</v>
      </c>
      <c r="B15" s="1" t="s">
        <v>45</v>
      </c>
      <c r="C15" s="5">
        <v>30682</v>
      </c>
      <c r="D15" s="4">
        <v>0</v>
      </c>
      <c r="E15" s="1">
        <f t="shared" si="0"/>
        <v>1984</v>
      </c>
      <c r="F15" s="1">
        <f t="shared" si="1"/>
        <v>0</v>
      </c>
      <c r="G15" s="1">
        <f t="shared" si="2"/>
        <v>0</v>
      </c>
      <c r="H15" s="6">
        <f t="shared" si="3"/>
        <v>0</v>
      </c>
      <c r="I15" s="4">
        <f t="shared" si="4"/>
        <v>0</v>
      </c>
      <c r="M15" s="22" t="s">
        <v>17</v>
      </c>
      <c r="N15" s="22" t="s">
        <v>41</v>
      </c>
      <c r="O15" s="6">
        <f t="shared" si="5"/>
        <v>2729.1645669999998</v>
      </c>
      <c r="P15" s="6">
        <f t="shared" si="6"/>
        <v>9552.0759844999993</v>
      </c>
      <c r="Q15" s="19">
        <f>IFERROR(P15/P15,0)</f>
        <v>1</v>
      </c>
    </row>
    <row r="16" spans="1:17" x14ac:dyDescent="0.2">
      <c r="A16" s="1" t="s">
        <v>12</v>
      </c>
      <c r="B16" s="1" t="s">
        <v>45</v>
      </c>
      <c r="C16" s="5">
        <v>31048</v>
      </c>
      <c r="D16" s="4">
        <v>0</v>
      </c>
      <c r="E16" s="1">
        <f t="shared" si="0"/>
        <v>1985</v>
      </c>
      <c r="F16" s="1">
        <f t="shared" si="1"/>
        <v>0</v>
      </c>
      <c r="G16" s="1">
        <f t="shared" si="2"/>
        <v>0</v>
      </c>
      <c r="H16" s="6">
        <f t="shared" si="3"/>
        <v>0</v>
      </c>
      <c r="I16" s="4">
        <f t="shared" si="4"/>
        <v>0</v>
      </c>
    </row>
    <row r="17" spans="1:9" x14ac:dyDescent="0.2">
      <c r="A17" s="1" t="s">
        <v>12</v>
      </c>
      <c r="B17" s="1" t="s">
        <v>45</v>
      </c>
      <c r="C17" s="5">
        <v>31413</v>
      </c>
      <c r="D17" s="4">
        <v>0</v>
      </c>
      <c r="E17" s="1">
        <f t="shared" si="0"/>
        <v>1986</v>
      </c>
      <c r="F17" s="1">
        <f t="shared" si="1"/>
        <v>0</v>
      </c>
      <c r="G17" s="1">
        <f t="shared" si="2"/>
        <v>0</v>
      </c>
      <c r="H17" s="6">
        <f t="shared" si="3"/>
        <v>0</v>
      </c>
      <c r="I17" s="4">
        <f t="shared" si="4"/>
        <v>0</v>
      </c>
    </row>
    <row r="18" spans="1:9" x14ac:dyDescent="0.2">
      <c r="A18" s="1" t="s">
        <v>12</v>
      </c>
      <c r="B18" s="1" t="s">
        <v>45</v>
      </c>
      <c r="C18" s="5">
        <v>31778</v>
      </c>
      <c r="D18" s="4">
        <v>0</v>
      </c>
      <c r="E18" s="1">
        <f t="shared" si="0"/>
        <v>1987</v>
      </c>
      <c r="F18" s="1">
        <f t="shared" si="1"/>
        <v>0</v>
      </c>
      <c r="G18" s="1">
        <f t="shared" si="2"/>
        <v>0</v>
      </c>
      <c r="H18" s="6">
        <f t="shared" si="3"/>
        <v>0</v>
      </c>
      <c r="I18" s="4">
        <f t="shared" si="4"/>
        <v>0</v>
      </c>
    </row>
    <row r="19" spans="1:9" x14ac:dyDescent="0.2">
      <c r="A19" s="1" t="s">
        <v>12</v>
      </c>
      <c r="B19" s="1" t="s">
        <v>45</v>
      </c>
      <c r="C19" s="5">
        <v>32143</v>
      </c>
      <c r="D19" s="4">
        <v>0</v>
      </c>
      <c r="E19" s="1">
        <f t="shared" si="0"/>
        <v>1988</v>
      </c>
      <c r="F19" s="1">
        <f t="shared" si="1"/>
        <v>0</v>
      </c>
      <c r="G19" s="1">
        <f t="shared" si="2"/>
        <v>0</v>
      </c>
      <c r="H19" s="6">
        <f t="shared" si="3"/>
        <v>0</v>
      </c>
      <c r="I19" s="4">
        <f t="shared" si="4"/>
        <v>0</v>
      </c>
    </row>
    <row r="20" spans="1:9" x14ac:dyDescent="0.2">
      <c r="A20" s="1" t="s">
        <v>12</v>
      </c>
      <c r="B20" s="1" t="s">
        <v>45</v>
      </c>
      <c r="C20" s="5">
        <v>32509</v>
      </c>
      <c r="D20" s="4">
        <v>0</v>
      </c>
      <c r="E20" s="1">
        <f t="shared" si="0"/>
        <v>1989</v>
      </c>
      <c r="F20" s="1">
        <f t="shared" si="1"/>
        <v>0</v>
      </c>
      <c r="G20" s="1">
        <f t="shared" si="2"/>
        <v>0</v>
      </c>
      <c r="H20" s="6">
        <f t="shared" si="3"/>
        <v>0</v>
      </c>
      <c r="I20" s="4">
        <f t="shared" si="4"/>
        <v>0</v>
      </c>
    </row>
    <row r="21" spans="1:9" x14ac:dyDescent="0.2">
      <c r="A21" s="1" t="s">
        <v>12</v>
      </c>
      <c r="B21" s="1" t="s">
        <v>45</v>
      </c>
      <c r="C21" s="5">
        <v>32874</v>
      </c>
      <c r="D21" s="4">
        <v>0</v>
      </c>
      <c r="E21" s="1">
        <f t="shared" si="0"/>
        <v>1990</v>
      </c>
      <c r="F21" s="1">
        <f t="shared" si="1"/>
        <v>0</v>
      </c>
      <c r="G21" s="1">
        <f t="shared" si="2"/>
        <v>0</v>
      </c>
      <c r="H21" s="6">
        <f t="shared" si="3"/>
        <v>0</v>
      </c>
      <c r="I21" s="4">
        <f t="shared" si="4"/>
        <v>0</v>
      </c>
    </row>
    <row r="22" spans="1:9" x14ac:dyDescent="0.2">
      <c r="A22" s="1" t="s">
        <v>12</v>
      </c>
      <c r="B22" s="1" t="s">
        <v>45</v>
      </c>
      <c r="C22" s="5">
        <v>33239</v>
      </c>
      <c r="D22" s="4">
        <v>0</v>
      </c>
      <c r="E22" s="1">
        <f t="shared" si="0"/>
        <v>1991</v>
      </c>
      <c r="F22" s="1">
        <f t="shared" si="1"/>
        <v>0</v>
      </c>
      <c r="G22" s="1">
        <f t="shared" si="2"/>
        <v>0</v>
      </c>
      <c r="H22" s="6">
        <f t="shared" si="3"/>
        <v>0</v>
      </c>
      <c r="I22" s="4">
        <f t="shared" si="4"/>
        <v>0</v>
      </c>
    </row>
    <row r="23" spans="1:9" x14ac:dyDescent="0.2">
      <c r="A23" s="1" t="s">
        <v>12</v>
      </c>
      <c r="B23" s="1" t="s">
        <v>45</v>
      </c>
      <c r="C23" s="5">
        <v>33604</v>
      </c>
      <c r="D23" s="4">
        <v>0</v>
      </c>
      <c r="E23" s="1">
        <f t="shared" si="0"/>
        <v>1992</v>
      </c>
      <c r="F23" s="1">
        <f t="shared" si="1"/>
        <v>0</v>
      </c>
      <c r="G23" s="1">
        <f t="shared" si="2"/>
        <v>0</v>
      </c>
      <c r="H23" s="6">
        <f t="shared" si="3"/>
        <v>0</v>
      </c>
      <c r="I23" s="4">
        <f t="shared" si="4"/>
        <v>0</v>
      </c>
    </row>
    <row r="24" spans="1:9" x14ac:dyDescent="0.2">
      <c r="A24" s="1" t="s">
        <v>12</v>
      </c>
      <c r="B24" s="1" t="s">
        <v>45</v>
      </c>
      <c r="C24" s="5">
        <v>33970</v>
      </c>
      <c r="D24" s="4">
        <v>0</v>
      </c>
      <c r="E24" s="1">
        <f t="shared" si="0"/>
        <v>1993</v>
      </c>
      <c r="F24" s="1">
        <f t="shared" si="1"/>
        <v>0</v>
      </c>
      <c r="G24" s="1">
        <f t="shared" si="2"/>
        <v>0</v>
      </c>
      <c r="H24" s="6">
        <f t="shared" si="3"/>
        <v>0</v>
      </c>
      <c r="I24" s="4">
        <f t="shared" si="4"/>
        <v>0</v>
      </c>
    </row>
    <row r="25" spans="1:9" x14ac:dyDescent="0.2">
      <c r="A25" s="1" t="s">
        <v>12</v>
      </c>
      <c r="B25" s="1" t="s">
        <v>45</v>
      </c>
      <c r="C25" s="5">
        <v>34335</v>
      </c>
      <c r="D25" s="4">
        <v>0</v>
      </c>
      <c r="E25" s="1">
        <f t="shared" si="0"/>
        <v>1994</v>
      </c>
      <c r="F25" s="1">
        <f t="shared" si="1"/>
        <v>0</v>
      </c>
      <c r="G25" s="1">
        <f t="shared" si="2"/>
        <v>0</v>
      </c>
      <c r="H25" s="6">
        <f t="shared" si="3"/>
        <v>0</v>
      </c>
      <c r="I25" s="4">
        <f t="shared" si="4"/>
        <v>0</v>
      </c>
    </row>
    <row r="26" spans="1:9" x14ac:dyDescent="0.2">
      <c r="A26" s="1" t="s">
        <v>12</v>
      </c>
      <c r="B26" s="1" t="s">
        <v>45</v>
      </c>
      <c r="C26" s="5">
        <v>34700</v>
      </c>
      <c r="D26" s="4">
        <v>0</v>
      </c>
      <c r="E26" s="1">
        <f t="shared" si="0"/>
        <v>1995</v>
      </c>
      <c r="F26" s="1">
        <f t="shared" si="1"/>
        <v>0</v>
      </c>
      <c r="G26" s="1">
        <f t="shared" si="2"/>
        <v>0</v>
      </c>
      <c r="H26" s="6">
        <f t="shared" si="3"/>
        <v>0</v>
      </c>
      <c r="I26" s="4">
        <f t="shared" si="4"/>
        <v>0</v>
      </c>
    </row>
    <row r="27" spans="1:9" x14ac:dyDescent="0.2">
      <c r="A27" s="1" t="s">
        <v>12</v>
      </c>
      <c r="B27" s="1" t="s">
        <v>45</v>
      </c>
      <c r="C27" s="5">
        <v>35065</v>
      </c>
      <c r="D27" s="4">
        <v>0</v>
      </c>
      <c r="E27" s="1">
        <f t="shared" si="0"/>
        <v>1996</v>
      </c>
      <c r="F27" s="1">
        <f t="shared" si="1"/>
        <v>0</v>
      </c>
      <c r="G27" s="1">
        <f t="shared" si="2"/>
        <v>0</v>
      </c>
      <c r="H27" s="6">
        <f t="shared" si="3"/>
        <v>0</v>
      </c>
      <c r="I27" s="4">
        <f t="shared" si="4"/>
        <v>0</v>
      </c>
    </row>
    <row r="28" spans="1:9" x14ac:dyDescent="0.2">
      <c r="A28" s="1" t="s">
        <v>12</v>
      </c>
      <c r="B28" s="1" t="s">
        <v>45</v>
      </c>
      <c r="C28" s="5">
        <v>35431</v>
      </c>
      <c r="D28" s="4">
        <v>0</v>
      </c>
      <c r="E28" s="1">
        <f t="shared" si="0"/>
        <v>1997</v>
      </c>
      <c r="F28" s="1">
        <f t="shared" si="1"/>
        <v>0</v>
      </c>
      <c r="G28" s="1">
        <f t="shared" si="2"/>
        <v>0</v>
      </c>
      <c r="H28" s="6">
        <f t="shared" si="3"/>
        <v>0</v>
      </c>
      <c r="I28" s="4">
        <f t="shared" si="4"/>
        <v>0</v>
      </c>
    </row>
    <row r="29" spans="1:9" x14ac:dyDescent="0.2">
      <c r="A29" s="1" t="s">
        <v>12</v>
      </c>
      <c r="B29" s="1" t="s">
        <v>45</v>
      </c>
      <c r="C29" s="5">
        <v>35796</v>
      </c>
      <c r="D29" s="4">
        <v>0</v>
      </c>
      <c r="E29" s="1">
        <f t="shared" si="0"/>
        <v>1998</v>
      </c>
      <c r="F29" s="1">
        <f t="shared" si="1"/>
        <v>0</v>
      </c>
      <c r="G29" s="1">
        <f t="shared" si="2"/>
        <v>0</v>
      </c>
      <c r="H29" s="6">
        <f t="shared" si="3"/>
        <v>0</v>
      </c>
      <c r="I29" s="4">
        <f t="shared" si="4"/>
        <v>0</v>
      </c>
    </row>
    <row r="30" spans="1:9" x14ac:dyDescent="0.2">
      <c r="A30" s="1" t="s">
        <v>12</v>
      </c>
      <c r="B30" s="1" t="s">
        <v>45</v>
      </c>
      <c r="C30" s="5">
        <v>36161</v>
      </c>
      <c r="D30" s="4">
        <v>0</v>
      </c>
      <c r="E30" s="1">
        <f t="shared" si="0"/>
        <v>1999</v>
      </c>
      <c r="F30" s="1">
        <f t="shared" si="1"/>
        <v>0</v>
      </c>
      <c r="G30" s="1">
        <f t="shared" si="2"/>
        <v>0</v>
      </c>
      <c r="H30" s="6">
        <f t="shared" si="3"/>
        <v>0</v>
      </c>
      <c r="I30" s="4">
        <f t="shared" si="4"/>
        <v>0</v>
      </c>
    </row>
    <row r="31" spans="1:9" x14ac:dyDescent="0.2">
      <c r="A31" s="1" t="s">
        <v>12</v>
      </c>
      <c r="B31" s="1" t="s">
        <v>45</v>
      </c>
      <c r="C31" s="5">
        <v>36526</v>
      </c>
      <c r="D31" s="4">
        <v>0</v>
      </c>
      <c r="E31" s="1">
        <f t="shared" si="0"/>
        <v>2000</v>
      </c>
      <c r="F31" s="1">
        <f t="shared" si="1"/>
        <v>0</v>
      </c>
      <c r="G31" s="1">
        <f t="shared" si="2"/>
        <v>0</v>
      </c>
      <c r="H31" s="6">
        <f t="shared" si="3"/>
        <v>0</v>
      </c>
      <c r="I31" s="4">
        <f t="shared" si="4"/>
        <v>0</v>
      </c>
    </row>
    <row r="32" spans="1:9" x14ac:dyDescent="0.2">
      <c r="A32" s="1" t="s">
        <v>12</v>
      </c>
      <c r="B32" s="1" t="s">
        <v>45</v>
      </c>
      <c r="C32" s="5">
        <v>36892</v>
      </c>
      <c r="D32" s="4">
        <v>0</v>
      </c>
      <c r="E32" s="1">
        <f t="shared" si="0"/>
        <v>2001</v>
      </c>
      <c r="F32" s="1">
        <f t="shared" si="1"/>
        <v>0</v>
      </c>
      <c r="G32" s="1">
        <f t="shared" si="2"/>
        <v>0</v>
      </c>
      <c r="H32" s="6">
        <f t="shared" si="3"/>
        <v>0</v>
      </c>
      <c r="I32" s="4">
        <f t="shared" si="4"/>
        <v>0</v>
      </c>
    </row>
    <row r="33" spans="1:9" x14ac:dyDescent="0.2">
      <c r="A33" s="1" t="s">
        <v>12</v>
      </c>
      <c r="B33" s="1" t="s">
        <v>45</v>
      </c>
      <c r="C33" s="5">
        <v>37257</v>
      </c>
      <c r="D33" s="4">
        <v>80.819999999999993</v>
      </c>
      <c r="E33" s="1">
        <f t="shared" si="0"/>
        <v>2002</v>
      </c>
      <c r="F33" s="1">
        <f t="shared" si="1"/>
        <v>14.5</v>
      </c>
      <c r="G33" s="1">
        <f t="shared" si="2"/>
        <v>0.5</v>
      </c>
      <c r="H33" s="6">
        <f t="shared" si="3"/>
        <v>5.390693999999999</v>
      </c>
      <c r="I33" s="4">
        <f t="shared" si="4"/>
        <v>2.6953469999999995</v>
      </c>
    </row>
    <row r="34" spans="1:9" x14ac:dyDescent="0.2">
      <c r="A34" s="1" t="s">
        <v>12</v>
      </c>
      <c r="B34" s="1" t="s">
        <v>45</v>
      </c>
      <c r="C34" s="5">
        <v>37622</v>
      </c>
      <c r="D34" s="4">
        <v>24647.7</v>
      </c>
      <c r="E34" s="1">
        <f t="shared" si="0"/>
        <v>2003</v>
      </c>
      <c r="F34" s="1">
        <f t="shared" si="1"/>
        <v>13.5</v>
      </c>
      <c r="G34" s="1">
        <f t="shared" si="2"/>
        <v>1.5</v>
      </c>
      <c r="H34" s="6">
        <f t="shared" si="3"/>
        <v>1644.0015899999999</v>
      </c>
      <c r="I34" s="4">
        <f t="shared" si="4"/>
        <v>2466.0023849999998</v>
      </c>
    </row>
    <row r="35" spans="1:9" x14ac:dyDescent="0.2">
      <c r="A35" s="1" t="s">
        <v>12</v>
      </c>
      <c r="B35" s="1" t="s">
        <v>45</v>
      </c>
      <c r="C35" s="5">
        <v>37987</v>
      </c>
      <c r="D35" s="4">
        <v>2212.92</v>
      </c>
      <c r="E35" s="1">
        <f t="shared" si="0"/>
        <v>2004</v>
      </c>
      <c r="F35" s="1">
        <f t="shared" si="1"/>
        <v>12.5</v>
      </c>
      <c r="G35" s="1">
        <f t="shared" si="2"/>
        <v>2.5</v>
      </c>
      <c r="H35" s="6">
        <f t="shared" si="3"/>
        <v>147.601764</v>
      </c>
      <c r="I35" s="4">
        <f t="shared" si="4"/>
        <v>369.00441000000001</v>
      </c>
    </row>
    <row r="36" spans="1:9" x14ac:dyDescent="0.2">
      <c r="A36" s="1" t="s">
        <v>12</v>
      </c>
      <c r="B36" s="1" t="s">
        <v>37</v>
      </c>
      <c r="C36" s="5">
        <v>28126</v>
      </c>
      <c r="D36" s="4">
        <v>0</v>
      </c>
      <c r="E36" s="1">
        <f t="shared" si="0"/>
        <v>1977</v>
      </c>
      <c r="F36" s="1">
        <f t="shared" si="1"/>
        <v>0</v>
      </c>
      <c r="G36" s="1">
        <f t="shared" si="2"/>
        <v>0</v>
      </c>
      <c r="H36" s="6">
        <f t="shared" si="3"/>
        <v>0</v>
      </c>
      <c r="I36" s="4">
        <f t="shared" si="4"/>
        <v>0</v>
      </c>
    </row>
    <row r="37" spans="1:9" x14ac:dyDescent="0.2">
      <c r="A37" s="1" t="s">
        <v>12</v>
      </c>
      <c r="B37" s="1" t="s">
        <v>37</v>
      </c>
      <c r="C37" s="5">
        <v>28491</v>
      </c>
      <c r="D37" s="4">
        <v>0</v>
      </c>
      <c r="E37" s="1">
        <f t="shared" si="0"/>
        <v>1978</v>
      </c>
      <c r="F37" s="1">
        <f t="shared" si="1"/>
        <v>0</v>
      </c>
      <c r="G37" s="1">
        <f t="shared" si="2"/>
        <v>0</v>
      </c>
      <c r="H37" s="6">
        <f t="shared" si="3"/>
        <v>0</v>
      </c>
      <c r="I37" s="4">
        <f t="shared" si="4"/>
        <v>0</v>
      </c>
    </row>
    <row r="38" spans="1:9" x14ac:dyDescent="0.2">
      <c r="A38" s="1" t="s">
        <v>12</v>
      </c>
      <c r="B38" s="1" t="s">
        <v>37</v>
      </c>
      <c r="C38" s="5">
        <v>28856</v>
      </c>
      <c r="D38" s="4">
        <v>0</v>
      </c>
      <c r="E38" s="1">
        <f t="shared" si="0"/>
        <v>1979</v>
      </c>
      <c r="F38" s="1">
        <f t="shared" si="1"/>
        <v>0</v>
      </c>
      <c r="G38" s="1">
        <f t="shared" si="2"/>
        <v>0</v>
      </c>
      <c r="H38" s="6">
        <f t="shared" si="3"/>
        <v>0</v>
      </c>
      <c r="I38" s="4">
        <f t="shared" si="4"/>
        <v>0</v>
      </c>
    </row>
    <row r="39" spans="1:9" x14ac:dyDescent="0.2">
      <c r="A39" s="1" t="s">
        <v>12</v>
      </c>
      <c r="B39" s="1" t="s">
        <v>37</v>
      </c>
      <c r="C39" s="5">
        <v>29221</v>
      </c>
      <c r="D39" s="4">
        <v>0</v>
      </c>
      <c r="E39" s="1">
        <f t="shared" si="0"/>
        <v>1980</v>
      </c>
      <c r="F39" s="1">
        <f t="shared" si="1"/>
        <v>0</v>
      </c>
      <c r="G39" s="1">
        <f t="shared" si="2"/>
        <v>0</v>
      </c>
      <c r="H39" s="6">
        <f t="shared" si="3"/>
        <v>0</v>
      </c>
      <c r="I39" s="4">
        <f t="shared" si="4"/>
        <v>0</v>
      </c>
    </row>
    <row r="40" spans="1:9" x14ac:dyDescent="0.2">
      <c r="A40" s="1" t="s">
        <v>12</v>
      </c>
      <c r="B40" s="1" t="s">
        <v>37</v>
      </c>
      <c r="C40" s="5">
        <v>29587</v>
      </c>
      <c r="D40" s="4">
        <v>0</v>
      </c>
      <c r="E40" s="1">
        <f t="shared" si="0"/>
        <v>1981</v>
      </c>
      <c r="F40" s="1">
        <f t="shared" si="1"/>
        <v>0</v>
      </c>
      <c r="G40" s="1">
        <f t="shared" si="2"/>
        <v>0</v>
      </c>
      <c r="H40" s="6">
        <f t="shared" si="3"/>
        <v>0</v>
      </c>
      <c r="I40" s="4">
        <f t="shared" si="4"/>
        <v>0</v>
      </c>
    </row>
    <row r="41" spans="1:9" x14ac:dyDescent="0.2">
      <c r="A41" s="1" t="s">
        <v>12</v>
      </c>
      <c r="B41" s="1" t="s">
        <v>37</v>
      </c>
      <c r="C41" s="5">
        <v>29952</v>
      </c>
      <c r="D41" s="4">
        <v>0</v>
      </c>
      <c r="E41" s="1">
        <f t="shared" si="0"/>
        <v>1982</v>
      </c>
      <c r="F41" s="1">
        <f t="shared" si="1"/>
        <v>0</v>
      </c>
      <c r="G41" s="1">
        <f t="shared" si="2"/>
        <v>0</v>
      </c>
      <c r="H41" s="6">
        <f t="shared" si="3"/>
        <v>0</v>
      </c>
      <c r="I41" s="4">
        <f t="shared" si="4"/>
        <v>0</v>
      </c>
    </row>
    <row r="42" spans="1:9" x14ac:dyDescent="0.2">
      <c r="A42" s="1" t="s">
        <v>12</v>
      </c>
      <c r="B42" s="1" t="s">
        <v>37</v>
      </c>
      <c r="C42" s="5">
        <v>30317</v>
      </c>
      <c r="D42" s="4">
        <v>0</v>
      </c>
      <c r="E42" s="1">
        <f t="shared" si="0"/>
        <v>1983</v>
      </c>
      <c r="F42" s="1">
        <f t="shared" si="1"/>
        <v>0</v>
      </c>
      <c r="G42" s="1">
        <f t="shared" si="2"/>
        <v>0</v>
      </c>
      <c r="H42" s="6">
        <f t="shared" si="3"/>
        <v>0</v>
      </c>
      <c r="I42" s="4">
        <f t="shared" si="4"/>
        <v>0</v>
      </c>
    </row>
    <row r="43" spans="1:9" x14ac:dyDescent="0.2">
      <c r="A43" s="1" t="s">
        <v>12</v>
      </c>
      <c r="B43" s="1" t="s">
        <v>37</v>
      </c>
      <c r="C43" s="5">
        <v>30682</v>
      </c>
      <c r="D43" s="4">
        <v>0</v>
      </c>
      <c r="E43" s="1">
        <f t="shared" si="0"/>
        <v>1984</v>
      </c>
      <c r="F43" s="1">
        <f t="shared" si="1"/>
        <v>0</v>
      </c>
      <c r="G43" s="1">
        <f t="shared" si="2"/>
        <v>0</v>
      </c>
      <c r="H43" s="6">
        <f t="shared" si="3"/>
        <v>0</v>
      </c>
      <c r="I43" s="4">
        <f t="shared" si="4"/>
        <v>0</v>
      </c>
    </row>
    <row r="44" spans="1:9" x14ac:dyDescent="0.2">
      <c r="A44" s="1" t="s">
        <v>12</v>
      </c>
      <c r="B44" s="1" t="s">
        <v>37</v>
      </c>
      <c r="C44" s="5">
        <v>31048</v>
      </c>
      <c r="D44" s="4">
        <v>0</v>
      </c>
      <c r="E44" s="1">
        <f t="shared" si="0"/>
        <v>1985</v>
      </c>
      <c r="F44" s="1">
        <f t="shared" si="1"/>
        <v>0</v>
      </c>
      <c r="G44" s="1">
        <f t="shared" si="2"/>
        <v>0</v>
      </c>
      <c r="H44" s="6">
        <f t="shared" si="3"/>
        <v>0</v>
      </c>
      <c r="I44" s="4">
        <f t="shared" si="4"/>
        <v>0</v>
      </c>
    </row>
    <row r="45" spans="1:9" x14ac:dyDescent="0.2">
      <c r="A45" s="1" t="s">
        <v>12</v>
      </c>
      <c r="B45" s="1" t="s">
        <v>37</v>
      </c>
      <c r="C45" s="5">
        <v>31413</v>
      </c>
      <c r="D45" s="4">
        <v>0</v>
      </c>
      <c r="E45" s="1">
        <f t="shared" si="0"/>
        <v>1986</v>
      </c>
      <c r="F45" s="1">
        <f t="shared" si="1"/>
        <v>0</v>
      </c>
      <c r="G45" s="1">
        <f t="shared" si="2"/>
        <v>0</v>
      </c>
      <c r="H45" s="6">
        <f t="shared" si="3"/>
        <v>0</v>
      </c>
      <c r="I45" s="4">
        <f t="shared" si="4"/>
        <v>0</v>
      </c>
    </row>
    <row r="46" spans="1:9" x14ac:dyDescent="0.2">
      <c r="A46" s="1" t="s">
        <v>12</v>
      </c>
      <c r="B46" s="1" t="s">
        <v>37</v>
      </c>
      <c r="C46" s="5">
        <v>31778</v>
      </c>
      <c r="D46" s="4">
        <v>0</v>
      </c>
      <c r="E46" s="1">
        <f t="shared" si="0"/>
        <v>1987</v>
      </c>
      <c r="F46" s="1">
        <f t="shared" si="1"/>
        <v>0</v>
      </c>
      <c r="G46" s="1">
        <f t="shared" si="2"/>
        <v>0</v>
      </c>
      <c r="H46" s="6">
        <f t="shared" si="3"/>
        <v>0</v>
      </c>
      <c r="I46" s="4">
        <f t="shared" si="4"/>
        <v>0</v>
      </c>
    </row>
    <row r="47" spans="1:9" x14ac:dyDescent="0.2">
      <c r="A47" s="1" t="s">
        <v>12</v>
      </c>
      <c r="B47" s="1" t="s">
        <v>37</v>
      </c>
      <c r="C47" s="5">
        <v>32143</v>
      </c>
      <c r="D47" s="4">
        <v>0</v>
      </c>
      <c r="E47" s="1">
        <f t="shared" si="0"/>
        <v>1988</v>
      </c>
      <c r="F47" s="1">
        <f t="shared" si="1"/>
        <v>0</v>
      </c>
      <c r="G47" s="1">
        <f t="shared" si="2"/>
        <v>0</v>
      </c>
      <c r="H47" s="6">
        <f t="shared" si="3"/>
        <v>0</v>
      </c>
      <c r="I47" s="4">
        <f t="shared" si="4"/>
        <v>0</v>
      </c>
    </row>
    <row r="48" spans="1:9" x14ac:dyDescent="0.2">
      <c r="A48" s="1" t="s">
        <v>12</v>
      </c>
      <c r="B48" s="1" t="s">
        <v>37</v>
      </c>
      <c r="C48" s="5">
        <v>32509</v>
      </c>
      <c r="D48" s="4">
        <v>0</v>
      </c>
      <c r="E48" s="1">
        <f t="shared" si="0"/>
        <v>1989</v>
      </c>
      <c r="F48" s="1">
        <f t="shared" si="1"/>
        <v>0</v>
      </c>
      <c r="G48" s="1">
        <f t="shared" si="2"/>
        <v>0</v>
      </c>
      <c r="H48" s="6">
        <f t="shared" si="3"/>
        <v>0</v>
      </c>
      <c r="I48" s="4">
        <f t="shared" si="4"/>
        <v>0</v>
      </c>
    </row>
    <row r="49" spans="1:9" x14ac:dyDescent="0.2">
      <c r="A49" s="1" t="s">
        <v>12</v>
      </c>
      <c r="B49" s="1" t="s">
        <v>37</v>
      </c>
      <c r="C49" s="5">
        <v>32874</v>
      </c>
      <c r="D49" s="4">
        <v>0</v>
      </c>
      <c r="E49" s="1">
        <f t="shared" si="0"/>
        <v>1990</v>
      </c>
      <c r="F49" s="1">
        <f t="shared" si="1"/>
        <v>0</v>
      </c>
      <c r="G49" s="1">
        <f t="shared" si="2"/>
        <v>0</v>
      </c>
      <c r="H49" s="6">
        <f t="shared" si="3"/>
        <v>0</v>
      </c>
      <c r="I49" s="4">
        <f t="shared" si="4"/>
        <v>0</v>
      </c>
    </row>
    <row r="50" spans="1:9" x14ac:dyDescent="0.2">
      <c r="A50" s="1" t="s">
        <v>12</v>
      </c>
      <c r="B50" s="1" t="s">
        <v>37</v>
      </c>
      <c r="C50" s="5">
        <v>33239</v>
      </c>
      <c r="D50" s="4">
        <v>0</v>
      </c>
      <c r="E50" s="1">
        <f t="shared" si="0"/>
        <v>1991</v>
      </c>
      <c r="F50" s="1">
        <f t="shared" si="1"/>
        <v>0</v>
      </c>
      <c r="G50" s="1">
        <f t="shared" si="2"/>
        <v>0</v>
      </c>
      <c r="H50" s="6">
        <f t="shared" si="3"/>
        <v>0</v>
      </c>
      <c r="I50" s="4">
        <f t="shared" si="4"/>
        <v>0</v>
      </c>
    </row>
    <row r="51" spans="1:9" x14ac:dyDescent="0.2">
      <c r="A51" s="1" t="s">
        <v>12</v>
      </c>
      <c r="B51" s="1" t="s">
        <v>37</v>
      </c>
      <c r="C51" s="5">
        <v>33604</v>
      </c>
      <c r="D51" s="4">
        <v>0</v>
      </c>
      <c r="E51" s="1">
        <f t="shared" si="0"/>
        <v>1992</v>
      </c>
      <c r="F51" s="1">
        <f t="shared" si="1"/>
        <v>0</v>
      </c>
      <c r="G51" s="1">
        <f t="shared" si="2"/>
        <v>0</v>
      </c>
      <c r="H51" s="6">
        <f t="shared" si="3"/>
        <v>0</v>
      </c>
      <c r="I51" s="4">
        <f t="shared" si="4"/>
        <v>0</v>
      </c>
    </row>
    <row r="52" spans="1:9" x14ac:dyDescent="0.2">
      <c r="A52" s="1" t="s">
        <v>12</v>
      </c>
      <c r="B52" s="1" t="s">
        <v>37</v>
      </c>
      <c r="C52" s="5">
        <v>33970</v>
      </c>
      <c r="D52" s="4">
        <v>0</v>
      </c>
      <c r="E52" s="1">
        <f t="shared" si="0"/>
        <v>1993</v>
      </c>
      <c r="F52" s="1">
        <f t="shared" si="1"/>
        <v>0</v>
      </c>
      <c r="G52" s="1">
        <f t="shared" si="2"/>
        <v>0</v>
      </c>
      <c r="H52" s="6">
        <f t="shared" si="3"/>
        <v>0</v>
      </c>
      <c r="I52" s="4">
        <f t="shared" si="4"/>
        <v>0</v>
      </c>
    </row>
    <row r="53" spans="1:9" x14ac:dyDescent="0.2">
      <c r="A53" s="1" t="s">
        <v>12</v>
      </c>
      <c r="B53" s="1" t="s">
        <v>37</v>
      </c>
      <c r="C53" s="5">
        <v>34335</v>
      </c>
      <c r="D53" s="4">
        <v>0</v>
      </c>
      <c r="E53" s="1">
        <f t="shared" si="0"/>
        <v>1994</v>
      </c>
      <c r="F53" s="1">
        <f t="shared" si="1"/>
        <v>0</v>
      </c>
      <c r="G53" s="1">
        <f t="shared" si="2"/>
        <v>0</v>
      </c>
      <c r="H53" s="6">
        <f t="shared" si="3"/>
        <v>0</v>
      </c>
      <c r="I53" s="4">
        <f t="shared" si="4"/>
        <v>0</v>
      </c>
    </row>
    <row r="54" spans="1:9" x14ac:dyDescent="0.2">
      <c r="A54" s="1" t="s">
        <v>12</v>
      </c>
      <c r="B54" s="1" t="s">
        <v>37</v>
      </c>
      <c r="C54" s="5">
        <v>34700</v>
      </c>
      <c r="D54" s="4">
        <v>0</v>
      </c>
      <c r="E54" s="1">
        <f t="shared" si="0"/>
        <v>1995</v>
      </c>
      <c r="F54" s="1">
        <f t="shared" si="1"/>
        <v>0</v>
      </c>
      <c r="G54" s="1">
        <f t="shared" si="2"/>
        <v>0</v>
      </c>
      <c r="H54" s="6">
        <f t="shared" si="3"/>
        <v>0</v>
      </c>
      <c r="I54" s="4">
        <f t="shared" si="4"/>
        <v>0</v>
      </c>
    </row>
    <row r="55" spans="1:9" x14ac:dyDescent="0.2">
      <c r="A55" s="1" t="s">
        <v>12</v>
      </c>
      <c r="B55" s="1" t="s">
        <v>37</v>
      </c>
      <c r="C55" s="5">
        <v>35065</v>
      </c>
      <c r="D55" s="4">
        <v>0</v>
      </c>
      <c r="E55" s="1">
        <f t="shared" si="0"/>
        <v>1996</v>
      </c>
      <c r="F55" s="1">
        <f t="shared" si="1"/>
        <v>0</v>
      </c>
      <c r="G55" s="1">
        <f t="shared" si="2"/>
        <v>0</v>
      </c>
      <c r="H55" s="6">
        <f t="shared" si="3"/>
        <v>0</v>
      </c>
      <c r="I55" s="4">
        <f t="shared" si="4"/>
        <v>0</v>
      </c>
    </row>
    <row r="56" spans="1:9" x14ac:dyDescent="0.2">
      <c r="A56" s="1" t="s">
        <v>12</v>
      </c>
      <c r="B56" s="1" t="s">
        <v>37</v>
      </c>
      <c r="C56" s="5">
        <v>35431</v>
      </c>
      <c r="D56" s="4">
        <v>0</v>
      </c>
      <c r="E56" s="1">
        <f t="shared" si="0"/>
        <v>1997</v>
      </c>
      <c r="F56" s="1">
        <f t="shared" si="1"/>
        <v>0</v>
      </c>
      <c r="G56" s="1">
        <f t="shared" si="2"/>
        <v>0</v>
      </c>
      <c r="H56" s="6">
        <f t="shared" si="3"/>
        <v>0</v>
      </c>
      <c r="I56" s="4">
        <f t="shared" si="4"/>
        <v>0</v>
      </c>
    </row>
    <row r="57" spans="1:9" x14ac:dyDescent="0.2">
      <c r="A57" s="1" t="s">
        <v>12</v>
      </c>
      <c r="B57" s="1" t="s">
        <v>37</v>
      </c>
      <c r="C57" s="5">
        <v>35796</v>
      </c>
      <c r="D57" s="4">
        <v>0</v>
      </c>
      <c r="E57" s="1">
        <f t="shared" si="0"/>
        <v>1998</v>
      </c>
      <c r="F57" s="1">
        <f t="shared" si="1"/>
        <v>0</v>
      </c>
      <c r="G57" s="1">
        <f t="shared" si="2"/>
        <v>0</v>
      </c>
      <c r="H57" s="6">
        <f t="shared" si="3"/>
        <v>0</v>
      </c>
      <c r="I57" s="4">
        <f t="shared" si="4"/>
        <v>0</v>
      </c>
    </row>
    <row r="58" spans="1:9" x14ac:dyDescent="0.2">
      <c r="A58" s="1" t="s">
        <v>12</v>
      </c>
      <c r="B58" s="1" t="s">
        <v>37</v>
      </c>
      <c r="C58" s="5">
        <v>36161</v>
      </c>
      <c r="D58" s="4">
        <v>0</v>
      </c>
      <c r="E58" s="1">
        <f t="shared" si="0"/>
        <v>1999</v>
      </c>
      <c r="F58" s="1">
        <f t="shared" si="1"/>
        <v>0</v>
      </c>
      <c r="G58" s="1">
        <f t="shared" si="2"/>
        <v>0</v>
      </c>
      <c r="H58" s="6">
        <f t="shared" si="3"/>
        <v>0</v>
      </c>
      <c r="I58" s="4">
        <f t="shared" si="4"/>
        <v>0</v>
      </c>
    </row>
    <row r="59" spans="1:9" x14ac:dyDescent="0.2">
      <c r="A59" s="1" t="s">
        <v>12</v>
      </c>
      <c r="B59" s="1" t="s">
        <v>37</v>
      </c>
      <c r="C59" s="5">
        <v>36526</v>
      </c>
      <c r="D59" s="4">
        <v>0</v>
      </c>
      <c r="E59" s="1">
        <f t="shared" si="0"/>
        <v>2000</v>
      </c>
      <c r="F59" s="1">
        <f t="shared" si="1"/>
        <v>0</v>
      </c>
      <c r="G59" s="1">
        <f t="shared" si="2"/>
        <v>0</v>
      </c>
      <c r="H59" s="6">
        <f t="shared" si="3"/>
        <v>0</v>
      </c>
      <c r="I59" s="4">
        <f t="shared" si="4"/>
        <v>0</v>
      </c>
    </row>
    <row r="60" spans="1:9" x14ac:dyDescent="0.2">
      <c r="A60" s="1" t="s">
        <v>12</v>
      </c>
      <c r="B60" s="1" t="s">
        <v>37</v>
      </c>
      <c r="C60" s="5">
        <v>36892</v>
      </c>
      <c r="D60" s="4">
        <v>0</v>
      </c>
      <c r="E60" s="1">
        <f t="shared" si="0"/>
        <v>2001</v>
      </c>
      <c r="F60" s="1">
        <f t="shared" si="1"/>
        <v>0</v>
      </c>
      <c r="G60" s="1">
        <f t="shared" si="2"/>
        <v>0</v>
      </c>
      <c r="H60" s="6">
        <f t="shared" si="3"/>
        <v>0</v>
      </c>
      <c r="I60" s="4">
        <f t="shared" si="4"/>
        <v>0</v>
      </c>
    </row>
    <row r="61" spans="1:9" x14ac:dyDescent="0.2">
      <c r="A61" s="1" t="s">
        <v>12</v>
      </c>
      <c r="B61" s="1" t="s">
        <v>37</v>
      </c>
      <c r="C61" s="5">
        <v>37257</v>
      </c>
      <c r="D61" s="4">
        <v>1.75</v>
      </c>
      <c r="E61" s="1">
        <f t="shared" si="0"/>
        <v>2002</v>
      </c>
      <c r="F61" s="1">
        <f t="shared" si="1"/>
        <v>14.5</v>
      </c>
      <c r="G61" s="1">
        <f t="shared" si="2"/>
        <v>0.5</v>
      </c>
      <c r="H61" s="6">
        <f t="shared" si="3"/>
        <v>0.116725</v>
      </c>
      <c r="I61" s="4">
        <f t="shared" si="4"/>
        <v>5.8362499999999998E-2</v>
      </c>
    </row>
    <row r="62" spans="1:9" x14ac:dyDescent="0.2">
      <c r="A62" s="1" t="s">
        <v>12</v>
      </c>
      <c r="B62" s="1" t="s">
        <v>37</v>
      </c>
      <c r="C62" s="5">
        <v>37622</v>
      </c>
      <c r="D62" s="4">
        <v>534.76</v>
      </c>
      <c r="E62" s="1">
        <f t="shared" si="0"/>
        <v>2003</v>
      </c>
      <c r="F62" s="1">
        <f t="shared" si="1"/>
        <v>13.5</v>
      </c>
      <c r="G62" s="1">
        <f t="shared" si="2"/>
        <v>1.5</v>
      </c>
      <c r="H62" s="6">
        <f t="shared" si="3"/>
        <v>35.668491999999993</v>
      </c>
      <c r="I62" s="4">
        <f t="shared" si="4"/>
        <v>53.502737999999994</v>
      </c>
    </row>
    <row r="63" spans="1:9" x14ac:dyDescent="0.2">
      <c r="A63" s="1" t="s">
        <v>12</v>
      </c>
      <c r="B63" s="1" t="s">
        <v>30</v>
      </c>
      <c r="C63" s="5">
        <v>28126</v>
      </c>
      <c r="D63" s="4">
        <v>0</v>
      </c>
      <c r="E63" s="1">
        <f t="shared" si="0"/>
        <v>1977</v>
      </c>
      <c r="F63" s="1">
        <f t="shared" si="1"/>
        <v>0</v>
      </c>
      <c r="G63" s="1">
        <f t="shared" si="2"/>
        <v>0</v>
      </c>
      <c r="H63" s="6">
        <f t="shared" si="3"/>
        <v>0</v>
      </c>
      <c r="I63" s="4">
        <f t="shared" si="4"/>
        <v>0</v>
      </c>
    </row>
    <row r="64" spans="1:9" x14ac:dyDescent="0.2">
      <c r="A64" s="1" t="s">
        <v>12</v>
      </c>
      <c r="B64" s="1" t="s">
        <v>30</v>
      </c>
      <c r="C64" s="5">
        <v>28491</v>
      </c>
      <c r="D64" s="4">
        <v>0</v>
      </c>
      <c r="E64" s="1">
        <f t="shared" si="0"/>
        <v>1978</v>
      </c>
      <c r="F64" s="1">
        <f t="shared" si="1"/>
        <v>0</v>
      </c>
      <c r="G64" s="1">
        <f t="shared" si="2"/>
        <v>0</v>
      </c>
      <c r="H64" s="6">
        <f t="shared" si="3"/>
        <v>0</v>
      </c>
      <c r="I64" s="4">
        <f t="shared" si="4"/>
        <v>0</v>
      </c>
    </row>
    <row r="65" spans="1:9" x14ac:dyDescent="0.2">
      <c r="A65" s="1" t="s">
        <v>12</v>
      </c>
      <c r="B65" s="1" t="s">
        <v>30</v>
      </c>
      <c r="C65" s="5">
        <v>28856</v>
      </c>
      <c r="D65" s="4">
        <v>0</v>
      </c>
      <c r="E65" s="1">
        <f t="shared" si="0"/>
        <v>1979</v>
      </c>
      <c r="F65" s="1">
        <f t="shared" si="1"/>
        <v>0</v>
      </c>
      <c r="G65" s="1">
        <f t="shared" si="2"/>
        <v>0</v>
      </c>
      <c r="H65" s="6">
        <f t="shared" si="3"/>
        <v>0</v>
      </c>
      <c r="I65" s="4">
        <f t="shared" si="4"/>
        <v>0</v>
      </c>
    </row>
    <row r="66" spans="1:9" x14ac:dyDescent="0.2">
      <c r="A66" s="1" t="s">
        <v>12</v>
      </c>
      <c r="B66" s="1" t="s">
        <v>30</v>
      </c>
      <c r="C66" s="5">
        <v>29221</v>
      </c>
      <c r="D66" s="4">
        <v>0</v>
      </c>
      <c r="E66" s="1">
        <f t="shared" si="0"/>
        <v>1980</v>
      </c>
      <c r="F66" s="1">
        <f t="shared" si="1"/>
        <v>0</v>
      </c>
      <c r="G66" s="1">
        <f t="shared" si="2"/>
        <v>0</v>
      </c>
      <c r="H66" s="6">
        <f t="shared" si="3"/>
        <v>0</v>
      </c>
      <c r="I66" s="4">
        <f t="shared" si="4"/>
        <v>0</v>
      </c>
    </row>
    <row r="67" spans="1:9" x14ac:dyDescent="0.2">
      <c r="A67" s="1" t="s">
        <v>12</v>
      </c>
      <c r="B67" s="1" t="s">
        <v>30</v>
      </c>
      <c r="C67" s="5">
        <v>29587</v>
      </c>
      <c r="D67" s="4">
        <v>0</v>
      </c>
      <c r="E67" s="1">
        <f t="shared" si="0"/>
        <v>1981</v>
      </c>
      <c r="F67" s="1">
        <f t="shared" si="1"/>
        <v>0</v>
      </c>
      <c r="G67" s="1">
        <f t="shared" si="2"/>
        <v>0</v>
      </c>
      <c r="H67" s="6">
        <f t="shared" si="3"/>
        <v>0</v>
      </c>
      <c r="I67" s="4">
        <f t="shared" si="4"/>
        <v>0</v>
      </c>
    </row>
    <row r="68" spans="1:9" x14ac:dyDescent="0.2">
      <c r="A68" s="1" t="s">
        <v>12</v>
      </c>
      <c r="B68" s="1" t="s">
        <v>30</v>
      </c>
      <c r="C68" s="5">
        <v>29952</v>
      </c>
      <c r="D68" s="4">
        <v>0</v>
      </c>
      <c r="E68" s="1">
        <f t="shared" si="0"/>
        <v>1982</v>
      </c>
      <c r="F68" s="1">
        <f t="shared" si="1"/>
        <v>0</v>
      </c>
      <c r="G68" s="1">
        <f t="shared" si="2"/>
        <v>0</v>
      </c>
      <c r="H68" s="6">
        <f t="shared" si="3"/>
        <v>0</v>
      </c>
      <c r="I68" s="4">
        <f t="shared" si="4"/>
        <v>0</v>
      </c>
    </row>
    <row r="69" spans="1:9" x14ac:dyDescent="0.2">
      <c r="A69" s="1" t="s">
        <v>12</v>
      </c>
      <c r="B69" s="1" t="s">
        <v>30</v>
      </c>
      <c r="C69" s="5">
        <v>30317</v>
      </c>
      <c r="D69" s="4">
        <v>0</v>
      </c>
      <c r="E69" s="1">
        <f t="shared" ref="E69:E132" si="8">YEAR(C69)</f>
        <v>1983</v>
      </c>
      <c r="F69" s="1">
        <f t="shared" ref="F69:F132" si="9">IF(D69&lt;&gt;0,YEARFRAC($D$1,DATE(YEAR(C69),6,30),0),)</f>
        <v>0</v>
      </c>
      <c r="G69" s="1">
        <f t="shared" ref="G69:G132" si="10">IF(F69&lt;&gt;0,$F$1-F69,0)</f>
        <v>0</v>
      </c>
      <c r="H69" s="6">
        <f t="shared" ref="H69:H132" si="11">IF(G69&lt;=0,0,D69*$H$1)</f>
        <v>0</v>
      </c>
      <c r="I69" s="4">
        <f t="shared" ref="I69:I132" si="12">G69*H69</f>
        <v>0</v>
      </c>
    </row>
    <row r="70" spans="1:9" x14ac:dyDescent="0.2">
      <c r="A70" s="1" t="s">
        <v>12</v>
      </c>
      <c r="B70" s="1" t="s">
        <v>30</v>
      </c>
      <c r="C70" s="5">
        <v>30682</v>
      </c>
      <c r="D70" s="4">
        <v>0</v>
      </c>
      <c r="E70" s="1">
        <f t="shared" si="8"/>
        <v>1984</v>
      </c>
      <c r="F70" s="1">
        <f t="shared" si="9"/>
        <v>0</v>
      </c>
      <c r="G70" s="1">
        <f t="shared" si="10"/>
        <v>0</v>
      </c>
      <c r="H70" s="6">
        <f t="shared" si="11"/>
        <v>0</v>
      </c>
      <c r="I70" s="4">
        <f t="shared" si="12"/>
        <v>0</v>
      </c>
    </row>
    <row r="71" spans="1:9" x14ac:dyDescent="0.2">
      <c r="A71" s="1" t="s">
        <v>12</v>
      </c>
      <c r="B71" s="1" t="s">
        <v>30</v>
      </c>
      <c r="C71" s="5">
        <v>31048</v>
      </c>
      <c r="D71" s="4">
        <v>0</v>
      </c>
      <c r="E71" s="1">
        <f t="shared" si="8"/>
        <v>1985</v>
      </c>
      <c r="F71" s="1">
        <f t="shared" si="9"/>
        <v>0</v>
      </c>
      <c r="G71" s="1">
        <f t="shared" si="10"/>
        <v>0</v>
      </c>
      <c r="H71" s="6">
        <f t="shared" si="11"/>
        <v>0</v>
      </c>
      <c r="I71" s="4">
        <f t="shared" si="12"/>
        <v>0</v>
      </c>
    </row>
    <row r="72" spans="1:9" x14ac:dyDescent="0.2">
      <c r="A72" s="1" t="s">
        <v>12</v>
      </c>
      <c r="B72" s="1" t="s">
        <v>30</v>
      </c>
      <c r="C72" s="5">
        <v>31413</v>
      </c>
      <c r="D72" s="4">
        <v>0</v>
      </c>
      <c r="E72" s="1">
        <f t="shared" si="8"/>
        <v>1986</v>
      </c>
      <c r="F72" s="1">
        <f t="shared" si="9"/>
        <v>0</v>
      </c>
      <c r="G72" s="1">
        <f t="shared" si="10"/>
        <v>0</v>
      </c>
      <c r="H72" s="6">
        <f t="shared" si="11"/>
        <v>0</v>
      </c>
      <c r="I72" s="4">
        <f t="shared" si="12"/>
        <v>0</v>
      </c>
    </row>
    <row r="73" spans="1:9" x14ac:dyDescent="0.2">
      <c r="A73" s="1" t="s">
        <v>12</v>
      </c>
      <c r="B73" s="1" t="s">
        <v>30</v>
      </c>
      <c r="C73" s="5">
        <v>31778</v>
      </c>
      <c r="D73" s="4">
        <v>0</v>
      </c>
      <c r="E73" s="1">
        <f t="shared" si="8"/>
        <v>1987</v>
      </c>
      <c r="F73" s="1">
        <f t="shared" si="9"/>
        <v>0</v>
      </c>
      <c r="G73" s="1">
        <f t="shared" si="10"/>
        <v>0</v>
      </c>
      <c r="H73" s="6">
        <f t="shared" si="11"/>
        <v>0</v>
      </c>
      <c r="I73" s="4">
        <f t="shared" si="12"/>
        <v>0</v>
      </c>
    </row>
    <row r="74" spans="1:9" x14ac:dyDescent="0.2">
      <c r="A74" s="1" t="s">
        <v>12</v>
      </c>
      <c r="B74" s="1" t="s">
        <v>30</v>
      </c>
      <c r="C74" s="5">
        <v>32143</v>
      </c>
      <c r="D74" s="4">
        <v>0</v>
      </c>
      <c r="E74" s="1">
        <f t="shared" si="8"/>
        <v>1988</v>
      </c>
      <c r="F74" s="1">
        <f t="shared" si="9"/>
        <v>0</v>
      </c>
      <c r="G74" s="1">
        <f t="shared" si="10"/>
        <v>0</v>
      </c>
      <c r="H74" s="6">
        <f t="shared" si="11"/>
        <v>0</v>
      </c>
      <c r="I74" s="4">
        <f t="shared" si="12"/>
        <v>0</v>
      </c>
    </row>
    <row r="75" spans="1:9" x14ac:dyDescent="0.2">
      <c r="A75" s="1" t="s">
        <v>12</v>
      </c>
      <c r="B75" s="1" t="s">
        <v>30</v>
      </c>
      <c r="C75" s="5">
        <v>32509</v>
      </c>
      <c r="D75" s="4">
        <v>0</v>
      </c>
      <c r="E75" s="1">
        <f t="shared" si="8"/>
        <v>1989</v>
      </c>
      <c r="F75" s="1">
        <f t="shared" si="9"/>
        <v>0</v>
      </c>
      <c r="G75" s="1">
        <f t="shared" si="10"/>
        <v>0</v>
      </c>
      <c r="H75" s="6">
        <f t="shared" si="11"/>
        <v>0</v>
      </c>
      <c r="I75" s="4">
        <f t="shared" si="12"/>
        <v>0</v>
      </c>
    </row>
    <row r="76" spans="1:9" x14ac:dyDescent="0.2">
      <c r="A76" s="1" t="s">
        <v>12</v>
      </c>
      <c r="B76" s="1" t="s">
        <v>30</v>
      </c>
      <c r="C76" s="5">
        <v>32874</v>
      </c>
      <c r="D76" s="4">
        <v>0</v>
      </c>
      <c r="E76" s="1">
        <f t="shared" si="8"/>
        <v>1990</v>
      </c>
      <c r="F76" s="1">
        <f t="shared" si="9"/>
        <v>0</v>
      </c>
      <c r="G76" s="1">
        <f t="shared" si="10"/>
        <v>0</v>
      </c>
      <c r="H76" s="6">
        <f t="shared" si="11"/>
        <v>0</v>
      </c>
      <c r="I76" s="4">
        <f t="shared" si="12"/>
        <v>0</v>
      </c>
    </row>
    <row r="77" spans="1:9" x14ac:dyDescent="0.2">
      <c r="A77" s="1" t="s">
        <v>12</v>
      </c>
      <c r="B77" s="1" t="s">
        <v>30</v>
      </c>
      <c r="C77" s="5">
        <v>33239</v>
      </c>
      <c r="D77" s="4">
        <v>0</v>
      </c>
      <c r="E77" s="1">
        <f t="shared" si="8"/>
        <v>1991</v>
      </c>
      <c r="F77" s="1">
        <f t="shared" si="9"/>
        <v>0</v>
      </c>
      <c r="G77" s="1">
        <f t="shared" si="10"/>
        <v>0</v>
      </c>
      <c r="H77" s="6">
        <f t="shared" si="11"/>
        <v>0</v>
      </c>
      <c r="I77" s="4">
        <f t="shared" si="12"/>
        <v>0</v>
      </c>
    </row>
    <row r="78" spans="1:9" x14ac:dyDescent="0.2">
      <c r="A78" s="1" t="s">
        <v>12</v>
      </c>
      <c r="B78" s="1" t="s">
        <v>30</v>
      </c>
      <c r="C78" s="5">
        <v>33604</v>
      </c>
      <c r="D78" s="4">
        <v>0</v>
      </c>
      <c r="E78" s="1">
        <f t="shared" si="8"/>
        <v>1992</v>
      </c>
      <c r="F78" s="1">
        <f t="shared" si="9"/>
        <v>0</v>
      </c>
      <c r="G78" s="1">
        <f t="shared" si="10"/>
        <v>0</v>
      </c>
      <c r="H78" s="6">
        <f t="shared" si="11"/>
        <v>0</v>
      </c>
      <c r="I78" s="4">
        <f t="shared" si="12"/>
        <v>0</v>
      </c>
    </row>
    <row r="79" spans="1:9" x14ac:dyDescent="0.2">
      <c r="A79" s="1" t="s">
        <v>12</v>
      </c>
      <c r="B79" s="1" t="s">
        <v>30</v>
      </c>
      <c r="C79" s="5">
        <v>33970</v>
      </c>
      <c r="D79" s="4">
        <v>0</v>
      </c>
      <c r="E79" s="1">
        <f t="shared" si="8"/>
        <v>1993</v>
      </c>
      <c r="F79" s="1">
        <f t="shared" si="9"/>
        <v>0</v>
      </c>
      <c r="G79" s="1">
        <f t="shared" si="10"/>
        <v>0</v>
      </c>
      <c r="H79" s="6">
        <f t="shared" si="11"/>
        <v>0</v>
      </c>
      <c r="I79" s="4">
        <f t="shared" si="12"/>
        <v>0</v>
      </c>
    </row>
    <row r="80" spans="1:9" x14ac:dyDescent="0.2">
      <c r="A80" s="1" t="s">
        <v>12</v>
      </c>
      <c r="B80" s="1" t="s">
        <v>30</v>
      </c>
      <c r="C80" s="5">
        <v>34335</v>
      </c>
      <c r="D80" s="4">
        <v>0</v>
      </c>
      <c r="E80" s="1">
        <f t="shared" si="8"/>
        <v>1994</v>
      </c>
      <c r="F80" s="1">
        <f t="shared" si="9"/>
        <v>0</v>
      </c>
      <c r="G80" s="1">
        <f t="shared" si="10"/>
        <v>0</v>
      </c>
      <c r="H80" s="6">
        <f t="shared" si="11"/>
        <v>0</v>
      </c>
      <c r="I80" s="4">
        <f t="shared" si="12"/>
        <v>0</v>
      </c>
    </row>
    <row r="81" spans="1:9" x14ac:dyDescent="0.2">
      <c r="A81" s="1" t="s">
        <v>12</v>
      </c>
      <c r="B81" s="1" t="s">
        <v>30</v>
      </c>
      <c r="C81" s="5">
        <v>34700</v>
      </c>
      <c r="D81" s="4">
        <v>0</v>
      </c>
      <c r="E81" s="1">
        <f t="shared" si="8"/>
        <v>1995</v>
      </c>
      <c r="F81" s="1">
        <f t="shared" si="9"/>
        <v>0</v>
      </c>
      <c r="G81" s="1">
        <f t="shared" si="10"/>
        <v>0</v>
      </c>
      <c r="H81" s="6">
        <f t="shared" si="11"/>
        <v>0</v>
      </c>
      <c r="I81" s="4">
        <f t="shared" si="12"/>
        <v>0</v>
      </c>
    </row>
    <row r="82" spans="1:9" x14ac:dyDescent="0.2">
      <c r="A82" s="1" t="s">
        <v>12</v>
      </c>
      <c r="B82" s="1" t="s">
        <v>30</v>
      </c>
      <c r="C82" s="5">
        <v>35065</v>
      </c>
      <c r="D82" s="4">
        <v>0</v>
      </c>
      <c r="E82" s="1">
        <f t="shared" si="8"/>
        <v>1996</v>
      </c>
      <c r="F82" s="1">
        <f t="shared" si="9"/>
        <v>0</v>
      </c>
      <c r="G82" s="1">
        <f t="shared" si="10"/>
        <v>0</v>
      </c>
      <c r="H82" s="6">
        <f t="shared" si="11"/>
        <v>0</v>
      </c>
      <c r="I82" s="4">
        <f t="shared" si="12"/>
        <v>0</v>
      </c>
    </row>
    <row r="83" spans="1:9" x14ac:dyDescent="0.2">
      <c r="A83" s="1" t="s">
        <v>12</v>
      </c>
      <c r="B83" s="1" t="s">
        <v>30</v>
      </c>
      <c r="C83" s="5">
        <v>35431</v>
      </c>
      <c r="D83" s="4">
        <v>0</v>
      </c>
      <c r="E83" s="1">
        <f t="shared" si="8"/>
        <v>1997</v>
      </c>
      <c r="F83" s="1">
        <f t="shared" si="9"/>
        <v>0</v>
      </c>
      <c r="G83" s="1">
        <f t="shared" si="10"/>
        <v>0</v>
      </c>
      <c r="H83" s="6">
        <f t="shared" si="11"/>
        <v>0</v>
      </c>
      <c r="I83" s="4">
        <f t="shared" si="12"/>
        <v>0</v>
      </c>
    </row>
    <row r="84" spans="1:9" x14ac:dyDescent="0.2">
      <c r="A84" s="1" t="s">
        <v>12</v>
      </c>
      <c r="B84" s="1" t="s">
        <v>30</v>
      </c>
      <c r="C84" s="5">
        <v>35796</v>
      </c>
      <c r="D84" s="4">
        <v>0</v>
      </c>
      <c r="E84" s="1">
        <f t="shared" si="8"/>
        <v>1998</v>
      </c>
      <c r="F84" s="1">
        <f t="shared" si="9"/>
        <v>0</v>
      </c>
      <c r="G84" s="1">
        <f t="shared" si="10"/>
        <v>0</v>
      </c>
      <c r="H84" s="6">
        <f t="shared" si="11"/>
        <v>0</v>
      </c>
      <c r="I84" s="4">
        <f t="shared" si="12"/>
        <v>0</v>
      </c>
    </row>
    <row r="85" spans="1:9" x14ac:dyDescent="0.2">
      <c r="A85" s="1" t="s">
        <v>12</v>
      </c>
      <c r="B85" s="1" t="s">
        <v>30</v>
      </c>
      <c r="C85" s="5">
        <v>36161</v>
      </c>
      <c r="D85" s="4">
        <v>0</v>
      </c>
      <c r="E85" s="1">
        <f t="shared" si="8"/>
        <v>1999</v>
      </c>
      <c r="F85" s="1">
        <f t="shared" si="9"/>
        <v>0</v>
      </c>
      <c r="G85" s="1">
        <f t="shared" si="10"/>
        <v>0</v>
      </c>
      <c r="H85" s="6">
        <f t="shared" si="11"/>
        <v>0</v>
      </c>
      <c r="I85" s="4">
        <f t="shared" si="12"/>
        <v>0</v>
      </c>
    </row>
    <row r="86" spans="1:9" x14ac:dyDescent="0.2">
      <c r="A86" s="1" t="s">
        <v>12</v>
      </c>
      <c r="B86" s="1" t="s">
        <v>30</v>
      </c>
      <c r="C86" s="5">
        <v>36526</v>
      </c>
      <c r="D86" s="4">
        <v>0</v>
      </c>
      <c r="E86" s="1">
        <f t="shared" si="8"/>
        <v>2000</v>
      </c>
      <c r="F86" s="1">
        <f t="shared" si="9"/>
        <v>0</v>
      </c>
      <c r="G86" s="1">
        <f t="shared" si="10"/>
        <v>0</v>
      </c>
      <c r="H86" s="6">
        <f t="shared" si="11"/>
        <v>0</v>
      </c>
      <c r="I86" s="4">
        <f t="shared" si="12"/>
        <v>0</v>
      </c>
    </row>
    <row r="87" spans="1:9" x14ac:dyDescent="0.2">
      <c r="A87" s="1" t="s">
        <v>12</v>
      </c>
      <c r="B87" s="1" t="s">
        <v>30</v>
      </c>
      <c r="C87" s="5">
        <v>36892</v>
      </c>
      <c r="D87" s="4">
        <v>0</v>
      </c>
      <c r="E87" s="1">
        <f t="shared" si="8"/>
        <v>2001</v>
      </c>
      <c r="F87" s="1">
        <f t="shared" si="9"/>
        <v>0</v>
      </c>
      <c r="G87" s="1">
        <f t="shared" si="10"/>
        <v>0</v>
      </c>
      <c r="H87" s="6">
        <f t="shared" si="11"/>
        <v>0</v>
      </c>
      <c r="I87" s="4">
        <f t="shared" si="12"/>
        <v>0</v>
      </c>
    </row>
    <row r="88" spans="1:9" x14ac:dyDescent="0.2">
      <c r="A88" s="1" t="s">
        <v>12</v>
      </c>
      <c r="B88" s="1" t="s">
        <v>30</v>
      </c>
      <c r="C88" s="5">
        <v>37257</v>
      </c>
      <c r="D88" s="4">
        <v>5.49</v>
      </c>
      <c r="E88" s="1">
        <f t="shared" si="8"/>
        <v>2002</v>
      </c>
      <c r="F88" s="1">
        <f t="shared" si="9"/>
        <v>14.5</v>
      </c>
      <c r="G88" s="1">
        <f t="shared" si="10"/>
        <v>0.5</v>
      </c>
      <c r="H88" s="6">
        <f t="shared" si="11"/>
        <v>0.36618299999999998</v>
      </c>
      <c r="I88" s="4">
        <f t="shared" si="12"/>
        <v>0.18309149999999999</v>
      </c>
    </row>
    <row r="89" spans="1:9" x14ac:dyDescent="0.2">
      <c r="A89" s="1" t="s">
        <v>12</v>
      </c>
      <c r="B89" s="1" t="s">
        <v>30</v>
      </c>
      <c r="C89" s="5">
        <v>37622</v>
      </c>
      <c r="D89" s="4">
        <v>1675.23</v>
      </c>
      <c r="E89" s="1">
        <f t="shared" si="8"/>
        <v>2003</v>
      </c>
      <c r="F89" s="1">
        <f t="shared" si="9"/>
        <v>13.5</v>
      </c>
      <c r="G89" s="1">
        <f t="shared" si="10"/>
        <v>1.5</v>
      </c>
      <c r="H89" s="6">
        <f t="shared" si="11"/>
        <v>111.73784099999999</v>
      </c>
      <c r="I89" s="4">
        <f t="shared" si="12"/>
        <v>167.60676149999998</v>
      </c>
    </row>
    <row r="90" spans="1:9" x14ac:dyDescent="0.2">
      <c r="A90" s="1" t="s">
        <v>34</v>
      </c>
      <c r="B90" s="1" t="s">
        <v>45</v>
      </c>
      <c r="C90" s="5">
        <v>28126</v>
      </c>
      <c r="D90" s="4">
        <v>0</v>
      </c>
      <c r="E90" s="1">
        <f t="shared" si="8"/>
        <v>1977</v>
      </c>
      <c r="F90" s="1">
        <f t="shared" si="9"/>
        <v>0</v>
      </c>
      <c r="G90" s="1">
        <f t="shared" si="10"/>
        <v>0</v>
      </c>
      <c r="H90" s="6">
        <f t="shared" si="11"/>
        <v>0</v>
      </c>
      <c r="I90" s="4">
        <f t="shared" si="12"/>
        <v>0</v>
      </c>
    </row>
    <row r="91" spans="1:9" x14ac:dyDescent="0.2">
      <c r="A91" s="1" t="s">
        <v>34</v>
      </c>
      <c r="B91" s="1" t="s">
        <v>45</v>
      </c>
      <c r="C91" s="5">
        <v>28491</v>
      </c>
      <c r="D91" s="4">
        <v>0</v>
      </c>
      <c r="E91" s="1">
        <f t="shared" si="8"/>
        <v>1978</v>
      </c>
      <c r="F91" s="1">
        <f t="shared" si="9"/>
        <v>0</v>
      </c>
      <c r="G91" s="1">
        <f t="shared" si="10"/>
        <v>0</v>
      </c>
      <c r="H91" s="6">
        <f t="shared" si="11"/>
        <v>0</v>
      </c>
      <c r="I91" s="4">
        <f t="shared" si="12"/>
        <v>0</v>
      </c>
    </row>
    <row r="92" spans="1:9" x14ac:dyDescent="0.2">
      <c r="A92" s="1" t="s">
        <v>34</v>
      </c>
      <c r="B92" s="1" t="s">
        <v>45</v>
      </c>
      <c r="C92" s="5">
        <v>28856</v>
      </c>
      <c r="D92" s="4">
        <v>0</v>
      </c>
      <c r="E92" s="1">
        <f t="shared" si="8"/>
        <v>1979</v>
      </c>
      <c r="F92" s="1">
        <f t="shared" si="9"/>
        <v>0</v>
      </c>
      <c r="G92" s="1">
        <f t="shared" si="10"/>
        <v>0</v>
      </c>
      <c r="H92" s="6">
        <f t="shared" si="11"/>
        <v>0</v>
      </c>
      <c r="I92" s="4">
        <f t="shared" si="12"/>
        <v>0</v>
      </c>
    </row>
    <row r="93" spans="1:9" x14ac:dyDescent="0.2">
      <c r="A93" s="1" t="s">
        <v>34</v>
      </c>
      <c r="B93" s="1" t="s">
        <v>45</v>
      </c>
      <c r="C93" s="5">
        <v>29221</v>
      </c>
      <c r="D93" s="4">
        <v>0</v>
      </c>
      <c r="E93" s="1">
        <f t="shared" si="8"/>
        <v>1980</v>
      </c>
      <c r="F93" s="1">
        <f t="shared" si="9"/>
        <v>0</v>
      </c>
      <c r="G93" s="1">
        <f t="shared" si="10"/>
        <v>0</v>
      </c>
      <c r="H93" s="6">
        <f t="shared" si="11"/>
        <v>0</v>
      </c>
      <c r="I93" s="4">
        <f t="shared" si="12"/>
        <v>0</v>
      </c>
    </row>
    <row r="94" spans="1:9" x14ac:dyDescent="0.2">
      <c r="A94" s="1" t="s">
        <v>34</v>
      </c>
      <c r="B94" s="1" t="s">
        <v>45</v>
      </c>
      <c r="C94" s="5">
        <v>29587</v>
      </c>
      <c r="D94" s="4">
        <v>0</v>
      </c>
      <c r="E94" s="1">
        <f t="shared" si="8"/>
        <v>1981</v>
      </c>
      <c r="F94" s="1">
        <f t="shared" si="9"/>
        <v>0</v>
      </c>
      <c r="G94" s="1">
        <f t="shared" si="10"/>
        <v>0</v>
      </c>
      <c r="H94" s="6">
        <f t="shared" si="11"/>
        <v>0</v>
      </c>
      <c r="I94" s="4">
        <f t="shared" si="12"/>
        <v>0</v>
      </c>
    </row>
    <row r="95" spans="1:9" x14ac:dyDescent="0.2">
      <c r="A95" s="1" t="s">
        <v>34</v>
      </c>
      <c r="B95" s="1" t="s">
        <v>45</v>
      </c>
      <c r="C95" s="5">
        <v>29952</v>
      </c>
      <c r="D95" s="4">
        <v>0</v>
      </c>
      <c r="E95" s="1">
        <f t="shared" si="8"/>
        <v>1982</v>
      </c>
      <c r="F95" s="1">
        <f t="shared" si="9"/>
        <v>0</v>
      </c>
      <c r="G95" s="1">
        <f t="shared" si="10"/>
        <v>0</v>
      </c>
      <c r="H95" s="6">
        <f t="shared" si="11"/>
        <v>0</v>
      </c>
      <c r="I95" s="4">
        <f t="shared" si="12"/>
        <v>0</v>
      </c>
    </row>
    <row r="96" spans="1:9" x14ac:dyDescent="0.2">
      <c r="A96" s="1" t="s">
        <v>34</v>
      </c>
      <c r="B96" s="1" t="s">
        <v>45</v>
      </c>
      <c r="C96" s="5">
        <v>30317</v>
      </c>
      <c r="D96" s="4">
        <v>0</v>
      </c>
      <c r="E96" s="1">
        <f t="shared" si="8"/>
        <v>1983</v>
      </c>
      <c r="F96" s="1">
        <f t="shared" si="9"/>
        <v>0</v>
      </c>
      <c r="G96" s="1">
        <f t="shared" si="10"/>
        <v>0</v>
      </c>
      <c r="H96" s="6">
        <f t="shared" si="11"/>
        <v>0</v>
      </c>
      <c r="I96" s="4">
        <f t="shared" si="12"/>
        <v>0</v>
      </c>
    </row>
    <row r="97" spans="1:9" x14ac:dyDescent="0.2">
      <c r="A97" s="1" t="s">
        <v>34</v>
      </c>
      <c r="B97" s="1" t="s">
        <v>45</v>
      </c>
      <c r="C97" s="5">
        <v>30682</v>
      </c>
      <c r="D97" s="4">
        <v>0</v>
      </c>
      <c r="E97" s="1">
        <f t="shared" si="8"/>
        <v>1984</v>
      </c>
      <c r="F97" s="1">
        <f t="shared" si="9"/>
        <v>0</v>
      </c>
      <c r="G97" s="1">
        <f t="shared" si="10"/>
        <v>0</v>
      </c>
      <c r="H97" s="6">
        <f t="shared" si="11"/>
        <v>0</v>
      </c>
      <c r="I97" s="4">
        <f t="shared" si="12"/>
        <v>0</v>
      </c>
    </row>
    <row r="98" spans="1:9" x14ac:dyDescent="0.2">
      <c r="A98" s="1" t="s">
        <v>34</v>
      </c>
      <c r="B98" s="1" t="s">
        <v>45</v>
      </c>
      <c r="C98" s="5">
        <v>31048</v>
      </c>
      <c r="D98" s="4">
        <v>0</v>
      </c>
      <c r="E98" s="1">
        <f t="shared" si="8"/>
        <v>1985</v>
      </c>
      <c r="F98" s="1">
        <f t="shared" si="9"/>
        <v>0</v>
      </c>
      <c r="G98" s="1">
        <f t="shared" si="10"/>
        <v>0</v>
      </c>
      <c r="H98" s="6">
        <f t="shared" si="11"/>
        <v>0</v>
      </c>
      <c r="I98" s="4">
        <f t="shared" si="12"/>
        <v>0</v>
      </c>
    </row>
    <row r="99" spans="1:9" x14ac:dyDescent="0.2">
      <c r="A99" s="1" t="s">
        <v>34</v>
      </c>
      <c r="B99" s="1" t="s">
        <v>45</v>
      </c>
      <c r="C99" s="5">
        <v>31413</v>
      </c>
      <c r="D99" s="4">
        <v>0</v>
      </c>
      <c r="E99" s="1">
        <f t="shared" si="8"/>
        <v>1986</v>
      </c>
      <c r="F99" s="1">
        <f t="shared" si="9"/>
        <v>0</v>
      </c>
      <c r="G99" s="1">
        <f t="shared" si="10"/>
        <v>0</v>
      </c>
      <c r="H99" s="6">
        <f t="shared" si="11"/>
        <v>0</v>
      </c>
      <c r="I99" s="4">
        <f t="shared" si="12"/>
        <v>0</v>
      </c>
    </row>
    <row r="100" spans="1:9" x14ac:dyDescent="0.2">
      <c r="A100" s="1" t="s">
        <v>34</v>
      </c>
      <c r="B100" s="1" t="s">
        <v>45</v>
      </c>
      <c r="C100" s="5">
        <v>31778</v>
      </c>
      <c r="D100" s="4">
        <v>0</v>
      </c>
      <c r="E100" s="1">
        <f t="shared" si="8"/>
        <v>1987</v>
      </c>
      <c r="F100" s="1">
        <f t="shared" si="9"/>
        <v>0</v>
      </c>
      <c r="G100" s="1">
        <f t="shared" si="10"/>
        <v>0</v>
      </c>
      <c r="H100" s="6">
        <f t="shared" si="11"/>
        <v>0</v>
      </c>
      <c r="I100" s="4">
        <f t="shared" si="12"/>
        <v>0</v>
      </c>
    </row>
    <row r="101" spans="1:9" x14ac:dyDescent="0.2">
      <c r="A101" s="1" t="s">
        <v>34</v>
      </c>
      <c r="B101" s="1" t="s">
        <v>45</v>
      </c>
      <c r="C101" s="5">
        <v>32143</v>
      </c>
      <c r="D101" s="4">
        <v>0</v>
      </c>
      <c r="E101" s="1">
        <f t="shared" si="8"/>
        <v>1988</v>
      </c>
      <c r="F101" s="1">
        <f t="shared" si="9"/>
        <v>0</v>
      </c>
      <c r="G101" s="1">
        <f t="shared" si="10"/>
        <v>0</v>
      </c>
      <c r="H101" s="6">
        <f t="shared" si="11"/>
        <v>0</v>
      </c>
      <c r="I101" s="4">
        <f t="shared" si="12"/>
        <v>0</v>
      </c>
    </row>
    <row r="102" spans="1:9" x14ac:dyDescent="0.2">
      <c r="A102" s="1" t="s">
        <v>34</v>
      </c>
      <c r="B102" s="1" t="s">
        <v>45</v>
      </c>
      <c r="C102" s="5">
        <v>32509</v>
      </c>
      <c r="D102" s="4">
        <v>0</v>
      </c>
      <c r="E102" s="1">
        <f t="shared" si="8"/>
        <v>1989</v>
      </c>
      <c r="F102" s="1">
        <f t="shared" si="9"/>
        <v>0</v>
      </c>
      <c r="G102" s="1">
        <f t="shared" si="10"/>
        <v>0</v>
      </c>
      <c r="H102" s="6">
        <f t="shared" si="11"/>
        <v>0</v>
      </c>
      <c r="I102" s="4">
        <f t="shared" si="12"/>
        <v>0</v>
      </c>
    </row>
    <row r="103" spans="1:9" x14ac:dyDescent="0.2">
      <c r="A103" s="1" t="s">
        <v>34</v>
      </c>
      <c r="B103" s="1" t="s">
        <v>45</v>
      </c>
      <c r="C103" s="5">
        <v>32874</v>
      </c>
      <c r="D103" s="4">
        <v>0</v>
      </c>
      <c r="E103" s="1">
        <f t="shared" si="8"/>
        <v>1990</v>
      </c>
      <c r="F103" s="1">
        <f t="shared" si="9"/>
        <v>0</v>
      </c>
      <c r="G103" s="1">
        <f t="shared" si="10"/>
        <v>0</v>
      </c>
      <c r="H103" s="6">
        <f t="shared" si="11"/>
        <v>0</v>
      </c>
      <c r="I103" s="4">
        <f t="shared" si="12"/>
        <v>0</v>
      </c>
    </row>
    <row r="104" spans="1:9" x14ac:dyDescent="0.2">
      <c r="A104" s="1" t="s">
        <v>34</v>
      </c>
      <c r="B104" s="1" t="s">
        <v>45</v>
      </c>
      <c r="C104" s="5">
        <v>33239</v>
      </c>
      <c r="D104" s="4">
        <v>0</v>
      </c>
      <c r="E104" s="1">
        <f t="shared" si="8"/>
        <v>1991</v>
      </c>
      <c r="F104" s="1">
        <f t="shared" si="9"/>
        <v>0</v>
      </c>
      <c r="G104" s="1">
        <f t="shared" si="10"/>
        <v>0</v>
      </c>
      <c r="H104" s="6">
        <f t="shared" si="11"/>
        <v>0</v>
      </c>
      <c r="I104" s="4">
        <f t="shared" si="12"/>
        <v>0</v>
      </c>
    </row>
    <row r="105" spans="1:9" x14ac:dyDescent="0.2">
      <c r="A105" s="1" t="s">
        <v>34</v>
      </c>
      <c r="B105" s="1" t="s">
        <v>45</v>
      </c>
      <c r="C105" s="5">
        <v>33604</v>
      </c>
      <c r="D105" s="4">
        <v>0</v>
      </c>
      <c r="E105" s="1">
        <f t="shared" si="8"/>
        <v>1992</v>
      </c>
      <c r="F105" s="1">
        <f t="shared" si="9"/>
        <v>0</v>
      </c>
      <c r="G105" s="1">
        <f t="shared" si="10"/>
        <v>0</v>
      </c>
      <c r="H105" s="6">
        <f t="shared" si="11"/>
        <v>0</v>
      </c>
      <c r="I105" s="4">
        <f t="shared" si="12"/>
        <v>0</v>
      </c>
    </row>
    <row r="106" spans="1:9" x14ac:dyDescent="0.2">
      <c r="A106" s="1" t="s">
        <v>34</v>
      </c>
      <c r="B106" s="1" t="s">
        <v>45</v>
      </c>
      <c r="C106" s="5">
        <v>33970</v>
      </c>
      <c r="D106" s="4">
        <v>0</v>
      </c>
      <c r="E106" s="1">
        <f t="shared" si="8"/>
        <v>1993</v>
      </c>
      <c r="F106" s="1">
        <f t="shared" si="9"/>
        <v>0</v>
      </c>
      <c r="G106" s="1">
        <f t="shared" si="10"/>
        <v>0</v>
      </c>
      <c r="H106" s="6">
        <f t="shared" si="11"/>
        <v>0</v>
      </c>
      <c r="I106" s="4">
        <f t="shared" si="12"/>
        <v>0</v>
      </c>
    </row>
    <row r="107" spans="1:9" x14ac:dyDescent="0.2">
      <c r="A107" s="1" t="s">
        <v>34</v>
      </c>
      <c r="B107" s="1" t="s">
        <v>45</v>
      </c>
      <c r="C107" s="5">
        <v>34335</v>
      </c>
      <c r="D107" s="4">
        <v>0</v>
      </c>
      <c r="E107" s="1">
        <f t="shared" si="8"/>
        <v>1994</v>
      </c>
      <c r="F107" s="1">
        <f t="shared" si="9"/>
        <v>0</v>
      </c>
      <c r="G107" s="1">
        <f t="shared" si="10"/>
        <v>0</v>
      </c>
      <c r="H107" s="6">
        <f t="shared" si="11"/>
        <v>0</v>
      </c>
      <c r="I107" s="4">
        <f t="shared" si="12"/>
        <v>0</v>
      </c>
    </row>
    <row r="108" spans="1:9" x14ac:dyDescent="0.2">
      <c r="A108" s="1" t="s">
        <v>34</v>
      </c>
      <c r="B108" s="1" t="s">
        <v>45</v>
      </c>
      <c r="C108" s="5">
        <v>34700</v>
      </c>
      <c r="D108" s="4">
        <v>0</v>
      </c>
      <c r="E108" s="1">
        <f t="shared" si="8"/>
        <v>1995</v>
      </c>
      <c r="F108" s="1">
        <f t="shared" si="9"/>
        <v>0</v>
      </c>
      <c r="G108" s="1">
        <f t="shared" si="10"/>
        <v>0</v>
      </c>
      <c r="H108" s="6">
        <f t="shared" si="11"/>
        <v>0</v>
      </c>
      <c r="I108" s="4">
        <f t="shared" si="12"/>
        <v>0</v>
      </c>
    </row>
    <row r="109" spans="1:9" x14ac:dyDescent="0.2">
      <c r="A109" s="1" t="s">
        <v>34</v>
      </c>
      <c r="B109" s="1" t="s">
        <v>45</v>
      </c>
      <c r="C109" s="5">
        <v>35065</v>
      </c>
      <c r="D109" s="4">
        <v>0</v>
      </c>
      <c r="E109" s="1">
        <f t="shared" si="8"/>
        <v>1996</v>
      </c>
      <c r="F109" s="1">
        <f t="shared" si="9"/>
        <v>0</v>
      </c>
      <c r="G109" s="1">
        <f t="shared" si="10"/>
        <v>0</v>
      </c>
      <c r="H109" s="6">
        <f t="shared" si="11"/>
        <v>0</v>
      </c>
      <c r="I109" s="4">
        <f t="shared" si="12"/>
        <v>0</v>
      </c>
    </row>
    <row r="110" spans="1:9" x14ac:dyDescent="0.2">
      <c r="A110" s="1" t="s">
        <v>34</v>
      </c>
      <c r="B110" s="1" t="s">
        <v>45</v>
      </c>
      <c r="C110" s="5">
        <v>35431</v>
      </c>
      <c r="D110" s="4">
        <v>0</v>
      </c>
      <c r="E110" s="1">
        <f t="shared" si="8"/>
        <v>1997</v>
      </c>
      <c r="F110" s="1">
        <f t="shared" si="9"/>
        <v>0</v>
      </c>
      <c r="G110" s="1">
        <f t="shared" si="10"/>
        <v>0</v>
      </c>
      <c r="H110" s="6">
        <f t="shared" si="11"/>
        <v>0</v>
      </c>
      <c r="I110" s="4">
        <f t="shared" si="12"/>
        <v>0</v>
      </c>
    </row>
    <row r="111" spans="1:9" x14ac:dyDescent="0.2">
      <c r="A111" s="1" t="s">
        <v>34</v>
      </c>
      <c r="B111" s="1" t="s">
        <v>45</v>
      </c>
      <c r="C111" s="5">
        <v>35796</v>
      </c>
      <c r="D111" s="4">
        <v>0</v>
      </c>
      <c r="E111" s="1">
        <f t="shared" si="8"/>
        <v>1998</v>
      </c>
      <c r="F111" s="1">
        <f t="shared" si="9"/>
        <v>0</v>
      </c>
      <c r="G111" s="1">
        <f t="shared" si="10"/>
        <v>0</v>
      </c>
      <c r="H111" s="6">
        <f t="shared" si="11"/>
        <v>0</v>
      </c>
      <c r="I111" s="4">
        <f t="shared" si="12"/>
        <v>0</v>
      </c>
    </row>
    <row r="112" spans="1:9" x14ac:dyDescent="0.2">
      <c r="A112" s="1" t="s">
        <v>34</v>
      </c>
      <c r="B112" s="1" t="s">
        <v>45</v>
      </c>
      <c r="C112" s="5">
        <v>36161</v>
      </c>
      <c r="D112" s="4">
        <v>0</v>
      </c>
      <c r="E112" s="1">
        <f t="shared" si="8"/>
        <v>1999</v>
      </c>
      <c r="F112" s="1">
        <f t="shared" si="9"/>
        <v>0</v>
      </c>
      <c r="G112" s="1">
        <f t="shared" si="10"/>
        <v>0</v>
      </c>
      <c r="H112" s="6">
        <f t="shared" si="11"/>
        <v>0</v>
      </c>
      <c r="I112" s="4">
        <f t="shared" si="12"/>
        <v>0</v>
      </c>
    </row>
    <row r="113" spans="1:9" x14ac:dyDescent="0.2">
      <c r="A113" s="1" t="s">
        <v>34</v>
      </c>
      <c r="B113" s="1" t="s">
        <v>45</v>
      </c>
      <c r="C113" s="5">
        <v>36526</v>
      </c>
      <c r="D113" s="4">
        <v>0</v>
      </c>
      <c r="E113" s="1">
        <f t="shared" si="8"/>
        <v>2000</v>
      </c>
      <c r="F113" s="1">
        <f t="shared" si="9"/>
        <v>0</v>
      </c>
      <c r="G113" s="1">
        <f t="shared" si="10"/>
        <v>0</v>
      </c>
      <c r="H113" s="6">
        <f t="shared" si="11"/>
        <v>0</v>
      </c>
      <c r="I113" s="4">
        <f t="shared" si="12"/>
        <v>0</v>
      </c>
    </row>
    <row r="114" spans="1:9" x14ac:dyDescent="0.2">
      <c r="A114" s="1" t="s">
        <v>34</v>
      </c>
      <c r="B114" s="1" t="s">
        <v>45</v>
      </c>
      <c r="C114" s="5">
        <v>36892</v>
      </c>
      <c r="D114" s="4">
        <v>0</v>
      </c>
      <c r="E114" s="1">
        <f t="shared" si="8"/>
        <v>2001</v>
      </c>
      <c r="F114" s="1">
        <f t="shared" si="9"/>
        <v>0</v>
      </c>
      <c r="G114" s="1">
        <f t="shared" si="10"/>
        <v>0</v>
      </c>
      <c r="H114" s="6">
        <f t="shared" si="11"/>
        <v>0</v>
      </c>
      <c r="I114" s="4">
        <f t="shared" si="12"/>
        <v>0</v>
      </c>
    </row>
    <row r="115" spans="1:9" x14ac:dyDescent="0.2">
      <c r="A115" s="1" t="s">
        <v>34</v>
      </c>
      <c r="B115" s="1" t="s">
        <v>45</v>
      </c>
      <c r="C115" s="5">
        <v>37257</v>
      </c>
      <c r="D115" s="4">
        <v>268.25</v>
      </c>
      <c r="E115" s="1">
        <f t="shared" si="8"/>
        <v>2002</v>
      </c>
      <c r="F115" s="1">
        <f t="shared" si="9"/>
        <v>14.5</v>
      </c>
      <c r="G115" s="1">
        <f t="shared" si="10"/>
        <v>0.5</v>
      </c>
      <c r="H115" s="6">
        <f t="shared" si="11"/>
        <v>17.892274999999998</v>
      </c>
      <c r="I115" s="4">
        <f t="shared" si="12"/>
        <v>8.946137499999999</v>
      </c>
    </row>
    <row r="116" spans="1:9" x14ac:dyDescent="0.2">
      <c r="A116" s="1" t="s">
        <v>34</v>
      </c>
      <c r="B116" s="1" t="s">
        <v>45</v>
      </c>
      <c r="C116" s="5">
        <v>37622</v>
      </c>
      <c r="D116" s="4">
        <v>81807.19</v>
      </c>
      <c r="E116" s="1">
        <f t="shared" si="8"/>
        <v>2003</v>
      </c>
      <c r="F116" s="1">
        <f t="shared" si="9"/>
        <v>13.5</v>
      </c>
      <c r="G116" s="1">
        <f t="shared" si="10"/>
        <v>1.5</v>
      </c>
      <c r="H116" s="6">
        <f t="shared" si="11"/>
        <v>5456.539573</v>
      </c>
      <c r="I116" s="4">
        <f t="shared" si="12"/>
        <v>8184.8093595</v>
      </c>
    </row>
    <row r="117" spans="1:9" x14ac:dyDescent="0.2">
      <c r="A117" s="1" t="s">
        <v>34</v>
      </c>
      <c r="B117" s="1" t="s">
        <v>45</v>
      </c>
      <c r="C117" s="5">
        <v>37987</v>
      </c>
      <c r="D117" s="4">
        <v>41766.82</v>
      </c>
      <c r="E117" s="1">
        <f t="shared" si="8"/>
        <v>2004</v>
      </c>
      <c r="F117" s="1">
        <f t="shared" si="9"/>
        <v>12.5</v>
      </c>
      <c r="G117" s="1">
        <f t="shared" si="10"/>
        <v>2.5</v>
      </c>
      <c r="H117" s="6">
        <f t="shared" si="11"/>
        <v>2785.8468939999998</v>
      </c>
      <c r="I117" s="4">
        <f t="shared" si="12"/>
        <v>6964.6172349999997</v>
      </c>
    </row>
    <row r="118" spans="1:9" x14ac:dyDescent="0.2">
      <c r="A118" s="1" t="s">
        <v>34</v>
      </c>
      <c r="B118" s="1" t="s">
        <v>45</v>
      </c>
      <c r="C118" s="5">
        <v>39083</v>
      </c>
      <c r="D118" s="4">
        <v>35970.89</v>
      </c>
      <c r="E118" s="1">
        <f t="shared" si="8"/>
        <v>2007</v>
      </c>
      <c r="F118" s="1">
        <f t="shared" si="9"/>
        <v>9.5</v>
      </c>
      <c r="G118" s="1">
        <f t="shared" si="10"/>
        <v>5.5</v>
      </c>
      <c r="H118" s="6">
        <f t="shared" si="11"/>
        <v>2399.2583629999999</v>
      </c>
      <c r="I118" s="4">
        <f t="shared" si="12"/>
        <v>13195.920996499999</v>
      </c>
    </row>
    <row r="119" spans="1:9" x14ac:dyDescent="0.2">
      <c r="A119" s="1" t="s">
        <v>34</v>
      </c>
      <c r="B119" s="1" t="s">
        <v>45</v>
      </c>
      <c r="C119" s="5">
        <v>39448</v>
      </c>
      <c r="D119" s="4">
        <v>11651.1</v>
      </c>
      <c r="E119" s="1">
        <f t="shared" si="8"/>
        <v>2008</v>
      </c>
      <c r="F119" s="1">
        <f t="shared" si="9"/>
        <v>8.5</v>
      </c>
      <c r="G119" s="1">
        <f t="shared" si="10"/>
        <v>6.5</v>
      </c>
      <c r="H119" s="6">
        <f t="shared" si="11"/>
        <v>777.12837000000002</v>
      </c>
      <c r="I119" s="4">
        <f t="shared" si="12"/>
        <v>5051.3344050000005</v>
      </c>
    </row>
    <row r="120" spans="1:9" x14ac:dyDescent="0.2">
      <c r="A120" s="1" t="s">
        <v>34</v>
      </c>
      <c r="B120" s="1" t="s">
        <v>45</v>
      </c>
      <c r="C120" s="5">
        <v>39814</v>
      </c>
      <c r="D120" s="4">
        <v>64606.32</v>
      </c>
      <c r="E120" s="1">
        <f t="shared" si="8"/>
        <v>2009</v>
      </c>
      <c r="F120" s="1">
        <f t="shared" si="9"/>
        <v>7.5</v>
      </c>
      <c r="G120" s="1">
        <f t="shared" si="10"/>
        <v>7.5</v>
      </c>
      <c r="H120" s="6">
        <f t="shared" si="11"/>
        <v>4309.2415439999995</v>
      </c>
      <c r="I120" s="4">
        <f t="shared" si="12"/>
        <v>32319.311579999998</v>
      </c>
    </row>
    <row r="121" spans="1:9" x14ac:dyDescent="0.2">
      <c r="A121" s="1" t="s">
        <v>34</v>
      </c>
      <c r="B121" s="1" t="s">
        <v>45</v>
      </c>
      <c r="C121" s="5">
        <v>40179</v>
      </c>
      <c r="D121" s="4">
        <v>29068.35</v>
      </c>
      <c r="E121" s="1">
        <f t="shared" si="8"/>
        <v>2010</v>
      </c>
      <c r="F121" s="1">
        <f t="shared" si="9"/>
        <v>6.5</v>
      </c>
      <c r="G121" s="1">
        <f t="shared" si="10"/>
        <v>8.5</v>
      </c>
      <c r="H121" s="6">
        <f t="shared" si="11"/>
        <v>1938.8589449999997</v>
      </c>
      <c r="I121" s="4">
        <f t="shared" si="12"/>
        <v>16480.301032499996</v>
      </c>
    </row>
    <row r="122" spans="1:9" x14ac:dyDescent="0.2">
      <c r="A122" s="1" t="s">
        <v>34</v>
      </c>
      <c r="B122" s="1" t="s">
        <v>45</v>
      </c>
      <c r="C122" s="5">
        <v>41426</v>
      </c>
      <c r="D122" s="4">
        <v>0</v>
      </c>
      <c r="E122" s="1">
        <f t="shared" si="8"/>
        <v>2013</v>
      </c>
      <c r="F122" s="1">
        <f t="shared" si="9"/>
        <v>0</v>
      </c>
      <c r="G122" s="1">
        <f t="shared" si="10"/>
        <v>0</v>
      </c>
      <c r="H122" s="6">
        <f t="shared" si="11"/>
        <v>0</v>
      </c>
      <c r="I122" s="4">
        <f t="shared" si="12"/>
        <v>0</v>
      </c>
    </row>
    <row r="123" spans="1:9" x14ac:dyDescent="0.2">
      <c r="A123" s="1" t="s">
        <v>34</v>
      </c>
      <c r="B123" s="1" t="s">
        <v>45</v>
      </c>
      <c r="C123" s="5">
        <v>41640</v>
      </c>
      <c r="D123" s="4">
        <v>0</v>
      </c>
      <c r="E123" s="1">
        <f t="shared" si="8"/>
        <v>2014</v>
      </c>
      <c r="F123" s="1">
        <f t="shared" si="9"/>
        <v>0</v>
      </c>
      <c r="G123" s="1">
        <f t="shared" si="10"/>
        <v>0</v>
      </c>
      <c r="H123" s="6">
        <f t="shared" si="11"/>
        <v>0</v>
      </c>
      <c r="I123" s="4">
        <f t="shared" si="12"/>
        <v>0</v>
      </c>
    </row>
    <row r="124" spans="1:9" x14ac:dyDescent="0.2">
      <c r="A124" s="1" t="s">
        <v>34</v>
      </c>
      <c r="B124" s="1" t="s">
        <v>45</v>
      </c>
      <c r="C124" s="5">
        <v>41974</v>
      </c>
      <c r="D124" s="4">
        <v>11903.24</v>
      </c>
      <c r="E124" s="1">
        <f t="shared" si="8"/>
        <v>2014</v>
      </c>
      <c r="F124" s="1">
        <f t="shared" si="9"/>
        <v>2.5</v>
      </c>
      <c r="G124" s="1">
        <f t="shared" si="10"/>
        <v>12.5</v>
      </c>
      <c r="H124" s="6">
        <f t="shared" si="11"/>
        <v>793.94610799999998</v>
      </c>
      <c r="I124" s="4">
        <f t="shared" si="12"/>
        <v>9924.3263499999994</v>
      </c>
    </row>
    <row r="125" spans="1:9" x14ac:dyDescent="0.2">
      <c r="A125" s="1" t="s">
        <v>34</v>
      </c>
      <c r="B125" s="1" t="s">
        <v>45</v>
      </c>
      <c r="C125" s="5">
        <v>42005</v>
      </c>
      <c r="D125" s="4">
        <v>0</v>
      </c>
      <c r="E125" s="1">
        <f t="shared" si="8"/>
        <v>2015</v>
      </c>
      <c r="F125" s="1">
        <f t="shared" si="9"/>
        <v>0</v>
      </c>
      <c r="G125" s="1">
        <f t="shared" si="10"/>
        <v>0</v>
      </c>
      <c r="H125" s="6">
        <f t="shared" si="11"/>
        <v>0</v>
      </c>
      <c r="I125" s="4">
        <f t="shared" si="12"/>
        <v>0</v>
      </c>
    </row>
    <row r="126" spans="1:9" x14ac:dyDescent="0.2">
      <c r="A126" s="1" t="s">
        <v>34</v>
      </c>
      <c r="B126" s="1" t="s">
        <v>45</v>
      </c>
      <c r="C126" s="5">
        <v>42461</v>
      </c>
      <c r="D126" s="4">
        <v>106571.59</v>
      </c>
      <c r="E126" s="1">
        <f t="shared" si="8"/>
        <v>2016</v>
      </c>
      <c r="F126" s="1">
        <f t="shared" si="9"/>
        <v>0.5</v>
      </c>
      <c r="G126" s="1">
        <f t="shared" si="10"/>
        <v>14.5</v>
      </c>
      <c r="H126" s="6">
        <f t="shared" si="11"/>
        <v>7108.3250529999996</v>
      </c>
      <c r="I126" s="4">
        <f t="shared" si="12"/>
        <v>103070.7132685</v>
      </c>
    </row>
    <row r="127" spans="1:9" x14ac:dyDescent="0.2">
      <c r="A127" s="1" t="s">
        <v>34</v>
      </c>
      <c r="B127" s="1" t="s">
        <v>37</v>
      </c>
      <c r="C127" s="5">
        <v>28126</v>
      </c>
      <c r="D127" s="4">
        <v>0</v>
      </c>
      <c r="E127" s="1">
        <f t="shared" si="8"/>
        <v>1977</v>
      </c>
      <c r="F127" s="1">
        <f t="shared" si="9"/>
        <v>0</v>
      </c>
      <c r="G127" s="1">
        <f t="shared" si="10"/>
        <v>0</v>
      </c>
      <c r="H127" s="6">
        <f t="shared" si="11"/>
        <v>0</v>
      </c>
      <c r="I127" s="4">
        <f t="shared" si="12"/>
        <v>0</v>
      </c>
    </row>
    <row r="128" spans="1:9" x14ac:dyDescent="0.2">
      <c r="A128" s="1" t="s">
        <v>34</v>
      </c>
      <c r="B128" s="1" t="s">
        <v>37</v>
      </c>
      <c r="C128" s="5">
        <v>28491</v>
      </c>
      <c r="D128" s="4">
        <v>0</v>
      </c>
      <c r="E128" s="1">
        <f t="shared" si="8"/>
        <v>1978</v>
      </c>
      <c r="F128" s="1">
        <f t="shared" si="9"/>
        <v>0</v>
      </c>
      <c r="G128" s="1">
        <f t="shared" si="10"/>
        <v>0</v>
      </c>
      <c r="H128" s="6">
        <f t="shared" si="11"/>
        <v>0</v>
      </c>
      <c r="I128" s="4">
        <f t="shared" si="12"/>
        <v>0</v>
      </c>
    </row>
    <row r="129" spans="1:9" x14ac:dyDescent="0.2">
      <c r="A129" s="1" t="s">
        <v>34</v>
      </c>
      <c r="B129" s="1" t="s">
        <v>37</v>
      </c>
      <c r="C129" s="5">
        <v>28856</v>
      </c>
      <c r="D129" s="4">
        <v>0</v>
      </c>
      <c r="E129" s="1">
        <f t="shared" si="8"/>
        <v>1979</v>
      </c>
      <c r="F129" s="1">
        <f t="shared" si="9"/>
        <v>0</v>
      </c>
      <c r="G129" s="1">
        <f t="shared" si="10"/>
        <v>0</v>
      </c>
      <c r="H129" s="6">
        <f t="shared" si="11"/>
        <v>0</v>
      </c>
      <c r="I129" s="4">
        <f t="shared" si="12"/>
        <v>0</v>
      </c>
    </row>
    <row r="130" spans="1:9" x14ac:dyDescent="0.2">
      <c r="A130" s="1" t="s">
        <v>34</v>
      </c>
      <c r="B130" s="1" t="s">
        <v>37</v>
      </c>
      <c r="C130" s="5">
        <v>29221</v>
      </c>
      <c r="D130" s="4">
        <v>0</v>
      </c>
      <c r="E130" s="1">
        <f t="shared" si="8"/>
        <v>1980</v>
      </c>
      <c r="F130" s="1">
        <f t="shared" si="9"/>
        <v>0</v>
      </c>
      <c r="G130" s="1">
        <f t="shared" si="10"/>
        <v>0</v>
      </c>
      <c r="H130" s="6">
        <f t="shared" si="11"/>
        <v>0</v>
      </c>
      <c r="I130" s="4">
        <f t="shared" si="12"/>
        <v>0</v>
      </c>
    </row>
    <row r="131" spans="1:9" x14ac:dyDescent="0.2">
      <c r="A131" s="1" t="s">
        <v>34</v>
      </c>
      <c r="B131" s="1" t="s">
        <v>37</v>
      </c>
      <c r="C131" s="5">
        <v>29587</v>
      </c>
      <c r="D131" s="4">
        <v>0</v>
      </c>
      <c r="E131" s="1">
        <f t="shared" si="8"/>
        <v>1981</v>
      </c>
      <c r="F131" s="1">
        <f t="shared" si="9"/>
        <v>0</v>
      </c>
      <c r="G131" s="1">
        <f t="shared" si="10"/>
        <v>0</v>
      </c>
      <c r="H131" s="6">
        <f t="shared" si="11"/>
        <v>0</v>
      </c>
      <c r="I131" s="4">
        <f t="shared" si="12"/>
        <v>0</v>
      </c>
    </row>
    <row r="132" spans="1:9" x14ac:dyDescent="0.2">
      <c r="A132" s="1" t="s">
        <v>34</v>
      </c>
      <c r="B132" s="1" t="s">
        <v>37</v>
      </c>
      <c r="C132" s="5">
        <v>29952</v>
      </c>
      <c r="D132" s="4">
        <v>0</v>
      </c>
      <c r="E132" s="1">
        <f t="shared" si="8"/>
        <v>1982</v>
      </c>
      <c r="F132" s="1">
        <f t="shared" si="9"/>
        <v>0</v>
      </c>
      <c r="G132" s="1">
        <f t="shared" si="10"/>
        <v>0</v>
      </c>
      <c r="H132" s="6">
        <f t="shared" si="11"/>
        <v>0</v>
      </c>
      <c r="I132" s="4">
        <f t="shared" si="12"/>
        <v>0</v>
      </c>
    </row>
    <row r="133" spans="1:9" x14ac:dyDescent="0.2">
      <c r="A133" s="1" t="s">
        <v>34</v>
      </c>
      <c r="B133" s="1" t="s">
        <v>37</v>
      </c>
      <c r="C133" s="5">
        <v>30317</v>
      </c>
      <c r="D133" s="4">
        <v>0</v>
      </c>
      <c r="E133" s="1">
        <f t="shared" ref="E133:E196" si="13">YEAR(C133)</f>
        <v>1983</v>
      </c>
      <c r="F133" s="1">
        <f t="shared" ref="F133:F196" si="14">IF(D133&lt;&gt;0,YEARFRAC($D$1,DATE(YEAR(C133),6,30),0),)</f>
        <v>0</v>
      </c>
      <c r="G133" s="1">
        <f t="shared" ref="G133:G196" si="15">IF(F133&lt;&gt;0,$F$1-F133,0)</f>
        <v>0</v>
      </c>
      <c r="H133" s="6">
        <f t="shared" ref="H133:H196" si="16">IF(G133&lt;=0,0,D133*$H$1)</f>
        <v>0</v>
      </c>
      <c r="I133" s="4">
        <f t="shared" ref="I133:I196" si="17">G133*H133</f>
        <v>0</v>
      </c>
    </row>
    <row r="134" spans="1:9" x14ac:dyDescent="0.2">
      <c r="A134" s="1" t="s">
        <v>34</v>
      </c>
      <c r="B134" s="1" t="s">
        <v>37</v>
      </c>
      <c r="C134" s="5">
        <v>30682</v>
      </c>
      <c r="D134" s="4">
        <v>0</v>
      </c>
      <c r="E134" s="1">
        <f t="shared" si="13"/>
        <v>1984</v>
      </c>
      <c r="F134" s="1">
        <f t="shared" si="14"/>
        <v>0</v>
      </c>
      <c r="G134" s="1">
        <f t="shared" si="15"/>
        <v>0</v>
      </c>
      <c r="H134" s="6">
        <f t="shared" si="16"/>
        <v>0</v>
      </c>
      <c r="I134" s="4">
        <f t="shared" si="17"/>
        <v>0</v>
      </c>
    </row>
    <row r="135" spans="1:9" x14ac:dyDescent="0.2">
      <c r="A135" s="1" t="s">
        <v>34</v>
      </c>
      <c r="B135" s="1" t="s">
        <v>37</v>
      </c>
      <c r="C135" s="5">
        <v>31048</v>
      </c>
      <c r="D135" s="4">
        <v>0</v>
      </c>
      <c r="E135" s="1">
        <f t="shared" si="13"/>
        <v>1985</v>
      </c>
      <c r="F135" s="1">
        <f t="shared" si="14"/>
        <v>0</v>
      </c>
      <c r="G135" s="1">
        <f t="shared" si="15"/>
        <v>0</v>
      </c>
      <c r="H135" s="6">
        <f t="shared" si="16"/>
        <v>0</v>
      </c>
      <c r="I135" s="4">
        <f t="shared" si="17"/>
        <v>0</v>
      </c>
    </row>
    <row r="136" spans="1:9" x14ac:dyDescent="0.2">
      <c r="A136" s="1" t="s">
        <v>34</v>
      </c>
      <c r="B136" s="1" t="s">
        <v>37</v>
      </c>
      <c r="C136" s="5">
        <v>31413</v>
      </c>
      <c r="D136" s="4">
        <v>0</v>
      </c>
      <c r="E136" s="1">
        <f t="shared" si="13"/>
        <v>1986</v>
      </c>
      <c r="F136" s="1">
        <f t="shared" si="14"/>
        <v>0</v>
      </c>
      <c r="G136" s="1">
        <f t="shared" si="15"/>
        <v>0</v>
      </c>
      <c r="H136" s="6">
        <f t="shared" si="16"/>
        <v>0</v>
      </c>
      <c r="I136" s="4">
        <f t="shared" si="17"/>
        <v>0</v>
      </c>
    </row>
    <row r="137" spans="1:9" x14ac:dyDescent="0.2">
      <c r="A137" s="1" t="s">
        <v>34</v>
      </c>
      <c r="B137" s="1" t="s">
        <v>37</v>
      </c>
      <c r="C137" s="5">
        <v>31778</v>
      </c>
      <c r="D137" s="4">
        <v>0</v>
      </c>
      <c r="E137" s="1">
        <f t="shared" si="13"/>
        <v>1987</v>
      </c>
      <c r="F137" s="1">
        <f t="shared" si="14"/>
        <v>0</v>
      </c>
      <c r="G137" s="1">
        <f t="shared" si="15"/>
        <v>0</v>
      </c>
      <c r="H137" s="6">
        <f t="shared" si="16"/>
        <v>0</v>
      </c>
      <c r="I137" s="4">
        <f t="shared" si="17"/>
        <v>0</v>
      </c>
    </row>
    <row r="138" spans="1:9" x14ac:dyDescent="0.2">
      <c r="A138" s="1" t="s">
        <v>34</v>
      </c>
      <c r="B138" s="1" t="s">
        <v>37</v>
      </c>
      <c r="C138" s="5">
        <v>32143</v>
      </c>
      <c r="D138" s="4">
        <v>0</v>
      </c>
      <c r="E138" s="1">
        <f t="shared" si="13"/>
        <v>1988</v>
      </c>
      <c r="F138" s="1">
        <f t="shared" si="14"/>
        <v>0</v>
      </c>
      <c r="G138" s="1">
        <f t="shared" si="15"/>
        <v>0</v>
      </c>
      <c r="H138" s="6">
        <f t="shared" si="16"/>
        <v>0</v>
      </c>
      <c r="I138" s="4">
        <f t="shared" si="17"/>
        <v>0</v>
      </c>
    </row>
    <row r="139" spans="1:9" x14ac:dyDescent="0.2">
      <c r="A139" s="1" t="s">
        <v>34</v>
      </c>
      <c r="B139" s="1" t="s">
        <v>37</v>
      </c>
      <c r="C139" s="5">
        <v>32509</v>
      </c>
      <c r="D139" s="4">
        <v>0</v>
      </c>
      <c r="E139" s="1">
        <f t="shared" si="13"/>
        <v>1989</v>
      </c>
      <c r="F139" s="1">
        <f t="shared" si="14"/>
        <v>0</v>
      </c>
      <c r="G139" s="1">
        <f t="shared" si="15"/>
        <v>0</v>
      </c>
      <c r="H139" s="6">
        <f t="shared" si="16"/>
        <v>0</v>
      </c>
      <c r="I139" s="4">
        <f t="shared" si="17"/>
        <v>0</v>
      </c>
    </row>
    <row r="140" spans="1:9" x14ac:dyDescent="0.2">
      <c r="A140" s="1" t="s">
        <v>34</v>
      </c>
      <c r="B140" s="1" t="s">
        <v>37</v>
      </c>
      <c r="C140" s="5">
        <v>32874</v>
      </c>
      <c r="D140" s="4">
        <v>0</v>
      </c>
      <c r="E140" s="1">
        <f t="shared" si="13"/>
        <v>1990</v>
      </c>
      <c r="F140" s="1">
        <f t="shared" si="14"/>
        <v>0</v>
      </c>
      <c r="G140" s="1">
        <f t="shared" si="15"/>
        <v>0</v>
      </c>
      <c r="H140" s="6">
        <f t="shared" si="16"/>
        <v>0</v>
      </c>
      <c r="I140" s="4">
        <f t="shared" si="17"/>
        <v>0</v>
      </c>
    </row>
    <row r="141" spans="1:9" x14ac:dyDescent="0.2">
      <c r="A141" s="1" t="s">
        <v>34</v>
      </c>
      <c r="B141" s="1" t="s">
        <v>37</v>
      </c>
      <c r="C141" s="5">
        <v>33239</v>
      </c>
      <c r="D141" s="4">
        <v>0</v>
      </c>
      <c r="E141" s="1">
        <f t="shared" si="13"/>
        <v>1991</v>
      </c>
      <c r="F141" s="1">
        <f t="shared" si="14"/>
        <v>0</v>
      </c>
      <c r="G141" s="1">
        <f t="shared" si="15"/>
        <v>0</v>
      </c>
      <c r="H141" s="6">
        <f t="shared" si="16"/>
        <v>0</v>
      </c>
      <c r="I141" s="4">
        <f t="shared" si="17"/>
        <v>0</v>
      </c>
    </row>
    <row r="142" spans="1:9" x14ac:dyDescent="0.2">
      <c r="A142" s="1" t="s">
        <v>34</v>
      </c>
      <c r="B142" s="1" t="s">
        <v>37</v>
      </c>
      <c r="C142" s="5">
        <v>33604</v>
      </c>
      <c r="D142" s="4">
        <v>0</v>
      </c>
      <c r="E142" s="1">
        <f t="shared" si="13"/>
        <v>1992</v>
      </c>
      <c r="F142" s="1">
        <f t="shared" si="14"/>
        <v>0</v>
      </c>
      <c r="G142" s="1">
        <f t="shared" si="15"/>
        <v>0</v>
      </c>
      <c r="H142" s="6">
        <f t="shared" si="16"/>
        <v>0</v>
      </c>
      <c r="I142" s="4">
        <f t="shared" si="17"/>
        <v>0</v>
      </c>
    </row>
    <row r="143" spans="1:9" x14ac:dyDescent="0.2">
      <c r="A143" s="1" t="s">
        <v>34</v>
      </c>
      <c r="B143" s="1" t="s">
        <v>37</v>
      </c>
      <c r="C143" s="5">
        <v>33970</v>
      </c>
      <c r="D143" s="4">
        <v>0</v>
      </c>
      <c r="E143" s="1">
        <f t="shared" si="13"/>
        <v>1993</v>
      </c>
      <c r="F143" s="1">
        <f t="shared" si="14"/>
        <v>0</v>
      </c>
      <c r="G143" s="1">
        <f t="shared" si="15"/>
        <v>0</v>
      </c>
      <c r="H143" s="6">
        <f t="shared" si="16"/>
        <v>0</v>
      </c>
      <c r="I143" s="4">
        <f t="shared" si="17"/>
        <v>0</v>
      </c>
    </row>
    <row r="144" spans="1:9" x14ac:dyDescent="0.2">
      <c r="A144" s="1" t="s">
        <v>34</v>
      </c>
      <c r="B144" s="1" t="s">
        <v>37</v>
      </c>
      <c r="C144" s="5">
        <v>34335</v>
      </c>
      <c r="D144" s="4">
        <v>0</v>
      </c>
      <c r="E144" s="1">
        <f t="shared" si="13"/>
        <v>1994</v>
      </c>
      <c r="F144" s="1">
        <f t="shared" si="14"/>
        <v>0</v>
      </c>
      <c r="G144" s="1">
        <f t="shared" si="15"/>
        <v>0</v>
      </c>
      <c r="H144" s="6">
        <f t="shared" si="16"/>
        <v>0</v>
      </c>
      <c r="I144" s="4">
        <f t="shared" si="17"/>
        <v>0</v>
      </c>
    </row>
    <row r="145" spans="1:9" x14ac:dyDescent="0.2">
      <c r="A145" s="1" t="s">
        <v>34</v>
      </c>
      <c r="B145" s="1" t="s">
        <v>37</v>
      </c>
      <c r="C145" s="5">
        <v>34700</v>
      </c>
      <c r="D145" s="4">
        <v>0</v>
      </c>
      <c r="E145" s="1">
        <f t="shared" si="13"/>
        <v>1995</v>
      </c>
      <c r="F145" s="1">
        <f t="shared" si="14"/>
        <v>0</v>
      </c>
      <c r="G145" s="1">
        <f t="shared" si="15"/>
        <v>0</v>
      </c>
      <c r="H145" s="6">
        <f t="shared" si="16"/>
        <v>0</v>
      </c>
      <c r="I145" s="4">
        <f t="shared" si="17"/>
        <v>0</v>
      </c>
    </row>
    <row r="146" spans="1:9" x14ac:dyDescent="0.2">
      <c r="A146" s="1" t="s">
        <v>34</v>
      </c>
      <c r="B146" s="1" t="s">
        <v>37</v>
      </c>
      <c r="C146" s="5">
        <v>35065</v>
      </c>
      <c r="D146" s="4">
        <v>0</v>
      </c>
      <c r="E146" s="1">
        <f t="shared" si="13"/>
        <v>1996</v>
      </c>
      <c r="F146" s="1">
        <f t="shared" si="14"/>
        <v>0</v>
      </c>
      <c r="G146" s="1">
        <f t="shared" si="15"/>
        <v>0</v>
      </c>
      <c r="H146" s="6">
        <f t="shared" si="16"/>
        <v>0</v>
      </c>
      <c r="I146" s="4">
        <f t="shared" si="17"/>
        <v>0</v>
      </c>
    </row>
    <row r="147" spans="1:9" x14ac:dyDescent="0.2">
      <c r="A147" s="1" t="s">
        <v>34</v>
      </c>
      <c r="B147" s="1" t="s">
        <v>37</v>
      </c>
      <c r="C147" s="5">
        <v>35431</v>
      </c>
      <c r="D147" s="4">
        <v>0</v>
      </c>
      <c r="E147" s="1">
        <f t="shared" si="13"/>
        <v>1997</v>
      </c>
      <c r="F147" s="1">
        <f t="shared" si="14"/>
        <v>0</v>
      </c>
      <c r="G147" s="1">
        <f t="shared" si="15"/>
        <v>0</v>
      </c>
      <c r="H147" s="6">
        <f t="shared" si="16"/>
        <v>0</v>
      </c>
      <c r="I147" s="4">
        <f t="shared" si="17"/>
        <v>0</v>
      </c>
    </row>
    <row r="148" spans="1:9" x14ac:dyDescent="0.2">
      <c r="A148" s="1" t="s">
        <v>34</v>
      </c>
      <c r="B148" s="1" t="s">
        <v>37</v>
      </c>
      <c r="C148" s="5">
        <v>35796</v>
      </c>
      <c r="D148" s="4">
        <v>0</v>
      </c>
      <c r="E148" s="1">
        <f t="shared" si="13"/>
        <v>1998</v>
      </c>
      <c r="F148" s="1">
        <f t="shared" si="14"/>
        <v>0</v>
      </c>
      <c r="G148" s="1">
        <f t="shared" si="15"/>
        <v>0</v>
      </c>
      <c r="H148" s="6">
        <f t="shared" si="16"/>
        <v>0</v>
      </c>
      <c r="I148" s="4">
        <f t="shared" si="17"/>
        <v>0</v>
      </c>
    </row>
    <row r="149" spans="1:9" x14ac:dyDescent="0.2">
      <c r="A149" s="1" t="s">
        <v>34</v>
      </c>
      <c r="B149" s="1" t="s">
        <v>37</v>
      </c>
      <c r="C149" s="5">
        <v>36161</v>
      </c>
      <c r="D149" s="4">
        <v>0</v>
      </c>
      <c r="E149" s="1">
        <f t="shared" si="13"/>
        <v>1999</v>
      </c>
      <c r="F149" s="1">
        <f t="shared" si="14"/>
        <v>0</v>
      </c>
      <c r="G149" s="1">
        <f t="shared" si="15"/>
        <v>0</v>
      </c>
      <c r="H149" s="6">
        <f t="shared" si="16"/>
        <v>0</v>
      </c>
      <c r="I149" s="4">
        <f t="shared" si="17"/>
        <v>0</v>
      </c>
    </row>
    <row r="150" spans="1:9" x14ac:dyDescent="0.2">
      <c r="A150" s="1" t="s">
        <v>34</v>
      </c>
      <c r="B150" s="1" t="s">
        <v>37</v>
      </c>
      <c r="C150" s="5">
        <v>36526</v>
      </c>
      <c r="D150" s="4">
        <v>0</v>
      </c>
      <c r="E150" s="1">
        <f t="shared" si="13"/>
        <v>2000</v>
      </c>
      <c r="F150" s="1">
        <f t="shared" si="14"/>
        <v>0</v>
      </c>
      <c r="G150" s="1">
        <f t="shared" si="15"/>
        <v>0</v>
      </c>
      <c r="H150" s="6">
        <f t="shared" si="16"/>
        <v>0</v>
      </c>
      <c r="I150" s="4">
        <f t="shared" si="17"/>
        <v>0</v>
      </c>
    </row>
    <row r="151" spans="1:9" x14ac:dyDescent="0.2">
      <c r="A151" s="1" t="s">
        <v>34</v>
      </c>
      <c r="B151" s="1" t="s">
        <v>37</v>
      </c>
      <c r="C151" s="5">
        <v>36892</v>
      </c>
      <c r="D151" s="4">
        <v>0</v>
      </c>
      <c r="E151" s="1">
        <f t="shared" si="13"/>
        <v>2001</v>
      </c>
      <c r="F151" s="1">
        <f t="shared" si="14"/>
        <v>0</v>
      </c>
      <c r="G151" s="1">
        <f t="shared" si="15"/>
        <v>0</v>
      </c>
      <c r="H151" s="6">
        <f t="shared" si="16"/>
        <v>0</v>
      </c>
      <c r="I151" s="4">
        <f t="shared" si="17"/>
        <v>0</v>
      </c>
    </row>
    <row r="152" spans="1:9" x14ac:dyDescent="0.2">
      <c r="A152" s="1" t="s">
        <v>34</v>
      </c>
      <c r="B152" s="1" t="s">
        <v>37</v>
      </c>
      <c r="C152" s="5">
        <v>37257</v>
      </c>
      <c r="D152" s="4">
        <v>36.1</v>
      </c>
      <c r="E152" s="1">
        <f t="shared" si="13"/>
        <v>2002</v>
      </c>
      <c r="F152" s="1">
        <f t="shared" si="14"/>
        <v>14.5</v>
      </c>
      <c r="G152" s="1">
        <f t="shared" si="15"/>
        <v>0.5</v>
      </c>
      <c r="H152" s="6">
        <f t="shared" si="16"/>
        <v>2.40787</v>
      </c>
      <c r="I152" s="4">
        <f t="shared" si="17"/>
        <v>1.203935</v>
      </c>
    </row>
    <row r="153" spans="1:9" x14ac:dyDescent="0.2">
      <c r="A153" s="1" t="s">
        <v>34</v>
      </c>
      <c r="B153" s="1" t="s">
        <v>37</v>
      </c>
      <c r="C153" s="5">
        <v>37622</v>
      </c>
      <c r="D153" s="4">
        <v>11010.07</v>
      </c>
      <c r="E153" s="1">
        <f t="shared" si="13"/>
        <v>2003</v>
      </c>
      <c r="F153" s="1">
        <f t="shared" si="14"/>
        <v>13.5</v>
      </c>
      <c r="G153" s="1">
        <f t="shared" si="15"/>
        <v>1.5</v>
      </c>
      <c r="H153" s="6">
        <f t="shared" si="16"/>
        <v>734.37166899999988</v>
      </c>
      <c r="I153" s="4">
        <f t="shared" si="17"/>
        <v>1101.5575034999997</v>
      </c>
    </row>
    <row r="154" spans="1:9" x14ac:dyDescent="0.2">
      <c r="A154" s="1" t="s">
        <v>34</v>
      </c>
      <c r="B154" s="1" t="s">
        <v>37</v>
      </c>
      <c r="C154" s="5">
        <v>37987</v>
      </c>
      <c r="D154" s="4">
        <v>2037.31</v>
      </c>
      <c r="E154" s="1">
        <f t="shared" si="13"/>
        <v>2004</v>
      </c>
      <c r="F154" s="1">
        <f t="shared" si="14"/>
        <v>12.5</v>
      </c>
      <c r="G154" s="1">
        <f t="shared" si="15"/>
        <v>2.5</v>
      </c>
      <c r="H154" s="6">
        <f t="shared" si="16"/>
        <v>135.888577</v>
      </c>
      <c r="I154" s="4">
        <f t="shared" si="17"/>
        <v>339.72144249999997</v>
      </c>
    </row>
    <row r="155" spans="1:9" x14ac:dyDescent="0.2">
      <c r="A155" s="1" t="s">
        <v>34</v>
      </c>
      <c r="B155" s="1" t="s">
        <v>37</v>
      </c>
      <c r="C155" s="5">
        <v>39814</v>
      </c>
      <c r="D155" s="4">
        <v>13579.66</v>
      </c>
      <c r="E155" s="1">
        <f t="shared" si="13"/>
        <v>2009</v>
      </c>
      <c r="F155" s="1">
        <f t="shared" si="14"/>
        <v>7.5</v>
      </c>
      <c r="G155" s="1">
        <f t="shared" si="15"/>
        <v>7.5</v>
      </c>
      <c r="H155" s="6">
        <f t="shared" si="16"/>
        <v>905.7633219999999</v>
      </c>
      <c r="I155" s="4">
        <f t="shared" si="17"/>
        <v>6793.2249149999989</v>
      </c>
    </row>
    <row r="156" spans="1:9" x14ac:dyDescent="0.2">
      <c r="A156" s="1" t="s">
        <v>34</v>
      </c>
      <c r="B156" s="1" t="s">
        <v>30</v>
      </c>
      <c r="C156" s="5">
        <v>28126</v>
      </c>
      <c r="D156" s="4">
        <v>0</v>
      </c>
      <c r="E156" s="1">
        <f t="shared" si="13"/>
        <v>1977</v>
      </c>
      <c r="F156" s="1">
        <f t="shared" si="14"/>
        <v>0</v>
      </c>
      <c r="G156" s="1">
        <f t="shared" si="15"/>
        <v>0</v>
      </c>
      <c r="H156" s="6">
        <f t="shared" si="16"/>
        <v>0</v>
      </c>
      <c r="I156" s="4">
        <f t="shared" si="17"/>
        <v>0</v>
      </c>
    </row>
    <row r="157" spans="1:9" x14ac:dyDescent="0.2">
      <c r="A157" s="1" t="s">
        <v>34</v>
      </c>
      <c r="B157" s="1" t="s">
        <v>30</v>
      </c>
      <c r="C157" s="5">
        <v>28491</v>
      </c>
      <c r="D157" s="4">
        <v>0</v>
      </c>
      <c r="E157" s="1">
        <f t="shared" si="13"/>
        <v>1978</v>
      </c>
      <c r="F157" s="1">
        <f t="shared" si="14"/>
        <v>0</v>
      </c>
      <c r="G157" s="1">
        <f t="shared" si="15"/>
        <v>0</v>
      </c>
      <c r="H157" s="6">
        <f t="shared" si="16"/>
        <v>0</v>
      </c>
      <c r="I157" s="4">
        <f t="shared" si="17"/>
        <v>0</v>
      </c>
    </row>
    <row r="158" spans="1:9" x14ac:dyDescent="0.2">
      <c r="A158" s="1" t="s">
        <v>34</v>
      </c>
      <c r="B158" s="1" t="s">
        <v>30</v>
      </c>
      <c r="C158" s="5">
        <v>28856</v>
      </c>
      <c r="D158" s="4">
        <v>0</v>
      </c>
      <c r="E158" s="1">
        <f t="shared" si="13"/>
        <v>1979</v>
      </c>
      <c r="F158" s="1">
        <f t="shared" si="14"/>
        <v>0</v>
      </c>
      <c r="G158" s="1">
        <f t="shared" si="15"/>
        <v>0</v>
      </c>
      <c r="H158" s="6">
        <f t="shared" si="16"/>
        <v>0</v>
      </c>
      <c r="I158" s="4">
        <f t="shared" si="17"/>
        <v>0</v>
      </c>
    </row>
    <row r="159" spans="1:9" x14ac:dyDescent="0.2">
      <c r="A159" s="1" t="s">
        <v>34</v>
      </c>
      <c r="B159" s="1" t="s">
        <v>30</v>
      </c>
      <c r="C159" s="5">
        <v>29221</v>
      </c>
      <c r="D159" s="4">
        <v>0</v>
      </c>
      <c r="E159" s="1">
        <f t="shared" si="13"/>
        <v>1980</v>
      </c>
      <c r="F159" s="1">
        <f t="shared" si="14"/>
        <v>0</v>
      </c>
      <c r="G159" s="1">
        <f t="shared" si="15"/>
        <v>0</v>
      </c>
      <c r="H159" s="6">
        <f t="shared" si="16"/>
        <v>0</v>
      </c>
      <c r="I159" s="4">
        <f t="shared" si="17"/>
        <v>0</v>
      </c>
    </row>
    <row r="160" spans="1:9" x14ac:dyDescent="0.2">
      <c r="A160" s="1" t="s">
        <v>34</v>
      </c>
      <c r="B160" s="1" t="s">
        <v>30</v>
      </c>
      <c r="C160" s="5">
        <v>29587</v>
      </c>
      <c r="D160" s="4">
        <v>0</v>
      </c>
      <c r="E160" s="1">
        <f t="shared" si="13"/>
        <v>1981</v>
      </c>
      <c r="F160" s="1">
        <f t="shared" si="14"/>
        <v>0</v>
      </c>
      <c r="G160" s="1">
        <f t="shared" si="15"/>
        <v>0</v>
      </c>
      <c r="H160" s="6">
        <f t="shared" si="16"/>
        <v>0</v>
      </c>
      <c r="I160" s="4">
        <f t="shared" si="17"/>
        <v>0</v>
      </c>
    </row>
    <row r="161" spans="1:9" x14ac:dyDescent="0.2">
      <c r="A161" s="1" t="s">
        <v>34</v>
      </c>
      <c r="B161" s="1" t="s">
        <v>30</v>
      </c>
      <c r="C161" s="5">
        <v>29952</v>
      </c>
      <c r="D161" s="4">
        <v>0</v>
      </c>
      <c r="E161" s="1">
        <f t="shared" si="13"/>
        <v>1982</v>
      </c>
      <c r="F161" s="1">
        <f t="shared" si="14"/>
        <v>0</v>
      </c>
      <c r="G161" s="1">
        <f t="shared" si="15"/>
        <v>0</v>
      </c>
      <c r="H161" s="6">
        <f t="shared" si="16"/>
        <v>0</v>
      </c>
      <c r="I161" s="4">
        <f t="shared" si="17"/>
        <v>0</v>
      </c>
    </row>
    <row r="162" spans="1:9" x14ac:dyDescent="0.2">
      <c r="A162" s="1" t="s">
        <v>34</v>
      </c>
      <c r="B162" s="1" t="s">
        <v>30</v>
      </c>
      <c r="C162" s="5">
        <v>30317</v>
      </c>
      <c r="D162" s="4">
        <v>0</v>
      </c>
      <c r="E162" s="1">
        <f t="shared" si="13"/>
        <v>1983</v>
      </c>
      <c r="F162" s="1">
        <f t="shared" si="14"/>
        <v>0</v>
      </c>
      <c r="G162" s="1">
        <f t="shared" si="15"/>
        <v>0</v>
      </c>
      <c r="H162" s="6">
        <f t="shared" si="16"/>
        <v>0</v>
      </c>
      <c r="I162" s="4">
        <f t="shared" si="17"/>
        <v>0</v>
      </c>
    </row>
    <row r="163" spans="1:9" x14ac:dyDescent="0.2">
      <c r="A163" s="1" t="s">
        <v>34</v>
      </c>
      <c r="B163" s="1" t="s">
        <v>30</v>
      </c>
      <c r="C163" s="5">
        <v>30682</v>
      </c>
      <c r="D163" s="4">
        <v>0</v>
      </c>
      <c r="E163" s="1">
        <f t="shared" si="13"/>
        <v>1984</v>
      </c>
      <c r="F163" s="1">
        <f t="shared" si="14"/>
        <v>0</v>
      </c>
      <c r="G163" s="1">
        <f t="shared" si="15"/>
        <v>0</v>
      </c>
      <c r="H163" s="6">
        <f t="shared" si="16"/>
        <v>0</v>
      </c>
      <c r="I163" s="4">
        <f t="shared" si="17"/>
        <v>0</v>
      </c>
    </row>
    <row r="164" spans="1:9" x14ac:dyDescent="0.2">
      <c r="A164" s="1" t="s">
        <v>34</v>
      </c>
      <c r="B164" s="1" t="s">
        <v>30</v>
      </c>
      <c r="C164" s="5">
        <v>31048</v>
      </c>
      <c r="D164" s="4">
        <v>0</v>
      </c>
      <c r="E164" s="1">
        <f t="shared" si="13"/>
        <v>1985</v>
      </c>
      <c r="F164" s="1">
        <f t="shared" si="14"/>
        <v>0</v>
      </c>
      <c r="G164" s="1">
        <f t="shared" si="15"/>
        <v>0</v>
      </c>
      <c r="H164" s="6">
        <f t="shared" si="16"/>
        <v>0</v>
      </c>
      <c r="I164" s="4">
        <f t="shared" si="17"/>
        <v>0</v>
      </c>
    </row>
    <row r="165" spans="1:9" x14ac:dyDescent="0.2">
      <c r="A165" s="1" t="s">
        <v>34</v>
      </c>
      <c r="B165" s="1" t="s">
        <v>30</v>
      </c>
      <c r="C165" s="5">
        <v>31413</v>
      </c>
      <c r="D165" s="4">
        <v>0</v>
      </c>
      <c r="E165" s="1">
        <f t="shared" si="13"/>
        <v>1986</v>
      </c>
      <c r="F165" s="1">
        <f t="shared" si="14"/>
        <v>0</v>
      </c>
      <c r="G165" s="1">
        <f t="shared" si="15"/>
        <v>0</v>
      </c>
      <c r="H165" s="6">
        <f t="shared" si="16"/>
        <v>0</v>
      </c>
      <c r="I165" s="4">
        <f t="shared" si="17"/>
        <v>0</v>
      </c>
    </row>
    <row r="166" spans="1:9" x14ac:dyDescent="0.2">
      <c r="A166" s="1" t="s">
        <v>34</v>
      </c>
      <c r="B166" s="1" t="s">
        <v>30</v>
      </c>
      <c r="C166" s="5">
        <v>31778</v>
      </c>
      <c r="D166" s="4">
        <v>0</v>
      </c>
      <c r="E166" s="1">
        <f t="shared" si="13"/>
        <v>1987</v>
      </c>
      <c r="F166" s="1">
        <f t="shared" si="14"/>
        <v>0</v>
      </c>
      <c r="G166" s="1">
        <f t="shared" si="15"/>
        <v>0</v>
      </c>
      <c r="H166" s="6">
        <f t="shared" si="16"/>
        <v>0</v>
      </c>
      <c r="I166" s="4">
        <f t="shared" si="17"/>
        <v>0</v>
      </c>
    </row>
    <row r="167" spans="1:9" x14ac:dyDescent="0.2">
      <c r="A167" s="1" t="s">
        <v>34</v>
      </c>
      <c r="B167" s="1" t="s">
        <v>30</v>
      </c>
      <c r="C167" s="5">
        <v>32143</v>
      </c>
      <c r="D167" s="4">
        <v>0</v>
      </c>
      <c r="E167" s="1">
        <f t="shared" si="13"/>
        <v>1988</v>
      </c>
      <c r="F167" s="1">
        <f t="shared" si="14"/>
        <v>0</v>
      </c>
      <c r="G167" s="1">
        <f t="shared" si="15"/>
        <v>0</v>
      </c>
      <c r="H167" s="6">
        <f t="shared" si="16"/>
        <v>0</v>
      </c>
      <c r="I167" s="4">
        <f t="shared" si="17"/>
        <v>0</v>
      </c>
    </row>
    <row r="168" spans="1:9" x14ac:dyDescent="0.2">
      <c r="A168" s="1" t="s">
        <v>34</v>
      </c>
      <c r="B168" s="1" t="s">
        <v>30</v>
      </c>
      <c r="C168" s="5">
        <v>32509</v>
      </c>
      <c r="D168" s="4">
        <v>0</v>
      </c>
      <c r="E168" s="1">
        <f t="shared" si="13"/>
        <v>1989</v>
      </c>
      <c r="F168" s="1">
        <f t="shared" si="14"/>
        <v>0</v>
      </c>
      <c r="G168" s="1">
        <f t="shared" si="15"/>
        <v>0</v>
      </c>
      <c r="H168" s="6">
        <f t="shared" si="16"/>
        <v>0</v>
      </c>
      <c r="I168" s="4">
        <f t="shared" si="17"/>
        <v>0</v>
      </c>
    </row>
    <row r="169" spans="1:9" x14ac:dyDescent="0.2">
      <c r="A169" s="1" t="s">
        <v>34</v>
      </c>
      <c r="B169" s="1" t="s">
        <v>30</v>
      </c>
      <c r="C169" s="5">
        <v>32874</v>
      </c>
      <c r="D169" s="4">
        <v>0</v>
      </c>
      <c r="E169" s="1">
        <f t="shared" si="13"/>
        <v>1990</v>
      </c>
      <c r="F169" s="1">
        <f t="shared" si="14"/>
        <v>0</v>
      </c>
      <c r="G169" s="1">
        <f t="shared" si="15"/>
        <v>0</v>
      </c>
      <c r="H169" s="6">
        <f t="shared" si="16"/>
        <v>0</v>
      </c>
      <c r="I169" s="4">
        <f t="shared" si="17"/>
        <v>0</v>
      </c>
    </row>
    <row r="170" spans="1:9" x14ac:dyDescent="0.2">
      <c r="A170" s="1" t="s">
        <v>34</v>
      </c>
      <c r="B170" s="1" t="s">
        <v>30</v>
      </c>
      <c r="C170" s="5">
        <v>33239</v>
      </c>
      <c r="D170" s="4">
        <v>0</v>
      </c>
      <c r="E170" s="1">
        <f t="shared" si="13"/>
        <v>1991</v>
      </c>
      <c r="F170" s="1">
        <f t="shared" si="14"/>
        <v>0</v>
      </c>
      <c r="G170" s="1">
        <f t="shared" si="15"/>
        <v>0</v>
      </c>
      <c r="H170" s="6">
        <f t="shared" si="16"/>
        <v>0</v>
      </c>
      <c r="I170" s="4">
        <f t="shared" si="17"/>
        <v>0</v>
      </c>
    </row>
    <row r="171" spans="1:9" x14ac:dyDescent="0.2">
      <c r="A171" s="1" t="s">
        <v>34</v>
      </c>
      <c r="B171" s="1" t="s">
        <v>30</v>
      </c>
      <c r="C171" s="5">
        <v>33604</v>
      </c>
      <c r="D171" s="4">
        <v>0</v>
      </c>
      <c r="E171" s="1">
        <f t="shared" si="13"/>
        <v>1992</v>
      </c>
      <c r="F171" s="1">
        <f t="shared" si="14"/>
        <v>0</v>
      </c>
      <c r="G171" s="1">
        <f t="shared" si="15"/>
        <v>0</v>
      </c>
      <c r="H171" s="6">
        <f t="shared" si="16"/>
        <v>0</v>
      </c>
      <c r="I171" s="4">
        <f t="shared" si="17"/>
        <v>0</v>
      </c>
    </row>
    <row r="172" spans="1:9" x14ac:dyDescent="0.2">
      <c r="A172" s="1" t="s">
        <v>34</v>
      </c>
      <c r="B172" s="1" t="s">
        <v>30</v>
      </c>
      <c r="C172" s="5">
        <v>33970</v>
      </c>
      <c r="D172" s="4">
        <v>0</v>
      </c>
      <c r="E172" s="1">
        <f t="shared" si="13"/>
        <v>1993</v>
      </c>
      <c r="F172" s="1">
        <f t="shared" si="14"/>
        <v>0</v>
      </c>
      <c r="G172" s="1">
        <f t="shared" si="15"/>
        <v>0</v>
      </c>
      <c r="H172" s="6">
        <f t="shared" si="16"/>
        <v>0</v>
      </c>
      <c r="I172" s="4">
        <f t="shared" si="17"/>
        <v>0</v>
      </c>
    </row>
    <row r="173" spans="1:9" x14ac:dyDescent="0.2">
      <c r="A173" s="1" t="s">
        <v>34</v>
      </c>
      <c r="B173" s="1" t="s">
        <v>30</v>
      </c>
      <c r="C173" s="5">
        <v>34335</v>
      </c>
      <c r="D173" s="4">
        <v>0</v>
      </c>
      <c r="E173" s="1">
        <f t="shared" si="13"/>
        <v>1994</v>
      </c>
      <c r="F173" s="1">
        <f t="shared" si="14"/>
        <v>0</v>
      </c>
      <c r="G173" s="1">
        <f t="shared" si="15"/>
        <v>0</v>
      </c>
      <c r="H173" s="6">
        <f t="shared" si="16"/>
        <v>0</v>
      </c>
      <c r="I173" s="4">
        <f t="shared" si="17"/>
        <v>0</v>
      </c>
    </row>
    <row r="174" spans="1:9" x14ac:dyDescent="0.2">
      <c r="A174" s="1" t="s">
        <v>34</v>
      </c>
      <c r="B174" s="1" t="s">
        <v>30</v>
      </c>
      <c r="C174" s="5">
        <v>34700</v>
      </c>
      <c r="D174" s="4">
        <v>0</v>
      </c>
      <c r="E174" s="1">
        <f t="shared" si="13"/>
        <v>1995</v>
      </c>
      <c r="F174" s="1">
        <f t="shared" si="14"/>
        <v>0</v>
      </c>
      <c r="G174" s="1">
        <f t="shared" si="15"/>
        <v>0</v>
      </c>
      <c r="H174" s="6">
        <f t="shared" si="16"/>
        <v>0</v>
      </c>
      <c r="I174" s="4">
        <f t="shared" si="17"/>
        <v>0</v>
      </c>
    </row>
    <row r="175" spans="1:9" x14ac:dyDescent="0.2">
      <c r="A175" s="1" t="s">
        <v>34</v>
      </c>
      <c r="B175" s="1" t="s">
        <v>30</v>
      </c>
      <c r="C175" s="5">
        <v>35065</v>
      </c>
      <c r="D175" s="4">
        <v>0</v>
      </c>
      <c r="E175" s="1">
        <f t="shared" si="13"/>
        <v>1996</v>
      </c>
      <c r="F175" s="1">
        <f t="shared" si="14"/>
        <v>0</v>
      </c>
      <c r="G175" s="1">
        <f t="shared" si="15"/>
        <v>0</v>
      </c>
      <c r="H175" s="6">
        <f t="shared" si="16"/>
        <v>0</v>
      </c>
      <c r="I175" s="4">
        <f t="shared" si="17"/>
        <v>0</v>
      </c>
    </row>
    <row r="176" spans="1:9" x14ac:dyDescent="0.2">
      <c r="A176" s="1" t="s">
        <v>34</v>
      </c>
      <c r="B176" s="1" t="s">
        <v>30</v>
      </c>
      <c r="C176" s="5">
        <v>35431</v>
      </c>
      <c r="D176" s="4">
        <v>0</v>
      </c>
      <c r="E176" s="1">
        <f t="shared" si="13"/>
        <v>1997</v>
      </c>
      <c r="F176" s="1">
        <f t="shared" si="14"/>
        <v>0</v>
      </c>
      <c r="G176" s="1">
        <f t="shared" si="15"/>
        <v>0</v>
      </c>
      <c r="H176" s="6">
        <f t="shared" si="16"/>
        <v>0</v>
      </c>
      <c r="I176" s="4">
        <f t="shared" si="17"/>
        <v>0</v>
      </c>
    </row>
    <row r="177" spans="1:9" x14ac:dyDescent="0.2">
      <c r="A177" s="1" t="s">
        <v>34</v>
      </c>
      <c r="B177" s="1" t="s">
        <v>30</v>
      </c>
      <c r="C177" s="5">
        <v>35796</v>
      </c>
      <c r="D177" s="4">
        <v>0</v>
      </c>
      <c r="E177" s="1">
        <f t="shared" si="13"/>
        <v>1998</v>
      </c>
      <c r="F177" s="1">
        <f t="shared" si="14"/>
        <v>0</v>
      </c>
      <c r="G177" s="1">
        <f t="shared" si="15"/>
        <v>0</v>
      </c>
      <c r="H177" s="6">
        <f t="shared" si="16"/>
        <v>0</v>
      </c>
      <c r="I177" s="4">
        <f t="shared" si="17"/>
        <v>0</v>
      </c>
    </row>
    <row r="178" spans="1:9" x14ac:dyDescent="0.2">
      <c r="A178" s="1" t="s">
        <v>34</v>
      </c>
      <c r="B178" s="1" t="s">
        <v>30</v>
      </c>
      <c r="C178" s="5">
        <v>36161</v>
      </c>
      <c r="D178" s="4">
        <v>0</v>
      </c>
      <c r="E178" s="1">
        <f t="shared" si="13"/>
        <v>1999</v>
      </c>
      <c r="F178" s="1">
        <f t="shared" si="14"/>
        <v>0</v>
      </c>
      <c r="G178" s="1">
        <f t="shared" si="15"/>
        <v>0</v>
      </c>
      <c r="H178" s="6">
        <f t="shared" si="16"/>
        <v>0</v>
      </c>
      <c r="I178" s="4">
        <f t="shared" si="17"/>
        <v>0</v>
      </c>
    </row>
    <row r="179" spans="1:9" x14ac:dyDescent="0.2">
      <c r="A179" s="1" t="s">
        <v>34</v>
      </c>
      <c r="B179" s="1" t="s">
        <v>30</v>
      </c>
      <c r="C179" s="5">
        <v>36526</v>
      </c>
      <c r="D179" s="4">
        <v>0</v>
      </c>
      <c r="E179" s="1">
        <f t="shared" si="13"/>
        <v>2000</v>
      </c>
      <c r="F179" s="1">
        <f t="shared" si="14"/>
        <v>0</v>
      </c>
      <c r="G179" s="1">
        <f t="shared" si="15"/>
        <v>0</v>
      </c>
      <c r="H179" s="6">
        <f t="shared" si="16"/>
        <v>0</v>
      </c>
      <c r="I179" s="4">
        <f t="shared" si="17"/>
        <v>0</v>
      </c>
    </row>
    <row r="180" spans="1:9" x14ac:dyDescent="0.2">
      <c r="A180" s="1" t="s">
        <v>34</v>
      </c>
      <c r="B180" s="1" t="s">
        <v>30</v>
      </c>
      <c r="C180" s="5">
        <v>36892</v>
      </c>
      <c r="D180" s="4">
        <v>0</v>
      </c>
      <c r="E180" s="1">
        <f t="shared" si="13"/>
        <v>2001</v>
      </c>
      <c r="F180" s="1">
        <f t="shared" si="14"/>
        <v>0</v>
      </c>
      <c r="G180" s="1">
        <f t="shared" si="15"/>
        <v>0</v>
      </c>
      <c r="H180" s="6">
        <f t="shared" si="16"/>
        <v>0</v>
      </c>
      <c r="I180" s="4">
        <f t="shared" si="17"/>
        <v>0</v>
      </c>
    </row>
    <row r="181" spans="1:9" x14ac:dyDescent="0.2">
      <c r="A181" s="1" t="s">
        <v>34</v>
      </c>
      <c r="B181" s="1" t="s">
        <v>30</v>
      </c>
      <c r="C181" s="5">
        <v>37257</v>
      </c>
      <c r="D181" s="4">
        <v>28.78</v>
      </c>
      <c r="E181" s="1">
        <f t="shared" si="13"/>
        <v>2002</v>
      </c>
      <c r="F181" s="1">
        <f t="shared" si="14"/>
        <v>14.5</v>
      </c>
      <c r="G181" s="1">
        <f t="shared" si="15"/>
        <v>0.5</v>
      </c>
      <c r="H181" s="6">
        <f t="shared" si="16"/>
        <v>1.9196260000000001</v>
      </c>
      <c r="I181" s="4">
        <f t="shared" si="17"/>
        <v>0.95981300000000003</v>
      </c>
    </row>
    <row r="182" spans="1:9" x14ac:dyDescent="0.2">
      <c r="A182" s="1" t="s">
        <v>34</v>
      </c>
      <c r="B182" s="1" t="s">
        <v>30</v>
      </c>
      <c r="C182" s="5">
        <v>37622</v>
      </c>
      <c r="D182" s="4">
        <v>8776.74</v>
      </c>
      <c r="E182" s="1">
        <f t="shared" si="13"/>
        <v>2003</v>
      </c>
      <c r="F182" s="1">
        <f t="shared" si="14"/>
        <v>13.5</v>
      </c>
      <c r="G182" s="1">
        <f t="shared" si="15"/>
        <v>1.5</v>
      </c>
      <c r="H182" s="6">
        <f t="shared" si="16"/>
        <v>585.40855799999997</v>
      </c>
      <c r="I182" s="4">
        <f t="shared" si="17"/>
        <v>878.1128369999999</v>
      </c>
    </row>
    <row r="183" spans="1:9" x14ac:dyDescent="0.2">
      <c r="A183" s="1" t="s">
        <v>34</v>
      </c>
      <c r="B183" s="1" t="s">
        <v>30</v>
      </c>
      <c r="C183" s="5">
        <v>38353</v>
      </c>
      <c r="D183" s="4">
        <v>109389.04</v>
      </c>
      <c r="E183" s="1">
        <f t="shared" si="13"/>
        <v>2005</v>
      </c>
      <c r="F183" s="1">
        <f t="shared" si="14"/>
        <v>11.5</v>
      </c>
      <c r="G183" s="1">
        <f t="shared" si="15"/>
        <v>3.5</v>
      </c>
      <c r="H183" s="6">
        <f t="shared" si="16"/>
        <v>7296.248967999999</v>
      </c>
      <c r="I183" s="4">
        <f t="shared" si="17"/>
        <v>25536.871387999996</v>
      </c>
    </row>
    <row r="184" spans="1:9" x14ac:dyDescent="0.2">
      <c r="A184" s="1" t="s">
        <v>34</v>
      </c>
      <c r="B184" s="1" t="s">
        <v>30</v>
      </c>
      <c r="C184" s="5">
        <v>39448</v>
      </c>
      <c r="D184" s="4">
        <v>2881.13</v>
      </c>
      <c r="E184" s="1">
        <f t="shared" si="13"/>
        <v>2008</v>
      </c>
      <c r="F184" s="1">
        <f t="shared" si="14"/>
        <v>8.5</v>
      </c>
      <c r="G184" s="1">
        <f t="shared" si="15"/>
        <v>6.5</v>
      </c>
      <c r="H184" s="6">
        <f t="shared" si="16"/>
        <v>192.17137099999999</v>
      </c>
      <c r="I184" s="4">
        <f t="shared" si="17"/>
        <v>1249.1139114999999</v>
      </c>
    </row>
    <row r="185" spans="1:9" x14ac:dyDescent="0.2">
      <c r="A185" s="1" t="s">
        <v>34</v>
      </c>
      <c r="B185" s="1" t="s">
        <v>30</v>
      </c>
      <c r="C185" s="5">
        <v>41852</v>
      </c>
      <c r="D185" s="4">
        <v>89535.7</v>
      </c>
      <c r="E185" s="1">
        <f t="shared" si="13"/>
        <v>2014</v>
      </c>
      <c r="F185" s="1">
        <f t="shared" si="14"/>
        <v>2.5</v>
      </c>
      <c r="G185" s="1">
        <f t="shared" si="15"/>
        <v>12.5</v>
      </c>
      <c r="H185" s="6">
        <f t="shared" si="16"/>
        <v>5972.0311899999997</v>
      </c>
      <c r="I185" s="4">
        <f t="shared" si="17"/>
        <v>74650.389874999993</v>
      </c>
    </row>
    <row r="186" spans="1:9" x14ac:dyDescent="0.2">
      <c r="A186" s="1" t="s">
        <v>17</v>
      </c>
      <c r="B186" s="1" t="s">
        <v>13</v>
      </c>
      <c r="C186" s="5">
        <v>33604</v>
      </c>
      <c r="D186" s="4">
        <v>0</v>
      </c>
      <c r="E186" s="1">
        <f t="shared" si="13"/>
        <v>1992</v>
      </c>
      <c r="F186" s="1">
        <f t="shared" si="14"/>
        <v>0</v>
      </c>
      <c r="G186" s="1">
        <f t="shared" si="15"/>
        <v>0</v>
      </c>
      <c r="H186" s="6">
        <f t="shared" si="16"/>
        <v>0</v>
      </c>
      <c r="I186" s="4">
        <f t="shared" si="17"/>
        <v>0</v>
      </c>
    </row>
    <row r="187" spans="1:9" x14ac:dyDescent="0.2">
      <c r="A187" s="1" t="s">
        <v>17</v>
      </c>
      <c r="B187" s="1" t="s">
        <v>13</v>
      </c>
      <c r="C187" s="5">
        <v>36526</v>
      </c>
      <c r="D187" s="4">
        <v>0</v>
      </c>
      <c r="E187" s="1">
        <f t="shared" si="13"/>
        <v>2000</v>
      </c>
      <c r="F187" s="1">
        <f t="shared" si="14"/>
        <v>0</v>
      </c>
      <c r="G187" s="1">
        <f t="shared" si="15"/>
        <v>0</v>
      </c>
      <c r="H187" s="6">
        <f t="shared" si="16"/>
        <v>0</v>
      </c>
      <c r="I187" s="4">
        <f t="shared" si="17"/>
        <v>0</v>
      </c>
    </row>
    <row r="188" spans="1:9" x14ac:dyDescent="0.2">
      <c r="A188" s="1" t="s">
        <v>17</v>
      </c>
      <c r="B188" s="1" t="s">
        <v>13</v>
      </c>
      <c r="C188" s="5">
        <v>37987</v>
      </c>
      <c r="D188" s="4">
        <v>5272.4</v>
      </c>
      <c r="E188" s="1">
        <f t="shared" si="13"/>
        <v>2004</v>
      </c>
      <c r="F188" s="1">
        <f t="shared" si="14"/>
        <v>12.5</v>
      </c>
      <c r="G188" s="1">
        <f t="shared" si="15"/>
        <v>2.5</v>
      </c>
      <c r="H188" s="6">
        <f t="shared" si="16"/>
        <v>351.66907999999995</v>
      </c>
      <c r="I188" s="4">
        <f t="shared" si="17"/>
        <v>879.17269999999985</v>
      </c>
    </row>
    <row r="189" spans="1:9" x14ac:dyDescent="0.2">
      <c r="A189" s="1" t="s">
        <v>17</v>
      </c>
      <c r="B189" s="1" t="s">
        <v>13</v>
      </c>
      <c r="C189" s="5">
        <v>40179</v>
      </c>
      <c r="D189" s="4">
        <v>74033.850000000006</v>
      </c>
      <c r="E189" s="1">
        <f t="shared" si="13"/>
        <v>2010</v>
      </c>
      <c r="F189" s="1">
        <f t="shared" si="14"/>
        <v>6.5</v>
      </c>
      <c r="G189" s="1">
        <f t="shared" si="15"/>
        <v>8.5</v>
      </c>
      <c r="H189" s="6">
        <f t="shared" si="16"/>
        <v>4938.0577949999997</v>
      </c>
      <c r="I189" s="4">
        <f t="shared" si="17"/>
        <v>41973.491257499998</v>
      </c>
    </row>
    <row r="190" spans="1:9" x14ac:dyDescent="0.2">
      <c r="A190" s="1" t="s">
        <v>17</v>
      </c>
      <c r="B190" s="1" t="s">
        <v>13</v>
      </c>
      <c r="C190" s="5">
        <v>41699</v>
      </c>
      <c r="D190" s="4">
        <v>0</v>
      </c>
      <c r="E190" s="1">
        <f t="shared" si="13"/>
        <v>2014</v>
      </c>
      <c r="F190" s="1">
        <f t="shared" si="14"/>
        <v>0</v>
      </c>
      <c r="G190" s="1">
        <f t="shared" si="15"/>
        <v>0</v>
      </c>
      <c r="H190" s="6">
        <f t="shared" si="16"/>
        <v>0</v>
      </c>
      <c r="I190" s="4">
        <f t="shared" si="17"/>
        <v>0</v>
      </c>
    </row>
    <row r="191" spans="1:9" x14ac:dyDescent="0.2">
      <c r="A191" s="1" t="s">
        <v>17</v>
      </c>
      <c r="B191" s="1" t="s">
        <v>13</v>
      </c>
      <c r="C191" s="5">
        <v>41996</v>
      </c>
      <c r="D191" s="4">
        <v>81995.78</v>
      </c>
      <c r="E191" s="1">
        <f t="shared" si="13"/>
        <v>2014</v>
      </c>
      <c r="F191" s="1">
        <f t="shared" si="14"/>
        <v>2.5</v>
      </c>
      <c r="G191" s="1">
        <f t="shared" si="15"/>
        <v>12.5</v>
      </c>
      <c r="H191" s="6">
        <f t="shared" si="16"/>
        <v>5469.1185259999993</v>
      </c>
      <c r="I191" s="4">
        <f t="shared" si="17"/>
        <v>68363.981574999998</v>
      </c>
    </row>
    <row r="192" spans="1:9" x14ac:dyDescent="0.2">
      <c r="A192" s="1" t="s">
        <v>17</v>
      </c>
      <c r="B192" s="1" t="s">
        <v>45</v>
      </c>
      <c r="C192" s="5">
        <v>28126</v>
      </c>
      <c r="D192" s="4">
        <v>0</v>
      </c>
      <c r="E192" s="1">
        <f t="shared" si="13"/>
        <v>1977</v>
      </c>
      <c r="F192" s="1">
        <f t="shared" si="14"/>
        <v>0</v>
      </c>
      <c r="G192" s="1">
        <f t="shared" si="15"/>
        <v>0</v>
      </c>
      <c r="H192" s="6">
        <f t="shared" si="16"/>
        <v>0</v>
      </c>
      <c r="I192" s="4">
        <f t="shared" si="17"/>
        <v>0</v>
      </c>
    </row>
    <row r="193" spans="1:9" x14ac:dyDescent="0.2">
      <c r="A193" s="1" t="s">
        <v>17</v>
      </c>
      <c r="B193" s="1" t="s">
        <v>45</v>
      </c>
      <c r="C193" s="5">
        <v>28491</v>
      </c>
      <c r="D193" s="4">
        <v>0</v>
      </c>
      <c r="E193" s="1">
        <f t="shared" si="13"/>
        <v>1978</v>
      </c>
      <c r="F193" s="1">
        <f t="shared" si="14"/>
        <v>0</v>
      </c>
      <c r="G193" s="1">
        <f t="shared" si="15"/>
        <v>0</v>
      </c>
      <c r="H193" s="6">
        <f t="shared" si="16"/>
        <v>0</v>
      </c>
      <c r="I193" s="4">
        <f t="shared" si="17"/>
        <v>0</v>
      </c>
    </row>
    <row r="194" spans="1:9" x14ac:dyDescent="0.2">
      <c r="A194" s="1" t="s">
        <v>17</v>
      </c>
      <c r="B194" s="1" t="s">
        <v>45</v>
      </c>
      <c r="C194" s="5">
        <v>28856</v>
      </c>
      <c r="D194" s="4">
        <v>0</v>
      </c>
      <c r="E194" s="1">
        <f t="shared" si="13"/>
        <v>1979</v>
      </c>
      <c r="F194" s="1">
        <f t="shared" si="14"/>
        <v>0</v>
      </c>
      <c r="G194" s="1">
        <f t="shared" si="15"/>
        <v>0</v>
      </c>
      <c r="H194" s="6">
        <f t="shared" si="16"/>
        <v>0</v>
      </c>
      <c r="I194" s="4">
        <f t="shared" si="17"/>
        <v>0</v>
      </c>
    </row>
    <row r="195" spans="1:9" x14ac:dyDescent="0.2">
      <c r="A195" s="1" t="s">
        <v>17</v>
      </c>
      <c r="B195" s="1" t="s">
        <v>45</v>
      </c>
      <c r="C195" s="5">
        <v>29221</v>
      </c>
      <c r="D195" s="4">
        <v>0</v>
      </c>
      <c r="E195" s="1">
        <f t="shared" si="13"/>
        <v>1980</v>
      </c>
      <c r="F195" s="1">
        <f t="shared" si="14"/>
        <v>0</v>
      </c>
      <c r="G195" s="1">
        <f t="shared" si="15"/>
        <v>0</v>
      </c>
      <c r="H195" s="6">
        <f t="shared" si="16"/>
        <v>0</v>
      </c>
      <c r="I195" s="4">
        <f t="shared" si="17"/>
        <v>0</v>
      </c>
    </row>
    <row r="196" spans="1:9" x14ac:dyDescent="0.2">
      <c r="A196" s="1" t="s">
        <v>17</v>
      </c>
      <c r="B196" s="1" t="s">
        <v>45</v>
      </c>
      <c r="C196" s="5">
        <v>29587</v>
      </c>
      <c r="D196" s="4">
        <v>0</v>
      </c>
      <c r="E196" s="1">
        <f t="shared" si="13"/>
        <v>1981</v>
      </c>
      <c r="F196" s="1">
        <f t="shared" si="14"/>
        <v>0</v>
      </c>
      <c r="G196" s="1">
        <f t="shared" si="15"/>
        <v>0</v>
      </c>
      <c r="H196" s="6">
        <f t="shared" si="16"/>
        <v>0</v>
      </c>
      <c r="I196" s="4">
        <f t="shared" si="17"/>
        <v>0</v>
      </c>
    </row>
    <row r="197" spans="1:9" x14ac:dyDescent="0.2">
      <c r="A197" s="1" t="s">
        <v>17</v>
      </c>
      <c r="B197" s="1" t="s">
        <v>45</v>
      </c>
      <c r="C197" s="5">
        <v>29952</v>
      </c>
      <c r="D197" s="4">
        <v>0</v>
      </c>
      <c r="E197" s="1">
        <f t="shared" ref="E197:E260" si="18">YEAR(C197)</f>
        <v>1982</v>
      </c>
      <c r="F197" s="1">
        <f t="shared" ref="F197:F260" si="19">IF(D197&lt;&gt;0,YEARFRAC($D$1,DATE(YEAR(C197),6,30),0),)</f>
        <v>0</v>
      </c>
      <c r="G197" s="1">
        <f t="shared" ref="G197:G260" si="20">IF(F197&lt;&gt;0,$F$1-F197,0)</f>
        <v>0</v>
      </c>
      <c r="H197" s="6">
        <f t="shared" ref="H197:H260" si="21">IF(G197&lt;=0,0,D197*$H$1)</f>
        <v>0</v>
      </c>
      <c r="I197" s="4">
        <f t="shared" ref="I197:I260" si="22">G197*H197</f>
        <v>0</v>
      </c>
    </row>
    <row r="198" spans="1:9" x14ac:dyDescent="0.2">
      <c r="A198" s="1" t="s">
        <v>17</v>
      </c>
      <c r="B198" s="1" t="s">
        <v>45</v>
      </c>
      <c r="C198" s="5">
        <v>30317</v>
      </c>
      <c r="D198" s="4">
        <v>0</v>
      </c>
      <c r="E198" s="1">
        <f t="shared" si="18"/>
        <v>1983</v>
      </c>
      <c r="F198" s="1">
        <f t="shared" si="19"/>
        <v>0</v>
      </c>
      <c r="G198" s="1">
        <f t="shared" si="20"/>
        <v>0</v>
      </c>
      <c r="H198" s="6">
        <f t="shared" si="21"/>
        <v>0</v>
      </c>
      <c r="I198" s="4">
        <f t="shared" si="22"/>
        <v>0</v>
      </c>
    </row>
    <row r="199" spans="1:9" x14ac:dyDescent="0.2">
      <c r="A199" s="1" t="s">
        <v>17</v>
      </c>
      <c r="B199" s="1" t="s">
        <v>45</v>
      </c>
      <c r="C199" s="5">
        <v>30682</v>
      </c>
      <c r="D199" s="4">
        <v>0</v>
      </c>
      <c r="E199" s="1">
        <f t="shared" si="18"/>
        <v>1984</v>
      </c>
      <c r="F199" s="1">
        <f t="shared" si="19"/>
        <v>0</v>
      </c>
      <c r="G199" s="1">
        <f t="shared" si="20"/>
        <v>0</v>
      </c>
      <c r="H199" s="6">
        <f t="shared" si="21"/>
        <v>0</v>
      </c>
      <c r="I199" s="4">
        <f t="shared" si="22"/>
        <v>0</v>
      </c>
    </row>
    <row r="200" spans="1:9" x14ac:dyDescent="0.2">
      <c r="A200" s="1" t="s">
        <v>17</v>
      </c>
      <c r="B200" s="1" t="s">
        <v>45</v>
      </c>
      <c r="C200" s="5">
        <v>31048</v>
      </c>
      <c r="D200" s="4">
        <v>0</v>
      </c>
      <c r="E200" s="1">
        <f t="shared" si="18"/>
        <v>1985</v>
      </c>
      <c r="F200" s="1">
        <f t="shared" si="19"/>
        <v>0</v>
      </c>
      <c r="G200" s="1">
        <f t="shared" si="20"/>
        <v>0</v>
      </c>
      <c r="H200" s="6">
        <f t="shared" si="21"/>
        <v>0</v>
      </c>
      <c r="I200" s="4">
        <f t="shared" si="22"/>
        <v>0</v>
      </c>
    </row>
    <row r="201" spans="1:9" x14ac:dyDescent="0.2">
      <c r="A201" s="1" t="s">
        <v>17</v>
      </c>
      <c r="B201" s="1" t="s">
        <v>45</v>
      </c>
      <c r="C201" s="5">
        <v>31413</v>
      </c>
      <c r="D201" s="4">
        <v>0</v>
      </c>
      <c r="E201" s="1">
        <f t="shared" si="18"/>
        <v>1986</v>
      </c>
      <c r="F201" s="1">
        <f t="shared" si="19"/>
        <v>0</v>
      </c>
      <c r="G201" s="1">
        <f t="shared" si="20"/>
        <v>0</v>
      </c>
      <c r="H201" s="6">
        <f t="shared" si="21"/>
        <v>0</v>
      </c>
      <c r="I201" s="4">
        <f t="shared" si="22"/>
        <v>0</v>
      </c>
    </row>
    <row r="202" spans="1:9" x14ac:dyDescent="0.2">
      <c r="A202" s="1" t="s">
        <v>17</v>
      </c>
      <c r="B202" s="1" t="s">
        <v>45</v>
      </c>
      <c r="C202" s="5">
        <v>31778</v>
      </c>
      <c r="D202" s="4">
        <v>0</v>
      </c>
      <c r="E202" s="1">
        <f t="shared" si="18"/>
        <v>1987</v>
      </c>
      <c r="F202" s="1">
        <f t="shared" si="19"/>
        <v>0</v>
      </c>
      <c r="G202" s="1">
        <f t="shared" si="20"/>
        <v>0</v>
      </c>
      <c r="H202" s="6">
        <f t="shared" si="21"/>
        <v>0</v>
      </c>
      <c r="I202" s="4">
        <f t="shared" si="22"/>
        <v>0</v>
      </c>
    </row>
    <row r="203" spans="1:9" x14ac:dyDescent="0.2">
      <c r="A203" s="1" t="s">
        <v>17</v>
      </c>
      <c r="B203" s="1" t="s">
        <v>45</v>
      </c>
      <c r="C203" s="5">
        <v>32143</v>
      </c>
      <c r="D203" s="4">
        <v>0</v>
      </c>
      <c r="E203" s="1">
        <f t="shared" si="18"/>
        <v>1988</v>
      </c>
      <c r="F203" s="1">
        <f t="shared" si="19"/>
        <v>0</v>
      </c>
      <c r="G203" s="1">
        <f t="shared" si="20"/>
        <v>0</v>
      </c>
      <c r="H203" s="6">
        <f t="shared" si="21"/>
        <v>0</v>
      </c>
      <c r="I203" s="4">
        <f t="shared" si="22"/>
        <v>0</v>
      </c>
    </row>
    <row r="204" spans="1:9" x14ac:dyDescent="0.2">
      <c r="A204" s="1" t="s">
        <v>17</v>
      </c>
      <c r="B204" s="1" t="s">
        <v>45</v>
      </c>
      <c r="C204" s="5">
        <v>32509</v>
      </c>
      <c r="D204" s="4">
        <v>0</v>
      </c>
      <c r="E204" s="1">
        <f t="shared" si="18"/>
        <v>1989</v>
      </c>
      <c r="F204" s="1">
        <f t="shared" si="19"/>
        <v>0</v>
      </c>
      <c r="G204" s="1">
        <f t="shared" si="20"/>
        <v>0</v>
      </c>
      <c r="H204" s="6">
        <f t="shared" si="21"/>
        <v>0</v>
      </c>
      <c r="I204" s="4">
        <f t="shared" si="22"/>
        <v>0</v>
      </c>
    </row>
    <row r="205" spans="1:9" x14ac:dyDescent="0.2">
      <c r="A205" s="1" t="s">
        <v>17</v>
      </c>
      <c r="B205" s="1" t="s">
        <v>45</v>
      </c>
      <c r="C205" s="5">
        <v>32874</v>
      </c>
      <c r="D205" s="4">
        <v>0</v>
      </c>
      <c r="E205" s="1">
        <f t="shared" si="18"/>
        <v>1990</v>
      </c>
      <c r="F205" s="1">
        <f t="shared" si="19"/>
        <v>0</v>
      </c>
      <c r="G205" s="1">
        <f t="shared" si="20"/>
        <v>0</v>
      </c>
      <c r="H205" s="6">
        <f t="shared" si="21"/>
        <v>0</v>
      </c>
      <c r="I205" s="4">
        <f t="shared" si="22"/>
        <v>0</v>
      </c>
    </row>
    <row r="206" spans="1:9" x14ac:dyDescent="0.2">
      <c r="A206" s="1" t="s">
        <v>17</v>
      </c>
      <c r="B206" s="1" t="s">
        <v>45</v>
      </c>
      <c r="C206" s="5">
        <v>33239</v>
      </c>
      <c r="D206" s="4">
        <v>0</v>
      </c>
      <c r="E206" s="1">
        <f t="shared" si="18"/>
        <v>1991</v>
      </c>
      <c r="F206" s="1">
        <f t="shared" si="19"/>
        <v>0</v>
      </c>
      <c r="G206" s="1">
        <f t="shared" si="20"/>
        <v>0</v>
      </c>
      <c r="H206" s="6">
        <f t="shared" si="21"/>
        <v>0</v>
      </c>
      <c r="I206" s="4">
        <f t="shared" si="22"/>
        <v>0</v>
      </c>
    </row>
    <row r="207" spans="1:9" x14ac:dyDescent="0.2">
      <c r="A207" s="1" t="s">
        <v>17</v>
      </c>
      <c r="B207" s="1" t="s">
        <v>45</v>
      </c>
      <c r="C207" s="5">
        <v>33604</v>
      </c>
      <c r="D207" s="4">
        <v>0</v>
      </c>
      <c r="E207" s="1">
        <f t="shared" si="18"/>
        <v>1992</v>
      </c>
      <c r="F207" s="1">
        <f t="shared" si="19"/>
        <v>0</v>
      </c>
      <c r="G207" s="1">
        <f t="shared" si="20"/>
        <v>0</v>
      </c>
      <c r="H207" s="6">
        <f t="shared" si="21"/>
        <v>0</v>
      </c>
      <c r="I207" s="4">
        <f t="shared" si="22"/>
        <v>0</v>
      </c>
    </row>
    <row r="208" spans="1:9" x14ac:dyDescent="0.2">
      <c r="A208" s="1" t="s">
        <v>17</v>
      </c>
      <c r="B208" s="1" t="s">
        <v>45</v>
      </c>
      <c r="C208" s="5">
        <v>33970</v>
      </c>
      <c r="D208" s="4">
        <v>0</v>
      </c>
      <c r="E208" s="1">
        <f t="shared" si="18"/>
        <v>1993</v>
      </c>
      <c r="F208" s="1">
        <f t="shared" si="19"/>
        <v>0</v>
      </c>
      <c r="G208" s="1">
        <f t="shared" si="20"/>
        <v>0</v>
      </c>
      <c r="H208" s="6">
        <f t="shared" si="21"/>
        <v>0</v>
      </c>
      <c r="I208" s="4">
        <f t="shared" si="22"/>
        <v>0</v>
      </c>
    </row>
    <row r="209" spans="1:9" x14ac:dyDescent="0.2">
      <c r="A209" s="1" t="s">
        <v>17</v>
      </c>
      <c r="B209" s="1" t="s">
        <v>45</v>
      </c>
      <c r="C209" s="5">
        <v>34335</v>
      </c>
      <c r="D209" s="4">
        <v>0</v>
      </c>
      <c r="E209" s="1">
        <f t="shared" si="18"/>
        <v>1994</v>
      </c>
      <c r="F209" s="1">
        <f t="shared" si="19"/>
        <v>0</v>
      </c>
      <c r="G209" s="1">
        <f t="shared" si="20"/>
        <v>0</v>
      </c>
      <c r="H209" s="6">
        <f t="shared" si="21"/>
        <v>0</v>
      </c>
      <c r="I209" s="4">
        <f t="shared" si="22"/>
        <v>0</v>
      </c>
    </row>
    <row r="210" spans="1:9" x14ac:dyDescent="0.2">
      <c r="A210" s="1" t="s">
        <v>17</v>
      </c>
      <c r="B210" s="1" t="s">
        <v>45</v>
      </c>
      <c r="C210" s="5">
        <v>34700</v>
      </c>
      <c r="D210" s="4">
        <v>0</v>
      </c>
      <c r="E210" s="1">
        <f t="shared" si="18"/>
        <v>1995</v>
      </c>
      <c r="F210" s="1">
        <f t="shared" si="19"/>
        <v>0</v>
      </c>
      <c r="G210" s="1">
        <f t="shared" si="20"/>
        <v>0</v>
      </c>
      <c r="H210" s="6">
        <f t="shared" si="21"/>
        <v>0</v>
      </c>
      <c r="I210" s="4">
        <f t="shared" si="22"/>
        <v>0</v>
      </c>
    </row>
    <row r="211" spans="1:9" x14ac:dyDescent="0.2">
      <c r="A211" s="1" t="s">
        <v>17</v>
      </c>
      <c r="B211" s="1" t="s">
        <v>45</v>
      </c>
      <c r="C211" s="5">
        <v>35065</v>
      </c>
      <c r="D211" s="4">
        <v>0</v>
      </c>
      <c r="E211" s="1">
        <f t="shared" si="18"/>
        <v>1996</v>
      </c>
      <c r="F211" s="1">
        <f t="shared" si="19"/>
        <v>0</v>
      </c>
      <c r="G211" s="1">
        <f t="shared" si="20"/>
        <v>0</v>
      </c>
      <c r="H211" s="6">
        <f t="shared" si="21"/>
        <v>0</v>
      </c>
      <c r="I211" s="4">
        <f t="shared" si="22"/>
        <v>0</v>
      </c>
    </row>
    <row r="212" spans="1:9" x14ac:dyDescent="0.2">
      <c r="A212" s="1" t="s">
        <v>17</v>
      </c>
      <c r="B212" s="1" t="s">
        <v>45</v>
      </c>
      <c r="C212" s="5">
        <v>35431</v>
      </c>
      <c r="D212" s="4">
        <v>0</v>
      </c>
      <c r="E212" s="1">
        <f t="shared" si="18"/>
        <v>1997</v>
      </c>
      <c r="F212" s="1">
        <f t="shared" si="19"/>
        <v>0</v>
      </c>
      <c r="G212" s="1">
        <f t="shared" si="20"/>
        <v>0</v>
      </c>
      <c r="H212" s="6">
        <f t="shared" si="21"/>
        <v>0</v>
      </c>
      <c r="I212" s="4">
        <f t="shared" si="22"/>
        <v>0</v>
      </c>
    </row>
    <row r="213" spans="1:9" x14ac:dyDescent="0.2">
      <c r="A213" s="1" t="s">
        <v>17</v>
      </c>
      <c r="B213" s="1" t="s">
        <v>45</v>
      </c>
      <c r="C213" s="5">
        <v>35796</v>
      </c>
      <c r="D213" s="4">
        <v>0</v>
      </c>
      <c r="E213" s="1">
        <f t="shared" si="18"/>
        <v>1998</v>
      </c>
      <c r="F213" s="1">
        <f t="shared" si="19"/>
        <v>0</v>
      </c>
      <c r="G213" s="1">
        <f t="shared" si="20"/>
        <v>0</v>
      </c>
      <c r="H213" s="6">
        <f t="shared" si="21"/>
        <v>0</v>
      </c>
      <c r="I213" s="4">
        <f t="shared" si="22"/>
        <v>0</v>
      </c>
    </row>
    <row r="214" spans="1:9" x14ac:dyDescent="0.2">
      <c r="A214" s="1" t="s">
        <v>17</v>
      </c>
      <c r="B214" s="1" t="s">
        <v>45</v>
      </c>
      <c r="C214" s="5">
        <v>36161</v>
      </c>
      <c r="D214" s="4">
        <v>0</v>
      </c>
      <c r="E214" s="1">
        <f t="shared" si="18"/>
        <v>1999</v>
      </c>
      <c r="F214" s="1">
        <f t="shared" si="19"/>
        <v>0</v>
      </c>
      <c r="G214" s="1">
        <f t="shared" si="20"/>
        <v>0</v>
      </c>
      <c r="H214" s="6">
        <f t="shared" si="21"/>
        <v>0</v>
      </c>
      <c r="I214" s="4">
        <f t="shared" si="22"/>
        <v>0</v>
      </c>
    </row>
    <row r="215" spans="1:9" x14ac:dyDescent="0.2">
      <c r="A215" s="1" t="s">
        <v>17</v>
      </c>
      <c r="B215" s="1" t="s">
        <v>45</v>
      </c>
      <c r="C215" s="5">
        <v>36526</v>
      </c>
      <c r="D215" s="4">
        <v>0</v>
      </c>
      <c r="E215" s="1">
        <f t="shared" si="18"/>
        <v>2000</v>
      </c>
      <c r="F215" s="1">
        <f t="shared" si="19"/>
        <v>0</v>
      </c>
      <c r="G215" s="1">
        <f t="shared" si="20"/>
        <v>0</v>
      </c>
      <c r="H215" s="6">
        <f t="shared" si="21"/>
        <v>0</v>
      </c>
      <c r="I215" s="4">
        <f t="shared" si="22"/>
        <v>0</v>
      </c>
    </row>
    <row r="216" spans="1:9" x14ac:dyDescent="0.2">
      <c r="A216" s="1" t="s">
        <v>17</v>
      </c>
      <c r="B216" s="1" t="s">
        <v>45</v>
      </c>
      <c r="C216" s="5">
        <v>37257</v>
      </c>
      <c r="D216" s="4">
        <v>864.03</v>
      </c>
      <c r="E216" s="1">
        <f t="shared" si="18"/>
        <v>2002</v>
      </c>
      <c r="F216" s="1">
        <f t="shared" si="19"/>
        <v>14.5</v>
      </c>
      <c r="G216" s="1">
        <f t="shared" si="20"/>
        <v>0.5</v>
      </c>
      <c r="H216" s="6">
        <f t="shared" si="21"/>
        <v>57.630800999999991</v>
      </c>
      <c r="I216" s="4">
        <f t="shared" si="22"/>
        <v>28.815400499999996</v>
      </c>
    </row>
    <row r="217" spans="1:9" x14ac:dyDescent="0.2">
      <c r="A217" s="1" t="s">
        <v>17</v>
      </c>
      <c r="B217" s="1" t="s">
        <v>45</v>
      </c>
      <c r="C217" s="5">
        <v>37622</v>
      </c>
      <c r="D217" s="4">
        <v>25756.75</v>
      </c>
      <c r="E217" s="1">
        <f t="shared" si="18"/>
        <v>2003</v>
      </c>
      <c r="F217" s="1">
        <f t="shared" si="19"/>
        <v>13.5</v>
      </c>
      <c r="G217" s="1">
        <f t="shared" si="20"/>
        <v>1.5</v>
      </c>
      <c r="H217" s="6">
        <f t="shared" si="21"/>
        <v>1717.9752249999999</v>
      </c>
      <c r="I217" s="4">
        <f t="shared" si="22"/>
        <v>2576.9628374999998</v>
      </c>
    </row>
    <row r="218" spans="1:9" x14ac:dyDescent="0.2">
      <c r="A218" s="1" t="s">
        <v>17</v>
      </c>
      <c r="B218" s="1" t="s">
        <v>45</v>
      </c>
      <c r="C218" s="5">
        <v>41319</v>
      </c>
      <c r="D218" s="4">
        <v>93418.63</v>
      </c>
      <c r="E218" s="1">
        <f t="shared" si="18"/>
        <v>2013</v>
      </c>
      <c r="F218" s="1">
        <f t="shared" si="19"/>
        <v>3.5</v>
      </c>
      <c r="G218" s="1">
        <f t="shared" si="20"/>
        <v>11.5</v>
      </c>
      <c r="H218" s="6">
        <f t="shared" si="21"/>
        <v>6231.0226210000001</v>
      </c>
      <c r="I218" s="4">
        <f t="shared" si="22"/>
        <v>71656.760141499995</v>
      </c>
    </row>
    <row r="219" spans="1:9" x14ac:dyDescent="0.2">
      <c r="A219" s="1" t="s">
        <v>17</v>
      </c>
      <c r="B219" s="1" t="s">
        <v>63</v>
      </c>
      <c r="C219" s="5">
        <v>32509</v>
      </c>
      <c r="D219" s="4">
        <v>0</v>
      </c>
      <c r="E219" s="1">
        <f t="shared" si="18"/>
        <v>1989</v>
      </c>
      <c r="F219" s="1">
        <f t="shared" si="19"/>
        <v>0</v>
      </c>
      <c r="G219" s="1">
        <f t="shared" si="20"/>
        <v>0</v>
      </c>
      <c r="H219" s="6">
        <f t="shared" si="21"/>
        <v>0</v>
      </c>
      <c r="I219" s="4">
        <f t="shared" si="22"/>
        <v>0</v>
      </c>
    </row>
    <row r="220" spans="1:9" x14ac:dyDescent="0.2">
      <c r="A220" s="1" t="s">
        <v>17</v>
      </c>
      <c r="B220" s="1" t="s">
        <v>63</v>
      </c>
      <c r="C220" s="5">
        <v>33970</v>
      </c>
      <c r="D220" s="4">
        <v>0</v>
      </c>
      <c r="E220" s="1">
        <f t="shared" si="18"/>
        <v>1993</v>
      </c>
      <c r="F220" s="1">
        <f t="shared" si="19"/>
        <v>0</v>
      </c>
      <c r="G220" s="1">
        <f t="shared" si="20"/>
        <v>0</v>
      </c>
      <c r="H220" s="6">
        <f t="shared" si="21"/>
        <v>0</v>
      </c>
      <c r="I220" s="4">
        <f t="shared" si="22"/>
        <v>0</v>
      </c>
    </row>
    <row r="221" spans="1:9" x14ac:dyDescent="0.2">
      <c r="A221" s="1" t="s">
        <v>17</v>
      </c>
      <c r="B221" s="1" t="s">
        <v>56</v>
      </c>
      <c r="C221" s="5">
        <v>33239</v>
      </c>
      <c r="D221" s="4">
        <v>0</v>
      </c>
      <c r="E221" s="1">
        <f t="shared" si="18"/>
        <v>1991</v>
      </c>
      <c r="F221" s="1">
        <f t="shared" si="19"/>
        <v>0</v>
      </c>
      <c r="G221" s="1">
        <f t="shared" si="20"/>
        <v>0</v>
      </c>
      <c r="H221" s="6">
        <f t="shared" si="21"/>
        <v>0</v>
      </c>
      <c r="I221" s="4">
        <f t="shared" si="22"/>
        <v>0</v>
      </c>
    </row>
    <row r="222" spans="1:9" x14ac:dyDescent="0.2">
      <c r="A222" s="1" t="s">
        <v>17</v>
      </c>
      <c r="B222" s="1" t="s">
        <v>56</v>
      </c>
      <c r="C222" s="5">
        <v>33970</v>
      </c>
      <c r="D222" s="4">
        <v>0</v>
      </c>
      <c r="E222" s="1">
        <f t="shared" si="18"/>
        <v>1993</v>
      </c>
      <c r="F222" s="1">
        <f t="shared" si="19"/>
        <v>0</v>
      </c>
      <c r="G222" s="1">
        <f t="shared" si="20"/>
        <v>0</v>
      </c>
      <c r="H222" s="6">
        <f t="shared" si="21"/>
        <v>0</v>
      </c>
      <c r="I222" s="4">
        <f t="shared" si="22"/>
        <v>0</v>
      </c>
    </row>
    <row r="223" spans="1:9" x14ac:dyDescent="0.2">
      <c r="A223" s="1" t="s">
        <v>17</v>
      </c>
      <c r="B223" s="1" t="s">
        <v>56</v>
      </c>
      <c r="C223" s="5">
        <v>34335</v>
      </c>
      <c r="D223" s="4">
        <v>0</v>
      </c>
      <c r="E223" s="1">
        <f t="shared" si="18"/>
        <v>1994</v>
      </c>
      <c r="F223" s="1">
        <f t="shared" si="19"/>
        <v>0</v>
      </c>
      <c r="G223" s="1">
        <f t="shared" si="20"/>
        <v>0</v>
      </c>
      <c r="H223" s="6">
        <f t="shared" si="21"/>
        <v>0</v>
      </c>
      <c r="I223" s="4">
        <f t="shared" si="22"/>
        <v>0</v>
      </c>
    </row>
    <row r="224" spans="1:9" x14ac:dyDescent="0.2">
      <c r="A224" s="1" t="s">
        <v>17</v>
      </c>
      <c r="B224" s="1" t="s">
        <v>56</v>
      </c>
      <c r="C224" s="5">
        <v>34700</v>
      </c>
      <c r="D224" s="4">
        <v>0</v>
      </c>
      <c r="E224" s="1">
        <f t="shared" si="18"/>
        <v>1995</v>
      </c>
      <c r="F224" s="1">
        <f t="shared" si="19"/>
        <v>0</v>
      </c>
      <c r="G224" s="1">
        <f t="shared" si="20"/>
        <v>0</v>
      </c>
      <c r="H224" s="6">
        <f t="shared" si="21"/>
        <v>0</v>
      </c>
      <c r="I224" s="4">
        <f t="shared" si="22"/>
        <v>0</v>
      </c>
    </row>
    <row r="225" spans="1:9" x14ac:dyDescent="0.2">
      <c r="A225" s="1" t="s">
        <v>17</v>
      </c>
      <c r="B225" s="1" t="s">
        <v>56</v>
      </c>
      <c r="C225" s="5">
        <v>35065</v>
      </c>
      <c r="D225" s="4">
        <v>0</v>
      </c>
      <c r="E225" s="1">
        <f t="shared" si="18"/>
        <v>1996</v>
      </c>
      <c r="F225" s="1">
        <f t="shared" si="19"/>
        <v>0</v>
      </c>
      <c r="G225" s="1">
        <f t="shared" si="20"/>
        <v>0</v>
      </c>
      <c r="H225" s="6">
        <f t="shared" si="21"/>
        <v>0</v>
      </c>
      <c r="I225" s="4">
        <f t="shared" si="22"/>
        <v>0</v>
      </c>
    </row>
    <row r="226" spans="1:9" x14ac:dyDescent="0.2">
      <c r="A226" s="1" t="s">
        <v>17</v>
      </c>
      <c r="B226" s="1" t="s">
        <v>56</v>
      </c>
      <c r="C226" s="5">
        <v>35431</v>
      </c>
      <c r="D226" s="4">
        <v>0</v>
      </c>
      <c r="E226" s="1">
        <f t="shared" si="18"/>
        <v>1997</v>
      </c>
      <c r="F226" s="1">
        <f t="shared" si="19"/>
        <v>0</v>
      </c>
      <c r="G226" s="1">
        <f t="shared" si="20"/>
        <v>0</v>
      </c>
      <c r="H226" s="6">
        <f t="shared" si="21"/>
        <v>0</v>
      </c>
      <c r="I226" s="4">
        <f t="shared" si="22"/>
        <v>0</v>
      </c>
    </row>
    <row r="227" spans="1:9" x14ac:dyDescent="0.2">
      <c r="A227" s="1" t="s">
        <v>17</v>
      </c>
      <c r="B227" s="1" t="s">
        <v>56</v>
      </c>
      <c r="C227" s="5">
        <v>35796</v>
      </c>
      <c r="D227" s="4">
        <v>0</v>
      </c>
      <c r="E227" s="1">
        <f t="shared" si="18"/>
        <v>1998</v>
      </c>
      <c r="F227" s="1">
        <f t="shared" si="19"/>
        <v>0</v>
      </c>
      <c r="G227" s="1">
        <f t="shared" si="20"/>
        <v>0</v>
      </c>
      <c r="H227" s="6">
        <f t="shared" si="21"/>
        <v>0</v>
      </c>
      <c r="I227" s="4">
        <f t="shared" si="22"/>
        <v>0</v>
      </c>
    </row>
    <row r="228" spans="1:9" x14ac:dyDescent="0.2">
      <c r="A228" s="1" t="s">
        <v>17</v>
      </c>
      <c r="B228" s="1" t="s">
        <v>56</v>
      </c>
      <c r="C228" s="5">
        <v>36161</v>
      </c>
      <c r="D228" s="4">
        <v>0</v>
      </c>
      <c r="E228" s="1">
        <f t="shared" si="18"/>
        <v>1999</v>
      </c>
      <c r="F228" s="1">
        <f t="shared" si="19"/>
        <v>0</v>
      </c>
      <c r="G228" s="1">
        <f t="shared" si="20"/>
        <v>0</v>
      </c>
      <c r="H228" s="6">
        <f t="shared" si="21"/>
        <v>0</v>
      </c>
      <c r="I228" s="4">
        <f t="shared" si="22"/>
        <v>0</v>
      </c>
    </row>
    <row r="229" spans="1:9" x14ac:dyDescent="0.2">
      <c r="A229" s="1" t="s">
        <v>17</v>
      </c>
      <c r="B229" s="1" t="s">
        <v>37</v>
      </c>
      <c r="C229" s="5">
        <v>28126</v>
      </c>
      <c r="D229" s="4">
        <v>0</v>
      </c>
      <c r="E229" s="1">
        <f t="shared" si="18"/>
        <v>1977</v>
      </c>
      <c r="F229" s="1">
        <f t="shared" si="19"/>
        <v>0</v>
      </c>
      <c r="G229" s="1">
        <f t="shared" si="20"/>
        <v>0</v>
      </c>
      <c r="H229" s="6">
        <f t="shared" si="21"/>
        <v>0</v>
      </c>
      <c r="I229" s="4">
        <f t="shared" si="22"/>
        <v>0</v>
      </c>
    </row>
    <row r="230" spans="1:9" x14ac:dyDescent="0.2">
      <c r="A230" s="1" t="s">
        <v>17</v>
      </c>
      <c r="B230" s="1" t="s">
        <v>37</v>
      </c>
      <c r="C230" s="5">
        <v>28491</v>
      </c>
      <c r="D230" s="4">
        <v>0</v>
      </c>
      <c r="E230" s="1">
        <f t="shared" si="18"/>
        <v>1978</v>
      </c>
      <c r="F230" s="1">
        <f t="shared" si="19"/>
        <v>0</v>
      </c>
      <c r="G230" s="1">
        <f t="shared" si="20"/>
        <v>0</v>
      </c>
      <c r="H230" s="6">
        <f t="shared" si="21"/>
        <v>0</v>
      </c>
      <c r="I230" s="4">
        <f t="shared" si="22"/>
        <v>0</v>
      </c>
    </row>
    <row r="231" spans="1:9" x14ac:dyDescent="0.2">
      <c r="A231" s="1" t="s">
        <v>17</v>
      </c>
      <c r="B231" s="1" t="s">
        <v>37</v>
      </c>
      <c r="C231" s="5">
        <v>28856</v>
      </c>
      <c r="D231" s="4">
        <v>0</v>
      </c>
      <c r="E231" s="1">
        <f t="shared" si="18"/>
        <v>1979</v>
      </c>
      <c r="F231" s="1">
        <f t="shared" si="19"/>
        <v>0</v>
      </c>
      <c r="G231" s="1">
        <f t="shared" si="20"/>
        <v>0</v>
      </c>
      <c r="H231" s="6">
        <f t="shared" si="21"/>
        <v>0</v>
      </c>
      <c r="I231" s="4">
        <f t="shared" si="22"/>
        <v>0</v>
      </c>
    </row>
    <row r="232" spans="1:9" x14ac:dyDescent="0.2">
      <c r="A232" s="1" t="s">
        <v>17</v>
      </c>
      <c r="B232" s="1" t="s">
        <v>37</v>
      </c>
      <c r="C232" s="5">
        <v>29221</v>
      </c>
      <c r="D232" s="4">
        <v>0</v>
      </c>
      <c r="E232" s="1">
        <f t="shared" si="18"/>
        <v>1980</v>
      </c>
      <c r="F232" s="1">
        <f t="shared" si="19"/>
        <v>0</v>
      </c>
      <c r="G232" s="1">
        <f t="shared" si="20"/>
        <v>0</v>
      </c>
      <c r="H232" s="6">
        <f t="shared" si="21"/>
        <v>0</v>
      </c>
      <c r="I232" s="4">
        <f t="shared" si="22"/>
        <v>0</v>
      </c>
    </row>
    <row r="233" spans="1:9" x14ac:dyDescent="0.2">
      <c r="A233" s="1" t="s">
        <v>17</v>
      </c>
      <c r="B233" s="1" t="s">
        <v>37</v>
      </c>
      <c r="C233" s="5">
        <v>29587</v>
      </c>
      <c r="D233" s="4">
        <v>0</v>
      </c>
      <c r="E233" s="1">
        <f t="shared" si="18"/>
        <v>1981</v>
      </c>
      <c r="F233" s="1">
        <f t="shared" si="19"/>
        <v>0</v>
      </c>
      <c r="G233" s="1">
        <f t="shared" si="20"/>
        <v>0</v>
      </c>
      <c r="H233" s="6">
        <f t="shared" si="21"/>
        <v>0</v>
      </c>
      <c r="I233" s="4">
        <f t="shared" si="22"/>
        <v>0</v>
      </c>
    </row>
    <row r="234" spans="1:9" x14ac:dyDescent="0.2">
      <c r="A234" s="1" t="s">
        <v>17</v>
      </c>
      <c r="B234" s="1" t="s">
        <v>37</v>
      </c>
      <c r="C234" s="5">
        <v>29952</v>
      </c>
      <c r="D234" s="4">
        <v>0</v>
      </c>
      <c r="E234" s="1">
        <f t="shared" si="18"/>
        <v>1982</v>
      </c>
      <c r="F234" s="1">
        <f t="shared" si="19"/>
        <v>0</v>
      </c>
      <c r="G234" s="1">
        <f t="shared" si="20"/>
        <v>0</v>
      </c>
      <c r="H234" s="6">
        <f t="shared" si="21"/>
        <v>0</v>
      </c>
      <c r="I234" s="4">
        <f t="shared" si="22"/>
        <v>0</v>
      </c>
    </row>
    <row r="235" spans="1:9" x14ac:dyDescent="0.2">
      <c r="A235" s="1" t="s">
        <v>17</v>
      </c>
      <c r="B235" s="1" t="s">
        <v>37</v>
      </c>
      <c r="C235" s="5">
        <v>30317</v>
      </c>
      <c r="D235" s="4">
        <v>0</v>
      </c>
      <c r="E235" s="1">
        <f t="shared" si="18"/>
        <v>1983</v>
      </c>
      <c r="F235" s="1">
        <f t="shared" si="19"/>
        <v>0</v>
      </c>
      <c r="G235" s="1">
        <f t="shared" si="20"/>
        <v>0</v>
      </c>
      <c r="H235" s="6">
        <f t="shared" si="21"/>
        <v>0</v>
      </c>
      <c r="I235" s="4">
        <f t="shared" si="22"/>
        <v>0</v>
      </c>
    </row>
    <row r="236" spans="1:9" x14ac:dyDescent="0.2">
      <c r="A236" s="1" t="s">
        <v>17</v>
      </c>
      <c r="B236" s="1" t="s">
        <v>37</v>
      </c>
      <c r="C236" s="5">
        <v>30682</v>
      </c>
      <c r="D236" s="4">
        <v>0</v>
      </c>
      <c r="E236" s="1">
        <f t="shared" si="18"/>
        <v>1984</v>
      </c>
      <c r="F236" s="1">
        <f t="shared" si="19"/>
        <v>0</v>
      </c>
      <c r="G236" s="1">
        <f t="shared" si="20"/>
        <v>0</v>
      </c>
      <c r="H236" s="6">
        <f t="shared" si="21"/>
        <v>0</v>
      </c>
      <c r="I236" s="4">
        <f t="shared" si="22"/>
        <v>0</v>
      </c>
    </row>
    <row r="237" spans="1:9" x14ac:dyDescent="0.2">
      <c r="A237" s="1" t="s">
        <v>17</v>
      </c>
      <c r="B237" s="1" t="s">
        <v>37</v>
      </c>
      <c r="C237" s="5">
        <v>31048</v>
      </c>
      <c r="D237" s="4">
        <v>0</v>
      </c>
      <c r="E237" s="1">
        <f t="shared" si="18"/>
        <v>1985</v>
      </c>
      <c r="F237" s="1">
        <f t="shared" si="19"/>
        <v>0</v>
      </c>
      <c r="G237" s="1">
        <f t="shared" si="20"/>
        <v>0</v>
      </c>
      <c r="H237" s="6">
        <f t="shared" si="21"/>
        <v>0</v>
      </c>
      <c r="I237" s="4">
        <f t="shared" si="22"/>
        <v>0</v>
      </c>
    </row>
    <row r="238" spans="1:9" x14ac:dyDescent="0.2">
      <c r="A238" s="1" t="s">
        <v>17</v>
      </c>
      <c r="B238" s="1" t="s">
        <v>37</v>
      </c>
      <c r="C238" s="5">
        <v>31413</v>
      </c>
      <c r="D238" s="4">
        <v>0</v>
      </c>
      <c r="E238" s="1">
        <f t="shared" si="18"/>
        <v>1986</v>
      </c>
      <c r="F238" s="1">
        <f t="shared" si="19"/>
        <v>0</v>
      </c>
      <c r="G238" s="1">
        <f t="shared" si="20"/>
        <v>0</v>
      </c>
      <c r="H238" s="6">
        <f t="shared" si="21"/>
        <v>0</v>
      </c>
      <c r="I238" s="4">
        <f t="shared" si="22"/>
        <v>0</v>
      </c>
    </row>
    <row r="239" spans="1:9" x14ac:dyDescent="0.2">
      <c r="A239" s="1" t="s">
        <v>17</v>
      </c>
      <c r="B239" s="1" t="s">
        <v>37</v>
      </c>
      <c r="C239" s="5">
        <v>31778</v>
      </c>
      <c r="D239" s="4">
        <v>0</v>
      </c>
      <c r="E239" s="1">
        <f t="shared" si="18"/>
        <v>1987</v>
      </c>
      <c r="F239" s="1">
        <f t="shared" si="19"/>
        <v>0</v>
      </c>
      <c r="G239" s="1">
        <f t="shared" si="20"/>
        <v>0</v>
      </c>
      <c r="H239" s="6">
        <f t="shared" si="21"/>
        <v>0</v>
      </c>
      <c r="I239" s="4">
        <f t="shared" si="22"/>
        <v>0</v>
      </c>
    </row>
    <row r="240" spans="1:9" x14ac:dyDescent="0.2">
      <c r="A240" s="1" t="s">
        <v>17</v>
      </c>
      <c r="B240" s="1" t="s">
        <v>37</v>
      </c>
      <c r="C240" s="5">
        <v>32143</v>
      </c>
      <c r="D240" s="4">
        <v>0</v>
      </c>
      <c r="E240" s="1">
        <f t="shared" si="18"/>
        <v>1988</v>
      </c>
      <c r="F240" s="1">
        <f t="shared" si="19"/>
        <v>0</v>
      </c>
      <c r="G240" s="1">
        <f t="shared" si="20"/>
        <v>0</v>
      </c>
      <c r="H240" s="6">
        <f t="shared" si="21"/>
        <v>0</v>
      </c>
      <c r="I240" s="4">
        <f t="shared" si="22"/>
        <v>0</v>
      </c>
    </row>
    <row r="241" spans="1:9" x14ac:dyDescent="0.2">
      <c r="A241" s="1" t="s">
        <v>17</v>
      </c>
      <c r="B241" s="1" t="s">
        <v>37</v>
      </c>
      <c r="C241" s="5">
        <v>32509</v>
      </c>
      <c r="D241" s="4">
        <v>0</v>
      </c>
      <c r="E241" s="1">
        <f t="shared" si="18"/>
        <v>1989</v>
      </c>
      <c r="F241" s="1">
        <f t="shared" si="19"/>
        <v>0</v>
      </c>
      <c r="G241" s="1">
        <f t="shared" si="20"/>
        <v>0</v>
      </c>
      <c r="H241" s="6">
        <f t="shared" si="21"/>
        <v>0</v>
      </c>
      <c r="I241" s="4">
        <f t="shared" si="22"/>
        <v>0</v>
      </c>
    </row>
    <row r="242" spans="1:9" x14ac:dyDescent="0.2">
      <c r="A242" s="1" t="s">
        <v>17</v>
      </c>
      <c r="B242" s="1" t="s">
        <v>37</v>
      </c>
      <c r="C242" s="5">
        <v>32874</v>
      </c>
      <c r="D242" s="4">
        <v>0</v>
      </c>
      <c r="E242" s="1">
        <f t="shared" si="18"/>
        <v>1990</v>
      </c>
      <c r="F242" s="1">
        <f t="shared" si="19"/>
        <v>0</v>
      </c>
      <c r="G242" s="1">
        <f t="shared" si="20"/>
        <v>0</v>
      </c>
      <c r="H242" s="6">
        <f t="shared" si="21"/>
        <v>0</v>
      </c>
      <c r="I242" s="4">
        <f t="shared" si="22"/>
        <v>0</v>
      </c>
    </row>
    <row r="243" spans="1:9" x14ac:dyDescent="0.2">
      <c r="A243" s="1" t="s">
        <v>17</v>
      </c>
      <c r="B243" s="1" t="s">
        <v>37</v>
      </c>
      <c r="C243" s="5">
        <v>33239</v>
      </c>
      <c r="D243" s="4">
        <v>0</v>
      </c>
      <c r="E243" s="1">
        <f t="shared" si="18"/>
        <v>1991</v>
      </c>
      <c r="F243" s="1">
        <f t="shared" si="19"/>
        <v>0</v>
      </c>
      <c r="G243" s="1">
        <f t="shared" si="20"/>
        <v>0</v>
      </c>
      <c r="H243" s="6">
        <f t="shared" si="21"/>
        <v>0</v>
      </c>
      <c r="I243" s="4">
        <f t="shared" si="22"/>
        <v>0</v>
      </c>
    </row>
    <row r="244" spans="1:9" x14ac:dyDescent="0.2">
      <c r="A244" s="1" t="s">
        <v>17</v>
      </c>
      <c r="B244" s="1" t="s">
        <v>37</v>
      </c>
      <c r="C244" s="5">
        <v>33604</v>
      </c>
      <c r="D244" s="4">
        <v>0</v>
      </c>
      <c r="E244" s="1">
        <f t="shared" si="18"/>
        <v>1992</v>
      </c>
      <c r="F244" s="1">
        <f t="shared" si="19"/>
        <v>0</v>
      </c>
      <c r="G244" s="1">
        <f t="shared" si="20"/>
        <v>0</v>
      </c>
      <c r="H244" s="6">
        <f t="shared" si="21"/>
        <v>0</v>
      </c>
      <c r="I244" s="4">
        <f t="shared" si="22"/>
        <v>0</v>
      </c>
    </row>
    <row r="245" spans="1:9" x14ac:dyDescent="0.2">
      <c r="A245" s="1" t="s">
        <v>17</v>
      </c>
      <c r="B245" s="1" t="s">
        <v>37</v>
      </c>
      <c r="C245" s="5">
        <v>33970</v>
      </c>
      <c r="D245" s="4">
        <v>0</v>
      </c>
      <c r="E245" s="1">
        <f t="shared" si="18"/>
        <v>1993</v>
      </c>
      <c r="F245" s="1">
        <f t="shared" si="19"/>
        <v>0</v>
      </c>
      <c r="G245" s="1">
        <f t="shared" si="20"/>
        <v>0</v>
      </c>
      <c r="H245" s="6">
        <f t="shared" si="21"/>
        <v>0</v>
      </c>
      <c r="I245" s="4">
        <f t="shared" si="22"/>
        <v>0</v>
      </c>
    </row>
    <row r="246" spans="1:9" x14ac:dyDescent="0.2">
      <c r="A246" s="1" t="s">
        <v>17</v>
      </c>
      <c r="B246" s="1" t="s">
        <v>37</v>
      </c>
      <c r="C246" s="5">
        <v>34335</v>
      </c>
      <c r="D246" s="4">
        <v>0</v>
      </c>
      <c r="E246" s="1">
        <f t="shared" si="18"/>
        <v>1994</v>
      </c>
      <c r="F246" s="1">
        <f t="shared" si="19"/>
        <v>0</v>
      </c>
      <c r="G246" s="1">
        <f t="shared" si="20"/>
        <v>0</v>
      </c>
      <c r="H246" s="6">
        <f t="shared" si="21"/>
        <v>0</v>
      </c>
      <c r="I246" s="4">
        <f t="shared" si="22"/>
        <v>0</v>
      </c>
    </row>
    <row r="247" spans="1:9" x14ac:dyDescent="0.2">
      <c r="A247" s="1" t="s">
        <v>17</v>
      </c>
      <c r="B247" s="1" t="s">
        <v>37</v>
      </c>
      <c r="C247" s="5">
        <v>34700</v>
      </c>
      <c r="D247" s="4">
        <v>0</v>
      </c>
      <c r="E247" s="1">
        <f t="shared" si="18"/>
        <v>1995</v>
      </c>
      <c r="F247" s="1">
        <f t="shared" si="19"/>
        <v>0</v>
      </c>
      <c r="G247" s="1">
        <f t="shared" si="20"/>
        <v>0</v>
      </c>
      <c r="H247" s="6">
        <f t="shared" si="21"/>
        <v>0</v>
      </c>
      <c r="I247" s="4">
        <f t="shared" si="22"/>
        <v>0</v>
      </c>
    </row>
    <row r="248" spans="1:9" x14ac:dyDescent="0.2">
      <c r="A248" s="1" t="s">
        <v>17</v>
      </c>
      <c r="B248" s="1" t="s">
        <v>37</v>
      </c>
      <c r="C248" s="5">
        <v>35065</v>
      </c>
      <c r="D248" s="4">
        <v>0</v>
      </c>
      <c r="E248" s="1">
        <f t="shared" si="18"/>
        <v>1996</v>
      </c>
      <c r="F248" s="1">
        <f t="shared" si="19"/>
        <v>0</v>
      </c>
      <c r="G248" s="1">
        <f t="shared" si="20"/>
        <v>0</v>
      </c>
      <c r="H248" s="6">
        <f t="shared" si="21"/>
        <v>0</v>
      </c>
      <c r="I248" s="4">
        <f t="shared" si="22"/>
        <v>0</v>
      </c>
    </row>
    <row r="249" spans="1:9" x14ac:dyDescent="0.2">
      <c r="A249" s="1" t="s">
        <v>17</v>
      </c>
      <c r="B249" s="1" t="s">
        <v>37</v>
      </c>
      <c r="C249" s="5">
        <v>35431</v>
      </c>
      <c r="D249" s="4">
        <v>0</v>
      </c>
      <c r="E249" s="1">
        <f t="shared" si="18"/>
        <v>1997</v>
      </c>
      <c r="F249" s="1">
        <f t="shared" si="19"/>
        <v>0</v>
      </c>
      <c r="G249" s="1">
        <f t="shared" si="20"/>
        <v>0</v>
      </c>
      <c r="H249" s="6">
        <f t="shared" si="21"/>
        <v>0</v>
      </c>
      <c r="I249" s="4">
        <f t="shared" si="22"/>
        <v>0</v>
      </c>
    </row>
    <row r="250" spans="1:9" x14ac:dyDescent="0.2">
      <c r="A250" s="1" t="s">
        <v>17</v>
      </c>
      <c r="B250" s="1" t="s">
        <v>37</v>
      </c>
      <c r="C250" s="5">
        <v>35796</v>
      </c>
      <c r="D250" s="4">
        <v>0</v>
      </c>
      <c r="E250" s="1">
        <f t="shared" si="18"/>
        <v>1998</v>
      </c>
      <c r="F250" s="1">
        <f t="shared" si="19"/>
        <v>0</v>
      </c>
      <c r="G250" s="1">
        <f t="shared" si="20"/>
        <v>0</v>
      </c>
      <c r="H250" s="6">
        <f t="shared" si="21"/>
        <v>0</v>
      </c>
      <c r="I250" s="4">
        <f t="shared" si="22"/>
        <v>0</v>
      </c>
    </row>
    <row r="251" spans="1:9" x14ac:dyDescent="0.2">
      <c r="A251" s="1" t="s">
        <v>17</v>
      </c>
      <c r="B251" s="1" t="s">
        <v>37</v>
      </c>
      <c r="C251" s="5">
        <v>36161</v>
      </c>
      <c r="D251" s="4">
        <v>0</v>
      </c>
      <c r="E251" s="1">
        <f t="shared" si="18"/>
        <v>1999</v>
      </c>
      <c r="F251" s="1">
        <f t="shared" si="19"/>
        <v>0</v>
      </c>
      <c r="G251" s="1">
        <f t="shared" si="20"/>
        <v>0</v>
      </c>
      <c r="H251" s="6">
        <f t="shared" si="21"/>
        <v>0</v>
      </c>
      <c r="I251" s="4">
        <f t="shared" si="22"/>
        <v>0</v>
      </c>
    </row>
    <row r="252" spans="1:9" x14ac:dyDescent="0.2">
      <c r="A252" s="1" t="s">
        <v>17</v>
      </c>
      <c r="B252" s="1" t="s">
        <v>37</v>
      </c>
      <c r="C252" s="5">
        <v>36526</v>
      </c>
      <c r="D252" s="4">
        <v>0</v>
      </c>
      <c r="E252" s="1">
        <f t="shared" si="18"/>
        <v>2000</v>
      </c>
      <c r="F252" s="1">
        <f t="shared" si="19"/>
        <v>0</v>
      </c>
      <c r="G252" s="1">
        <f t="shared" si="20"/>
        <v>0</v>
      </c>
      <c r="H252" s="6">
        <f t="shared" si="21"/>
        <v>0</v>
      </c>
      <c r="I252" s="4">
        <f t="shared" si="22"/>
        <v>0</v>
      </c>
    </row>
    <row r="253" spans="1:9" x14ac:dyDescent="0.2">
      <c r="A253" s="1" t="s">
        <v>17</v>
      </c>
      <c r="B253" s="1" t="s">
        <v>37</v>
      </c>
      <c r="C253" s="5">
        <v>37257</v>
      </c>
      <c r="D253" s="4">
        <v>161.32</v>
      </c>
      <c r="E253" s="1">
        <f t="shared" si="18"/>
        <v>2002</v>
      </c>
      <c r="F253" s="1">
        <f t="shared" si="19"/>
        <v>14.5</v>
      </c>
      <c r="G253" s="1">
        <f t="shared" si="20"/>
        <v>0.5</v>
      </c>
      <c r="H253" s="6">
        <f t="shared" si="21"/>
        <v>10.760043999999999</v>
      </c>
      <c r="I253" s="4">
        <f t="shared" si="22"/>
        <v>5.3800219999999994</v>
      </c>
    </row>
    <row r="254" spans="1:9" x14ac:dyDescent="0.2">
      <c r="A254" s="1" t="s">
        <v>17</v>
      </c>
      <c r="B254" s="1" t="s">
        <v>37</v>
      </c>
      <c r="C254" s="5">
        <v>37622</v>
      </c>
      <c r="D254" s="4">
        <v>4808.9799999999996</v>
      </c>
      <c r="E254" s="1">
        <f t="shared" si="18"/>
        <v>2003</v>
      </c>
      <c r="F254" s="1">
        <f t="shared" si="19"/>
        <v>13.5</v>
      </c>
      <c r="G254" s="1">
        <f t="shared" si="20"/>
        <v>1.5</v>
      </c>
      <c r="H254" s="6">
        <f t="shared" si="21"/>
        <v>320.75896599999993</v>
      </c>
      <c r="I254" s="4">
        <f t="shared" si="22"/>
        <v>481.13844899999992</v>
      </c>
    </row>
    <row r="255" spans="1:9" x14ac:dyDescent="0.2">
      <c r="A255" s="1" t="s">
        <v>17</v>
      </c>
      <c r="B255" s="1" t="s">
        <v>41</v>
      </c>
      <c r="C255" s="5">
        <v>30682</v>
      </c>
      <c r="D255" s="4">
        <v>0</v>
      </c>
      <c r="E255" s="1">
        <f t="shared" si="18"/>
        <v>1984</v>
      </c>
      <c r="F255" s="1">
        <f t="shared" si="19"/>
        <v>0</v>
      </c>
      <c r="G255" s="1">
        <f t="shared" si="20"/>
        <v>0</v>
      </c>
      <c r="H255" s="6">
        <f t="shared" si="21"/>
        <v>0</v>
      </c>
      <c r="I255" s="4">
        <f t="shared" si="22"/>
        <v>0</v>
      </c>
    </row>
    <row r="256" spans="1:9" x14ac:dyDescent="0.2">
      <c r="A256" s="1" t="s">
        <v>17</v>
      </c>
      <c r="B256" s="1" t="s">
        <v>41</v>
      </c>
      <c r="C256" s="5">
        <v>32509</v>
      </c>
      <c r="D256" s="4">
        <v>0</v>
      </c>
      <c r="E256" s="1">
        <f t="shared" si="18"/>
        <v>1989</v>
      </c>
      <c r="F256" s="1">
        <f t="shared" si="19"/>
        <v>0</v>
      </c>
      <c r="G256" s="1">
        <f t="shared" si="20"/>
        <v>0</v>
      </c>
      <c r="H256" s="6">
        <f t="shared" si="21"/>
        <v>0</v>
      </c>
      <c r="I256" s="4">
        <f t="shared" si="22"/>
        <v>0</v>
      </c>
    </row>
    <row r="257" spans="1:9" x14ac:dyDescent="0.2">
      <c r="A257" s="1" t="s">
        <v>17</v>
      </c>
      <c r="B257" s="1" t="s">
        <v>41</v>
      </c>
      <c r="C257" s="5">
        <v>32874</v>
      </c>
      <c r="D257" s="4">
        <v>0</v>
      </c>
      <c r="E257" s="1">
        <f t="shared" si="18"/>
        <v>1990</v>
      </c>
      <c r="F257" s="1">
        <f t="shared" si="19"/>
        <v>0</v>
      </c>
      <c r="G257" s="1">
        <f t="shared" si="20"/>
        <v>0</v>
      </c>
      <c r="H257" s="6">
        <f t="shared" si="21"/>
        <v>0</v>
      </c>
      <c r="I257" s="4">
        <f t="shared" si="22"/>
        <v>0</v>
      </c>
    </row>
    <row r="258" spans="1:9" x14ac:dyDescent="0.2">
      <c r="A258" s="1" t="s">
        <v>17</v>
      </c>
      <c r="B258" s="1" t="s">
        <v>41</v>
      </c>
      <c r="C258" s="5">
        <v>33239</v>
      </c>
      <c r="D258" s="4">
        <v>0</v>
      </c>
      <c r="E258" s="1">
        <f t="shared" si="18"/>
        <v>1991</v>
      </c>
      <c r="F258" s="1">
        <f t="shared" si="19"/>
        <v>0</v>
      </c>
      <c r="G258" s="1">
        <f t="shared" si="20"/>
        <v>0</v>
      </c>
      <c r="H258" s="6">
        <f t="shared" si="21"/>
        <v>0</v>
      </c>
      <c r="I258" s="4">
        <f t="shared" si="22"/>
        <v>0</v>
      </c>
    </row>
    <row r="259" spans="1:9" x14ac:dyDescent="0.2">
      <c r="A259" s="1" t="s">
        <v>17</v>
      </c>
      <c r="B259" s="1" t="s">
        <v>41</v>
      </c>
      <c r="C259" s="5">
        <v>33970</v>
      </c>
      <c r="D259" s="4">
        <v>0</v>
      </c>
      <c r="E259" s="1">
        <f t="shared" si="18"/>
        <v>1993</v>
      </c>
      <c r="F259" s="1">
        <f t="shared" si="19"/>
        <v>0</v>
      </c>
      <c r="G259" s="1">
        <f t="shared" si="20"/>
        <v>0</v>
      </c>
      <c r="H259" s="6">
        <f t="shared" si="21"/>
        <v>0</v>
      </c>
      <c r="I259" s="4">
        <f t="shared" si="22"/>
        <v>0</v>
      </c>
    </row>
    <row r="260" spans="1:9" x14ac:dyDescent="0.2">
      <c r="A260" s="1" t="s">
        <v>17</v>
      </c>
      <c r="B260" s="1" t="s">
        <v>41</v>
      </c>
      <c r="C260" s="5">
        <v>34335</v>
      </c>
      <c r="D260" s="4">
        <v>0</v>
      </c>
      <c r="E260" s="1">
        <f t="shared" si="18"/>
        <v>1994</v>
      </c>
      <c r="F260" s="1">
        <f t="shared" si="19"/>
        <v>0</v>
      </c>
      <c r="G260" s="1">
        <f t="shared" si="20"/>
        <v>0</v>
      </c>
      <c r="H260" s="6">
        <f t="shared" si="21"/>
        <v>0</v>
      </c>
      <c r="I260" s="4">
        <f t="shared" si="22"/>
        <v>0</v>
      </c>
    </row>
    <row r="261" spans="1:9" x14ac:dyDescent="0.2">
      <c r="A261" s="1" t="s">
        <v>17</v>
      </c>
      <c r="B261" s="1" t="s">
        <v>41</v>
      </c>
      <c r="C261" s="5">
        <v>34700</v>
      </c>
      <c r="D261" s="4">
        <v>0</v>
      </c>
      <c r="E261" s="1">
        <f t="shared" ref="E261:E294" si="23">YEAR(C261)</f>
        <v>1995</v>
      </c>
      <c r="F261" s="1">
        <f t="shared" ref="F261:F294" si="24">IF(D261&lt;&gt;0,YEARFRAC($D$1,DATE(YEAR(C261),6,30),0),)</f>
        <v>0</v>
      </c>
      <c r="G261" s="1">
        <f t="shared" ref="G261:G294" si="25">IF(F261&lt;&gt;0,$F$1-F261,0)</f>
        <v>0</v>
      </c>
      <c r="H261" s="6">
        <f t="shared" ref="H261:H294" si="26">IF(G261&lt;=0,0,D261*$H$1)</f>
        <v>0</v>
      </c>
      <c r="I261" s="4">
        <f t="shared" ref="I261:I294" si="27">G261*H261</f>
        <v>0</v>
      </c>
    </row>
    <row r="262" spans="1:9" x14ac:dyDescent="0.2">
      <c r="A262" s="1" t="s">
        <v>17</v>
      </c>
      <c r="B262" s="1" t="s">
        <v>41</v>
      </c>
      <c r="C262" s="5">
        <v>35065</v>
      </c>
      <c r="D262" s="4">
        <v>0</v>
      </c>
      <c r="E262" s="1">
        <f t="shared" si="23"/>
        <v>1996</v>
      </c>
      <c r="F262" s="1">
        <f t="shared" si="24"/>
        <v>0</v>
      </c>
      <c r="G262" s="1">
        <f t="shared" si="25"/>
        <v>0</v>
      </c>
      <c r="H262" s="6">
        <f t="shared" si="26"/>
        <v>0</v>
      </c>
      <c r="I262" s="4">
        <f t="shared" si="27"/>
        <v>0</v>
      </c>
    </row>
    <row r="263" spans="1:9" x14ac:dyDescent="0.2">
      <c r="A263" s="1" t="s">
        <v>17</v>
      </c>
      <c r="B263" s="1" t="s">
        <v>41</v>
      </c>
      <c r="C263" s="5">
        <v>35431</v>
      </c>
      <c r="D263" s="4">
        <v>0</v>
      </c>
      <c r="E263" s="1">
        <f t="shared" si="23"/>
        <v>1997</v>
      </c>
      <c r="F263" s="1">
        <f t="shared" si="24"/>
        <v>0</v>
      </c>
      <c r="G263" s="1">
        <f t="shared" si="25"/>
        <v>0</v>
      </c>
      <c r="H263" s="6">
        <f t="shared" si="26"/>
        <v>0</v>
      </c>
      <c r="I263" s="4">
        <f t="shared" si="27"/>
        <v>0</v>
      </c>
    </row>
    <row r="264" spans="1:9" x14ac:dyDescent="0.2">
      <c r="A264" s="1" t="s">
        <v>17</v>
      </c>
      <c r="B264" s="1" t="s">
        <v>41</v>
      </c>
      <c r="C264" s="5">
        <v>35796</v>
      </c>
      <c r="D264" s="4">
        <v>0</v>
      </c>
      <c r="E264" s="1">
        <f t="shared" si="23"/>
        <v>1998</v>
      </c>
      <c r="F264" s="1">
        <f t="shared" si="24"/>
        <v>0</v>
      </c>
      <c r="G264" s="1">
        <f t="shared" si="25"/>
        <v>0</v>
      </c>
      <c r="H264" s="6">
        <f t="shared" si="26"/>
        <v>0</v>
      </c>
      <c r="I264" s="4">
        <f t="shared" si="27"/>
        <v>0</v>
      </c>
    </row>
    <row r="265" spans="1:9" x14ac:dyDescent="0.2">
      <c r="A265" s="1" t="s">
        <v>17</v>
      </c>
      <c r="B265" s="1" t="s">
        <v>41</v>
      </c>
      <c r="C265" s="5">
        <v>36161</v>
      </c>
      <c r="D265" s="4">
        <v>0</v>
      </c>
      <c r="E265" s="1">
        <f t="shared" si="23"/>
        <v>1999</v>
      </c>
      <c r="F265" s="1">
        <f t="shared" si="24"/>
        <v>0</v>
      </c>
      <c r="G265" s="1">
        <f t="shared" si="25"/>
        <v>0</v>
      </c>
      <c r="H265" s="6">
        <f t="shared" si="26"/>
        <v>0</v>
      </c>
      <c r="I265" s="4">
        <f t="shared" si="27"/>
        <v>0</v>
      </c>
    </row>
    <row r="266" spans="1:9" x14ac:dyDescent="0.2">
      <c r="A266" s="1" t="s">
        <v>17</v>
      </c>
      <c r="B266" s="1" t="s">
        <v>41</v>
      </c>
      <c r="C266" s="5">
        <v>36526</v>
      </c>
      <c r="D266" s="4">
        <v>0</v>
      </c>
      <c r="E266" s="1">
        <f t="shared" si="23"/>
        <v>2000</v>
      </c>
      <c r="F266" s="1">
        <f t="shared" si="24"/>
        <v>0</v>
      </c>
      <c r="G266" s="1">
        <f t="shared" si="25"/>
        <v>0</v>
      </c>
      <c r="H266" s="6">
        <f t="shared" si="26"/>
        <v>0</v>
      </c>
      <c r="I266" s="4">
        <f t="shared" si="27"/>
        <v>0</v>
      </c>
    </row>
    <row r="267" spans="1:9" x14ac:dyDescent="0.2">
      <c r="A267" s="1" t="s">
        <v>17</v>
      </c>
      <c r="B267" s="1" t="s">
        <v>41</v>
      </c>
      <c r="C267" s="5">
        <v>36892</v>
      </c>
      <c r="D267" s="4">
        <v>0</v>
      </c>
      <c r="E267" s="1">
        <f t="shared" si="23"/>
        <v>2001</v>
      </c>
      <c r="F267" s="1">
        <f t="shared" si="24"/>
        <v>0</v>
      </c>
      <c r="G267" s="1">
        <f t="shared" si="25"/>
        <v>0</v>
      </c>
      <c r="H267" s="6">
        <f t="shared" si="26"/>
        <v>0</v>
      </c>
      <c r="I267" s="4">
        <f t="shared" si="27"/>
        <v>0</v>
      </c>
    </row>
    <row r="268" spans="1:9" x14ac:dyDescent="0.2">
      <c r="A268" s="1" t="s">
        <v>17</v>
      </c>
      <c r="B268" s="1" t="s">
        <v>41</v>
      </c>
      <c r="C268" s="5">
        <v>38353</v>
      </c>
      <c r="D268" s="4">
        <v>40917.01</v>
      </c>
      <c r="E268" s="1">
        <f t="shared" si="23"/>
        <v>2005</v>
      </c>
      <c r="F268" s="1">
        <f t="shared" si="24"/>
        <v>11.5</v>
      </c>
      <c r="G268" s="1">
        <f t="shared" si="25"/>
        <v>3.5</v>
      </c>
      <c r="H268" s="6">
        <f t="shared" si="26"/>
        <v>2729.1645669999998</v>
      </c>
      <c r="I268" s="4">
        <f t="shared" si="27"/>
        <v>9552.0759844999993</v>
      </c>
    </row>
    <row r="269" spans="1:9" x14ac:dyDescent="0.2">
      <c r="A269" s="1" t="s">
        <v>17</v>
      </c>
      <c r="B269" s="1" t="s">
        <v>30</v>
      </c>
      <c r="C269" s="5">
        <v>28126</v>
      </c>
      <c r="D269" s="4">
        <v>0</v>
      </c>
      <c r="E269" s="1">
        <f t="shared" si="23"/>
        <v>1977</v>
      </c>
      <c r="F269" s="1">
        <f t="shared" si="24"/>
        <v>0</v>
      </c>
      <c r="G269" s="1">
        <f t="shared" si="25"/>
        <v>0</v>
      </c>
      <c r="H269" s="6">
        <f t="shared" si="26"/>
        <v>0</v>
      </c>
      <c r="I269" s="4">
        <f t="shared" si="27"/>
        <v>0</v>
      </c>
    </row>
    <row r="270" spans="1:9" x14ac:dyDescent="0.2">
      <c r="A270" s="1" t="s">
        <v>17</v>
      </c>
      <c r="B270" s="1" t="s">
        <v>30</v>
      </c>
      <c r="C270" s="5">
        <v>28491</v>
      </c>
      <c r="D270" s="4">
        <v>0</v>
      </c>
      <c r="E270" s="1">
        <f t="shared" si="23"/>
        <v>1978</v>
      </c>
      <c r="F270" s="1">
        <f t="shared" si="24"/>
        <v>0</v>
      </c>
      <c r="G270" s="1">
        <f t="shared" si="25"/>
        <v>0</v>
      </c>
      <c r="H270" s="6">
        <f t="shared" si="26"/>
        <v>0</v>
      </c>
      <c r="I270" s="4">
        <f t="shared" si="27"/>
        <v>0</v>
      </c>
    </row>
    <row r="271" spans="1:9" x14ac:dyDescent="0.2">
      <c r="A271" s="1" t="s">
        <v>17</v>
      </c>
      <c r="B271" s="1" t="s">
        <v>30</v>
      </c>
      <c r="C271" s="5">
        <v>28856</v>
      </c>
      <c r="D271" s="4">
        <v>0</v>
      </c>
      <c r="E271" s="1">
        <f t="shared" si="23"/>
        <v>1979</v>
      </c>
      <c r="F271" s="1">
        <f t="shared" si="24"/>
        <v>0</v>
      </c>
      <c r="G271" s="1">
        <f t="shared" si="25"/>
        <v>0</v>
      </c>
      <c r="H271" s="6">
        <f t="shared" si="26"/>
        <v>0</v>
      </c>
      <c r="I271" s="4">
        <f t="shared" si="27"/>
        <v>0</v>
      </c>
    </row>
    <row r="272" spans="1:9" x14ac:dyDescent="0.2">
      <c r="A272" s="1" t="s">
        <v>17</v>
      </c>
      <c r="B272" s="1" t="s">
        <v>30</v>
      </c>
      <c r="C272" s="5">
        <v>29221</v>
      </c>
      <c r="D272" s="4">
        <v>0</v>
      </c>
      <c r="E272" s="1">
        <f t="shared" si="23"/>
        <v>1980</v>
      </c>
      <c r="F272" s="1">
        <f t="shared" si="24"/>
        <v>0</v>
      </c>
      <c r="G272" s="1">
        <f t="shared" si="25"/>
        <v>0</v>
      </c>
      <c r="H272" s="6">
        <f t="shared" si="26"/>
        <v>0</v>
      </c>
      <c r="I272" s="4">
        <f t="shared" si="27"/>
        <v>0</v>
      </c>
    </row>
    <row r="273" spans="1:9" x14ac:dyDescent="0.2">
      <c r="A273" s="1" t="s">
        <v>17</v>
      </c>
      <c r="B273" s="1" t="s">
        <v>30</v>
      </c>
      <c r="C273" s="5">
        <v>29587</v>
      </c>
      <c r="D273" s="4">
        <v>0</v>
      </c>
      <c r="E273" s="1">
        <f t="shared" si="23"/>
        <v>1981</v>
      </c>
      <c r="F273" s="1">
        <f t="shared" si="24"/>
        <v>0</v>
      </c>
      <c r="G273" s="1">
        <f t="shared" si="25"/>
        <v>0</v>
      </c>
      <c r="H273" s="6">
        <f t="shared" si="26"/>
        <v>0</v>
      </c>
      <c r="I273" s="4">
        <f t="shared" si="27"/>
        <v>0</v>
      </c>
    </row>
    <row r="274" spans="1:9" x14ac:dyDescent="0.2">
      <c r="A274" s="1" t="s">
        <v>17</v>
      </c>
      <c r="B274" s="1" t="s">
        <v>30</v>
      </c>
      <c r="C274" s="5">
        <v>29952</v>
      </c>
      <c r="D274" s="4">
        <v>0</v>
      </c>
      <c r="E274" s="1">
        <f t="shared" si="23"/>
        <v>1982</v>
      </c>
      <c r="F274" s="1">
        <f t="shared" si="24"/>
        <v>0</v>
      </c>
      <c r="G274" s="1">
        <f t="shared" si="25"/>
        <v>0</v>
      </c>
      <c r="H274" s="6">
        <f t="shared" si="26"/>
        <v>0</v>
      </c>
      <c r="I274" s="4">
        <f t="shared" si="27"/>
        <v>0</v>
      </c>
    </row>
    <row r="275" spans="1:9" x14ac:dyDescent="0.2">
      <c r="A275" s="1" t="s">
        <v>17</v>
      </c>
      <c r="B275" s="1" t="s">
        <v>30</v>
      </c>
      <c r="C275" s="5">
        <v>30317</v>
      </c>
      <c r="D275" s="4">
        <v>0</v>
      </c>
      <c r="E275" s="1">
        <f t="shared" si="23"/>
        <v>1983</v>
      </c>
      <c r="F275" s="1">
        <f t="shared" si="24"/>
        <v>0</v>
      </c>
      <c r="G275" s="1">
        <f t="shared" si="25"/>
        <v>0</v>
      </c>
      <c r="H275" s="6">
        <f t="shared" si="26"/>
        <v>0</v>
      </c>
      <c r="I275" s="4">
        <f t="shared" si="27"/>
        <v>0</v>
      </c>
    </row>
    <row r="276" spans="1:9" x14ac:dyDescent="0.2">
      <c r="A276" s="1" t="s">
        <v>17</v>
      </c>
      <c r="B276" s="1" t="s">
        <v>30</v>
      </c>
      <c r="C276" s="5">
        <v>30682</v>
      </c>
      <c r="D276" s="4">
        <v>0</v>
      </c>
      <c r="E276" s="1">
        <f t="shared" si="23"/>
        <v>1984</v>
      </c>
      <c r="F276" s="1">
        <f t="shared" si="24"/>
        <v>0</v>
      </c>
      <c r="G276" s="1">
        <f t="shared" si="25"/>
        <v>0</v>
      </c>
      <c r="H276" s="6">
        <f t="shared" si="26"/>
        <v>0</v>
      </c>
      <c r="I276" s="4">
        <f t="shared" si="27"/>
        <v>0</v>
      </c>
    </row>
    <row r="277" spans="1:9" x14ac:dyDescent="0.2">
      <c r="A277" s="1" t="s">
        <v>17</v>
      </c>
      <c r="B277" s="1" t="s">
        <v>30</v>
      </c>
      <c r="C277" s="5">
        <v>31048</v>
      </c>
      <c r="D277" s="4">
        <v>0</v>
      </c>
      <c r="E277" s="1">
        <f t="shared" si="23"/>
        <v>1985</v>
      </c>
      <c r="F277" s="1">
        <f t="shared" si="24"/>
        <v>0</v>
      </c>
      <c r="G277" s="1">
        <f t="shared" si="25"/>
        <v>0</v>
      </c>
      <c r="H277" s="6">
        <f t="shared" si="26"/>
        <v>0</v>
      </c>
      <c r="I277" s="4">
        <f t="shared" si="27"/>
        <v>0</v>
      </c>
    </row>
    <row r="278" spans="1:9" x14ac:dyDescent="0.2">
      <c r="A278" s="1" t="s">
        <v>17</v>
      </c>
      <c r="B278" s="1" t="s">
        <v>30</v>
      </c>
      <c r="C278" s="5">
        <v>31413</v>
      </c>
      <c r="D278" s="4">
        <v>0</v>
      </c>
      <c r="E278" s="1">
        <f t="shared" si="23"/>
        <v>1986</v>
      </c>
      <c r="F278" s="1">
        <f t="shared" si="24"/>
        <v>0</v>
      </c>
      <c r="G278" s="1">
        <f t="shared" si="25"/>
        <v>0</v>
      </c>
      <c r="H278" s="6">
        <f t="shared" si="26"/>
        <v>0</v>
      </c>
      <c r="I278" s="4">
        <f t="shared" si="27"/>
        <v>0</v>
      </c>
    </row>
    <row r="279" spans="1:9" x14ac:dyDescent="0.2">
      <c r="A279" s="1" t="s">
        <v>17</v>
      </c>
      <c r="B279" s="1" t="s">
        <v>30</v>
      </c>
      <c r="C279" s="5">
        <v>31778</v>
      </c>
      <c r="D279" s="4">
        <v>0</v>
      </c>
      <c r="E279" s="1">
        <f t="shared" si="23"/>
        <v>1987</v>
      </c>
      <c r="F279" s="1">
        <f t="shared" si="24"/>
        <v>0</v>
      </c>
      <c r="G279" s="1">
        <f t="shared" si="25"/>
        <v>0</v>
      </c>
      <c r="H279" s="6">
        <f t="shared" si="26"/>
        <v>0</v>
      </c>
      <c r="I279" s="4">
        <f t="shared" si="27"/>
        <v>0</v>
      </c>
    </row>
    <row r="280" spans="1:9" x14ac:dyDescent="0.2">
      <c r="A280" s="1" t="s">
        <v>17</v>
      </c>
      <c r="B280" s="1" t="s">
        <v>30</v>
      </c>
      <c r="C280" s="5">
        <v>32143</v>
      </c>
      <c r="D280" s="4">
        <v>0</v>
      </c>
      <c r="E280" s="1">
        <f t="shared" si="23"/>
        <v>1988</v>
      </c>
      <c r="F280" s="1">
        <f t="shared" si="24"/>
        <v>0</v>
      </c>
      <c r="G280" s="1">
        <f t="shared" si="25"/>
        <v>0</v>
      </c>
      <c r="H280" s="6">
        <f t="shared" si="26"/>
        <v>0</v>
      </c>
      <c r="I280" s="4">
        <f t="shared" si="27"/>
        <v>0</v>
      </c>
    </row>
    <row r="281" spans="1:9" x14ac:dyDescent="0.2">
      <c r="A281" s="1" t="s">
        <v>17</v>
      </c>
      <c r="B281" s="1" t="s">
        <v>30</v>
      </c>
      <c r="C281" s="5">
        <v>32509</v>
      </c>
      <c r="D281" s="4">
        <v>0</v>
      </c>
      <c r="E281" s="1">
        <f t="shared" si="23"/>
        <v>1989</v>
      </c>
      <c r="F281" s="1">
        <f t="shared" si="24"/>
        <v>0</v>
      </c>
      <c r="G281" s="1">
        <f t="shared" si="25"/>
        <v>0</v>
      </c>
      <c r="H281" s="6">
        <f t="shared" si="26"/>
        <v>0</v>
      </c>
      <c r="I281" s="4">
        <f t="shared" si="27"/>
        <v>0</v>
      </c>
    </row>
    <row r="282" spans="1:9" x14ac:dyDescent="0.2">
      <c r="A282" s="1" t="s">
        <v>17</v>
      </c>
      <c r="B282" s="1" t="s">
        <v>30</v>
      </c>
      <c r="C282" s="5">
        <v>32874</v>
      </c>
      <c r="D282" s="4">
        <v>0</v>
      </c>
      <c r="E282" s="1">
        <f t="shared" si="23"/>
        <v>1990</v>
      </c>
      <c r="F282" s="1">
        <f t="shared" si="24"/>
        <v>0</v>
      </c>
      <c r="G282" s="1">
        <f t="shared" si="25"/>
        <v>0</v>
      </c>
      <c r="H282" s="6">
        <f t="shared" si="26"/>
        <v>0</v>
      </c>
      <c r="I282" s="4">
        <f t="shared" si="27"/>
        <v>0</v>
      </c>
    </row>
    <row r="283" spans="1:9" x14ac:dyDescent="0.2">
      <c r="A283" s="1" t="s">
        <v>17</v>
      </c>
      <c r="B283" s="1" t="s">
        <v>30</v>
      </c>
      <c r="C283" s="5">
        <v>33239</v>
      </c>
      <c r="D283" s="4">
        <v>0</v>
      </c>
      <c r="E283" s="1">
        <f t="shared" si="23"/>
        <v>1991</v>
      </c>
      <c r="F283" s="1">
        <f t="shared" si="24"/>
        <v>0</v>
      </c>
      <c r="G283" s="1">
        <f t="shared" si="25"/>
        <v>0</v>
      </c>
      <c r="H283" s="6">
        <f t="shared" si="26"/>
        <v>0</v>
      </c>
      <c r="I283" s="4">
        <f t="shared" si="27"/>
        <v>0</v>
      </c>
    </row>
    <row r="284" spans="1:9" x14ac:dyDescent="0.2">
      <c r="A284" s="1" t="s">
        <v>17</v>
      </c>
      <c r="B284" s="1" t="s">
        <v>30</v>
      </c>
      <c r="C284" s="5">
        <v>33604</v>
      </c>
      <c r="D284" s="4">
        <v>0</v>
      </c>
      <c r="E284" s="1">
        <f t="shared" si="23"/>
        <v>1992</v>
      </c>
      <c r="F284" s="1">
        <f t="shared" si="24"/>
        <v>0</v>
      </c>
      <c r="G284" s="1">
        <f t="shared" si="25"/>
        <v>0</v>
      </c>
      <c r="H284" s="6">
        <f t="shared" si="26"/>
        <v>0</v>
      </c>
      <c r="I284" s="4">
        <f t="shared" si="27"/>
        <v>0</v>
      </c>
    </row>
    <row r="285" spans="1:9" x14ac:dyDescent="0.2">
      <c r="A285" s="1" t="s">
        <v>17</v>
      </c>
      <c r="B285" s="1" t="s">
        <v>30</v>
      </c>
      <c r="C285" s="5">
        <v>33970</v>
      </c>
      <c r="D285" s="4">
        <v>0</v>
      </c>
      <c r="E285" s="1">
        <f t="shared" si="23"/>
        <v>1993</v>
      </c>
      <c r="F285" s="1">
        <f t="shared" si="24"/>
        <v>0</v>
      </c>
      <c r="G285" s="1">
        <f t="shared" si="25"/>
        <v>0</v>
      </c>
      <c r="H285" s="6">
        <f t="shared" si="26"/>
        <v>0</v>
      </c>
      <c r="I285" s="4">
        <f t="shared" si="27"/>
        <v>0</v>
      </c>
    </row>
    <row r="286" spans="1:9" x14ac:dyDescent="0.2">
      <c r="A286" s="1" t="s">
        <v>17</v>
      </c>
      <c r="B286" s="1" t="s">
        <v>30</v>
      </c>
      <c r="C286" s="5">
        <v>34335</v>
      </c>
      <c r="D286" s="4">
        <v>0</v>
      </c>
      <c r="E286" s="1">
        <f t="shared" si="23"/>
        <v>1994</v>
      </c>
      <c r="F286" s="1">
        <f t="shared" si="24"/>
        <v>0</v>
      </c>
      <c r="G286" s="1">
        <f t="shared" si="25"/>
        <v>0</v>
      </c>
      <c r="H286" s="6">
        <f t="shared" si="26"/>
        <v>0</v>
      </c>
      <c r="I286" s="4">
        <f t="shared" si="27"/>
        <v>0</v>
      </c>
    </row>
    <row r="287" spans="1:9" x14ac:dyDescent="0.2">
      <c r="A287" s="1" t="s">
        <v>17</v>
      </c>
      <c r="B287" s="1" t="s">
        <v>30</v>
      </c>
      <c r="C287" s="5">
        <v>34700</v>
      </c>
      <c r="D287" s="4">
        <v>0</v>
      </c>
      <c r="E287" s="1">
        <f t="shared" si="23"/>
        <v>1995</v>
      </c>
      <c r="F287" s="1">
        <f t="shared" si="24"/>
        <v>0</v>
      </c>
      <c r="G287" s="1">
        <f t="shared" si="25"/>
        <v>0</v>
      </c>
      <c r="H287" s="6">
        <f t="shared" si="26"/>
        <v>0</v>
      </c>
      <c r="I287" s="4">
        <f t="shared" si="27"/>
        <v>0</v>
      </c>
    </row>
    <row r="288" spans="1:9" x14ac:dyDescent="0.2">
      <c r="A288" s="1" t="s">
        <v>17</v>
      </c>
      <c r="B288" s="1" t="s">
        <v>30</v>
      </c>
      <c r="C288" s="5">
        <v>35065</v>
      </c>
      <c r="D288" s="4">
        <v>0</v>
      </c>
      <c r="E288" s="1">
        <f t="shared" si="23"/>
        <v>1996</v>
      </c>
      <c r="F288" s="1">
        <f t="shared" si="24"/>
        <v>0</v>
      </c>
      <c r="G288" s="1">
        <f t="shared" si="25"/>
        <v>0</v>
      </c>
      <c r="H288" s="6">
        <f t="shared" si="26"/>
        <v>0</v>
      </c>
      <c r="I288" s="4">
        <f t="shared" si="27"/>
        <v>0</v>
      </c>
    </row>
    <row r="289" spans="1:9" x14ac:dyDescent="0.2">
      <c r="A289" s="1" t="s">
        <v>17</v>
      </c>
      <c r="B289" s="1" t="s">
        <v>30</v>
      </c>
      <c r="C289" s="5">
        <v>35431</v>
      </c>
      <c r="D289" s="4">
        <v>0</v>
      </c>
      <c r="E289" s="1">
        <f t="shared" si="23"/>
        <v>1997</v>
      </c>
      <c r="F289" s="1">
        <f t="shared" si="24"/>
        <v>0</v>
      </c>
      <c r="G289" s="1">
        <f t="shared" si="25"/>
        <v>0</v>
      </c>
      <c r="H289" s="6">
        <f t="shared" si="26"/>
        <v>0</v>
      </c>
      <c r="I289" s="4">
        <f t="shared" si="27"/>
        <v>0</v>
      </c>
    </row>
    <row r="290" spans="1:9" x14ac:dyDescent="0.2">
      <c r="A290" s="1" t="s">
        <v>17</v>
      </c>
      <c r="B290" s="1" t="s">
        <v>30</v>
      </c>
      <c r="C290" s="5">
        <v>35796</v>
      </c>
      <c r="D290" s="4">
        <v>0</v>
      </c>
      <c r="E290" s="1">
        <f t="shared" si="23"/>
        <v>1998</v>
      </c>
      <c r="F290" s="1">
        <f t="shared" si="24"/>
        <v>0</v>
      </c>
      <c r="G290" s="1">
        <f t="shared" si="25"/>
        <v>0</v>
      </c>
      <c r="H290" s="6">
        <f t="shared" si="26"/>
        <v>0</v>
      </c>
      <c r="I290" s="4">
        <f t="shared" si="27"/>
        <v>0</v>
      </c>
    </row>
    <row r="291" spans="1:9" x14ac:dyDescent="0.2">
      <c r="A291" s="1" t="s">
        <v>17</v>
      </c>
      <c r="B291" s="1" t="s">
        <v>30</v>
      </c>
      <c r="C291" s="5">
        <v>36161</v>
      </c>
      <c r="D291" s="4">
        <v>0</v>
      </c>
      <c r="E291" s="1">
        <f t="shared" si="23"/>
        <v>1999</v>
      </c>
      <c r="F291" s="1">
        <f t="shared" si="24"/>
        <v>0</v>
      </c>
      <c r="G291" s="1">
        <f t="shared" si="25"/>
        <v>0</v>
      </c>
      <c r="H291" s="6">
        <f t="shared" si="26"/>
        <v>0</v>
      </c>
      <c r="I291" s="4">
        <f t="shared" si="27"/>
        <v>0</v>
      </c>
    </row>
    <row r="292" spans="1:9" x14ac:dyDescent="0.2">
      <c r="A292" s="1" t="s">
        <v>17</v>
      </c>
      <c r="B292" s="1" t="s">
        <v>30</v>
      </c>
      <c r="C292" s="5">
        <v>36526</v>
      </c>
      <c r="D292" s="4">
        <v>0</v>
      </c>
      <c r="E292" s="1">
        <f t="shared" si="23"/>
        <v>2000</v>
      </c>
      <c r="F292" s="1">
        <f t="shared" si="24"/>
        <v>0</v>
      </c>
      <c r="G292" s="1">
        <f t="shared" si="25"/>
        <v>0</v>
      </c>
      <c r="H292" s="6">
        <f t="shared" si="26"/>
        <v>0</v>
      </c>
      <c r="I292" s="4">
        <f t="shared" si="27"/>
        <v>0</v>
      </c>
    </row>
    <row r="293" spans="1:9" x14ac:dyDescent="0.2">
      <c r="A293" s="1" t="s">
        <v>17</v>
      </c>
      <c r="B293" s="1" t="s">
        <v>30</v>
      </c>
      <c r="C293" s="5">
        <v>37257</v>
      </c>
      <c r="D293" s="4">
        <v>494.64</v>
      </c>
      <c r="E293" s="1">
        <f t="shared" si="23"/>
        <v>2002</v>
      </c>
      <c r="F293" s="1">
        <f t="shared" si="24"/>
        <v>14.5</v>
      </c>
      <c r="G293" s="1">
        <f t="shared" si="25"/>
        <v>0.5</v>
      </c>
      <c r="H293" s="6">
        <f t="shared" si="26"/>
        <v>32.992487999999994</v>
      </c>
      <c r="I293" s="4">
        <f t="shared" si="27"/>
        <v>16.496243999999997</v>
      </c>
    </row>
    <row r="294" spans="1:9" x14ac:dyDescent="0.2">
      <c r="A294" s="1" t="s">
        <v>17</v>
      </c>
      <c r="B294" s="1" t="s">
        <v>30</v>
      </c>
      <c r="C294" s="5">
        <v>37622</v>
      </c>
      <c r="D294" s="4">
        <v>14745.41</v>
      </c>
      <c r="E294" s="1">
        <f t="shared" si="23"/>
        <v>2003</v>
      </c>
      <c r="F294" s="1">
        <f t="shared" si="24"/>
        <v>13.5</v>
      </c>
      <c r="G294" s="1">
        <f t="shared" si="25"/>
        <v>1.5</v>
      </c>
      <c r="H294" s="6">
        <f t="shared" si="26"/>
        <v>983.51884699999994</v>
      </c>
      <c r="I294" s="4">
        <f t="shared" si="27"/>
        <v>1475.2782705</v>
      </c>
    </row>
    <row r="295" spans="1:9" x14ac:dyDescent="0.2">
      <c r="A295" s="1" t="s">
        <v>1343</v>
      </c>
      <c r="B295"/>
      <c r="C295"/>
      <c r="D295" s="4">
        <v>1348179.0299999998</v>
      </c>
      <c r="H295" s="6"/>
      <c r="I295" s="4"/>
    </row>
    <row r="296" spans="1:9" x14ac:dyDescent="0.2">
      <c r="A296"/>
      <c r="B296"/>
      <c r="C296"/>
      <c r="D296"/>
      <c r="H296" s="6"/>
      <c r="I296" s="4"/>
    </row>
    <row r="297" spans="1:9" x14ac:dyDescent="0.2">
      <c r="A297"/>
      <c r="B297"/>
      <c r="C297"/>
      <c r="D297"/>
      <c r="H297" s="6"/>
      <c r="I297" s="4"/>
    </row>
    <row r="298" spans="1:9" x14ac:dyDescent="0.2">
      <c r="A298"/>
      <c r="B298"/>
      <c r="C298"/>
      <c r="D298"/>
      <c r="H298" s="6"/>
      <c r="I298" s="4"/>
    </row>
    <row r="299" spans="1:9" x14ac:dyDescent="0.2">
      <c r="A299"/>
      <c r="B299"/>
      <c r="C299"/>
      <c r="D299"/>
      <c r="H299" s="6"/>
      <c r="I299" s="4"/>
    </row>
    <row r="300" spans="1:9" x14ac:dyDescent="0.2">
      <c r="A300"/>
      <c r="B300"/>
      <c r="C300"/>
      <c r="D300"/>
      <c r="H300" s="6"/>
      <c r="I300" s="4"/>
    </row>
    <row r="301" spans="1:9" x14ac:dyDescent="0.2">
      <c r="A301"/>
      <c r="B301"/>
      <c r="C301"/>
      <c r="D301"/>
      <c r="H301" s="6"/>
      <c r="I301" s="4"/>
    </row>
    <row r="302" spans="1:9" x14ac:dyDescent="0.2">
      <c r="A302"/>
      <c r="B302"/>
      <c r="C302"/>
      <c r="D302"/>
      <c r="H302" s="6"/>
      <c r="I302" s="4"/>
    </row>
    <row r="303" spans="1:9" x14ac:dyDescent="0.2">
      <c r="A303"/>
      <c r="B303"/>
      <c r="C303"/>
      <c r="D303"/>
      <c r="H303" s="6"/>
      <c r="I303" s="4"/>
    </row>
    <row r="304" spans="1:9" x14ac:dyDescent="0.2">
      <c r="A304"/>
      <c r="B304"/>
      <c r="C304"/>
      <c r="D304"/>
      <c r="H304" s="6"/>
      <c r="I304" s="4"/>
    </row>
    <row r="305" spans="1:9" x14ac:dyDescent="0.2">
      <c r="A305"/>
      <c r="B305"/>
      <c r="C305"/>
      <c r="D305"/>
      <c r="H305" s="6"/>
      <c r="I305" s="4"/>
    </row>
    <row r="306" spans="1:9" x14ac:dyDescent="0.2">
      <c r="A306"/>
      <c r="B306"/>
      <c r="C306"/>
      <c r="D306"/>
      <c r="H306" s="6"/>
      <c r="I306" s="4"/>
    </row>
    <row r="307" spans="1:9" x14ac:dyDescent="0.2">
      <c r="A307"/>
      <c r="B307"/>
      <c r="C307"/>
      <c r="D307"/>
      <c r="H307" s="6"/>
      <c r="I307" s="4"/>
    </row>
    <row r="308" spans="1:9" x14ac:dyDescent="0.2">
      <c r="A308"/>
      <c r="B308"/>
      <c r="C308"/>
      <c r="D308"/>
      <c r="H308" s="6"/>
      <c r="I308" s="4"/>
    </row>
    <row r="309" spans="1:9" x14ac:dyDescent="0.2">
      <c r="A309"/>
      <c r="B309"/>
      <c r="C309"/>
      <c r="D309"/>
      <c r="H309" s="6"/>
      <c r="I309" s="4"/>
    </row>
    <row r="310" spans="1:9" x14ac:dyDescent="0.2">
      <c r="A310"/>
      <c r="B310"/>
      <c r="C310"/>
      <c r="D310"/>
      <c r="H310" s="6"/>
      <c r="I310" s="4"/>
    </row>
    <row r="311" spans="1:9" x14ac:dyDescent="0.2">
      <c r="A311"/>
      <c r="B311"/>
      <c r="C311"/>
      <c r="D311"/>
      <c r="H311" s="6"/>
      <c r="I311" s="4"/>
    </row>
    <row r="312" spans="1:9" x14ac:dyDescent="0.2">
      <c r="A312"/>
      <c r="B312"/>
      <c r="C312"/>
      <c r="D312"/>
      <c r="H312" s="6"/>
      <c r="I312" s="4"/>
    </row>
    <row r="313" spans="1:9" x14ac:dyDescent="0.2">
      <c r="A313"/>
      <c r="B313"/>
      <c r="C313"/>
      <c r="D313"/>
      <c r="H313" s="6"/>
      <c r="I313" s="4"/>
    </row>
    <row r="314" spans="1:9" x14ac:dyDescent="0.2">
      <c r="A314"/>
      <c r="B314"/>
      <c r="C314"/>
      <c r="D314"/>
      <c r="H314" s="6"/>
      <c r="I314" s="4"/>
    </row>
    <row r="315" spans="1:9" x14ac:dyDescent="0.2">
      <c r="A315"/>
      <c r="B315"/>
      <c r="C315"/>
      <c r="D315"/>
      <c r="H315" s="6"/>
      <c r="I315" s="4"/>
    </row>
    <row r="316" spans="1:9" x14ac:dyDescent="0.2">
      <c r="A316"/>
      <c r="B316"/>
      <c r="C316"/>
      <c r="D316"/>
      <c r="H316" s="6"/>
      <c r="I316" s="4"/>
    </row>
    <row r="317" spans="1:9" x14ac:dyDescent="0.2">
      <c r="A317"/>
      <c r="B317"/>
      <c r="C317"/>
      <c r="D317"/>
      <c r="H317" s="6"/>
      <c r="I317" s="4"/>
    </row>
    <row r="318" spans="1:9" x14ac:dyDescent="0.2">
      <c r="A318"/>
      <c r="B318"/>
      <c r="C318"/>
      <c r="D318"/>
      <c r="H318" s="6"/>
      <c r="I318" s="4"/>
    </row>
    <row r="319" spans="1:9" x14ac:dyDescent="0.2">
      <c r="A319"/>
      <c r="B319"/>
      <c r="C319"/>
      <c r="D319"/>
      <c r="H319" s="6"/>
      <c r="I319" s="4"/>
    </row>
    <row r="320" spans="1:9" x14ac:dyDescent="0.2">
      <c r="A320"/>
      <c r="B320"/>
      <c r="C320"/>
      <c r="D320"/>
      <c r="H320" s="6"/>
      <c r="I320" s="4"/>
    </row>
    <row r="321" spans="1:9" x14ac:dyDescent="0.2">
      <c r="A321"/>
      <c r="B321"/>
      <c r="C321"/>
      <c r="D321"/>
      <c r="H321" s="6"/>
      <c r="I321" s="4"/>
    </row>
    <row r="322" spans="1:9" x14ac:dyDescent="0.2">
      <c r="A322"/>
      <c r="B322"/>
      <c r="C322"/>
      <c r="D322"/>
      <c r="H322" s="6"/>
      <c r="I322" s="4"/>
    </row>
    <row r="323" spans="1:9" x14ac:dyDescent="0.2">
      <c r="A323"/>
      <c r="B323"/>
      <c r="C323"/>
      <c r="D323"/>
      <c r="H323" s="6"/>
      <c r="I323" s="4"/>
    </row>
    <row r="324" spans="1:9" x14ac:dyDescent="0.2">
      <c r="A324"/>
      <c r="B324"/>
      <c r="C324"/>
      <c r="D324"/>
      <c r="H324" s="6"/>
      <c r="I324" s="4"/>
    </row>
    <row r="325" spans="1:9" x14ac:dyDescent="0.2">
      <c r="A325"/>
      <c r="B325"/>
      <c r="C325"/>
      <c r="D325"/>
      <c r="H325" s="6"/>
      <c r="I325" s="4"/>
    </row>
    <row r="326" spans="1:9" x14ac:dyDescent="0.2">
      <c r="A326"/>
      <c r="B326"/>
      <c r="C326"/>
      <c r="D326"/>
      <c r="H326" s="6"/>
      <c r="I326" s="4"/>
    </row>
    <row r="327" spans="1:9" x14ac:dyDescent="0.2">
      <c r="A327"/>
      <c r="B327"/>
      <c r="C327"/>
      <c r="D327"/>
      <c r="H327" s="6"/>
      <c r="I327" s="4"/>
    </row>
    <row r="328" spans="1:9" x14ac:dyDescent="0.2">
      <c r="A328"/>
      <c r="B328"/>
      <c r="C328"/>
      <c r="D328"/>
      <c r="H328" s="6"/>
      <c r="I328" s="4"/>
    </row>
    <row r="329" spans="1:9" x14ac:dyDescent="0.2">
      <c r="A329"/>
      <c r="B329"/>
      <c r="C329"/>
      <c r="D329"/>
      <c r="H329" s="6"/>
      <c r="I329" s="4"/>
    </row>
    <row r="330" spans="1:9" x14ac:dyDescent="0.2">
      <c r="A330"/>
      <c r="B330"/>
      <c r="C330"/>
      <c r="D330"/>
      <c r="H330" s="6"/>
      <c r="I330" s="4"/>
    </row>
    <row r="331" spans="1:9" x14ac:dyDescent="0.2">
      <c r="A331"/>
      <c r="B331"/>
      <c r="C331"/>
      <c r="D331"/>
      <c r="H331" s="6"/>
      <c r="I331" s="4"/>
    </row>
    <row r="332" spans="1:9" x14ac:dyDescent="0.2">
      <c r="A332"/>
      <c r="B332"/>
      <c r="C332"/>
      <c r="D332"/>
      <c r="H332" s="6"/>
      <c r="I332" s="4"/>
    </row>
    <row r="333" spans="1:9" x14ac:dyDescent="0.2">
      <c r="A333"/>
      <c r="B333"/>
      <c r="C333"/>
      <c r="D333"/>
      <c r="H333" s="6"/>
      <c r="I333" s="4"/>
    </row>
    <row r="334" spans="1:9" x14ac:dyDescent="0.2">
      <c r="A334"/>
      <c r="B334"/>
      <c r="C334"/>
      <c r="D334"/>
      <c r="H334" s="6"/>
      <c r="I334" s="4"/>
    </row>
    <row r="335" spans="1:9" x14ac:dyDescent="0.2">
      <c r="A335"/>
      <c r="B335"/>
      <c r="C335"/>
      <c r="D335"/>
      <c r="H335" s="6"/>
      <c r="I335" s="4"/>
    </row>
    <row r="336" spans="1:9" x14ac:dyDescent="0.2">
      <c r="A336"/>
      <c r="B336"/>
      <c r="C336"/>
      <c r="D336"/>
      <c r="H336" s="6"/>
      <c r="I336" s="4"/>
    </row>
    <row r="337" spans="1:9" x14ac:dyDescent="0.2">
      <c r="A337"/>
      <c r="B337"/>
      <c r="C337"/>
      <c r="D337"/>
      <c r="H337" s="6"/>
      <c r="I337" s="4"/>
    </row>
    <row r="338" spans="1:9" x14ac:dyDescent="0.2">
      <c r="A338"/>
      <c r="B338"/>
      <c r="C338"/>
      <c r="D338"/>
      <c r="H338" s="6"/>
      <c r="I338" s="4"/>
    </row>
    <row r="339" spans="1:9" x14ac:dyDescent="0.2">
      <c r="A339"/>
      <c r="B339"/>
      <c r="C339"/>
      <c r="D339"/>
      <c r="H339" s="6"/>
      <c r="I339" s="4"/>
    </row>
    <row r="340" spans="1:9" x14ac:dyDescent="0.2">
      <c r="A340"/>
      <c r="B340"/>
      <c r="C340"/>
      <c r="D340"/>
      <c r="H340" s="6"/>
      <c r="I340" s="4"/>
    </row>
    <row r="341" spans="1:9" x14ac:dyDescent="0.2">
      <c r="A341"/>
      <c r="B341"/>
      <c r="C341"/>
      <c r="D341"/>
      <c r="H341" s="6"/>
      <c r="I341" s="4"/>
    </row>
    <row r="342" spans="1:9" x14ac:dyDescent="0.2">
      <c r="A342"/>
      <c r="B342"/>
      <c r="C342"/>
      <c r="D342"/>
      <c r="H342" s="6"/>
      <c r="I342" s="4"/>
    </row>
    <row r="343" spans="1:9" x14ac:dyDescent="0.2">
      <c r="A343"/>
      <c r="B343"/>
      <c r="C343"/>
      <c r="D343"/>
      <c r="H343" s="6"/>
      <c r="I343" s="4"/>
    </row>
    <row r="344" spans="1:9" x14ac:dyDescent="0.2">
      <c r="A344"/>
      <c r="B344"/>
      <c r="C344"/>
      <c r="D344"/>
      <c r="H344" s="6"/>
      <c r="I344" s="4"/>
    </row>
    <row r="345" spans="1:9" x14ac:dyDescent="0.2">
      <c r="A345"/>
      <c r="B345"/>
      <c r="C345"/>
      <c r="D345"/>
      <c r="H345" s="6"/>
      <c r="I345" s="4"/>
    </row>
    <row r="346" spans="1:9" x14ac:dyDescent="0.2">
      <c r="A346"/>
      <c r="B346"/>
      <c r="C346"/>
      <c r="D346"/>
      <c r="H346" s="6"/>
      <c r="I346" s="4"/>
    </row>
    <row r="347" spans="1:9" x14ac:dyDescent="0.2">
      <c r="A347"/>
      <c r="B347"/>
      <c r="C347"/>
      <c r="D347"/>
      <c r="H347" s="6"/>
      <c r="I347" s="4"/>
    </row>
    <row r="348" spans="1:9" x14ac:dyDescent="0.2">
      <c r="A348"/>
      <c r="B348"/>
      <c r="C348"/>
      <c r="D348"/>
      <c r="H348" s="6"/>
      <c r="I348" s="4"/>
    </row>
    <row r="349" spans="1:9" x14ac:dyDescent="0.2">
      <c r="A349"/>
      <c r="B349"/>
      <c r="C349"/>
      <c r="D349"/>
      <c r="H349" s="6"/>
      <c r="I349" s="4"/>
    </row>
    <row r="350" spans="1:9" x14ac:dyDescent="0.2">
      <c r="A350"/>
      <c r="B350"/>
      <c r="C350"/>
      <c r="D350"/>
      <c r="H350" s="6"/>
      <c r="I350" s="4"/>
    </row>
    <row r="351" spans="1:9" x14ac:dyDescent="0.2">
      <c r="A351"/>
      <c r="B351"/>
      <c r="C351"/>
      <c r="D351"/>
      <c r="H351" s="6"/>
      <c r="I351" s="4"/>
    </row>
    <row r="352" spans="1:9" x14ac:dyDescent="0.2">
      <c r="A352"/>
      <c r="B352"/>
      <c r="C352"/>
      <c r="D352"/>
      <c r="H352" s="6"/>
      <c r="I352" s="4"/>
    </row>
    <row r="353" spans="1:9" x14ac:dyDescent="0.2">
      <c r="A353"/>
      <c r="B353"/>
      <c r="C353"/>
      <c r="D353"/>
      <c r="H353" s="6"/>
      <c r="I353" s="4"/>
    </row>
    <row r="354" spans="1:9" x14ac:dyDescent="0.2">
      <c r="A354"/>
      <c r="B354"/>
      <c r="C354"/>
      <c r="D354"/>
      <c r="H354" s="6"/>
      <c r="I354" s="4"/>
    </row>
    <row r="355" spans="1:9" x14ac:dyDescent="0.2">
      <c r="A355"/>
      <c r="B355"/>
      <c r="C355"/>
      <c r="D355"/>
      <c r="H355" s="6"/>
      <c r="I355" s="4"/>
    </row>
    <row r="356" spans="1:9" x14ac:dyDescent="0.2">
      <c r="A356"/>
      <c r="B356"/>
      <c r="C356"/>
      <c r="D356"/>
      <c r="H356" s="6"/>
      <c r="I356" s="4"/>
    </row>
    <row r="357" spans="1:9" x14ac:dyDescent="0.2">
      <c r="A357"/>
      <c r="B357"/>
      <c r="C357"/>
      <c r="D357"/>
      <c r="H357" s="6"/>
      <c r="I357" s="4"/>
    </row>
    <row r="358" spans="1:9" x14ac:dyDescent="0.2">
      <c r="A358"/>
      <c r="B358"/>
      <c r="C358"/>
      <c r="D358"/>
      <c r="H358" s="6"/>
      <c r="I358" s="4"/>
    </row>
    <row r="359" spans="1:9" x14ac:dyDescent="0.2">
      <c r="A359"/>
      <c r="B359"/>
      <c r="C359"/>
      <c r="D359"/>
      <c r="H359" s="6"/>
      <c r="I359" s="4"/>
    </row>
    <row r="360" spans="1:9" x14ac:dyDescent="0.2">
      <c r="A360"/>
      <c r="B360"/>
      <c r="C360"/>
      <c r="D360"/>
      <c r="H360" s="6"/>
      <c r="I360" s="4"/>
    </row>
    <row r="361" spans="1:9" x14ac:dyDescent="0.2">
      <c r="A361"/>
      <c r="B361"/>
      <c r="C361"/>
      <c r="D361"/>
      <c r="H361" s="6"/>
      <c r="I361" s="4"/>
    </row>
    <row r="362" spans="1:9" x14ac:dyDescent="0.2">
      <c r="A362"/>
      <c r="B362"/>
      <c r="C362"/>
      <c r="D362"/>
      <c r="H362" s="6"/>
      <c r="I362" s="4"/>
    </row>
    <row r="363" spans="1:9" x14ac:dyDescent="0.2">
      <c r="A363"/>
      <c r="B363"/>
      <c r="C363"/>
      <c r="D363"/>
      <c r="H363" s="6"/>
      <c r="I363" s="4"/>
    </row>
    <row r="364" spans="1:9" x14ac:dyDescent="0.2">
      <c r="A364"/>
      <c r="B364"/>
      <c r="C364"/>
      <c r="D364"/>
      <c r="H364" s="6"/>
      <c r="I364" s="4"/>
    </row>
    <row r="365" spans="1:9" x14ac:dyDescent="0.2">
      <c r="A365"/>
      <c r="B365"/>
      <c r="C365"/>
      <c r="D365"/>
      <c r="H365" s="6"/>
      <c r="I365" s="4"/>
    </row>
    <row r="366" spans="1:9" x14ac:dyDescent="0.2">
      <c r="A366"/>
      <c r="B366"/>
      <c r="C366"/>
      <c r="D366"/>
      <c r="H366" s="6"/>
      <c r="I366" s="4"/>
    </row>
    <row r="367" spans="1:9" x14ac:dyDescent="0.2">
      <c r="A367"/>
      <c r="B367"/>
      <c r="C367"/>
      <c r="D367"/>
      <c r="H367" s="6"/>
      <c r="I367" s="4"/>
    </row>
    <row r="368" spans="1:9" x14ac:dyDescent="0.2">
      <c r="A368"/>
      <c r="B368"/>
      <c r="C368"/>
      <c r="D368"/>
      <c r="H368" s="6"/>
      <c r="I368" s="4"/>
    </row>
    <row r="369" spans="1:9" x14ac:dyDescent="0.2">
      <c r="A369"/>
      <c r="B369"/>
      <c r="C369"/>
      <c r="D369"/>
      <c r="H369" s="6"/>
      <c r="I369" s="4"/>
    </row>
    <row r="370" spans="1:9" x14ac:dyDescent="0.2">
      <c r="A370"/>
      <c r="B370"/>
      <c r="C370"/>
      <c r="D370"/>
      <c r="H370" s="6"/>
      <c r="I370" s="4"/>
    </row>
    <row r="371" spans="1:9" x14ac:dyDescent="0.2">
      <c r="A371"/>
      <c r="B371"/>
      <c r="C371"/>
      <c r="D371"/>
      <c r="H371" s="6"/>
      <c r="I371" s="4"/>
    </row>
    <row r="372" spans="1:9" x14ac:dyDescent="0.2">
      <c r="A372"/>
      <c r="B372"/>
      <c r="C372"/>
      <c r="D372"/>
      <c r="H372" s="6"/>
      <c r="I372" s="4"/>
    </row>
    <row r="373" spans="1:9" x14ac:dyDescent="0.2">
      <c r="A373"/>
      <c r="B373"/>
      <c r="C373"/>
      <c r="D373"/>
      <c r="H373" s="6"/>
      <c r="I373" s="4"/>
    </row>
    <row r="374" spans="1:9" x14ac:dyDescent="0.2">
      <c r="A374"/>
      <c r="B374"/>
      <c r="C374"/>
      <c r="D374"/>
      <c r="H374" s="6"/>
      <c r="I374" s="4"/>
    </row>
    <row r="375" spans="1:9" x14ac:dyDescent="0.2">
      <c r="A375"/>
      <c r="B375"/>
      <c r="C375"/>
      <c r="D375"/>
      <c r="H375" s="6"/>
      <c r="I375" s="4"/>
    </row>
    <row r="376" spans="1:9" x14ac:dyDescent="0.2">
      <c r="A376"/>
      <c r="B376"/>
      <c r="C376"/>
      <c r="D376"/>
      <c r="H376" s="6"/>
      <c r="I376" s="4"/>
    </row>
    <row r="377" spans="1:9" x14ac:dyDescent="0.2">
      <c r="A377"/>
      <c r="B377"/>
      <c r="C377"/>
      <c r="D377"/>
      <c r="H377" s="6"/>
      <c r="I377" s="4"/>
    </row>
    <row r="378" spans="1:9" x14ac:dyDescent="0.2">
      <c r="A378"/>
      <c r="B378"/>
      <c r="C378"/>
      <c r="D378"/>
      <c r="H378" s="6"/>
      <c r="I378" s="4"/>
    </row>
    <row r="379" spans="1:9" x14ac:dyDescent="0.2">
      <c r="A379"/>
      <c r="B379"/>
      <c r="C379"/>
      <c r="D379"/>
      <c r="H379" s="6"/>
      <c r="I379" s="4"/>
    </row>
    <row r="380" spans="1:9" x14ac:dyDescent="0.2">
      <c r="A380"/>
      <c r="B380"/>
      <c r="C380"/>
      <c r="D380"/>
      <c r="H380" s="6"/>
      <c r="I380" s="4"/>
    </row>
    <row r="381" spans="1:9" x14ac:dyDescent="0.2">
      <c r="A381"/>
      <c r="B381"/>
      <c r="C381"/>
      <c r="D381"/>
      <c r="H381" s="6"/>
      <c r="I381" s="4"/>
    </row>
    <row r="382" spans="1:9" x14ac:dyDescent="0.2">
      <c r="A382"/>
      <c r="B382"/>
      <c r="C382"/>
      <c r="D382"/>
      <c r="H382" s="6"/>
      <c r="I382" s="4"/>
    </row>
    <row r="383" spans="1:9" x14ac:dyDescent="0.2">
      <c r="A383"/>
      <c r="B383"/>
      <c r="C383"/>
      <c r="D383"/>
      <c r="H383" s="6"/>
      <c r="I383" s="4"/>
    </row>
    <row r="384" spans="1:9" x14ac:dyDescent="0.2">
      <c r="A384"/>
      <c r="B384"/>
      <c r="C384"/>
      <c r="D384"/>
      <c r="H384" s="6"/>
      <c r="I384" s="4"/>
    </row>
    <row r="385" spans="1:9" x14ac:dyDescent="0.2">
      <c r="A385"/>
      <c r="B385"/>
      <c r="C385"/>
      <c r="D385"/>
      <c r="H385" s="6"/>
      <c r="I385" s="4"/>
    </row>
    <row r="386" spans="1:9" x14ac:dyDescent="0.2">
      <c r="A386"/>
      <c r="B386"/>
      <c r="C386"/>
      <c r="D386"/>
      <c r="H386" s="6"/>
      <c r="I386" s="4"/>
    </row>
    <row r="387" spans="1:9" x14ac:dyDescent="0.2">
      <c r="A387"/>
      <c r="B387"/>
      <c r="C387"/>
      <c r="D387"/>
      <c r="H387" s="6"/>
      <c r="I387" s="4"/>
    </row>
    <row r="388" spans="1:9" x14ac:dyDescent="0.2">
      <c r="A388"/>
      <c r="B388"/>
      <c r="C388"/>
      <c r="D388"/>
      <c r="H388" s="6"/>
      <c r="I388" s="4"/>
    </row>
    <row r="389" spans="1:9" x14ac:dyDescent="0.2">
      <c r="A389"/>
      <c r="B389"/>
      <c r="C389"/>
      <c r="D389"/>
      <c r="H389" s="6"/>
      <c r="I389" s="4"/>
    </row>
    <row r="390" spans="1:9" x14ac:dyDescent="0.2">
      <c r="A390"/>
      <c r="B390"/>
      <c r="C390"/>
      <c r="D390"/>
      <c r="H390" s="6"/>
      <c r="I390" s="4"/>
    </row>
    <row r="391" spans="1:9" x14ac:dyDescent="0.2">
      <c r="A391"/>
      <c r="B391"/>
      <c r="C391"/>
      <c r="D391"/>
      <c r="H391" s="6"/>
      <c r="I391" s="4"/>
    </row>
    <row r="392" spans="1:9" x14ac:dyDescent="0.2">
      <c r="A392"/>
      <c r="B392"/>
      <c r="C392"/>
      <c r="D392"/>
      <c r="H392" s="6"/>
      <c r="I392" s="4"/>
    </row>
    <row r="393" spans="1:9" x14ac:dyDescent="0.2">
      <c r="A393"/>
      <c r="B393"/>
      <c r="C393"/>
      <c r="D393"/>
      <c r="H393" s="6"/>
      <c r="I393" s="4"/>
    </row>
    <row r="394" spans="1:9" x14ac:dyDescent="0.2">
      <c r="A394"/>
      <c r="B394"/>
      <c r="C394"/>
      <c r="D394"/>
      <c r="H394" s="6"/>
      <c r="I394" s="4"/>
    </row>
    <row r="395" spans="1:9" x14ac:dyDescent="0.2">
      <c r="A395"/>
      <c r="B395"/>
      <c r="C395"/>
      <c r="D395"/>
      <c r="H395" s="6"/>
      <c r="I395" s="4"/>
    </row>
    <row r="396" spans="1:9" x14ac:dyDescent="0.2">
      <c r="A396"/>
      <c r="B396"/>
      <c r="C396"/>
      <c r="D396"/>
      <c r="H396" s="6"/>
      <c r="I396" s="4"/>
    </row>
    <row r="397" spans="1:9" x14ac:dyDescent="0.2">
      <c r="A397"/>
      <c r="B397"/>
      <c r="C397"/>
      <c r="D397"/>
      <c r="H397" s="6"/>
      <c r="I397" s="4"/>
    </row>
    <row r="398" spans="1:9" x14ac:dyDescent="0.2">
      <c r="A398"/>
      <c r="B398"/>
      <c r="C398"/>
      <c r="D398"/>
      <c r="H398" s="6"/>
      <c r="I398" s="4"/>
    </row>
    <row r="399" spans="1:9" x14ac:dyDescent="0.2">
      <c r="A399"/>
      <c r="B399"/>
      <c r="C399"/>
      <c r="D399"/>
      <c r="H399" s="6"/>
      <c r="I399" s="4"/>
    </row>
    <row r="400" spans="1:9" x14ac:dyDescent="0.2">
      <c r="A400"/>
      <c r="B400"/>
      <c r="C400"/>
      <c r="D400"/>
      <c r="H400" s="6"/>
      <c r="I400" s="4"/>
    </row>
    <row r="401" spans="1:9" x14ac:dyDescent="0.2">
      <c r="A401"/>
      <c r="B401"/>
      <c r="C401"/>
      <c r="D401"/>
      <c r="H401" s="6"/>
      <c r="I401" s="4"/>
    </row>
    <row r="402" spans="1:9" x14ac:dyDescent="0.2">
      <c r="A402"/>
      <c r="B402"/>
      <c r="C402"/>
      <c r="D402"/>
      <c r="H402" s="6"/>
      <c r="I402" s="4"/>
    </row>
    <row r="403" spans="1:9" x14ac:dyDescent="0.2">
      <c r="A403"/>
      <c r="B403"/>
      <c r="C403"/>
      <c r="D403"/>
      <c r="H403" s="6"/>
      <c r="I403" s="4"/>
    </row>
    <row r="404" spans="1:9" x14ac:dyDescent="0.2">
      <c r="A404"/>
      <c r="B404"/>
      <c r="C404"/>
      <c r="D404"/>
      <c r="H404" s="6"/>
      <c r="I404" s="4"/>
    </row>
    <row r="405" spans="1:9" x14ac:dyDescent="0.2">
      <c r="A405"/>
      <c r="B405"/>
      <c r="C405"/>
      <c r="D405"/>
      <c r="H405" s="6"/>
      <c r="I405" s="4"/>
    </row>
    <row r="406" spans="1:9" x14ac:dyDescent="0.2">
      <c r="A406"/>
      <c r="B406"/>
      <c r="C406"/>
      <c r="D406"/>
      <c r="H406" s="6"/>
      <c r="I406" s="4"/>
    </row>
    <row r="407" spans="1:9" x14ac:dyDescent="0.2">
      <c r="A407"/>
      <c r="B407"/>
      <c r="C407"/>
      <c r="D407"/>
      <c r="H407" s="6"/>
      <c r="I407" s="4"/>
    </row>
    <row r="408" spans="1:9" x14ac:dyDescent="0.2">
      <c r="A408"/>
      <c r="B408"/>
      <c r="C408"/>
      <c r="D408"/>
      <c r="H408" s="6"/>
      <c r="I408" s="4"/>
    </row>
    <row r="409" spans="1:9" x14ac:dyDescent="0.2">
      <c r="A409"/>
      <c r="B409"/>
      <c r="C409"/>
      <c r="D409"/>
      <c r="H409" s="6"/>
      <c r="I409" s="4"/>
    </row>
    <row r="410" spans="1:9" x14ac:dyDescent="0.2">
      <c r="A410"/>
      <c r="B410"/>
      <c r="C410"/>
      <c r="D410"/>
      <c r="H410" s="6"/>
      <c r="I410" s="4"/>
    </row>
    <row r="411" spans="1:9" x14ac:dyDescent="0.2">
      <c r="A411"/>
      <c r="B411"/>
      <c r="C411"/>
      <c r="D411"/>
      <c r="H411" s="6"/>
      <c r="I411" s="4"/>
    </row>
    <row r="412" spans="1:9" x14ac:dyDescent="0.2">
      <c r="A412"/>
      <c r="B412"/>
      <c r="C412"/>
      <c r="D412"/>
      <c r="H412" s="6"/>
      <c r="I412" s="4"/>
    </row>
    <row r="413" spans="1:9" x14ac:dyDescent="0.2">
      <c r="A413"/>
      <c r="B413"/>
      <c r="C413"/>
      <c r="D413"/>
      <c r="H413" s="6"/>
      <c r="I413" s="4"/>
    </row>
    <row r="414" spans="1:9" x14ac:dyDescent="0.2">
      <c r="A414"/>
      <c r="B414"/>
      <c r="C414"/>
      <c r="D414"/>
      <c r="H414" s="6"/>
      <c r="I414" s="4"/>
    </row>
    <row r="415" spans="1:9" x14ac:dyDescent="0.2">
      <c r="A415"/>
      <c r="B415"/>
      <c r="C415"/>
      <c r="D415"/>
      <c r="H415" s="6"/>
      <c r="I415" s="4"/>
    </row>
    <row r="416" spans="1:9" x14ac:dyDescent="0.2">
      <c r="A416"/>
      <c r="B416"/>
      <c r="C416"/>
      <c r="D416"/>
      <c r="H416" s="6"/>
      <c r="I416" s="4"/>
    </row>
    <row r="417" spans="1:9" x14ac:dyDescent="0.2">
      <c r="A417"/>
      <c r="B417"/>
      <c r="C417"/>
      <c r="D417"/>
      <c r="H417" s="6"/>
      <c r="I417" s="4"/>
    </row>
    <row r="418" spans="1:9" x14ac:dyDescent="0.2">
      <c r="A418"/>
      <c r="B418"/>
      <c r="C418"/>
      <c r="D418"/>
      <c r="H418" s="6"/>
      <c r="I418" s="4"/>
    </row>
    <row r="419" spans="1:9" x14ac:dyDescent="0.2">
      <c r="A419"/>
      <c r="B419"/>
      <c r="C419"/>
      <c r="D419"/>
      <c r="H419" s="6"/>
      <c r="I419" s="4"/>
    </row>
    <row r="420" spans="1:9" x14ac:dyDescent="0.2">
      <c r="A420"/>
      <c r="B420"/>
      <c r="C420"/>
      <c r="D420"/>
      <c r="H420" s="6"/>
      <c r="I420" s="4"/>
    </row>
    <row r="421" spans="1:9" x14ac:dyDescent="0.2">
      <c r="A421"/>
      <c r="B421"/>
      <c r="C421"/>
      <c r="D421"/>
      <c r="H421" s="6"/>
      <c r="I421" s="4"/>
    </row>
    <row r="422" spans="1:9" x14ac:dyDescent="0.2">
      <c r="A422"/>
      <c r="B422"/>
      <c r="C422"/>
      <c r="D422"/>
      <c r="H422" s="6"/>
      <c r="I422" s="4"/>
    </row>
    <row r="423" spans="1:9" x14ac:dyDescent="0.2">
      <c r="A423"/>
      <c r="B423"/>
      <c r="C423"/>
      <c r="D423"/>
      <c r="H423" s="6"/>
      <c r="I423" s="4"/>
    </row>
    <row r="424" spans="1:9" x14ac:dyDescent="0.2">
      <c r="A424"/>
      <c r="B424"/>
      <c r="C424"/>
      <c r="D424"/>
      <c r="H424" s="6"/>
      <c r="I424" s="4"/>
    </row>
    <row r="425" spans="1:9" x14ac:dyDescent="0.2">
      <c r="A425"/>
      <c r="B425"/>
      <c r="C425"/>
      <c r="D425"/>
      <c r="H425" s="6"/>
      <c r="I425" s="4"/>
    </row>
    <row r="426" spans="1:9" x14ac:dyDescent="0.2">
      <c r="A426"/>
      <c r="B426"/>
      <c r="C426"/>
      <c r="D426"/>
      <c r="H426" s="6"/>
      <c r="I426" s="4"/>
    </row>
    <row r="427" spans="1:9" x14ac:dyDescent="0.2">
      <c r="A427"/>
      <c r="B427"/>
      <c r="C427"/>
      <c r="D427"/>
      <c r="H427" s="6"/>
      <c r="I427" s="4"/>
    </row>
    <row r="428" spans="1:9" x14ac:dyDescent="0.2">
      <c r="A428"/>
      <c r="B428"/>
      <c r="C428"/>
      <c r="D428"/>
      <c r="H428" s="6"/>
      <c r="I428" s="4"/>
    </row>
    <row r="429" spans="1:9" x14ac:dyDescent="0.2">
      <c r="A429"/>
      <c r="B429"/>
      <c r="C429"/>
      <c r="D429"/>
      <c r="H429" s="6"/>
      <c r="I429" s="4"/>
    </row>
    <row r="430" spans="1:9" x14ac:dyDescent="0.2">
      <c r="A430"/>
      <c r="B430"/>
      <c r="C430"/>
      <c r="D430"/>
      <c r="H430" s="6"/>
      <c r="I430" s="4"/>
    </row>
    <row r="431" spans="1:9" x14ac:dyDescent="0.2">
      <c r="A431"/>
      <c r="B431"/>
      <c r="C431"/>
      <c r="D431"/>
      <c r="H431" s="6"/>
      <c r="I431" s="4"/>
    </row>
    <row r="432" spans="1:9" x14ac:dyDescent="0.2">
      <c r="A432"/>
      <c r="B432"/>
      <c r="C432"/>
      <c r="D432"/>
      <c r="H432" s="6"/>
      <c r="I432" s="4"/>
    </row>
    <row r="433" spans="1:9" x14ac:dyDescent="0.2">
      <c r="A433"/>
      <c r="B433"/>
      <c r="C433"/>
      <c r="D433"/>
      <c r="H433" s="6"/>
      <c r="I433" s="4"/>
    </row>
    <row r="434" spans="1:9" x14ac:dyDescent="0.2">
      <c r="A434"/>
      <c r="B434"/>
      <c r="C434"/>
      <c r="D434"/>
      <c r="H434" s="6"/>
      <c r="I434" s="4"/>
    </row>
    <row r="435" spans="1:9" x14ac:dyDescent="0.2">
      <c r="A435"/>
      <c r="B435"/>
      <c r="C435"/>
      <c r="D435"/>
      <c r="H435" s="6"/>
      <c r="I435" s="4"/>
    </row>
    <row r="436" spans="1:9" x14ac:dyDescent="0.2">
      <c r="A436"/>
      <c r="B436"/>
      <c r="C436"/>
      <c r="D436"/>
      <c r="H436" s="6"/>
      <c r="I436" s="4"/>
    </row>
    <row r="437" spans="1:9" x14ac:dyDescent="0.2">
      <c r="A437"/>
      <c r="B437"/>
      <c r="C437"/>
      <c r="D437"/>
      <c r="H437" s="6"/>
      <c r="I437" s="4"/>
    </row>
    <row r="438" spans="1:9" x14ac:dyDescent="0.2">
      <c r="A438"/>
      <c r="B438"/>
      <c r="C438"/>
      <c r="D438"/>
      <c r="H438" s="6"/>
      <c r="I438" s="4"/>
    </row>
    <row r="439" spans="1:9" x14ac:dyDescent="0.2">
      <c r="A439"/>
      <c r="B439"/>
      <c r="C439"/>
      <c r="D439"/>
      <c r="H439" s="6"/>
      <c r="I439" s="4"/>
    </row>
    <row r="440" spans="1:9" x14ac:dyDescent="0.2">
      <c r="A440"/>
      <c r="B440"/>
      <c r="C440"/>
      <c r="D440"/>
      <c r="H440" s="6"/>
      <c r="I440" s="4"/>
    </row>
    <row r="441" spans="1:9" x14ac:dyDescent="0.2">
      <c r="A441"/>
      <c r="B441"/>
      <c r="C441"/>
      <c r="D441"/>
      <c r="H441" s="6"/>
      <c r="I441" s="4"/>
    </row>
    <row r="442" spans="1:9" x14ac:dyDescent="0.2">
      <c r="A442"/>
      <c r="B442"/>
      <c r="C442"/>
      <c r="D442"/>
      <c r="H442" s="6"/>
      <c r="I442" s="4"/>
    </row>
    <row r="443" spans="1:9" x14ac:dyDescent="0.2">
      <c r="A443"/>
      <c r="B443"/>
      <c r="C443"/>
      <c r="D443"/>
      <c r="H443" s="6"/>
      <c r="I443" s="4"/>
    </row>
    <row r="444" spans="1:9" x14ac:dyDescent="0.2">
      <c r="A444"/>
      <c r="B444"/>
      <c r="C444"/>
      <c r="D444"/>
      <c r="H444" s="6"/>
      <c r="I444" s="4"/>
    </row>
    <row r="445" spans="1:9" x14ac:dyDescent="0.2">
      <c r="A445"/>
      <c r="B445"/>
      <c r="C445"/>
      <c r="D445"/>
      <c r="H445" s="6"/>
      <c r="I445" s="4"/>
    </row>
    <row r="446" spans="1:9" x14ac:dyDescent="0.2">
      <c r="A446"/>
      <c r="B446"/>
      <c r="C446"/>
      <c r="D446"/>
      <c r="H446" s="6"/>
      <c r="I446" s="4"/>
    </row>
    <row r="447" spans="1:9" x14ac:dyDescent="0.2">
      <c r="A447"/>
      <c r="B447"/>
      <c r="C447"/>
      <c r="D447"/>
      <c r="H447" s="6"/>
      <c r="I447" s="4"/>
    </row>
    <row r="448" spans="1:9" x14ac:dyDescent="0.2">
      <c r="A448"/>
      <c r="B448"/>
      <c r="C448"/>
      <c r="D448"/>
      <c r="H448" s="6"/>
      <c r="I448" s="4"/>
    </row>
    <row r="449" spans="1:9" x14ac:dyDescent="0.2">
      <c r="A449"/>
      <c r="B449"/>
      <c r="C449"/>
      <c r="D449"/>
      <c r="H449" s="6"/>
      <c r="I449" s="4"/>
    </row>
    <row r="450" spans="1:9" x14ac:dyDescent="0.2">
      <c r="A450"/>
      <c r="B450"/>
      <c r="C450"/>
      <c r="D450"/>
      <c r="H450" s="6"/>
      <c r="I450" s="4"/>
    </row>
    <row r="451" spans="1:9" x14ac:dyDescent="0.2">
      <c r="A451"/>
      <c r="B451"/>
      <c r="C451"/>
      <c r="D451"/>
      <c r="H451" s="6"/>
      <c r="I451" s="4"/>
    </row>
    <row r="452" spans="1:9" x14ac:dyDescent="0.2">
      <c r="A452"/>
      <c r="B452"/>
      <c r="C452"/>
      <c r="D452"/>
      <c r="H452" s="6"/>
      <c r="I452" s="4"/>
    </row>
    <row r="453" spans="1:9" x14ac:dyDescent="0.2">
      <c r="A453"/>
      <c r="B453"/>
      <c r="C453"/>
      <c r="D453"/>
      <c r="H453" s="6"/>
      <c r="I453" s="4"/>
    </row>
    <row r="454" spans="1:9" x14ac:dyDescent="0.2">
      <c r="A454"/>
      <c r="B454"/>
      <c r="C454"/>
      <c r="D454"/>
      <c r="H454" s="6"/>
      <c r="I454" s="4"/>
    </row>
    <row r="455" spans="1:9" x14ac:dyDescent="0.2">
      <c r="A455"/>
      <c r="B455"/>
      <c r="C455"/>
      <c r="D455"/>
      <c r="H455" s="6"/>
      <c r="I455" s="4"/>
    </row>
    <row r="456" spans="1:9" x14ac:dyDescent="0.2">
      <c r="A456"/>
      <c r="B456"/>
      <c r="C456"/>
      <c r="D456"/>
      <c r="H456" s="6"/>
      <c r="I456" s="4"/>
    </row>
    <row r="457" spans="1:9" x14ac:dyDescent="0.2">
      <c r="A457"/>
      <c r="B457"/>
      <c r="C457"/>
      <c r="D457"/>
      <c r="H457" s="6"/>
      <c r="I457" s="4"/>
    </row>
    <row r="458" spans="1:9" x14ac:dyDescent="0.2">
      <c r="A458"/>
      <c r="B458"/>
      <c r="C458"/>
      <c r="D458"/>
      <c r="H458" s="6"/>
      <c r="I458" s="4"/>
    </row>
    <row r="459" spans="1:9" x14ac:dyDescent="0.2">
      <c r="A459"/>
      <c r="B459"/>
      <c r="C459"/>
      <c r="D459"/>
      <c r="H459" s="6"/>
      <c r="I459" s="4"/>
    </row>
    <row r="460" spans="1:9" x14ac:dyDescent="0.2">
      <c r="A460"/>
      <c r="B460"/>
      <c r="C460"/>
      <c r="D460"/>
      <c r="H460" s="6"/>
      <c r="I460" s="4"/>
    </row>
    <row r="461" spans="1:9" x14ac:dyDescent="0.2">
      <c r="A461"/>
      <c r="B461"/>
      <c r="C461"/>
      <c r="D461"/>
      <c r="H461" s="6"/>
      <c r="I461" s="4"/>
    </row>
    <row r="462" spans="1:9" x14ac:dyDescent="0.2">
      <c r="A462"/>
      <c r="B462"/>
      <c r="C462"/>
      <c r="D462"/>
      <c r="H462" s="6"/>
      <c r="I462" s="4"/>
    </row>
    <row r="463" spans="1:9" x14ac:dyDescent="0.2">
      <c r="A463"/>
      <c r="B463"/>
      <c r="C463"/>
      <c r="D463"/>
      <c r="H463" s="6"/>
      <c r="I463" s="4"/>
    </row>
    <row r="464" spans="1:9" x14ac:dyDescent="0.2">
      <c r="A464"/>
      <c r="B464"/>
      <c r="C464"/>
      <c r="D464"/>
      <c r="H464" s="6"/>
      <c r="I464" s="4"/>
    </row>
    <row r="465" spans="1:9" x14ac:dyDescent="0.2">
      <c r="A465"/>
      <c r="B465"/>
      <c r="C465"/>
      <c r="D465"/>
      <c r="H465" s="6"/>
      <c r="I465" s="4"/>
    </row>
    <row r="466" spans="1:9" x14ac:dyDescent="0.2">
      <c r="A466"/>
      <c r="B466"/>
      <c r="C466"/>
      <c r="D466"/>
      <c r="H466" s="6"/>
      <c r="I466" s="4"/>
    </row>
    <row r="467" spans="1:9" x14ac:dyDescent="0.2">
      <c r="A467"/>
      <c r="B467"/>
      <c r="C467"/>
      <c r="D467"/>
      <c r="H467" s="6"/>
      <c r="I467" s="4"/>
    </row>
    <row r="468" spans="1:9" x14ac:dyDescent="0.2">
      <c r="A468"/>
      <c r="B468"/>
      <c r="C468"/>
      <c r="D468"/>
      <c r="H468" s="6"/>
      <c r="I468" s="4"/>
    </row>
    <row r="469" spans="1:9" x14ac:dyDescent="0.2">
      <c r="A469"/>
      <c r="B469"/>
      <c r="C469"/>
      <c r="D469"/>
      <c r="H469" s="6"/>
      <c r="I469" s="4"/>
    </row>
    <row r="470" spans="1:9" x14ac:dyDescent="0.2">
      <c r="A470"/>
      <c r="B470"/>
      <c r="C470"/>
      <c r="D470"/>
      <c r="H470" s="6"/>
      <c r="I470" s="4"/>
    </row>
    <row r="471" spans="1:9" x14ac:dyDescent="0.2">
      <c r="A471"/>
      <c r="B471"/>
      <c r="C471"/>
      <c r="D471"/>
      <c r="H471" s="6"/>
      <c r="I471" s="4"/>
    </row>
    <row r="472" spans="1:9" x14ac:dyDescent="0.2">
      <c r="A472"/>
      <c r="B472"/>
      <c r="C472"/>
      <c r="D472"/>
      <c r="H472" s="6"/>
      <c r="I472" s="4"/>
    </row>
    <row r="473" spans="1:9" x14ac:dyDescent="0.2">
      <c r="A473"/>
      <c r="B473"/>
      <c r="C473"/>
      <c r="D473"/>
      <c r="H473" s="6"/>
      <c r="I473" s="4"/>
    </row>
    <row r="474" spans="1:9" x14ac:dyDescent="0.2">
      <c r="A474"/>
      <c r="B474"/>
      <c r="C474"/>
      <c r="D474"/>
      <c r="H474" s="6"/>
      <c r="I474" s="4"/>
    </row>
    <row r="475" spans="1:9" x14ac:dyDescent="0.2">
      <c r="A475"/>
      <c r="B475"/>
      <c r="C475"/>
      <c r="D475"/>
      <c r="H475" s="6"/>
      <c r="I475" s="4"/>
    </row>
    <row r="476" spans="1:9" x14ac:dyDescent="0.2">
      <c r="A476"/>
      <c r="B476"/>
      <c r="C476"/>
      <c r="D476"/>
      <c r="H476" s="6"/>
      <c r="I476" s="4"/>
    </row>
    <row r="477" spans="1:9" x14ac:dyDescent="0.2">
      <c r="A477"/>
      <c r="B477"/>
      <c r="C477"/>
      <c r="D477"/>
      <c r="H477" s="6"/>
      <c r="I477" s="4"/>
    </row>
    <row r="478" spans="1:9" x14ac:dyDescent="0.2">
      <c r="A478"/>
      <c r="B478"/>
      <c r="C478"/>
      <c r="D478"/>
      <c r="H478" s="6"/>
      <c r="I478" s="4"/>
    </row>
    <row r="479" spans="1:9" x14ac:dyDescent="0.2">
      <c r="A479"/>
      <c r="B479"/>
      <c r="C479"/>
      <c r="D479"/>
      <c r="H479" s="6"/>
      <c r="I479" s="4"/>
    </row>
    <row r="480" spans="1:9" x14ac:dyDescent="0.2">
      <c r="A480"/>
      <c r="B480"/>
      <c r="C480"/>
      <c r="D480"/>
      <c r="H480" s="6"/>
      <c r="I480" s="4"/>
    </row>
    <row r="481" spans="1:9" x14ac:dyDescent="0.2">
      <c r="A481"/>
      <c r="B481"/>
      <c r="C481"/>
      <c r="D481"/>
      <c r="H481" s="6"/>
      <c r="I481" s="4"/>
    </row>
    <row r="482" spans="1:9" x14ac:dyDescent="0.2">
      <c r="A482"/>
      <c r="B482"/>
      <c r="C482"/>
      <c r="D482"/>
      <c r="H482" s="6"/>
      <c r="I482" s="4"/>
    </row>
    <row r="483" spans="1:9" x14ac:dyDescent="0.2">
      <c r="A483"/>
      <c r="B483"/>
      <c r="C483"/>
      <c r="D483"/>
      <c r="H483" s="6"/>
      <c r="I483" s="4"/>
    </row>
    <row r="484" spans="1:9" x14ac:dyDescent="0.2">
      <c r="A484"/>
      <c r="B484"/>
      <c r="C484"/>
      <c r="D484"/>
      <c r="H484" s="6"/>
      <c r="I484" s="4"/>
    </row>
    <row r="485" spans="1:9" x14ac:dyDescent="0.2">
      <c r="A485"/>
      <c r="B485"/>
      <c r="C485"/>
      <c r="D485"/>
      <c r="H485" s="6"/>
      <c r="I485" s="4"/>
    </row>
    <row r="486" spans="1:9" x14ac:dyDescent="0.2">
      <c r="A486"/>
      <c r="B486"/>
      <c r="C486"/>
      <c r="D486"/>
      <c r="H486" s="6"/>
      <c r="I486" s="4"/>
    </row>
    <row r="487" spans="1:9" x14ac:dyDescent="0.2">
      <c r="A487"/>
      <c r="B487"/>
      <c r="C487"/>
      <c r="D487"/>
      <c r="H487" s="6"/>
      <c r="I487" s="4"/>
    </row>
    <row r="488" spans="1:9" x14ac:dyDescent="0.2">
      <c r="A488"/>
      <c r="B488"/>
      <c r="C488"/>
      <c r="D488"/>
      <c r="H488" s="6"/>
      <c r="I488" s="4"/>
    </row>
    <row r="489" spans="1:9" x14ac:dyDescent="0.2">
      <c r="A489"/>
      <c r="B489"/>
      <c r="C489"/>
      <c r="D489"/>
      <c r="H489" s="6"/>
      <c r="I489" s="4"/>
    </row>
    <row r="490" spans="1:9" x14ac:dyDescent="0.2">
      <c r="A490"/>
      <c r="B490"/>
      <c r="C490"/>
      <c r="D490"/>
      <c r="H490" s="6"/>
      <c r="I490" s="4"/>
    </row>
    <row r="491" spans="1:9" x14ac:dyDescent="0.2">
      <c r="A491"/>
      <c r="B491"/>
      <c r="C491"/>
      <c r="D491"/>
      <c r="H491" s="6"/>
      <c r="I491" s="4"/>
    </row>
    <row r="492" spans="1:9" x14ac:dyDescent="0.2">
      <c r="A492"/>
      <c r="B492"/>
      <c r="C492"/>
      <c r="D492"/>
      <c r="H492" s="6"/>
      <c r="I492" s="4"/>
    </row>
    <row r="493" spans="1:9" x14ac:dyDescent="0.2">
      <c r="A493"/>
      <c r="B493"/>
      <c r="C493"/>
      <c r="D493"/>
      <c r="H493" s="6"/>
      <c r="I493" s="4"/>
    </row>
    <row r="494" spans="1:9" x14ac:dyDescent="0.2">
      <c r="A494"/>
      <c r="B494"/>
      <c r="C494"/>
      <c r="D494"/>
      <c r="H494" s="6"/>
      <c r="I494" s="4"/>
    </row>
    <row r="495" spans="1:9" x14ac:dyDescent="0.2">
      <c r="A495"/>
      <c r="B495"/>
      <c r="C495"/>
      <c r="D495"/>
      <c r="H495" s="6"/>
      <c r="I495" s="4"/>
    </row>
    <row r="496" spans="1:9" x14ac:dyDescent="0.2">
      <c r="A496"/>
      <c r="B496"/>
      <c r="C496"/>
      <c r="D496"/>
      <c r="H496" s="6"/>
      <c r="I496" s="4"/>
    </row>
    <row r="497" spans="1:9" x14ac:dyDescent="0.2">
      <c r="A497"/>
      <c r="B497"/>
      <c r="C497"/>
      <c r="D497"/>
      <c r="H497" s="6"/>
      <c r="I497" s="4"/>
    </row>
    <row r="498" spans="1:9" x14ac:dyDescent="0.2">
      <c r="A498"/>
      <c r="B498"/>
      <c r="C498"/>
      <c r="D498"/>
      <c r="H498" s="6"/>
      <c r="I498" s="4"/>
    </row>
    <row r="499" spans="1:9" x14ac:dyDescent="0.2">
      <c r="A499"/>
      <c r="B499"/>
      <c r="C499"/>
      <c r="D499"/>
      <c r="H499" s="6"/>
      <c r="I499" s="4"/>
    </row>
    <row r="500" spans="1:9" x14ac:dyDescent="0.2">
      <c r="A500"/>
      <c r="B500"/>
      <c r="C500"/>
      <c r="D500"/>
      <c r="H500" s="6"/>
      <c r="I500" s="4"/>
    </row>
    <row r="501" spans="1:9" x14ac:dyDescent="0.2">
      <c r="A501"/>
      <c r="B501"/>
      <c r="C501"/>
      <c r="D501"/>
      <c r="H501" s="6"/>
      <c r="I501" s="4"/>
    </row>
    <row r="502" spans="1:9" x14ac:dyDescent="0.2">
      <c r="A502"/>
      <c r="B502"/>
      <c r="C502"/>
      <c r="D502"/>
      <c r="H502" s="6"/>
      <c r="I502" s="4"/>
    </row>
    <row r="503" spans="1:9" x14ac:dyDescent="0.2">
      <c r="A503"/>
      <c r="B503"/>
      <c r="C503"/>
      <c r="D503"/>
      <c r="H503" s="6"/>
      <c r="I503" s="4"/>
    </row>
    <row r="504" spans="1:9" x14ac:dyDescent="0.2">
      <c r="A504"/>
      <c r="B504"/>
      <c r="C504"/>
      <c r="D504"/>
      <c r="H504" s="6"/>
      <c r="I504" s="4"/>
    </row>
    <row r="505" spans="1:9" x14ac:dyDescent="0.2">
      <c r="A505"/>
      <c r="B505"/>
      <c r="C505"/>
      <c r="D505"/>
      <c r="H505" s="6"/>
      <c r="I505" s="4"/>
    </row>
    <row r="506" spans="1:9" x14ac:dyDescent="0.2">
      <c r="A506"/>
      <c r="B506"/>
      <c r="C506"/>
      <c r="D506"/>
      <c r="H506" s="6"/>
      <c r="I506" s="4"/>
    </row>
    <row r="507" spans="1:9" x14ac:dyDescent="0.2">
      <c r="A507"/>
      <c r="B507"/>
      <c r="C507"/>
      <c r="D507"/>
      <c r="H507" s="6"/>
      <c r="I507" s="4"/>
    </row>
    <row r="508" spans="1:9" x14ac:dyDescent="0.2">
      <c r="A508"/>
      <c r="B508"/>
      <c r="C508"/>
      <c r="D508"/>
      <c r="H508" s="6"/>
      <c r="I508" s="4"/>
    </row>
    <row r="509" spans="1:9" x14ac:dyDescent="0.2">
      <c r="A509"/>
      <c r="B509"/>
      <c r="C509"/>
      <c r="D509"/>
      <c r="H509" s="6"/>
      <c r="I509" s="4"/>
    </row>
    <row r="510" spans="1:9" x14ac:dyDescent="0.2">
      <c r="A510"/>
      <c r="B510"/>
      <c r="C510"/>
      <c r="D510"/>
      <c r="H510" s="6"/>
      <c r="I510" s="4"/>
    </row>
    <row r="511" spans="1:9" x14ac:dyDescent="0.2">
      <c r="A511"/>
      <c r="B511"/>
      <c r="C511"/>
      <c r="D511"/>
      <c r="H511" s="6"/>
      <c r="I511" s="4"/>
    </row>
    <row r="512" spans="1:9" x14ac:dyDescent="0.2">
      <c r="A512"/>
      <c r="B512"/>
      <c r="C512"/>
      <c r="D512"/>
      <c r="H512" s="6"/>
      <c r="I512" s="4"/>
    </row>
    <row r="513" spans="1:9" x14ac:dyDescent="0.2">
      <c r="A513"/>
      <c r="B513"/>
      <c r="C513"/>
      <c r="D513"/>
      <c r="H513" s="6"/>
      <c r="I513" s="4"/>
    </row>
    <row r="514" spans="1:9" x14ac:dyDescent="0.2">
      <c r="A514"/>
      <c r="B514"/>
      <c r="C514"/>
      <c r="D514"/>
      <c r="H514" s="6"/>
      <c r="I514" s="4"/>
    </row>
    <row r="515" spans="1:9" x14ac:dyDescent="0.2">
      <c r="A515"/>
      <c r="B515"/>
      <c r="C515"/>
      <c r="D515"/>
      <c r="H515" s="6"/>
      <c r="I515" s="4"/>
    </row>
    <row r="516" spans="1:9" x14ac:dyDescent="0.2">
      <c r="A516"/>
      <c r="B516"/>
      <c r="C516"/>
      <c r="D516"/>
      <c r="H516" s="6"/>
      <c r="I516" s="4"/>
    </row>
    <row r="517" spans="1:9" x14ac:dyDescent="0.2">
      <c r="A517"/>
      <c r="B517"/>
      <c r="C517"/>
      <c r="D517"/>
      <c r="H517" s="6"/>
      <c r="I517" s="4"/>
    </row>
    <row r="518" spans="1:9" x14ac:dyDescent="0.2">
      <c r="A518"/>
      <c r="B518"/>
      <c r="C518"/>
      <c r="D518"/>
      <c r="H518" s="6"/>
      <c r="I518" s="4"/>
    </row>
    <row r="519" spans="1:9" x14ac:dyDescent="0.2">
      <c r="A519"/>
      <c r="B519"/>
      <c r="C519"/>
      <c r="D519"/>
      <c r="H519" s="6"/>
      <c r="I519" s="4"/>
    </row>
    <row r="520" spans="1:9" x14ac:dyDescent="0.2">
      <c r="A520"/>
      <c r="B520"/>
      <c r="C520"/>
      <c r="D520"/>
      <c r="H520" s="6"/>
      <c r="I520" s="4"/>
    </row>
    <row r="521" spans="1:9" x14ac:dyDescent="0.2">
      <c r="A521"/>
      <c r="B521"/>
      <c r="C521"/>
      <c r="D521"/>
      <c r="H521" s="6"/>
      <c r="I521" s="4"/>
    </row>
    <row r="522" spans="1:9" x14ac:dyDescent="0.2">
      <c r="A522"/>
      <c r="B522"/>
      <c r="C522"/>
      <c r="D522"/>
      <c r="H522" s="6"/>
      <c r="I522" s="4"/>
    </row>
    <row r="523" spans="1:9" x14ac:dyDescent="0.2">
      <c r="A523"/>
      <c r="B523"/>
      <c r="C523"/>
      <c r="D523"/>
      <c r="H523" s="6"/>
      <c r="I523" s="4"/>
    </row>
    <row r="524" spans="1:9" x14ac:dyDescent="0.2">
      <c r="A524"/>
      <c r="B524"/>
      <c r="C524"/>
      <c r="D524"/>
      <c r="H524" s="6"/>
      <c r="I524" s="4"/>
    </row>
    <row r="525" spans="1:9" x14ac:dyDescent="0.2">
      <c r="A525"/>
      <c r="B525"/>
      <c r="C525"/>
      <c r="D525"/>
      <c r="H525" s="6"/>
      <c r="I525" s="4"/>
    </row>
    <row r="526" spans="1:9" x14ac:dyDescent="0.2">
      <c r="A526"/>
      <c r="B526"/>
      <c r="C526"/>
      <c r="D526"/>
      <c r="H526" s="6"/>
      <c r="I526" s="4"/>
    </row>
    <row r="527" spans="1:9" x14ac:dyDescent="0.2">
      <c r="A527"/>
      <c r="B527"/>
      <c r="C527"/>
      <c r="D527"/>
      <c r="H527" s="6"/>
      <c r="I527" s="4"/>
    </row>
    <row r="528" spans="1:9" x14ac:dyDescent="0.2">
      <c r="A528"/>
      <c r="B528"/>
      <c r="C528"/>
      <c r="D528"/>
      <c r="H528" s="6"/>
      <c r="I528" s="4"/>
    </row>
    <row r="529" spans="1:9" x14ac:dyDescent="0.2">
      <c r="A529"/>
      <c r="B529"/>
      <c r="C529"/>
      <c r="D529"/>
      <c r="H529" s="6"/>
      <c r="I529" s="4"/>
    </row>
    <row r="530" spans="1:9" x14ac:dyDescent="0.2">
      <c r="A530"/>
      <c r="B530"/>
      <c r="C530"/>
      <c r="D530"/>
      <c r="H530" s="6"/>
      <c r="I530" s="4"/>
    </row>
    <row r="531" spans="1:9" x14ac:dyDescent="0.2">
      <c r="A531"/>
      <c r="B531"/>
      <c r="C531"/>
      <c r="D531"/>
      <c r="H531" s="6"/>
      <c r="I531" s="4"/>
    </row>
    <row r="532" spans="1:9" x14ac:dyDescent="0.2">
      <c r="A532"/>
      <c r="B532"/>
      <c r="C532"/>
      <c r="D532"/>
      <c r="H532" s="6"/>
      <c r="I532" s="4"/>
    </row>
    <row r="533" spans="1:9" x14ac:dyDescent="0.2">
      <c r="A533"/>
      <c r="B533"/>
      <c r="C533"/>
      <c r="D533"/>
      <c r="H533" s="6"/>
      <c r="I533" s="4"/>
    </row>
    <row r="534" spans="1:9" x14ac:dyDescent="0.2">
      <c r="A534"/>
      <c r="B534"/>
      <c r="C534"/>
      <c r="D534"/>
      <c r="H534" s="6"/>
      <c r="I534" s="4"/>
    </row>
    <row r="535" spans="1:9" x14ac:dyDescent="0.2">
      <c r="A535"/>
      <c r="B535"/>
      <c r="C535"/>
      <c r="D535"/>
      <c r="H535" s="6"/>
      <c r="I535" s="4"/>
    </row>
    <row r="536" spans="1:9" x14ac:dyDescent="0.2">
      <c r="A536"/>
      <c r="B536"/>
      <c r="C536"/>
      <c r="D536"/>
      <c r="H536" s="6"/>
      <c r="I536" s="4"/>
    </row>
    <row r="537" spans="1:9" x14ac:dyDescent="0.2">
      <c r="A537"/>
      <c r="B537"/>
      <c r="C537"/>
      <c r="D537"/>
      <c r="H537" s="6"/>
      <c r="I537" s="4"/>
    </row>
    <row r="538" spans="1:9" x14ac:dyDescent="0.2">
      <c r="A538"/>
      <c r="B538"/>
      <c r="C538"/>
      <c r="D538"/>
      <c r="H538" s="6"/>
      <c r="I538" s="4"/>
    </row>
    <row r="539" spans="1:9" x14ac:dyDescent="0.2">
      <c r="A539"/>
      <c r="B539"/>
      <c r="C539"/>
      <c r="D539"/>
      <c r="H539" s="6"/>
      <c r="I539" s="4"/>
    </row>
    <row r="540" spans="1:9" x14ac:dyDescent="0.2">
      <c r="A540"/>
      <c r="B540"/>
      <c r="C540"/>
      <c r="D540"/>
      <c r="H540" s="6"/>
      <c r="I540" s="4"/>
    </row>
    <row r="541" spans="1:9" x14ac:dyDescent="0.2">
      <c r="A541"/>
      <c r="B541"/>
      <c r="C541"/>
      <c r="D541"/>
      <c r="H541" s="6"/>
      <c r="I541" s="4"/>
    </row>
    <row r="542" spans="1:9" x14ac:dyDescent="0.2">
      <c r="A542"/>
      <c r="B542"/>
      <c r="C542"/>
      <c r="D542"/>
      <c r="H542" s="6"/>
      <c r="I542" s="4"/>
    </row>
    <row r="543" spans="1:9" x14ac:dyDescent="0.2">
      <c r="A543"/>
      <c r="B543"/>
      <c r="C543"/>
      <c r="D543"/>
      <c r="H543" s="6"/>
      <c r="I543" s="4"/>
    </row>
    <row r="544" spans="1:9" x14ac:dyDescent="0.2">
      <c r="A544"/>
      <c r="B544"/>
      <c r="C544"/>
      <c r="D544"/>
      <c r="H544" s="6"/>
      <c r="I544" s="4"/>
    </row>
    <row r="545" spans="1:9" x14ac:dyDescent="0.2">
      <c r="A545"/>
      <c r="B545"/>
      <c r="C545"/>
      <c r="D545"/>
      <c r="H545" s="6"/>
      <c r="I545" s="4"/>
    </row>
    <row r="546" spans="1:9" x14ac:dyDescent="0.2">
      <c r="A546"/>
      <c r="B546"/>
      <c r="C546"/>
      <c r="D546"/>
      <c r="H546" s="6"/>
      <c r="I546" s="4"/>
    </row>
    <row r="547" spans="1:9" x14ac:dyDescent="0.2">
      <c r="A547"/>
      <c r="B547"/>
      <c r="C547"/>
      <c r="D547"/>
      <c r="H547" s="6"/>
      <c r="I547" s="4"/>
    </row>
    <row r="548" spans="1:9" x14ac:dyDescent="0.2">
      <c r="A548"/>
      <c r="B548"/>
      <c r="C548"/>
      <c r="D548"/>
      <c r="H548" s="6"/>
      <c r="I548" s="4"/>
    </row>
    <row r="549" spans="1:9" x14ac:dyDescent="0.2">
      <c r="A549"/>
      <c r="B549"/>
      <c r="C549"/>
      <c r="D549"/>
      <c r="H549" s="6"/>
      <c r="I549" s="4"/>
    </row>
    <row r="550" spans="1:9" x14ac:dyDescent="0.2">
      <c r="A550"/>
      <c r="B550"/>
      <c r="C550"/>
      <c r="D550"/>
      <c r="H550" s="6"/>
      <c r="I550" s="4"/>
    </row>
    <row r="551" spans="1:9" x14ac:dyDescent="0.2">
      <c r="A551"/>
      <c r="B551"/>
      <c r="C551"/>
      <c r="D551"/>
      <c r="H551" s="6"/>
      <c r="I551" s="4"/>
    </row>
    <row r="552" spans="1:9" x14ac:dyDescent="0.2">
      <c r="A552"/>
      <c r="B552"/>
      <c r="C552"/>
      <c r="D552"/>
      <c r="H552" s="6"/>
      <c r="I552" s="4"/>
    </row>
    <row r="553" spans="1:9" x14ac:dyDescent="0.2">
      <c r="A553"/>
      <c r="B553"/>
      <c r="C553"/>
      <c r="D553"/>
      <c r="H553" s="6"/>
      <c r="I553" s="4"/>
    </row>
    <row r="554" spans="1:9" x14ac:dyDescent="0.2">
      <c r="A554"/>
      <c r="B554"/>
      <c r="C554"/>
      <c r="D554"/>
      <c r="H554" s="6"/>
      <c r="I554" s="4"/>
    </row>
    <row r="555" spans="1:9" x14ac:dyDescent="0.2">
      <c r="A555"/>
      <c r="B555"/>
      <c r="C555"/>
      <c r="D555"/>
      <c r="H555" s="6"/>
      <c r="I555" s="4"/>
    </row>
    <row r="556" spans="1:9" x14ac:dyDescent="0.2">
      <c r="A556"/>
      <c r="B556"/>
      <c r="C556"/>
      <c r="D556"/>
      <c r="H556" s="6"/>
      <c r="I556" s="4"/>
    </row>
    <row r="557" spans="1:9" x14ac:dyDescent="0.2">
      <c r="A557"/>
      <c r="B557"/>
      <c r="C557"/>
      <c r="D557"/>
      <c r="H557" s="6"/>
      <c r="I557" s="4"/>
    </row>
    <row r="558" spans="1:9" x14ac:dyDescent="0.2">
      <c r="A558"/>
      <c r="B558"/>
      <c r="C558"/>
      <c r="D558"/>
      <c r="H558" s="6"/>
      <c r="I558" s="4"/>
    </row>
    <row r="559" spans="1:9" x14ac:dyDescent="0.2">
      <c r="A559"/>
      <c r="B559"/>
      <c r="C559"/>
      <c r="D559"/>
      <c r="H559" s="6"/>
      <c r="I559" s="4"/>
    </row>
    <row r="560" spans="1:9" x14ac:dyDescent="0.2">
      <c r="A560"/>
      <c r="B560"/>
      <c r="C560"/>
      <c r="D560"/>
      <c r="H560" s="6"/>
      <c r="I560" s="4"/>
    </row>
    <row r="561" spans="1:9" x14ac:dyDescent="0.2">
      <c r="A561"/>
      <c r="B561"/>
      <c r="C561"/>
      <c r="D561"/>
      <c r="H561" s="6"/>
      <c r="I561" s="4"/>
    </row>
    <row r="562" spans="1:9" x14ac:dyDescent="0.2">
      <c r="A562"/>
      <c r="B562"/>
      <c r="C562"/>
      <c r="D562"/>
      <c r="H562" s="6"/>
      <c r="I562" s="4"/>
    </row>
    <row r="563" spans="1:9" x14ac:dyDescent="0.2">
      <c r="A563"/>
      <c r="B563"/>
      <c r="C563"/>
      <c r="D563"/>
      <c r="H563" s="6"/>
      <c r="I563" s="4"/>
    </row>
    <row r="564" spans="1:9" x14ac:dyDescent="0.2">
      <c r="A564"/>
      <c r="B564"/>
      <c r="C564"/>
      <c r="D564"/>
      <c r="H564" s="6"/>
      <c r="I564" s="4"/>
    </row>
    <row r="565" spans="1:9" x14ac:dyDescent="0.2">
      <c r="A565"/>
      <c r="B565"/>
      <c r="C565"/>
      <c r="D565"/>
      <c r="H565" s="6"/>
      <c r="I565" s="4"/>
    </row>
    <row r="566" spans="1:9" x14ac:dyDescent="0.2">
      <c r="A566"/>
      <c r="B566"/>
      <c r="C566"/>
      <c r="D566"/>
      <c r="H566" s="6"/>
      <c r="I566" s="4"/>
    </row>
    <row r="567" spans="1:9" x14ac:dyDescent="0.2">
      <c r="A567"/>
      <c r="B567"/>
      <c r="C567"/>
      <c r="D567"/>
      <c r="H567" s="6"/>
      <c r="I567" s="4"/>
    </row>
    <row r="568" spans="1:9" x14ac:dyDescent="0.2">
      <c r="A568"/>
      <c r="B568"/>
      <c r="C568"/>
      <c r="D568"/>
      <c r="H568" s="6"/>
      <c r="I568" s="4"/>
    </row>
    <row r="569" spans="1:9" x14ac:dyDescent="0.2">
      <c r="A569"/>
      <c r="B569"/>
      <c r="C569"/>
      <c r="D569"/>
      <c r="H569" s="6"/>
      <c r="I569" s="4"/>
    </row>
    <row r="570" spans="1:9" x14ac:dyDescent="0.2">
      <c r="A570"/>
      <c r="B570"/>
      <c r="C570"/>
      <c r="D570"/>
      <c r="H570" s="6"/>
      <c r="I570" s="4"/>
    </row>
    <row r="571" spans="1:9" x14ac:dyDescent="0.2">
      <c r="A571"/>
      <c r="B571"/>
      <c r="C571"/>
      <c r="D571"/>
      <c r="H571" s="6"/>
      <c r="I571" s="4"/>
    </row>
    <row r="572" spans="1:9" x14ac:dyDescent="0.2">
      <c r="A572"/>
      <c r="B572"/>
      <c r="C572"/>
      <c r="D572"/>
      <c r="H572" s="6"/>
      <c r="I572" s="4"/>
    </row>
    <row r="573" spans="1:9" x14ac:dyDescent="0.2">
      <c r="A573"/>
      <c r="B573"/>
      <c r="C573"/>
      <c r="D573"/>
      <c r="H573" s="6"/>
      <c r="I573" s="4"/>
    </row>
    <row r="574" spans="1:9" x14ac:dyDescent="0.2">
      <c r="A574"/>
      <c r="B574"/>
      <c r="C574"/>
      <c r="D574"/>
      <c r="H574" s="6"/>
      <c r="I574" s="4"/>
    </row>
    <row r="575" spans="1:9" x14ac:dyDescent="0.2">
      <c r="A575"/>
      <c r="B575"/>
      <c r="C575"/>
      <c r="D575"/>
      <c r="H575" s="6"/>
      <c r="I575" s="4"/>
    </row>
    <row r="576" spans="1:9" x14ac:dyDescent="0.2">
      <c r="A576"/>
      <c r="B576"/>
      <c r="C576"/>
      <c r="D576"/>
      <c r="H576" s="6"/>
      <c r="I576" s="4"/>
    </row>
    <row r="577" spans="1:9" x14ac:dyDescent="0.2">
      <c r="A577"/>
      <c r="B577"/>
      <c r="C577"/>
      <c r="D577"/>
      <c r="H577" s="6"/>
      <c r="I577" s="4"/>
    </row>
    <row r="578" spans="1:9" x14ac:dyDescent="0.2">
      <c r="A578"/>
      <c r="B578"/>
      <c r="C578"/>
      <c r="D578"/>
      <c r="H578" s="6"/>
      <c r="I578" s="4"/>
    </row>
    <row r="579" spans="1:9" x14ac:dyDescent="0.2">
      <c r="A579"/>
      <c r="B579"/>
      <c r="C579"/>
      <c r="D579"/>
      <c r="H579" s="6"/>
      <c r="I579" s="4"/>
    </row>
    <row r="580" spans="1:9" x14ac:dyDescent="0.2">
      <c r="A580"/>
      <c r="B580"/>
      <c r="C580"/>
      <c r="D580"/>
      <c r="H580" s="6"/>
      <c r="I580" s="4"/>
    </row>
    <row r="581" spans="1:9" x14ac:dyDescent="0.2">
      <c r="A581"/>
      <c r="B581"/>
      <c r="C581"/>
      <c r="D581"/>
      <c r="H581" s="6"/>
      <c r="I581" s="4"/>
    </row>
    <row r="582" spans="1:9" x14ac:dyDescent="0.2">
      <c r="A582"/>
      <c r="B582"/>
      <c r="C582"/>
      <c r="D582"/>
      <c r="H582" s="6"/>
      <c r="I582" s="4"/>
    </row>
    <row r="583" spans="1:9" x14ac:dyDescent="0.2">
      <c r="A583"/>
      <c r="B583"/>
      <c r="C583"/>
      <c r="D583"/>
      <c r="H583" s="6"/>
      <c r="I583" s="4"/>
    </row>
    <row r="584" spans="1:9" x14ac:dyDescent="0.2">
      <c r="A584"/>
      <c r="B584"/>
      <c r="C584"/>
      <c r="D584"/>
      <c r="H584" s="6"/>
      <c r="I584" s="4"/>
    </row>
    <row r="585" spans="1:9" x14ac:dyDescent="0.2">
      <c r="A585"/>
      <c r="B585"/>
      <c r="C585"/>
      <c r="D585"/>
      <c r="H585" s="6"/>
      <c r="I585" s="4"/>
    </row>
    <row r="586" spans="1:9" x14ac:dyDescent="0.2">
      <c r="A586"/>
      <c r="B586"/>
      <c r="C586"/>
      <c r="D586"/>
      <c r="H586" s="6"/>
      <c r="I586" s="4"/>
    </row>
    <row r="587" spans="1:9" x14ac:dyDescent="0.2">
      <c r="A587"/>
      <c r="B587"/>
      <c r="C587"/>
      <c r="D587"/>
      <c r="H587" s="6"/>
      <c r="I587" s="4"/>
    </row>
    <row r="588" spans="1:9" x14ac:dyDescent="0.2">
      <c r="A588"/>
      <c r="B588"/>
      <c r="C588"/>
      <c r="D588"/>
      <c r="H588" s="6"/>
      <c r="I588" s="4"/>
    </row>
    <row r="589" spans="1:9" x14ac:dyDescent="0.2">
      <c r="A589"/>
      <c r="B589"/>
      <c r="C589"/>
      <c r="D589"/>
      <c r="H589" s="6"/>
      <c r="I589" s="4"/>
    </row>
    <row r="590" spans="1:9" x14ac:dyDescent="0.2">
      <c r="A590"/>
      <c r="B590"/>
      <c r="C590"/>
      <c r="D590"/>
      <c r="H590" s="6"/>
      <c r="I590" s="4"/>
    </row>
    <row r="591" spans="1:9" x14ac:dyDescent="0.2">
      <c r="A591"/>
      <c r="B591"/>
      <c r="C591"/>
      <c r="D591"/>
      <c r="H591" s="6"/>
      <c r="I591" s="4"/>
    </row>
    <row r="592" spans="1:9" x14ac:dyDescent="0.2">
      <c r="A592"/>
      <c r="B592"/>
      <c r="C592"/>
      <c r="D592"/>
      <c r="H592" s="6"/>
      <c r="I592" s="4"/>
    </row>
    <row r="593" spans="1:9" x14ac:dyDescent="0.2">
      <c r="A593"/>
      <c r="B593"/>
      <c r="C593"/>
      <c r="D593"/>
      <c r="H593" s="6"/>
      <c r="I593" s="4"/>
    </row>
    <row r="594" spans="1:9" x14ac:dyDescent="0.2">
      <c r="A594"/>
      <c r="B594"/>
      <c r="C594"/>
      <c r="D594"/>
      <c r="H594" s="6"/>
      <c r="I594" s="4"/>
    </row>
    <row r="595" spans="1:9" x14ac:dyDescent="0.2">
      <c r="A595"/>
      <c r="B595"/>
      <c r="C595"/>
      <c r="D595"/>
      <c r="H595" s="6"/>
      <c r="I595" s="4"/>
    </row>
    <row r="596" spans="1:9" x14ac:dyDescent="0.2">
      <c r="A596"/>
      <c r="B596"/>
      <c r="C596"/>
      <c r="D596"/>
      <c r="H596" s="6"/>
      <c r="I596" s="4"/>
    </row>
    <row r="597" spans="1:9" x14ac:dyDescent="0.2">
      <c r="A597"/>
      <c r="B597"/>
      <c r="C597"/>
      <c r="D597"/>
      <c r="H597" s="6"/>
      <c r="I597" s="4"/>
    </row>
    <row r="598" spans="1:9" x14ac:dyDescent="0.2">
      <c r="A598"/>
      <c r="B598"/>
      <c r="C598"/>
      <c r="D598"/>
      <c r="H598" s="6"/>
      <c r="I598" s="4"/>
    </row>
    <row r="599" spans="1:9" x14ac:dyDescent="0.2">
      <c r="A599"/>
      <c r="B599"/>
      <c r="C599"/>
      <c r="D599"/>
      <c r="H599" s="6"/>
      <c r="I599" s="4"/>
    </row>
    <row r="600" spans="1:9" x14ac:dyDescent="0.2">
      <c r="A600"/>
      <c r="B600"/>
      <c r="C600"/>
      <c r="D600"/>
      <c r="H600" s="6"/>
      <c r="I600" s="4"/>
    </row>
    <row r="601" spans="1:9" x14ac:dyDescent="0.2">
      <c r="A601"/>
      <c r="B601"/>
      <c r="C601"/>
      <c r="D601"/>
      <c r="H601" s="6"/>
      <c r="I601" s="4"/>
    </row>
    <row r="602" spans="1:9" x14ac:dyDescent="0.2">
      <c r="A602"/>
      <c r="B602"/>
      <c r="C602"/>
      <c r="D602"/>
      <c r="H602" s="6"/>
      <c r="I602" s="4"/>
    </row>
    <row r="603" spans="1:9" x14ac:dyDescent="0.2">
      <c r="A603"/>
      <c r="B603"/>
      <c r="C603"/>
      <c r="D603"/>
      <c r="H603" s="6"/>
      <c r="I603" s="4"/>
    </row>
    <row r="604" spans="1:9" x14ac:dyDescent="0.2">
      <c r="A604"/>
      <c r="B604"/>
      <c r="C604"/>
      <c r="D604"/>
      <c r="H604" s="6"/>
      <c r="I604" s="4"/>
    </row>
    <row r="605" spans="1:9" x14ac:dyDescent="0.2">
      <c r="A605"/>
      <c r="B605"/>
      <c r="C605"/>
      <c r="D605"/>
      <c r="H605" s="6"/>
      <c r="I605" s="4"/>
    </row>
    <row r="606" spans="1:9" x14ac:dyDescent="0.2">
      <c r="A606"/>
      <c r="B606"/>
      <c r="C606"/>
      <c r="D606"/>
      <c r="H606" s="6"/>
      <c r="I606" s="4"/>
    </row>
    <row r="607" spans="1:9" x14ac:dyDescent="0.2">
      <c r="A607"/>
      <c r="B607"/>
      <c r="C607"/>
      <c r="D607"/>
      <c r="H607" s="6"/>
      <c r="I607" s="4"/>
    </row>
    <row r="608" spans="1:9" x14ac:dyDescent="0.2">
      <c r="A608"/>
      <c r="B608"/>
      <c r="C608"/>
      <c r="D608"/>
      <c r="H608" s="6"/>
      <c r="I608" s="4"/>
    </row>
    <row r="609" spans="1:9" x14ac:dyDescent="0.2">
      <c r="A609"/>
      <c r="B609"/>
      <c r="C609"/>
      <c r="D609"/>
      <c r="H609" s="6"/>
      <c r="I609" s="4"/>
    </row>
    <row r="610" spans="1:9" x14ac:dyDescent="0.2">
      <c r="A610"/>
      <c r="B610"/>
      <c r="C610"/>
      <c r="D610"/>
      <c r="H610" s="6"/>
      <c r="I610" s="4"/>
    </row>
    <row r="611" spans="1:9" x14ac:dyDescent="0.2">
      <c r="A611"/>
      <c r="B611"/>
      <c r="C611"/>
      <c r="D611"/>
      <c r="H611" s="6"/>
      <c r="I611" s="4"/>
    </row>
    <row r="612" spans="1:9" x14ac:dyDescent="0.2">
      <c r="A612"/>
      <c r="B612"/>
      <c r="C612"/>
      <c r="D612"/>
      <c r="H612" s="6"/>
      <c r="I612" s="4"/>
    </row>
    <row r="613" spans="1:9" x14ac:dyDescent="0.2">
      <c r="A613"/>
      <c r="B613"/>
      <c r="C613"/>
      <c r="D613"/>
      <c r="H613" s="6"/>
      <c r="I613" s="4"/>
    </row>
    <row r="614" spans="1:9" x14ac:dyDescent="0.2">
      <c r="A614"/>
      <c r="B614"/>
      <c r="C614"/>
      <c r="D614"/>
      <c r="H614" s="6"/>
      <c r="I614" s="4"/>
    </row>
    <row r="615" spans="1:9" x14ac:dyDescent="0.2">
      <c r="A615"/>
      <c r="B615"/>
      <c r="C615"/>
      <c r="D615"/>
      <c r="H615" s="6"/>
      <c r="I615" s="4"/>
    </row>
    <row r="616" spans="1:9" x14ac:dyDescent="0.2">
      <c r="A616"/>
      <c r="B616"/>
      <c r="C616"/>
      <c r="D616"/>
      <c r="H616" s="6"/>
      <c r="I616" s="4"/>
    </row>
    <row r="617" spans="1:9" x14ac:dyDescent="0.2">
      <c r="A617"/>
      <c r="B617"/>
      <c r="C617"/>
      <c r="D617"/>
      <c r="H617" s="6"/>
      <c r="I617" s="4"/>
    </row>
    <row r="618" spans="1:9" x14ac:dyDescent="0.2">
      <c r="A618"/>
      <c r="B618"/>
      <c r="C618"/>
      <c r="D618"/>
      <c r="H618" s="6"/>
      <c r="I618" s="4"/>
    </row>
    <row r="619" spans="1:9" x14ac:dyDescent="0.2">
      <c r="A619"/>
      <c r="B619"/>
      <c r="C619"/>
      <c r="D619"/>
      <c r="H619" s="6"/>
      <c r="I619" s="4"/>
    </row>
    <row r="620" spans="1:9" x14ac:dyDescent="0.2">
      <c r="A620"/>
      <c r="B620"/>
      <c r="C620"/>
      <c r="D620"/>
      <c r="H620" s="6"/>
      <c r="I620" s="4"/>
    </row>
    <row r="621" spans="1:9" x14ac:dyDescent="0.2">
      <c r="A621"/>
      <c r="B621"/>
      <c r="C621"/>
      <c r="D621"/>
      <c r="H621" s="6"/>
      <c r="I621" s="4"/>
    </row>
    <row r="622" spans="1:9" x14ac:dyDescent="0.2">
      <c r="A622"/>
      <c r="B622"/>
      <c r="C622"/>
      <c r="D622"/>
      <c r="H622" s="6"/>
      <c r="I622" s="4"/>
    </row>
    <row r="623" spans="1:9" x14ac:dyDescent="0.2">
      <c r="A623"/>
      <c r="B623"/>
      <c r="C623"/>
      <c r="D623"/>
      <c r="H623" s="6"/>
      <c r="I623" s="4"/>
    </row>
    <row r="624" spans="1:9" x14ac:dyDescent="0.2">
      <c r="A624"/>
      <c r="B624"/>
      <c r="C624"/>
      <c r="D624"/>
      <c r="H624" s="6"/>
      <c r="I624" s="4"/>
    </row>
    <row r="625" spans="1:9" x14ac:dyDescent="0.2">
      <c r="A625"/>
      <c r="B625"/>
      <c r="C625"/>
      <c r="D625"/>
      <c r="H625" s="6"/>
      <c r="I625" s="4"/>
    </row>
    <row r="626" spans="1:9" x14ac:dyDescent="0.2">
      <c r="A626"/>
      <c r="B626"/>
      <c r="C626"/>
      <c r="D626"/>
      <c r="H626" s="6"/>
      <c r="I626" s="4"/>
    </row>
    <row r="627" spans="1:9" x14ac:dyDescent="0.2">
      <c r="A627"/>
      <c r="B627"/>
      <c r="C627"/>
      <c r="D627"/>
      <c r="H627" s="6"/>
      <c r="I627" s="4"/>
    </row>
    <row r="628" spans="1:9" x14ac:dyDescent="0.2">
      <c r="A628"/>
      <c r="B628"/>
      <c r="C628"/>
      <c r="D628"/>
      <c r="H628" s="6"/>
      <c r="I628" s="4"/>
    </row>
    <row r="629" spans="1:9" x14ac:dyDescent="0.2">
      <c r="A629"/>
      <c r="B629"/>
      <c r="C629"/>
      <c r="D629"/>
      <c r="H629" s="6"/>
      <c r="I629" s="4"/>
    </row>
    <row r="630" spans="1:9" x14ac:dyDescent="0.2">
      <c r="A630"/>
      <c r="B630"/>
      <c r="C630"/>
      <c r="D630"/>
      <c r="H630" s="6"/>
      <c r="I630" s="4"/>
    </row>
    <row r="631" spans="1:9" x14ac:dyDescent="0.2">
      <c r="A631"/>
      <c r="B631"/>
      <c r="C631"/>
      <c r="D631"/>
      <c r="H631" s="6"/>
      <c r="I631" s="4"/>
    </row>
    <row r="632" spans="1:9" x14ac:dyDescent="0.2">
      <c r="A632"/>
      <c r="B632"/>
      <c r="C632"/>
      <c r="D632"/>
      <c r="H632" s="6"/>
      <c r="I632" s="4"/>
    </row>
    <row r="633" spans="1:9" x14ac:dyDescent="0.2">
      <c r="A633"/>
      <c r="B633"/>
      <c r="C633"/>
      <c r="D633"/>
      <c r="H633" s="6"/>
      <c r="I633" s="4"/>
    </row>
    <row r="634" spans="1:9" x14ac:dyDescent="0.2">
      <c r="A634"/>
      <c r="B634"/>
      <c r="C634"/>
      <c r="D634"/>
      <c r="H634" s="6"/>
      <c r="I634" s="4"/>
    </row>
    <row r="635" spans="1:9" x14ac:dyDescent="0.2">
      <c r="A635"/>
      <c r="B635"/>
      <c r="C635"/>
      <c r="D635"/>
      <c r="H635" s="6"/>
      <c r="I635" s="4"/>
    </row>
    <row r="636" spans="1:9" x14ac:dyDescent="0.2">
      <c r="A636"/>
      <c r="B636"/>
      <c r="C636"/>
      <c r="D636"/>
      <c r="H636" s="6"/>
      <c r="I636" s="4"/>
    </row>
    <row r="637" spans="1:9" x14ac:dyDescent="0.2">
      <c r="A637"/>
      <c r="B637"/>
      <c r="C637"/>
      <c r="D637"/>
      <c r="H637" s="6"/>
      <c r="I637" s="4"/>
    </row>
    <row r="638" spans="1:9" x14ac:dyDescent="0.2">
      <c r="A638"/>
      <c r="B638"/>
      <c r="C638"/>
      <c r="D638"/>
      <c r="H638" s="6"/>
      <c r="I638" s="4"/>
    </row>
    <row r="639" spans="1:9" x14ac:dyDescent="0.2">
      <c r="A639"/>
      <c r="B639"/>
      <c r="C639"/>
      <c r="D639"/>
      <c r="H639" s="6"/>
      <c r="I639" s="4"/>
    </row>
    <row r="640" spans="1:9" x14ac:dyDescent="0.2">
      <c r="A640"/>
      <c r="B640"/>
      <c r="C640"/>
      <c r="D640"/>
      <c r="H640" s="6"/>
      <c r="I640" s="4"/>
    </row>
    <row r="641" spans="1:9" x14ac:dyDescent="0.2">
      <c r="A641"/>
      <c r="B641"/>
      <c r="C641"/>
      <c r="D641"/>
      <c r="H641" s="6"/>
      <c r="I641" s="4"/>
    </row>
    <row r="642" spans="1:9" x14ac:dyDescent="0.2">
      <c r="A642"/>
      <c r="B642"/>
      <c r="C642"/>
      <c r="D642"/>
      <c r="H642" s="6"/>
      <c r="I642" s="4"/>
    </row>
    <row r="643" spans="1:9" x14ac:dyDescent="0.2">
      <c r="A643"/>
      <c r="B643"/>
      <c r="C643"/>
      <c r="D643"/>
      <c r="H643" s="6"/>
      <c r="I643" s="4"/>
    </row>
    <row r="644" spans="1:9" x14ac:dyDescent="0.2">
      <c r="A644"/>
      <c r="B644"/>
      <c r="C644"/>
      <c r="D644"/>
      <c r="H644" s="6"/>
      <c r="I644" s="4"/>
    </row>
    <row r="645" spans="1:9" x14ac:dyDescent="0.2">
      <c r="A645"/>
      <c r="B645"/>
      <c r="C645"/>
      <c r="D645"/>
      <c r="H645" s="6"/>
      <c r="I645" s="4"/>
    </row>
    <row r="646" spans="1:9" x14ac:dyDescent="0.2">
      <c r="A646"/>
      <c r="B646"/>
      <c r="C646"/>
      <c r="D646"/>
      <c r="H646" s="6"/>
      <c r="I646" s="4"/>
    </row>
    <row r="647" spans="1:9" x14ac:dyDescent="0.2">
      <c r="A647"/>
      <c r="B647"/>
      <c r="C647"/>
      <c r="D647"/>
      <c r="H647" s="6"/>
      <c r="I647" s="4"/>
    </row>
    <row r="648" spans="1:9" x14ac:dyDescent="0.2">
      <c r="A648"/>
      <c r="B648"/>
      <c r="C648"/>
      <c r="D648"/>
      <c r="H648" s="6"/>
      <c r="I648" s="4"/>
    </row>
    <row r="649" spans="1:9" x14ac:dyDescent="0.2">
      <c r="A649"/>
      <c r="B649"/>
      <c r="C649"/>
      <c r="D649"/>
      <c r="H649" s="6"/>
      <c r="I649" s="4"/>
    </row>
    <row r="650" spans="1:9" x14ac:dyDescent="0.2">
      <c r="A650"/>
      <c r="B650"/>
      <c r="C650"/>
      <c r="D650"/>
      <c r="H650" s="6"/>
      <c r="I650" s="4"/>
    </row>
    <row r="651" spans="1:9" x14ac:dyDescent="0.2">
      <c r="A651"/>
      <c r="B651"/>
      <c r="C651"/>
      <c r="D651"/>
      <c r="H651" s="6"/>
      <c r="I651" s="4"/>
    </row>
    <row r="652" spans="1:9" x14ac:dyDescent="0.2">
      <c r="A652"/>
      <c r="B652"/>
      <c r="C652"/>
      <c r="D652"/>
      <c r="H652" s="6"/>
      <c r="I652" s="4"/>
    </row>
    <row r="653" spans="1:9" x14ac:dyDescent="0.2">
      <c r="A653"/>
      <c r="B653"/>
      <c r="C653"/>
      <c r="D653"/>
      <c r="H653" s="6"/>
      <c r="I653" s="4"/>
    </row>
    <row r="654" spans="1:9" x14ac:dyDescent="0.2">
      <c r="A654"/>
      <c r="B654"/>
      <c r="C654"/>
      <c r="D654"/>
      <c r="H654" s="6"/>
      <c r="I654" s="4"/>
    </row>
    <row r="655" spans="1:9" x14ac:dyDescent="0.2">
      <c r="A655"/>
      <c r="B655"/>
      <c r="C655"/>
      <c r="D655"/>
      <c r="H655" s="6"/>
      <c r="I655" s="4"/>
    </row>
    <row r="656" spans="1:9" x14ac:dyDescent="0.2">
      <c r="A656"/>
      <c r="B656"/>
      <c r="C656"/>
      <c r="D656"/>
      <c r="H656" s="6"/>
      <c r="I656" s="4"/>
    </row>
    <row r="657" spans="1:9" x14ac:dyDescent="0.2">
      <c r="A657"/>
      <c r="B657"/>
      <c r="C657"/>
      <c r="D657"/>
      <c r="H657" s="6"/>
      <c r="I657" s="4"/>
    </row>
    <row r="658" spans="1:9" x14ac:dyDescent="0.2">
      <c r="A658"/>
      <c r="B658"/>
      <c r="C658"/>
      <c r="D658"/>
      <c r="H658" s="6"/>
      <c r="I658" s="4"/>
    </row>
    <row r="659" spans="1:9" x14ac:dyDescent="0.2">
      <c r="A659"/>
      <c r="B659"/>
      <c r="C659"/>
      <c r="D659"/>
      <c r="H659" s="6"/>
      <c r="I659" s="4"/>
    </row>
    <row r="660" spans="1:9" x14ac:dyDescent="0.2">
      <c r="A660"/>
      <c r="B660"/>
      <c r="C660"/>
      <c r="D660"/>
      <c r="H660" s="6"/>
      <c r="I660" s="4"/>
    </row>
    <row r="661" spans="1:9" x14ac:dyDescent="0.2">
      <c r="A661"/>
      <c r="B661"/>
      <c r="C661"/>
      <c r="D661"/>
      <c r="H661" s="6"/>
      <c r="I661" s="4"/>
    </row>
    <row r="662" spans="1:9" x14ac:dyDescent="0.2">
      <c r="A662"/>
      <c r="B662"/>
      <c r="C662"/>
      <c r="D662"/>
      <c r="H662" s="6"/>
      <c r="I662" s="4"/>
    </row>
    <row r="663" spans="1:9" x14ac:dyDescent="0.2">
      <c r="A663"/>
      <c r="B663"/>
      <c r="C663"/>
      <c r="D663"/>
      <c r="H663" s="6"/>
      <c r="I663" s="4"/>
    </row>
    <row r="664" spans="1:9" x14ac:dyDescent="0.2">
      <c r="A664"/>
      <c r="B664"/>
      <c r="C664"/>
      <c r="D664"/>
      <c r="H664" s="6"/>
      <c r="I664" s="4"/>
    </row>
    <row r="665" spans="1:9" x14ac:dyDescent="0.2">
      <c r="A665"/>
      <c r="B665"/>
      <c r="C665"/>
      <c r="D665"/>
      <c r="H665" s="6"/>
      <c r="I665" s="4"/>
    </row>
    <row r="666" spans="1:9" x14ac:dyDescent="0.2">
      <c r="A666"/>
      <c r="B666"/>
      <c r="C666"/>
      <c r="D666"/>
      <c r="H666" s="6"/>
      <c r="I666" s="4"/>
    </row>
    <row r="667" spans="1:9" x14ac:dyDescent="0.2">
      <c r="A667"/>
      <c r="B667"/>
      <c r="C667"/>
      <c r="D667"/>
      <c r="H667" s="6"/>
      <c r="I667" s="4"/>
    </row>
    <row r="668" spans="1:9" x14ac:dyDescent="0.2">
      <c r="A668"/>
      <c r="B668"/>
      <c r="C668"/>
      <c r="D668"/>
      <c r="H668" s="6"/>
      <c r="I668" s="4"/>
    </row>
    <row r="669" spans="1:9" x14ac:dyDescent="0.2">
      <c r="A669"/>
      <c r="B669"/>
      <c r="C669"/>
      <c r="D669"/>
      <c r="H669" s="6"/>
      <c r="I669" s="4"/>
    </row>
    <row r="670" spans="1:9" x14ac:dyDescent="0.2">
      <c r="A670"/>
      <c r="B670"/>
      <c r="C670"/>
      <c r="D670"/>
      <c r="H670" s="6"/>
      <c r="I670" s="4"/>
    </row>
    <row r="671" spans="1:9" x14ac:dyDescent="0.2">
      <c r="A671"/>
      <c r="B671"/>
      <c r="C671"/>
      <c r="D671"/>
      <c r="H671" s="6"/>
      <c r="I671" s="4"/>
    </row>
    <row r="672" spans="1:9" x14ac:dyDescent="0.2">
      <c r="A672"/>
      <c r="B672"/>
      <c r="C672"/>
      <c r="D672"/>
      <c r="H672" s="6"/>
      <c r="I672" s="4"/>
    </row>
    <row r="673" spans="1:9" x14ac:dyDescent="0.2">
      <c r="A673"/>
      <c r="B673"/>
      <c r="C673"/>
      <c r="D673"/>
      <c r="H673" s="6"/>
      <c r="I673" s="4"/>
    </row>
    <row r="674" spans="1:9" x14ac:dyDescent="0.2">
      <c r="A674"/>
      <c r="B674"/>
      <c r="C674"/>
      <c r="D674"/>
      <c r="H674" s="6"/>
      <c r="I674" s="4"/>
    </row>
    <row r="675" spans="1:9" x14ac:dyDescent="0.2">
      <c r="A675"/>
      <c r="B675"/>
      <c r="C675"/>
      <c r="D675"/>
      <c r="H675" s="6"/>
      <c r="I675" s="4"/>
    </row>
    <row r="676" spans="1:9" x14ac:dyDescent="0.2">
      <c r="A676"/>
      <c r="B676"/>
      <c r="C676"/>
      <c r="D676"/>
      <c r="H676" s="6"/>
      <c r="I676" s="4"/>
    </row>
    <row r="677" spans="1:9" x14ac:dyDescent="0.2">
      <c r="A677"/>
      <c r="B677"/>
      <c r="C677"/>
      <c r="D677"/>
      <c r="H677" s="6"/>
      <c r="I677" s="4"/>
    </row>
    <row r="678" spans="1:9" x14ac:dyDescent="0.2">
      <c r="A678"/>
      <c r="B678"/>
      <c r="C678"/>
      <c r="D678"/>
      <c r="H678" s="6"/>
      <c r="I678" s="4"/>
    </row>
    <row r="679" spans="1:9" x14ac:dyDescent="0.2">
      <c r="A679"/>
      <c r="B679"/>
      <c r="C679"/>
      <c r="D679"/>
      <c r="H679" s="6"/>
      <c r="I679" s="4"/>
    </row>
    <row r="680" spans="1:9" x14ac:dyDescent="0.2">
      <c r="A680"/>
      <c r="B680"/>
      <c r="C680"/>
      <c r="D680"/>
      <c r="H680" s="6"/>
      <c r="I680" s="4"/>
    </row>
    <row r="681" spans="1:9" x14ac:dyDescent="0.2">
      <c r="A681"/>
      <c r="B681"/>
      <c r="C681"/>
      <c r="D681"/>
      <c r="H681" s="6"/>
      <c r="I681" s="4"/>
    </row>
    <row r="682" spans="1:9" x14ac:dyDescent="0.2">
      <c r="A682"/>
      <c r="B682"/>
      <c r="C682"/>
      <c r="D682"/>
      <c r="H682" s="6"/>
      <c r="I682" s="4"/>
    </row>
    <row r="683" spans="1:9" x14ac:dyDescent="0.2">
      <c r="A683"/>
      <c r="B683"/>
      <c r="C683"/>
      <c r="D683"/>
      <c r="H683" s="6"/>
      <c r="I683" s="4"/>
    </row>
    <row r="684" spans="1:9" x14ac:dyDescent="0.2">
      <c r="A684"/>
      <c r="B684"/>
      <c r="C684"/>
      <c r="D684"/>
      <c r="H684" s="6"/>
      <c r="I684" s="4"/>
    </row>
    <row r="685" spans="1:9" x14ac:dyDescent="0.2">
      <c r="A685"/>
      <c r="B685"/>
      <c r="C685"/>
      <c r="D685"/>
      <c r="H685" s="6"/>
      <c r="I685" s="4"/>
    </row>
    <row r="686" spans="1:9" x14ac:dyDescent="0.2">
      <c r="A686"/>
      <c r="B686"/>
      <c r="C686"/>
      <c r="D686"/>
      <c r="H686" s="6"/>
      <c r="I686" s="4"/>
    </row>
    <row r="687" spans="1:9" x14ac:dyDescent="0.2">
      <c r="A687"/>
      <c r="B687"/>
      <c r="C687"/>
      <c r="D687"/>
      <c r="H687" s="6"/>
      <c r="I687" s="4"/>
    </row>
    <row r="688" spans="1:9" x14ac:dyDescent="0.2">
      <c r="A688"/>
      <c r="B688"/>
      <c r="C688"/>
      <c r="D688"/>
      <c r="H688" s="6"/>
      <c r="I688" s="4"/>
    </row>
    <row r="689" spans="1:9" x14ac:dyDescent="0.2">
      <c r="A689"/>
      <c r="B689"/>
      <c r="C689"/>
      <c r="D689"/>
      <c r="H689" s="6"/>
      <c r="I689" s="4"/>
    </row>
    <row r="690" spans="1:9" x14ac:dyDescent="0.2">
      <c r="A690"/>
      <c r="B690"/>
      <c r="C690"/>
      <c r="D690"/>
      <c r="H690" s="6"/>
      <c r="I690" s="4"/>
    </row>
    <row r="691" spans="1:9" x14ac:dyDescent="0.2">
      <c r="A691"/>
      <c r="B691"/>
      <c r="C691"/>
      <c r="D691"/>
      <c r="H691" s="6"/>
      <c r="I691" s="4"/>
    </row>
    <row r="692" spans="1:9" x14ac:dyDescent="0.2">
      <c r="A692"/>
      <c r="B692"/>
      <c r="C692"/>
      <c r="D692"/>
      <c r="H692" s="6"/>
      <c r="I692" s="4"/>
    </row>
    <row r="693" spans="1:9" x14ac:dyDescent="0.2">
      <c r="A693"/>
      <c r="B693"/>
      <c r="C693"/>
      <c r="D693"/>
      <c r="H693" s="6"/>
      <c r="I693" s="4"/>
    </row>
    <row r="694" spans="1:9" x14ac:dyDescent="0.2">
      <c r="A694"/>
      <c r="B694"/>
      <c r="C694"/>
      <c r="D694"/>
      <c r="H694" s="6"/>
      <c r="I694" s="4"/>
    </row>
    <row r="695" spans="1:9" x14ac:dyDescent="0.2">
      <c r="A695"/>
      <c r="B695"/>
      <c r="C695"/>
      <c r="D695"/>
      <c r="H695" s="6"/>
      <c r="I695" s="4"/>
    </row>
    <row r="696" spans="1:9" x14ac:dyDescent="0.2">
      <c r="A696"/>
      <c r="B696"/>
      <c r="C696"/>
      <c r="D696"/>
      <c r="H696" s="6"/>
      <c r="I696" s="4"/>
    </row>
    <row r="697" spans="1:9" x14ac:dyDescent="0.2">
      <c r="A697"/>
      <c r="B697"/>
      <c r="C697"/>
      <c r="D697"/>
      <c r="H697" s="6"/>
      <c r="I697" s="4"/>
    </row>
    <row r="698" spans="1:9" x14ac:dyDescent="0.2">
      <c r="A698"/>
      <c r="B698"/>
      <c r="C698"/>
      <c r="D698"/>
      <c r="H698" s="6"/>
      <c r="I698" s="4"/>
    </row>
    <row r="699" spans="1:9" x14ac:dyDescent="0.2">
      <c r="A699"/>
      <c r="B699"/>
      <c r="C699"/>
      <c r="D699"/>
      <c r="H699" s="6"/>
      <c r="I699" s="4"/>
    </row>
    <row r="700" spans="1:9" x14ac:dyDescent="0.2">
      <c r="A700"/>
      <c r="B700"/>
      <c r="C700"/>
      <c r="D700"/>
      <c r="H700" s="6"/>
      <c r="I700" s="4"/>
    </row>
    <row r="701" spans="1:9" x14ac:dyDescent="0.2">
      <c r="A701"/>
      <c r="B701"/>
      <c r="C701"/>
      <c r="D701"/>
      <c r="H701" s="6"/>
      <c r="I701" s="4"/>
    </row>
    <row r="702" spans="1:9" x14ac:dyDescent="0.2">
      <c r="A702"/>
      <c r="B702"/>
      <c r="C702"/>
      <c r="D702"/>
      <c r="H702" s="6"/>
      <c r="I702" s="4"/>
    </row>
    <row r="703" spans="1:9" x14ac:dyDescent="0.2">
      <c r="A703"/>
      <c r="B703"/>
      <c r="C703"/>
      <c r="D703"/>
      <c r="H703" s="6"/>
      <c r="I703" s="4"/>
    </row>
    <row r="704" spans="1:9" x14ac:dyDescent="0.2">
      <c r="A704"/>
      <c r="B704"/>
      <c r="C704"/>
      <c r="D704"/>
      <c r="H704" s="6"/>
      <c r="I704" s="4"/>
    </row>
    <row r="705" spans="1:9" x14ac:dyDescent="0.2">
      <c r="A705"/>
      <c r="B705"/>
      <c r="C705"/>
      <c r="D705"/>
      <c r="H705" s="6"/>
      <c r="I705" s="4"/>
    </row>
    <row r="706" spans="1:9" x14ac:dyDescent="0.2">
      <c r="A706"/>
      <c r="B706"/>
      <c r="C706"/>
      <c r="D706"/>
      <c r="H706" s="6"/>
      <c r="I706" s="4"/>
    </row>
    <row r="707" spans="1:9" x14ac:dyDescent="0.2">
      <c r="A707"/>
      <c r="B707"/>
      <c r="C707"/>
      <c r="D707"/>
      <c r="H707" s="6"/>
      <c r="I707" s="4"/>
    </row>
    <row r="708" spans="1:9" x14ac:dyDescent="0.2">
      <c r="A708"/>
      <c r="B708"/>
      <c r="C708"/>
      <c r="D708"/>
      <c r="H708" s="6"/>
      <c r="I708" s="4"/>
    </row>
    <row r="709" spans="1:9" x14ac:dyDescent="0.2">
      <c r="A709"/>
      <c r="B709"/>
      <c r="C709"/>
      <c r="D709"/>
      <c r="H709" s="6"/>
      <c r="I709" s="4"/>
    </row>
    <row r="710" spans="1:9" x14ac:dyDescent="0.2">
      <c r="A710"/>
      <c r="B710"/>
      <c r="C710"/>
      <c r="D710"/>
      <c r="H710" s="6"/>
      <c r="I710" s="4"/>
    </row>
    <row r="711" spans="1:9" x14ac:dyDescent="0.2">
      <c r="A711"/>
      <c r="B711"/>
      <c r="C711"/>
      <c r="D711"/>
      <c r="H711" s="6"/>
      <c r="I711" s="4"/>
    </row>
    <row r="712" spans="1:9" x14ac:dyDescent="0.2">
      <c r="A712"/>
      <c r="B712"/>
      <c r="C712"/>
      <c r="D712"/>
      <c r="H712" s="6"/>
      <c r="I712" s="4"/>
    </row>
    <row r="713" spans="1:9" x14ac:dyDescent="0.2">
      <c r="A713"/>
      <c r="B713"/>
      <c r="C713"/>
      <c r="D713"/>
      <c r="H713" s="6"/>
      <c r="I713" s="4"/>
    </row>
    <row r="714" spans="1:9" x14ac:dyDescent="0.2">
      <c r="A714"/>
      <c r="B714"/>
      <c r="C714"/>
      <c r="D714"/>
      <c r="H714" s="6"/>
      <c r="I714" s="4"/>
    </row>
    <row r="715" spans="1:9" x14ac:dyDescent="0.2">
      <c r="A715"/>
      <c r="B715"/>
      <c r="C715"/>
      <c r="D715"/>
      <c r="H715" s="6"/>
      <c r="I715" s="4"/>
    </row>
    <row r="716" spans="1:9" x14ac:dyDescent="0.2">
      <c r="A716"/>
      <c r="B716"/>
      <c r="C716"/>
      <c r="D716"/>
      <c r="H716" s="6"/>
      <c r="I716" s="4"/>
    </row>
    <row r="717" spans="1:9" x14ac:dyDescent="0.2">
      <c r="A717"/>
      <c r="B717"/>
      <c r="C717"/>
      <c r="D717"/>
      <c r="H717" s="6"/>
      <c r="I717" s="4"/>
    </row>
    <row r="718" spans="1:9" x14ac:dyDescent="0.2">
      <c r="A718"/>
      <c r="B718"/>
      <c r="C718"/>
      <c r="D718"/>
      <c r="H718" s="6"/>
      <c r="I718" s="4"/>
    </row>
    <row r="719" spans="1:9" x14ac:dyDescent="0.2">
      <c r="A719"/>
      <c r="B719"/>
      <c r="C719"/>
      <c r="D719"/>
      <c r="H719" s="6"/>
      <c r="I719" s="4"/>
    </row>
    <row r="720" spans="1:9" x14ac:dyDescent="0.2">
      <c r="A720"/>
      <c r="B720"/>
      <c r="C720"/>
      <c r="D720"/>
      <c r="H720" s="6"/>
      <c r="I720" s="4"/>
    </row>
    <row r="721" spans="1:9" x14ac:dyDescent="0.2">
      <c r="A721"/>
      <c r="B721"/>
      <c r="C721"/>
      <c r="D721"/>
      <c r="H721" s="6"/>
      <c r="I721" s="4"/>
    </row>
    <row r="722" spans="1:9" x14ac:dyDescent="0.2">
      <c r="A722"/>
      <c r="B722"/>
      <c r="C722"/>
      <c r="D722"/>
      <c r="H722" s="6"/>
      <c r="I722" s="4"/>
    </row>
    <row r="723" spans="1:9" x14ac:dyDescent="0.2">
      <c r="A723"/>
      <c r="B723"/>
      <c r="C723"/>
      <c r="D723"/>
      <c r="H723" s="6"/>
      <c r="I723" s="4"/>
    </row>
    <row r="724" spans="1:9" x14ac:dyDescent="0.2">
      <c r="A724"/>
      <c r="B724"/>
      <c r="C724"/>
      <c r="D724"/>
      <c r="H724" s="6"/>
      <c r="I724" s="4"/>
    </row>
    <row r="725" spans="1:9" x14ac:dyDescent="0.2">
      <c r="A725"/>
      <c r="B725"/>
      <c r="C725"/>
      <c r="D725"/>
      <c r="H725" s="6"/>
      <c r="I725" s="4"/>
    </row>
    <row r="726" spans="1:9" x14ac:dyDescent="0.2">
      <c r="A726"/>
      <c r="B726"/>
      <c r="C726"/>
      <c r="D726"/>
      <c r="H726" s="6"/>
      <c r="I726" s="4"/>
    </row>
    <row r="727" spans="1:9" x14ac:dyDescent="0.2">
      <c r="A727"/>
      <c r="B727"/>
      <c r="C727"/>
      <c r="D727"/>
      <c r="H727" s="6"/>
      <c r="I727" s="4"/>
    </row>
    <row r="728" spans="1:9" x14ac:dyDescent="0.2">
      <c r="A728"/>
      <c r="B728"/>
      <c r="C728"/>
      <c r="D728"/>
      <c r="H728" s="6"/>
      <c r="I728" s="4"/>
    </row>
    <row r="729" spans="1:9" x14ac:dyDescent="0.2">
      <c r="A729"/>
      <c r="B729"/>
      <c r="C729"/>
      <c r="D729"/>
      <c r="H729" s="6"/>
      <c r="I729" s="4"/>
    </row>
    <row r="730" spans="1:9" x14ac:dyDescent="0.2">
      <c r="A730"/>
      <c r="B730"/>
      <c r="C730"/>
      <c r="D730"/>
      <c r="H730" s="6"/>
      <c r="I730" s="4"/>
    </row>
    <row r="731" spans="1:9" x14ac:dyDescent="0.2">
      <c r="A731"/>
      <c r="B731"/>
      <c r="C731"/>
      <c r="D731"/>
      <c r="H731" s="6"/>
      <c r="I731" s="4"/>
    </row>
    <row r="732" spans="1:9" x14ac:dyDescent="0.2">
      <c r="A732"/>
      <c r="B732"/>
      <c r="C732"/>
      <c r="D732"/>
      <c r="H732" s="6"/>
      <c r="I732" s="4"/>
    </row>
    <row r="733" spans="1:9" x14ac:dyDescent="0.2">
      <c r="A733"/>
      <c r="B733"/>
      <c r="C733"/>
      <c r="D733"/>
      <c r="H733" s="6"/>
      <c r="I733" s="4"/>
    </row>
    <row r="734" spans="1:9" x14ac:dyDescent="0.2">
      <c r="A734"/>
      <c r="B734"/>
      <c r="C734"/>
      <c r="D734"/>
      <c r="H734" s="6"/>
      <c r="I734" s="4"/>
    </row>
    <row r="735" spans="1:9" x14ac:dyDescent="0.2">
      <c r="A735"/>
      <c r="B735"/>
      <c r="C735"/>
      <c r="D735"/>
      <c r="H735" s="6"/>
      <c r="I735" s="4"/>
    </row>
    <row r="736" spans="1:9" x14ac:dyDescent="0.2">
      <c r="A736"/>
      <c r="B736"/>
      <c r="C736"/>
      <c r="D736"/>
      <c r="H736" s="6"/>
      <c r="I736" s="4"/>
    </row>
    <row r="737" spans="1:9" x14ac:dyDescent="0.2">
      <c r="A737"/>
      <c r="B737"/>
      <c r="C737"/>
      <c r="D737"/>
      <c r="H737" s="6"/>
      <c r="I737" s="4"/>
    </row>
    <row r="738" spans="1:9" x14ac:dyDescent="0.2">
      <c r="A738"/>
      <c r="B738"/>
      <c r="C738"/>
      <c r="D738"/>
      <c r="H738" s="6"/>
      <c r="I738" s="4"/>
    </row>
    <row r="739" spans="1:9" x14ac:dyDescent="0.2">
      <c r="A739"/>
      <c r="B739"/>
      <c r="C739"/>
      <c r="D739"/>
      <c r="H739" s="6"/>
      <c r="I739" s="4"/>
    </row>
    <row r="740" spans="1:9" x14ac:dyDescent="0.2">
      <c r="A740"/>
      <c r="B740"/>
      <c r="C740"/>
      <c r="D740"/>
      <c r="H740" s="6"/>
      <c r="I740" s="4"/>
    </row>
    <row r="741" spans="1:9" x14ac:dyDescent="0.2">
      <c r="A741"/>
      <c r="B741"/>
      <c r="C741"/>
      <c r="D741"/>
      <c r="H741" s="6"/>
      <c r="I741" s="4"/>
    </row>
    <row r="742" spans="1:9" x14ac:dyDescent="0.2">
      <c r="A742"/>
      <c r="B742"/>
      <c r="C742"/>
      <c r="D742"/>
      <c r="H742" s="6"/>
      <c r="I742" s="4"/>
    </row>
    <row r="743" spans="1:9" x14ac:dyDescent="0.2">
      <c r="A743"/>
      <c r="B743"/>
      <c r="C743"/>
      <c r="D743"/>
      <c r="H743" s="6"/>
      <c r="I743" s="4"/>
    </row>
    <row r="744" spans="1:9" x14ac:dyDescent="0.2">
      <c r="A744"/>
      <c r="B744"/>
      <c r="C744"/>
      <c r="D744"/>
      <c r="H744" s="6"/>
      <c r="I744" s="4"/>
    </row>
    <row r="745" spans="1:9" x14ac:dyDescent="0.2">
      <c r="A745"/>
      <c r="B745"/>
      <c r="C745"/>
      <c r="D745"/>
      <c r="H745" s="6"/>
      <c r="I745" s="4"/>
    </row>
    <row r="746" spans="1:9" x14ac:dyDescent="0.2">
      <c r="A746"/>
      <c r="B746"/>
      <c r="C746"/>
      <c r="D746"/>
      <c r="H746" s="6"/>
      <c r="I746" s="4"/>
    </row>
    <row r="747" spans="1:9" x14ac:dyDescent="0.2">
      <c r="A747"/>
      <c r="B747"/>
      <c r="C747"/>
      <c r="D747"/>
      <c r="H747" s="6"/>
      <c r="I747" s="4"/>
    </row>
    <row r="748" spans="1:9" x14ac:dyDescent="0.2">
      <c r="A748"/>
      <c r="B748"/>
      <c r="C748"/>
      <c r="D748"/>
      <c r="H748" s="6"/>
      <c r="I748" s="4"/>
    </row>
    <row r="749" spans="1:9" x14ac:dyDescent="0.2">
      <c r="A749"/>
      <c r="B749"/>
      <c r="C749"/>
      <c r="D749"/>
      <c r="H749" s="6"/>
      <c r="I749" s="4"/>
    </row>
    <row r="750" spans="1:9" x14ac:dyDescent="0.2">
      <c r="A750"/>
      <c r="B750"/>
      <c r="C750"/>
      <c r="D750"/>
      <c r="H750" s="6"/>
      <c r="I750" s="4"/>
    </row>
    <row r="751" spans="1:9" x14ac:dyDescent="0.2">
      <c r="A751"/>
      <c r="B751"/>
      <c r="C751"/>
      <c r="D751"/>
      <c r="H751" s="6"/>
      <c r="I751" s="4"/>
    </row>
    <row r="752" spans="1:9" x14ac:dyDescent="0.2">
      <c r="A752"/>
      <c r="B752"/>
      <c r="C752"/>
      <c r="D752"/>
      <c r="H752" s="6"/>
      <c r="I752" s="4"/>
    </row>
    <row r="753" spans="1:9" x14ac:dyDescent="0.2">
      <c r="A753"/>
      <c r="B753"/>
      <c r="C753"/>
      <c r="D753"/>
      <c r="H753" s="6"/>
      <c r="I753" s="4"/>
    </row>
    <row r="754" spans="1:9" x14ac:dyDescent="0.2">
      <c r="A754"/>
      <c r="B754"/>
      <c r="C754"/>
      <c r="D754"/>
      <c r="H754" s="6"/>
      <c r="I754" s="4"/>
    </row>
    <row r="755" spans="1:9" x14ac:dyDescent="0.2">
      <c r="A755"/>
      <c r="B755"/>
      <c r="C755"/>
      <c r="D755"/>
      <c r="H755" s="6"/>
      <c r="I755" s="4"/>
    </row>
    <row r="756" spans="1:9" x14ac:dyDescent="0.2">
      <c r="A756"/>
      <c r="B756"/>
      <c r="C756"/>
      <c r="D756"/>
      <c r="H756" s="6"/>
      <c r="I756" s="4"/>
    </row>
    <row r="757" spans="1:9" x14ac:dyDescent="0.2">
      <c r="A757"/>
      <c r="B757"/>
      <c r="C757"/>
      <c r="D757"/>
      <c r="H757" s="6"/>
      <c r="I757" s="4"/>
    </row>
    <row r="758" spans="1:9" x14ac:dyDescent="0.2">
      <c r="A758"/>
      <c r="B758"/>
      <c r="C758"/>
      <c r="D758"/>
      <c r="H758" s="6"/>
      <c r="I758" s="4"/>
    </row>
    <row r="759" spans="1:9" x14ac:dyDescent="0.2">
      <c r="A759"/>
      <c r="B759"/>
      <c r="C759"/>
      <c r="D759"/>
      <c r="H759" s="6"/>
      <c r="I759" s="4"/>
    </row>
    <row r="760" spans="1:9" x14ac:dyDescent="0.2">
      <c r="A760"/>
      <c r="B760"/>
      <c r="C760"/>
      <c r="D760"/>
      <c r="H760" s="6"/>
      <c r="I760" s="4"/>
    </row>
    <row r="761" spans="1:9" x14ac:dyDescent="0.2">
      <c r="A761"/>
      <c r="B761"/>
      <c r="C761"/>
      <c r="D761"/>
      <c r="H761" s="6"/>
      <c r="I761" s="4"/>
    </row>
    <row r="762" spans="1:9" x14ac:dyDescent="0.2">
      <c r="A762"/>
      <c r="B762"/>
      <c r="C762"/>
      <c r="D762"/>
      <c r="H762" s="6"/>
      <c r="I762" s="4"/>
    </row>
    <row r="763" spans="1:9" x14ac:dyDescent="0.2">
      <c r="A763"/>
      <c r="B763"/>
      <c r="C763"/>
      <c r="D763"/>
      <c r="H763" s="6"/>
      <c r="I763" s="4"/>
    </row>
    <row r="764" spans="1:9" x14ac:dyDescent="0.2">
      <c r="A764"/>
      <c r="B764"/>
      <c r="C764"/>
      <c r="D764"/>
      <c r="H764" s="6"/>
      <c r="I764" s="4"/>
    </row>
    <row r="765" spans="1:9" x14ac:dyDescent="0.2">
      <c r="A765"/>
      <c r="B765"/>
      <c r="C765"/>
      <c r="D765"/>
      <c r="H765" s="6"/>
      <c r="I765" s="4"/>
    </row>
    <row r="766" spans="1:9" x14ac:dyDescent="0.2">
      <c r="A766"/>
      <c r="B766"/>
      <c r="C766"/>
      <c r="D766"/>
      <c r="H766" s="6"/>
      <c r="I766" s="4"/>
    </row>
    <row r="767" spans="1:9" x14ac:dyDescent="0.2">
      <c r="A767"/>
      <c r="B767"/>
      <c r="C767"/>
      <c r="D767"/>
      <c r="H767" s="6"/>
      <c r="I767" s="4"/>
    </row>
    <row r="768" spans="1:9" x14ac:dyDescent="0.2">
      <c r="A768"/>
      <c r="B768"/>
      <c r="C768"/>
      <c r="D768"/>
      <c r="H768" s="6"/>
      <c r="I768" s="4"/>
    </row>
    <row r="769" spans="1:9" x14ac:dyDescent="0.2">
      <c r="A769"/>
      <c r="B769"/>
      <c r="C769"/>
      <c r="D769"/>
      <c r="H769" s="6"/>
      <c r="I769" s="4"/>
    </row>
    <row r="770" spans="1:9" x14ac:dyDescent="0.2">
      <c r="A770"/>
      <c r="B770"/>
      <c r="C770"/>
      <c r="D770"/>
      <c r="H770" s="6"/>
      <c r="I770" s="4"/>
    </row>
    <row r="771" spans="1:9" x14ac:dyDescent="0.2">
      <c r="A771"/>
      <c r="B771"/>
      <c r="C771"/>
      <c r="D771"/>
      <c r="H771" s="6"/>
      <c r="I771" s="4"/>
    </row>
    <row r="772" spans="1:9" x14ac:dyDescent="0.2">
      <c r="A772"/>
      <c r="B772"/>
      <c r="C772"/>
      <c r="D772"/>
      <c r="H772" s="6"/>
      <c r="I772" s="4"/>
    </row>
    <row r="773" spans="1:9" x14ac:dyDescent="0.2">
      <c r="A773"/>
      <c r="B773"/>
      <c r="C773"/>
      <c r="D773"/>
      <c r="H773" s="6"/>
      <c r="I773" s="4"/>
    </row>
    <row r="774" spans="1:9" x14ac:dyDescent="0.2">
      <c r="A774"/>
      <c r="B774"/>
      <c r="C774"/>
      <c r="D774"/>
      <c r="H774" s="6"/>
      <c r="I774" s="4"/>
    </row>
    <row r="775" spans="1:9" x14ac:dyDescent="0.2">
      <c r="A775"/>
      <c r="B775"/>
      <c r="C775"/>
      <c r="D775"/>
      <c r="H775" s="6"/>
      <c r="I775" s="4"/>
    </row>
    <row r="776" spans="1:9" x14ac:dyDescent="0.2">
      <c r="A776"/>
      <c r="B776"/>
      <c r="C776"/>
      <c r="D776"/>
      <c r="H776" s="6"/>
      <c r="I776" s="4"/>
    </row>
    <row r="777" spans="1:9" x14ac:dyDescent="0.2">
      <c r="A777"/>
      <c r="B777"/>
      <c r="C777"/>
      <c r="D777"/>
      <c r="H777" s="6"/>
      <c r="I777" s="4"/>
    </row>
    <row r="778" spans="1:9" x14ac:dyDescent="0.2">
      <c r="A778"/>
      <c r="B778"/>
      <c r="C778"/>
      <c r="D778"/>
      <c r="H778" s="6"/>
      <c r="I778" s="4"/>
    </row>
    <row r="779" spans="1:9" x14ac:dyDescent="0.2">
      <c r="A779"/>
      <c r="B779"/>
      <c r="C779"/>
      <c r="D779"/>
      <c r="H779" s="6"/>
      <c r="I779" s="4"/>
    </row>
    <row r="780" spans="1:9" x14ac:dyDescent="0.2">
      <c r="A780"/>
      <c r="B780"/>
      <c r="C780"/>
      <c r="D780"/>
      <c r="H780" s="6"/>
      <c r="I780" s="4"/>
    </row>
    <row r="781" spans="1:9" x14ac:dyDescent="0.2">
      <c r="A781"/>
      <c r="B781"/>
      <c r="C781"/>
      <c r="D781"/>
      <c r="H781" s="6"/>
      <c r="I781" s="4"/>
    </row>
    <row r="782" spans="1:9" x14ac:dyDescent="0.2">
      <c r="A782"/>
      <c r="B782"/>
      <c r="C782"/>
      <c r="D782"/>
      <c r="H782" s="6"/>
      <c r="I782" s="4"/>
    </row>
    <row r="783" spans="1:9" x14ac:dyDescent="0.2">
      <c r="A783"/>
      <c r="B783"/>
      <c r="C783"/>
      <c r="D783"/>
      <c r="H783" s="6"/>
      <c r="I783" s="4"/>
    </row>
    <row r="784" spans="1:9" x14ac:dyDescent="0.2">
      <c r="A784"/>
      <c r="B784"/>
      <c r="C784"/>
      <c r="D784"/>
      <c r="H784" s="6"/>
      <c r="I784" s="4"/>
    </row>
    <row r="785" spans="1:9" x14ac:dyDescent="0.2">
      <c r="A785"/>
      <c r="B785"/>
      <c r="C785"/>
      <c r="D785"/>
      <c r="H785" s="6"/>
      <c r="I785" s="4"/>
    </row>
    <row r="786" spans="1:9" x14ac:dyDescent="0.2">
      <c r="A786"/>
      <c r="B786"/>
      <c r="C786"/>
      <c r="D786"/>
      <c r="H786" s="6"/>
      <c r="I786" s="4"/>
    </row>
    <row r="787" spans="1:9" x14ac:dyDescent="0.2">
      <c r="A787"/>
      <c r="B787"/>
      <c r="C787"/>
      <c r="D787"/>
      <c r="H787" s="6"/>
      <c r="I787" s="4"/>
    </row>
    <row r="788" spans="1:9" x14ac:dyDescent="0.2">
      <c r="A788"/>
      <c r="B788"/>
      <c r="C788"/>
      <c r="D788"/>
      <c r="H788" s="6"/>
      <c r="I788" s="4"/>
    </row>
    <row r="789" spans="1:9" x14ac:dyDescent="0.2">
      <c r="A789"/>
      <c r="B789"/>
      <c r="C789"/>
      <c r="D789"/>
      <c r="H789" s="6"/>
      <c r="I789" s="4"/>
    </row>
    <row r="790" spans="1:9" x14ac:dyDescent="0.2">
      <c r="A790"/>
      <c r="B790"/>
      <c r="C790"/>
      <c r="D790"/>
      <c r="H790" s="6"/>
      <c r="I790" s="4"/>
    </row>
    <row r="791" spans="1:9" x14ac:dyDescent="0.2">
      <c r="A791"/>
      <c r="B791"/>
      <c r="C791"/>
      <c r="D791"/>
      <c r="H791" s="6"/>
      <c r="I791" s="4"/>
    </row>
    <row r="792" spans="1:9" x14ac:dyDescent="0.2">
      <c r="A792"/>
      <c r="B792"/>
      <c r="C792"/>
      <c r="D792"/>
      <c r="H792" s="6"/>
      <c r="I792" s="4"/>
    </row>
    <row r="793" spans="1:9" x14ac:dyDescent="0.2">
      <c r="A793"/>
      <c r="B793"/>
      <c r="C793"/>
      <c r="D793"/>
      <c r="H793" s="6"/>
      <c r="I793" s="4"/>
    </row>
    <row r="794" spans="1:9" x14ac:dyDescent="0.2">
      <c r="A794"/>
      <c r="B794"/>
      <c r="C794"/>
      <c r="D794"/>
      <c r="H794" s="6"/>
      <c r="I794" s="4"/>
    </row>
    <row r="795" spans="1:9" x14ac:dyDescent="0.2">
      <c r="A795"/>
      <c r="B795"/>
      <c r="C795"/>
      <c r="D795"/>
      <c r="H795" s="6"/>
      <c r="I795" s="4"/>
    </row>
    <row r="796" spans="1:9" x14ac:dyDescent="0.2">
      <c r="A796"/>
      <c r="B796"/>
      <c r="C796"/>
      <c r="D796"/>
      <c r="H796" s="6"/>
      <c r="I796" s="4"/>
    </row>
    <row r="797" spans="1:9" x14ac:dyDescent="0.2">
      <c r="A797"/>
      <c r="B797"/>
      <c r="C797"/>
      <c r="D797"/>
      <c r="H797" s="6"/>
      <c r="I797" s="4"/>
    </row>
    <row r="798" spans="1:9" x14ac:dyDescent="0.2">
      <c r="A798"/>
      <c r="B798"/>
      <c r="C798"/>
      <c r="D798"/>
      <c r="H798" s="6"/>
      <c r="I798" s="4"/>
    </row>
    <row r="799" spans="1:9" x14ac:dyDescent="0.2">
      <c r="A799"/>
      <c r="B799"/>
      <c r="C799"/>
      <c r="D799"/>
      <c r="H799" s="6"/>
      <c r="I799" s="4"/>
    </row>
    <row r="800" spans="1:9" x14ac:dyDescent="0.2">
      <c r="A800"/>
      <c r="B800"/>
      <c r="C800"/>
      <c r="D800"/>
      <c r="H800" s="6"/>
      <c r="I800" s="4"/>
    </row>
    <row r="801" spans="1:9" x14ac:dyDescent="0.2">
      <c r="A801"/>
      <c r="B801"/>
      <c r="C801"/>
      <c r="D801"/>
      <c r="H801" s="6"/>
      <c r="I801" s="4"/>
    </row>
    <row r="802" spans="1:9" x14ac:dyDescent="0.2">
      <c r="A802"/>
      <c r="B802"/>
      <c r="C802"/>
      <c r="D802"/>
      <c r="H802" s="6"/>
      <c r="I802" s="4"/>
    </row>
    <row r="803" spans="1:9" x14ac:dyDescent="0.2">
      <c r="A803"/>
      <c r="B803"/>
      <c r="C803"/>
      <c r="D803"/>
      <c r="H803" s="6"/>
      <c r="I803" s="4"/>
    </row>
    <row r="804" spans="1:9" x14ac:dyDescent="0.2">
      <c r="A804"/>
      <c r="B804"/>
      <c r="C804"/>
      <c r="D804"/>
      <c r="H804" s="6"/>
      <c r="I804" s="4"/>
    </row>
    <row r="805" spans="1:9" x14ac:dyDescent="0.2">
      <c r="A805"/>
      <c r="B805"/>
      <c r="C805"/>
      <c r="D805"/>
      <c r="H805" s="6"/>
      <c r="I805" s="4"/>
    </row>
    <row r="806" spans="1:9" x14ac:dyDescent="0.2">
      <c r="A806"/>
      <c r="B806"/>
      <c r="C806"/>
      <c r="D806"/>
      <c r="H806" s="6"/>
      <c r="I806" s="4"/>
    </row>
    <row r="807" spans="1:9" x14ac:dyDescent="0.2">
      <c r="A807"/>
      <c r="B807"/>
      <c r="C807"/>
      <c r="D807"/>
      <c r="H807" s="6"/>
      <c r="I807" s="4"/>
    </row>
    <row r="808" spans="1:9" x14ac:dyDescent="0.2">
      <c r="A808"/>
      <c r="B808"/>
      <c r="C808"/>
      <c r="D808"/>
      <c r="H808" s="6"/>
      <c r="I808" s="4"/>
    </row>
    <row r="809" spans="1:9" x14ac:dyDescent="0.2">
      <c r="A809"/>
      <c r="B809"/>
      <c r="C809"/>
      <c r="D809"/>
      <c r="H809" s="6"/>
      <c r="I809" s="4"/>
    </row>
    <row r="810" spans="1:9" x14ac:dyDescent="0.2">
      <c r="A810"/>
      <c r="B810"/>
      <c r="C810"/>
      <c r="D810"/>
      <c r="H810" s="6"/>
      <c r="I810" s="4"/>
    </row>
    <row r="811" spans="1:9" x14ac:dyDescent="0.2">
      <c r="A811"/>
      <c r="B811"/>
      <c r="C811"/>
      <c r="D811"/>
      <c r="H811" s="6"/>
      <c r="I811" s="4"/>
    </row>
    <row r="812" spans="1:9" x14ac:dyDescent="0.2">
      <c r="A812"/>
      <c r="B812"/>
      <c r="C812"/>
      <c r="D812"/>
      <c r="H812" s="6"/>
      <c r="I812" s="4"/>
    </row>
    <row r="813" spans="1:9" x14ac:dyDescent="0.2">
      <c r="A813"/>
      <c r="B813"/>
      <c r="C813"/>
      <c r="D813"/>
      <c r="H813" s="6"/>
      <c r="I813" s="4"/>
    </row>
    <row r="814" spans="1:9" x14ac:dyDescent="0.2">
      <c r="A814"/>
      <c r="B814"/>
      <c r="C814"/>
      <c r="D814"/>
      <c r="H814" s="6"/>
      <c r="I814" s="4"/>
    </row>
    <row r="815" spans="1:9" x14ac:dyDescent="0.2">
      <c r="A815"/>
      <c r="B815"/>
      <c r="C815"/>
      <c r="D815"/>
      <c r="H815" s="6"/>
      <c r="I815" s="4"/>
    </row>
    <row r="816" spans="1:9" x14ac:dyDescent="0.2">
      <c r="A816"/>
      <c r="B816"/>
      <c r="C816"/>
      <c r="D816"/>
      <c r="H816" s="6"/>
      <c r="I816" s="4"/>
    </row>
    <row r="817" spans="1:9" x14ac:dyDescent="0.2">
      <c r="A817"/>
      <c r="B817"/>
      <c r="C817"/>
      <c r="D817"/>
      <c r="H817" s="6"/>
      <c r="I817" s="4"/>
    </row>
    <row r="818" spans="1:9" x14ac:dyDescent="0.2">
      <c r="A818"/>
      <c r="B818"/>
      <c r="C818"/>
      <c r="D818"/>
      <c r="H818" s="6"/>
      <c r="I818" s="4"/>
    </row>
    <row r="819" spans="1:9" x14ac:dyDescent="0.2">
      <c r="A819"/>
      <c r="B819"/>
      <c r="C819"/>
      <c r="D819"/>
      <c r="H819" s="6"/>
      <c r="I819" s="4"/>
    </row>
    <row r="820" spans="1:9" x14ac:dyDescent="0.2">
      <c r="A820"/>
      <c r="B820"/>
      <c r="C820"/>
      <c r="D820"/>
      <c r="H820" s="6"/>
      <c r="I820" s="4"/>
    </row>
    <row r="821" spans="1:9" x14ac:dyDescent="0.2">
      <c r="A821"/>
      <c r="B821"/>
      <c r="C821"/>
      <c r="D821"/>
      <c r="H821" s="6"/>
      <c r="I821" s="4"/>
    </row>
    <row r="822" spans="1:9" x14ac:dyDescent="0.2">
      <c r="A822"/>
      <c r="B822"/>
      <c r="C822"/>
      <c r="D822"/>
      <c r="H822" s="6"/>
      <c r="I822" s="4"/>
    </row>
    <row r="823" spans="1:9" x14ac:dyDescent="0.2">
      <c r="A823"/>
      <c r="B823"/>
      <c r="C823"/>
      <c r="D823"/>
      <c r="H823" s="6"/>
      <c r="I823" s="4"/>
    </row>
    <row r="824" spans="1:9" x14ac:dyDescent="0.2">
      <c r="A824"/>
      <c r="B824"/>
      <c r="C824"/>
      <c r="D824"/>
      <c r="H824" s="6"/>
      <c r="I824" s="4"/>
    </row>
    <row r="825" spans="1:9" x14ac:dyDescent="0.2">
      <c r="A825"/>
      <c r="B825"/>
      <c r="C825"/>
      <c r="D825"/>
      <c r="H825" s="6"/>
      <c r="I825" s="4"/>
    </row>
    <row r="826" spans="1:9" x14ac:dyDescent="0.2">
      <c r="A826"/>
      <c r="B826"/>
      <c r="C826"/>
      <c r="D826"/>
      <c r="H826" s="6"/>
      <c r="I826" s="4"/>
    </row>
    <row r="827" spans="1:9" x14ac:dyDescent="0.2">
      <c r="A827"/>
      <c r="B827"/>
      <c r="C827"/>
      <c r="D827"/>
      <c r="H827" s="6"/>
      <c r="I827" s="4"/>
    </row>
    <row r="828" spans="1:9" x14ac:dyDescent="0.2">
      <c r="A828"/>
      <c r="B828"/>
      <c r="C828"/>
      <c r="D828"/>
      <c r="H828" s="6"/>
      <c r="I828" s="4"/>
    </row>
    <row r="829" spans="1:9" x14ac:dyDescent="0.2">
      <c r="A829"/>
      <c r="B829"/>
      <c r="C829"/>
      <c r="D829"/>
      <c r="H829" s="6"/>
      <c r="I829" s="4"/>
    </row>
    <row r="830" spans="1:9" x14ac:dyDescent="0.2">
      <c r="A830"/>
      <c r="B830"/>
      <c r="C830"/>
      <c r="D830"/>
      <c r="H830" s="6"/>
      <c r="I830" s="4"/>
    </row>
    <row r="831" spans="1:9" x14ac:dyDescent="0.2">
      <c r="A831"/>
      <c r="B831"/>
      <c r="C831"/>
      <c r="D831"/>
      <c r="H831" s="6"/>
      <c r="I831" s="4"/>
    </row>
    <row r="832" spans="1:9" x14ac:dyDescent="0.2">
      <c r="A832"/>
      <c r="B832"/>
      <c r="C832"/>
      <c r="D832"/>
      <c r="H832" s="6"/>
      <c r="I832" s="4"/>
    </row>
    <row r="833" spans="1:9" x14ac:dyDescent="0.2">
      <c r="A833"/>
      <c r="B833"/>
      <c r="C833"/>
      <c r="D833"/>
      <c r="H833" s="6"/>
      <c r="I833" s="4"/>
    </row>
    <row r="834" spans="1:9" x14ac:dyDescent="0.2">
      <c r="A834"/>
      <c r="B834"/>
      <c r="C834"/>
      <c r="D834"/>
      <c r="H834" s="6"/>
      <c r="I834" s="4"/>
    </row>
    <row r="835" spans="1:9" x14ac:dyDescent="0.2">
      <c r="A835"/>
      <c r="B835"/>
      <c r="C835"/>
      <c r="D835"/>
      <c r="H835" s="6"/>
      <c r="I835" s="4"/>
    </row>
    <row r="836" spans="1:9" x14ac:dyDescent="0.2">
      <c r="A836"/>
      <c r="B836"/>
      <c r="C836"/>
      <c r="D836"/>
      <c r="H836" s="6"/>
      <c r="I836" s="4"/>
    </row>
    <row r="837" spans="1:9" x14ac:dyDescent="0.2">
      <c r="A837"/>
      <c r="B837"/>
      <c r="C837"/>
      <c r="D837"/>
      <c r="H837" s="6"/>
      <c r="I837" s="4"/>
    </row>
    <row r="838" spans="1:9" x14ac:dyDescent="0.2">
      <c r="A838"/>
      <c r="B838"/>
      <c r="C838"/>
      <c r="D838"/>
      <c r="H838" s="6"/>
      <c r="I838" s="4"/>
    </row>
    <row r="839" spans="1:9" x14ac:dyDescent="0.2">
      <c r="A839"/>
      <c r="B839"/>
      <c r="C839"/>
      <c r="D839"/>
      <c r="H839" s="6"/>
      <c r="I839" s="4"/>
    </row>
    <row r="840" spans="1:9" x14ac:dyDescent="0.2">
      <c r="A840"/>
      <c r="B840"/>
      <c r="C840"/>
      <c r="D840"/>
      <c r="H840" s="6"/>
      <c r="I840" s="4"/>
    </row>
    <row r="841" spans="1:9" x14ac:dyDescent="0.2">
      <c r="A841"/>
      <c r="B841"/>
      <c r="C841"/>
      <c r="D841"/>
      <c r="H841" s="6"/>
      <c r="I841" s="4"/>
    </row>
    <row r="842" spans="1:9" x14ac:dyDescent="0.2">
      <c r="A842"/>
      <c r="B842"/>
      <c r="C842"/>
      <c r="D842"/>
      <c r="H842" s="6"/>
      <c r="I842" s="4"/>
    </row>
    <row r="843" spans="1:9" x14ac:dyDescent="0.2">
      <c r="A843"/>
      <c r="B843"/>
      <c r="C843"/>
      <c r="D843"/>
      <c r="H843" s="6"/>
      <c r="I843" s="4"/>
    </row>
    <row r="844" spans="1:9" x14ac:dyDescent="0.2">
      <c r="A844"/>
      <c r="B844"/>
      <c r="C844"/>
      <c r="D844"/>
      <c r="H844" s="6"/>
      <c r="I844" s="4"/>
    </row>
    <row r="845" spans="1:9" x14ac:dyDescent="0.2">
      <c r="A845"/>
      <c r="B845"/>
      <c r="C845"/>
      <c r="D845"/>
      <c r="H845" s="6"/>
      <c r="I845" s="4"/>
    </row>
    <row r="846" spans="1:9" x14ac:dyDescent="0.2">
      <c r="A846"/>
      <c r="B846"/>
      <c r="C846"/>
      <c r="D846"/>
      <c r="H846" s="6"/>
      <c r="I846" s="4"/>
    </row>
    <row r="847" spans="1:9" x14ac:dyDescent="0.2">
      <c r="A847"/>
      <c r="B847"/>
      <c r="C847"/>
      <c r="D847"/>
      <c r="H847" s="6"/>
      <c r="I847" s="4"/>
    </row>
    <row r="848" spans="1:9" x14ac:dyDescent="0.2">
      <c r="A848"/>
      <c r="B848"/>
      <c r="C848"/>
      <c r="D848"/>
      <c r="H848" s="6"/>
      <c r="I848" s="4"/>
    </row>
    <row r="849" spans="1:9" x14ac:dyDescent="0.2">
      <c r="A849"/>
      <c r="B849"/>
      <c r="C849"/>
      <c r="D849"/>
      <c r="H849" s="6"/>
      <c r="I849" s="4"/>
    </row>
    <row r="850" spans="1:9" x14ac:dyDescent="0.2">
      <c r="A850"/>
      <c r="B850"/>
      <c r="C850"/>
      <c r="D850"/>
      <c r="H850" s="6"/>
      <c r="I850" s="4"/>
    </row>
    <row r="851" spans="1:9" x14ac:dyDescent="0.2">
      <c r="A851"/>
      <c r="B851"/>
      <c r="C851"/>
      <c r="D851"/>
      <c r="H851" s="6"/>
      <c r="I851" s="4"/>
    </row>
    <row r="852" spans="1:9" x14ac:dyDescent="0.2">
      <c r="A852"/>
      <c r="B852"/>
      <c r="C852"/>
      <c r="D852"/>
      <c r="H852" s="6"/>
      <c r="I852" s="4"/>
    </row>
    <row r="853" spans="1:9" x14ac:dyDescent="0.2">
      <c r="A853"/>
      <c r="B853"/>
      <c r="C853"/>
      <c r="D853"/>
      <c r="H853" s="6"/>
      <c r="I853" s="4"/>
    </row>
    <row r="854" spans="1:9" x14ac:dyDescent="0.2">
      <c r="A854"/>
      <c r="B854"/>
      <c r="C854"/>
      <c r="D854"/>
      <c r="H854" s="6"/>
      <c r="I854" s="4"/>
    </row>
    <row r="855" spans="1:9" x14ac:dyDescent="0.2">
      <c r="A855"/>
      <c r="B855"/>
      <c r="C855"/>
      <c r="D855"/>
      <c r="H855" s="6"/>
      <c r="I855" s="4"/>
    </row>
    <row r="856" spans="1:9" x14ac:dyDescent="0.2">
      <c r="A856"/>
      <c r="B856"/>
      <c r="C856"/>
      <c r="D856"/>
      <c r="H856" s="6"/>
      <c r="I856" s="4"/>
    </row>
    <row r="857" spans="1:9" x14ac:dyDescent="0.2">
      <c r="A857"/>
      <c r="B857"/>
      <c r="C857"/>
      <c r="D857"/>
      <c r="H857" s="6"/>
      <c r="I857" s="4"/>
    </row>
    <row r="858" spans="1:9" x14ac:dyDescent="0.2">
      <c r="A858"/>
      <c r="B858"/>
      <c r="C858"/>
      <c r="D858"/>
      <c r="H858" s="6"/>
      <c r="I858" s="4"/>
    </row>
    <row r="859" spans="1:9" x14ac:dyDescent="0.2">
      <c r="A859"/>
      <c r="B859"/>
      <c r="C859"/>
      <c r="D859"/>
      <c r="H859" s="6"/>
      <c r="I859" s="4"/>
    </row>
    <row r="860" spans="1:9" x14ac:dyDescent="0.2">
      <c r="A860"/>
      <c r="B860"/>
      <c r="C860"/>
      <c r="D860"/>
      <c r="H860" s="6"/>
      <c r="I860" s="4"/>
    </row>
    <row r="861" spans="1:9" x14ac:dyDescent="0.2">
      <c r="A861"/>
      <c r="B861"/>
      <c r="C861"/>
      <c r="D861"/>
      <c r="H861" s="6"/>
      <c r="I861" s="4"/>
    </row>
    <row r="862" spans="1:9" x14ac:dyDescent="0.2">
      <c r="A862"/>
      <c r="B862"/>
      <c r="C862"/>
      <c r="D862"/>
      <c r="H862" s="6"/>
      <c r="I862" s="4"/>
    </row>
    <row r="863" spans="1:9" x14ac:dyDescent="0.2">
      <c r="A863"/>
      <c r="B863"/>
      <c r="C863"/>
      <c r="D863"/>
      <c r="H863" s="6"/>
      <c r="I863" s="4"/>
    </row>
    <row r="864" spans="1:9" x14ac:dyDescent="0.2">
      <c r="A864"/>
      <c r="B864"/>
      <c r="C864"/>
      <c r="D864"/>
      <c r="H864" s="6"/>
      <c r="I864" s="4"/>
    </row>
    <row r="865" spans="1:9" x14ac:dyDescent="0.2">
      <c r="A865"/>
      <c r="B865"/>
      <c r="C865"/>
      <c r="D865"/>
      <c r="H865" s="6"/>
      <c r="I865" s="4"/>
    </row>
    <row r="866" spans="1:9" x14ac:dyDescent="0.2">
      <c r="A866"/>
      <c r="B866"/>
      <c r="C866"/>
      <c r="D866"/>
      <c r="H866" s="6"/>
      <c r="I866" s="4"/>
    </row>
    <row r="867" spans="1:9" x14ac:dyDescent="0.2">
      <c r="A867"/>
      <c r="B867"/>
      <c r="C867"/>
      <c r="D867"/>
      <c r="H867" s="6"/>
      <c r="I867" s="4"/>
    </row>
    <row r="868" spans="1:9" x14ac:dyDescent="0.2">
      <c r="A868"/>
      <c r="B868"/>
      <c r="C868"/>
      <c r="D868"/>
      <c r="H868" s="6"/>
      <c r="I868" s="4"/>
    </row>
    <row r="869" spans="1:9" x14ac:dyDescent="0.2">
      <c r="A869"/>
      <c r="B869"/>
      <c r="C869"/>
      <c r="D869"/>
      <c r="H869" s="6"/>
      <c r="I869" s="4"/>
    </row>
    <row r="870" spans="1:9" x14ac:dyDescent="0.2">
      <c r="A870"/>
      <c r="B870"/>
      <c r="C870"/>
      <c r="D870"/>
      <c r="H870" s="6"/>
      <c r="I870" s="4"/>
    </row>
    <row r="871" spans="1:9" x14ac:dyDescent="0.2">
      <c r="A871"/>
      <c r="B871"/>
      <c r="C871"/>
      <c r="D871"/>
      <c r="H871" s="6"/>
      <c r="I871" s="4"/>
    </row>
    <row r="872" spans="1:9" x14ac:dyDescent="0.2">
      <c r="A872"/>
      <c r="B872"/>
      <c r="C872"/>
      <c r="D872"/>
      <c r="H872" s="6"/>
      <c r="I872" s="4"/>
    </row>
    <row r="873" spans="1:9" x14ac:dyDescent="0.2">
      <c r="A873"/>
      <c r="B873"/>
      <c r="C873"/>
      <c r="D873"/>
      <c r="H873" s="6"/>
      <c r="I873" s="4"/>
    </row>
    <row r="874" spans="1:9" x14ac:dyDescent="0.2">
      <c r="A874"/>
      <c r="B874"/>
      <c r="C874"/>
      <c r="D874"/>
      <c r="H874" s="6"/>
      <c r="I874" s="4"/>
    </row>
    <row r="875" spans="1:9" x14ac:dyDescent="0.2">
      <c r="A875"/>
      <c r="B875"/>
      <c r="C875"/>
      <c r="D875"/>
      <c r="H875" s="6"/>
      <c r="I875" s="4"/>
    </row>
    <row r="876" spans="1:9" x14ac:dyDescent="0.2">
      <c r="A876"/>
      <c r="B876"/>
      <c r="C876"/>
      <c r="D876"/>
      <c r="H876" s="6"/>
      <c r="I876" s="4"/>
    </row>
    <row r="877" spans="1:9" x14ac:dyDescent="0.2">
      <c r="A877"/>
      <c r="B877"/>
      <c r="C877"/>
      <c r="D877"/>
      <c r="H877" s="6"/>
      <c r="I877" s="4"/>
    </row>
    <row r="878" spans="1:9" x14ac:dyDescent="0.2">
      <c r="A878"/>
      <c r="B878"/>
      <c r="C878"/>
      <c r="D878"/>
      <c r="H878" s="6"/>
      <c r="I878" s="4"/>
    </row>
    <row r="879" spans="1:9" x14ac:dyDescent="0.2">
      <c r="A879"/>
      <c r="B879"/>
      <c r="C879"/>
      <c r="D879"/>
      <c r="H879" s="6"/>
      <c r="I879" s="4"/>
    </row>
    <row r="880" spans="1:9" x14ac:dyDescent="0.2">
      <c r="A880"/>
      <c r="B880"/>
      <c r="C880"/>
      <c r="D880"/>
      <c r="H880" s="6"/>
      <c r="I880" s="4"/>
    </row>
    <row r="881" spans="1:9" x14ac:dyDescent="0.2">
      <c r="A881"/>
      <c r="B881"/>
      <c r="C881"/>
      <c r="D881"/>
      <c r="H881" s="6"/>
      <c r="I881" s="4"/>
    </row>
    <row r="882" spans="1:9" x14ac:dyDescent="0.2">
      <c r="A882"/>
      <c r="B882"/>
      <c r="C882"/>
      <c r="D882"/>
      <c r="H882" s="6"/>
      <c r="I882" s="4"/>
    </row>
    <row r="883" spans="1:9" x14ac:dyDescent="0.2">
      <c r="A883"/>
      <c r="B883"/>
      <c r="C883"/>
      <c r="D883"/>
      <c r="H883" s="6"/>
      <c r="I883" s="4"/>
    </row>
    <row r="884" spans="1:9" x14ac:dyDescent="0.2">
      <c r="A884"/>
      <c r="B884"/>
      <c r="C884"/>
      <c r="D884"/>
      <c r="H884" s="6"/>
      <c r="I884" s="4"/>
    </row>
    <row r="885" spans="1:9" x14ac:dyDescent="0.2">
      <c r="A885"/>
      <c r="B885"/>
      <c r="C885"/>
      <c r="D885"/>
      <c r="H885" s="6"/>
      <c r="I885" s="4"/>
    </row>
    <row r="886" spans="1:9" x14ac:dyDescent="0.2">
      <c r="A886"/>
      <c r="B886"/>
      <c r="C886"/>
      <c r="D886"/>
      <c r="H886" s="6"/>
      <c r="I886" s="4"/>
    </row>
    <row r="887" spans="1:9" x14ac:dyDescent="0.2">
      <c r="A887"/>
      <c r="B887"/>
      <c r="C887"/>
      <c r="D887"/>
      <c r="H887" s="6"/>
      <c r="I887" s="4"/>
    </row>
    <row r="888" spans="1:9" x14ac:dyDescent="0.2">
      <c r="A888"/>
      <c r="B888"/>
      <c r="C888"/>
      <c r="D888"/>
      <c r="H888" s="6"/>
      <c r="I888" s="4"/>
    </row>
    <row r="889" spans="1:9" x14ac:dyDescent="0.2">
      <c r="A889"/>
      <c r="B889"/>
      <c r="C889"/>
      <c r="D889"/>
      <c r="H889" s="6"/>
      <c r="I889" s="4"/>
    </row>
    <row r="890" spans="1:9" x14ac:dyDescent="0.2">
      <c r="A890"/>
      <c r="B890"/>
      <c r="C890"/>
      <c r="D890"/>
      <c r="H890" s="6"/>
      <c r="I890" s="4"/>
    </row>
    <row r="891" spans="1:9" x14ac:dyDescent="0.2">
      <c r="A891"/>
      <c r="B891"/>
      <c r="C891"/>
      <c r="D891"/>
      <c r="H891" s="6"/>
      <c r="I891" s="4"/>
    </row>
    <row r="892" spans="1:9" x14ac:dyDescent="0.2">
      <c r="A892"/>
      <c r="B892"/>
      <c r="C892"/>
      <c r="D892"/>
      <c r="H892" s="6"/>
      <c r="I892" s="4"/>
    </row>
    <row r="893" spans="1:9" x14ac:dyDescent="0.2">
      <c r="A893"/>
      <c r="B893"/>
      <c r="C893"/>
      <c r="D893"/>
      <c r="H893" s="6"/>
      <c r="I893" s="4"/>
    </row>
    <row r="894" spans="1:9" x14ac:dyDescent="0.2">
      <c r="A894"/>
      <c r="B894"/>
      <c r="C894"/>
      <c r="D894"/>
      <c r="H894" s="6"/>
      <c r="I894" s="4"/>
    </row>
    <row r="895" spans="1:9" x14ac:dyDescent="0.2">
      <c r="A895"/>
      <c r="B895"/>
      <c r="C895"/>
      <c r="D895"/>
      <c r="H895" s="6"/>
      <c r="I895" s="4"/>
    </row>
    <row r="896" spans="1:9" x14ac:dyDescent="0.2">
      <c r="A896"/>
      <c r="B896"/>
      <c r="C896"/>
      <c r="D896"/>
      <c r="H896" s="6"/>
      <c r="I896" s="4"/>
    </row>
    <row r="897" spans="1:9" x14ac:dyDescent="0.2">
      <c r="A897"/>
      <c r="B897"/>
      <c r="C897"/>
      <c r="D897"/>
      <c r="H897" s="6"/>
      <c r="I897" s="4"/>
    </row>
    <row r="898" spans="1:9" x14ac:dyDescent="0.2">
      <c r="A898"/>
      <c r="B898"/>
      <c r="C898"/>
      <c r="D898"/>
      <c r="H898" s="6"/>
      <c r="I898" s="4"/>
    </row>
    <row r="899" spans="1:9" x14ac:dyDescent="0.2">
      <c r="A899"/>
      <c r="B899"/>
      <c r="C899"/>
      <c r="D899"/>
      <c r="H899" s="6"/>
      <c r="I899" s="4"/>
    </row>
    <row r="900" spans="1:9" x14ac:dyDescent="0.2">
      <c r="A900"/>
      <c r="B900"/>
      <c r="C900"/>
      <c r="D900"/>
      <c r="H900" s="6"/>
      <c r="I900" s="4"/>
    </row>
    <row r="901" spans="1:9" x14ac:dyDescent="0.2">
      <c r="A901"/>
      <c r="B901"/>
      <c r="C901"/>
      <c r="D901"/>
      <c r="H901" s="6"/>
      <c r="I901" s="4"/>
    </row>
    <row r="902" spans="1:9" x14ac:dyDescent="0.2">
      <c r="A902"/>
      <c r="B902"/>
      <c r="C902"/>
      <c r="D902"/>
      <c r="H902" s="6"/>
      <c r="I902" s="4"/>
    </row>
    <row r="903" spans="1:9" x14ac:dyDescent="0.2">
      <c r="A903"/>
      <c r="B903"/>
      <c r="C903"/>
      <c r="D903"/>
      <c r="H903" s="6"/>
      <c r="I903" s="4"/>
    </row>
    <row r="904" spans="1:9" x14ac:dyDescent="0.2">
      <c r="A904"/>
      <c r="B904"/>
      <c r="C904"/>
      <c r="D904"/>
      <c r="H904" s="6"/>
      <c r="I904" s="4"/>
    </row>
    <row r="905" spans="1:9" x14ac:dyDescent="0.2">
      <c r="A905"/>
      <c r="B905"/>
      <c r="C905"/>
      <c r="D905"/>
      <c r="H905" s="6"/>
      <c r="I905" s="4"/>
    </row>
    <row r="906" spans="1:9" x14ac:dyDescent="0.2">
      <c r="A906"/>
      <c r="B906"/>
      <c r="C906"/>
      <c r="D906"/>
      <c r="H906" s="6"/>
      <c r="I906" s="4"/>
    </row>
    <row r="907" spans="1:9" x14ac:dyDescent="0.2">
      <c r="A907"/>
      <c r="B907"/>
      <c r="C907"/>
      <c r="D907"/>
      <c r="H907" s="6"/>
      <c r="I907" s="4"/>
    </row>
    <row r="908" spans="1:9" x14ac:dyDescent="0.2">
      <c r="A908"/>
      <c r="B908"/>
      <c r="C908"/>
      <c r="D908"/>
      <c r="H908" s="6"/>
      <c r="I908" s="4"/>
    </row>
    <row r="909" spans="1:9" x14ac:dyDescent="0.2">
      <c r="A909"/>
      <c r="B909"/>
      <c r="C909"/>
      <c r="D909"/>
      <c r="H909" s="6"/>
      <c r="I909" s="4"/>
    </row>
    <row r="910" spans="1:9" x14ac:dyDescent="0.2">
      <c r="A910"/>
      <c r="B910"/>
      <c r="C910"/>
      <c r="D910"/>
      <c r="H910" s="6"/>
      <c r="I910" s="4"/>
    </row>
    <row r="911" spans="1:9" x14ac:dyDescent="0.2">
      <c r="A911"/>
      <c r="B911"/>
      <c r="C911"/>
      <c r="D911"/>
      <c r="H911" s="6"/>
      <c r="I911" s="4"/>
    </row>
    <row r="912" spans="1:9" x14ac:dyDescent="0.2">
      <c r="A912"/>
      <c r="B912"/>
      <c r="C912"/>
      <c r="D912"/>
      <c r="H912" s="6"/>
      <c r="I912" s="4"/>
    </row>
    <row r="913" spans="1:9" x14ac:dyDescent="0.2">
      <c r="A913"/>
      <c r="B913"/>
      <c r="C913"/>
      <c r="D913"/>
      <c r="H913" s="6"/>
      <c r="I913" s="4"/>
    </row>
    <row r="914" spans="1:9" x14ac:dyDescent="0.2">
      <c r="A914"/>
      <c r="B914"/>
      <c r="C914"/>
      <c r="D914"/>
      <c r="H914" s="6"/>
      <c r="I914" s="4"/>
    </row>
    <row r="915" spans="1:9" x14ac:dyDescent="0.2">
      <c r="A915"/>
      <c r="B915"/>
      <c r="C915"/>
      <c r="D915"/>
      <c r="H915" s="6"/>
      <c r="I915" s="4"/>
    </row>
    <row r="916" spans="1:9" x14ac:dyDescent="0.2">
      <c r="A916"/>
      <c r="B916"/>
      <c r="C916"/>
      <c r="D916"/>
      <c r="H916" s="6"/>
      <c r="I916" s="4"/>
    </row>
    <row r="917" spans="1:9" x14ac:dyDescent="0.2">
      <c r="A917"/>
      <c r="B917"/>
      <c r="C917"/>
      <c r="D917"/>
      <c r="H917" s="6"/>
      <c r="I917" s="4"/>
    </row>
    <row r="918" spans="1:9" x14ac:dyDescent="0.2">
      <c r="A918"/>
      <c r="B918"/>
      <c r="C918"/>
      <c r="D918"/>
      <c r="H918" s="6"/>
      <c r="I918" s="4"/>
    </row>
    <row r="919" spans="1:9" x14ac:dyDescent="0.2">
      <c r="A919"/>
      <c r="B919"/>
      <c r="C919"/>
      <c r="D919"/>
      <c r="H919" s="6"/>
      <c r="I919" s="4"/>
    </row>
    <row r="920" spans="1:9" x14ac:dyDescent="0.2">
      <c r="A920"/>
      <c r="B920"/>
      <c r="C920"/>
      <c r="D920"/>
      <c r="H920" s="6"/>
      <c r="I920" s="4"/>
    </row>
    <row r="921" spans="1:9" x14ac:dyDescent="0.2">
      <c r="A921"/>
      <c r="B921"/>
      <c r="C921"/>
      <c r="D921"/>
      <c r="H921" s="6"/>
      <c r="I921" s="4"/>
    </row>
    <row r="922" spans="1:9" x14ac:dyDescent="0.2">
      <c r="A922"/>
      <c r="B922"/>
      <c r="C922"/>
      <c r="D922"/>
      <c r="H922" s="6"/>
      <c r="I922" s="4"/>
    </row>
    <row r="923" spans="1:9" x14ac:dyDescent="0.2">
      <c r="A923"/>
      <c r="B923"/>
      <c r="C923"/>
      <c r="D923"/>
      <c r="H923" s="6"/>
      <c r="I923" s="4"/>
    </row>
    <row r="924" spans="1:9" x14ac:dyDescent="0.2">
      <c r="A924"/>
      <c r="B924"/>
      <c r="C924"/>
      <c r="D924"/>
      <c r="H924" s="6"/>
      <c r="I924" s="4"/>
    </row>
    <row r="925" spans="1:9" x14ac:dyDescent="0.2">
      <c r="A925"/>
      <c r="B925"/>
      <c r="C925"/>
      <c r="D925"/>
      <c r="H925" s="6"/>
      <c r="I925" s="4"/>
    </row>
    <row r="926" spans="1:9" x14ac:dyDescent="0.2">
      <c r="A926"/>
      <c r="B926"/>
      <c r="C926"/>
      <c r="D926"/>
      <c r="H926" s="6"/>
      <c r="I926" s="4"/>
    </row>
    <row r="927" spans="1:9" x14ac:dyDescent="0.2">
      <c r="A927"/>
      <c r="B927"/>
      <c r="C927"/>
      <c r="D927"/>
      <c r="H927" s="6"/>
      <c r="I927" s="4"/>
    </row>
    <row r="928" spans="1:9" x14ac:dyDescent="0.2">
      <c r="A928"/>
      <c r="B928"/>
      <c r="C928"/>
      <c r="D928"/>
      <c r="H928" s="6"/>
      <c r="I928" s="4"/>
    </row>
    <row r="929" spans="1:9" x14ac:dyDescent="0.2">
      <c r="A929"/>
      <c r="B929"/>
      <c r="C929"/>
      <c r="D929"/>
      <c r="H929" s="6"/>
      <c r="I929" s="4"/>
    </row>
    <row r="930" spans="1:9" x14ac:dyDescent="0.2">
      <c r="A930"/>
      <c r="B930"/>
      <c r="C930"/>
      <c r="D930"/>
      <c r="H930" s="6"/>
      <c r="I930" s="4"/>
    </row>
    <row r="931" spans="1:9" x14ac:dyDescent="0.2">
      <c r="A931"/>
      <c r="B931"/>
      <c r="C931"/>
      <c r="D931"/>
      <c r="H931" s="6"/>
      <c r="I931" s="4"/>
    </row>
    <row r="932" spans="1:9" x14ac:dyDescent="0.2">
      <c r="A932"/>
      <c r="B932"/>
      <c r="C932"/>
      <c r="D932"/>
      <c r="H932" s="6"/>
      <c r="I932" s="4"/>
    </row>
    <row r="933" spans="1:9" x14ac:dyDescent="0.2">
      <c r="A933"/>
      <c r="B933"/>
      <c r="C933"/>
      <c r="D933"/>
      <c r="H933" s="6"/>
      <c r="I933" s="4"/>
    </row>
    <row r="934" spans="1:9" x14ac:dyDescent="0.2">
      <c r="A934"/>
      <c r="B934"/>
      <c r="C934"/>
      <c r="D934"/>
      <c r="H934" s="6"/>
      <c r="I934" s="4"/>
    </row>
    <row r="935" spans="1:9" x14ac:dyDescent="0.2">
      <c r="A935"/>
      <c r="B935"/>
      <c r="C935"/>
      <c r="D935"/>
      <c r="H935" s="6"/>
      <c r="I935" s="4"/>
    </row>
    <row r="936" spans="1:9" x14ac:dyDescent="0.2">
      <c r="A936"/>
      <c r="B936"/>
      <c r="C936"/>
      <c r="D936"/>
      <c r="H936" s="6"/>
      <c r="I936" s="4"/>
    </row>
    <row r="937" spans="1:9" x14ac:dyDescent="0.2">
      <c r="A937"/>
      <c r="B937"/>
      <c r="C937"/>
      <c r="D937"/>
      <c r="H937" s="6"/>
      <c r="I937" s="4"/>
    </row>
    <row r="938" spans="1:9" x14ac:dyDescent="0.2">
      <c r="A938"/>
      <c r="B938"/>
      <c r="C938"/>
      <c r="D938"/>
      <c r="H938" s="6"/>
      <c r="I938" s="4"/>
    </row>
    <row r="939" spans="1:9" x14ac:dyDescent="0.2">
      <c r="A939"/>
      <c r="B939"/>
      <c r="C939"/>
      <c r="D939"/>
      <c r="H939" s="6"/>
      <c r="I939" s="4"/>
    </row>
    <row r="940" spans="1:9" x14ac:dyDescent="0.2">
      <c r="A940"/>
      <c r="B940"/>
      <c r="C940"/>
      <c r="D940"/>
      <c r="H940" s="6"/>
      <c r="I940" s="4"/>
    </row>
    <row r="941" spans="1:9" x14ac:dyDescent="0.2">
      <c r="A941"/>
      <c r="B941"/>
      <c r="C941"/>
      <c r="D941"/>
      <c r="H941" s="6"/>
      <c r="I941" s="4"/>
    </row>
    <row r="942" spans="1:9" x14ac:dyDescent="0.2">
      <c r="A942"/>
      <c r="B942"/>
      <c r="C942"/>
      <c r="D942"/>
      <c r="H942" s="6"/>
      <c r="I942" s="4"/>
    </row>
    <row r="943" spans="1:9" x14ac:dyDescent="0.2">
      <c r="A943"/>
      <c r="B943"/>
      <c r="C943"/>
      <c r="D943"/>
      <c r="H943" s="6"/>
      <c r="I943" s="4"/>
    </row>
    <row r="944" spans="1:9" x14ac:dyDescent="0.2">
      <c r="A944"/>
      <c r="B944"/>
      <c r="C944"/>
      <c r="D944"/>
      <c r="H944" s="6"/>
      <c r="I944" s="4"/>
    </row>
    <row r="945" spans="1:9" x14ac:dyDescent="0.2">
      <c r="A945"/>
      <c r="B945"/>
      <c r="C945"/>
      <c r="D945"/>
      <c r="H945" s="6"/>
      <c r="I945" s="4"/>
    </row>
    <row r="946" spans="1:9" x14ac:dyDescent="0.2">
      <c r="A946"/>
      <c r="B946"/>
      <c r="C946"/>
      <c r="D946"/>
      <c r="H946" s="6"/>
      <c r="I946" s="4"/>
    </row>
    <row r="947" spans="1:9" x14ac:dyDescent="0.2">
      <c r="A947"/>
      <c r="B947"/>
      <c r="C947"/>
      <c r="D947"/>
      <c r="H947" s="6"/>
      <c r="I947" s="4"/>
    </row>
    <row r="948" spans="1:9" x14ac:dyDescent="0.2">
      <c r="A948"/>
      <c r="B948"/>
      <c r="C948"/>
      <c r="D948"/>
      <c r="H948" s="6"/>
      <c r="I948" s="4"/>
    </row>
    <row r="949" spans="1:9" x14ac:dyDescent="0.2">
      <c r="A949"/>
      <c r="B949"/>
      <c r="C949"/>
      <c r="D949"/>
      <c r="H949" s="6"/>
      <c r="I949" s="4"/>
    </row>
    <row r="950" spans="1:9" x14ac:dyDescent="0.2">
      <c r="A950"/>
      <c r="B950"/>
      <c r="C950"/>
      <c r="D950"/>
      <c r="H950" s="6"/>
      <c r="I950" s="4"/>
    </row>
    <row r="951" spans="1:9" x14ac:dyDescent="0.2">
      <c r="A951"/>
      <c r="B951"/>
      <c r="C951"/>
      <c r="D951"/>
      <c r="H951" s="6"/>
      <c r="I951" s="4"/>
    </row>
    <row r="952" spans="1:9" x14ac:dyDescent="0.2">
      <c r="A952"/>
      <c r="B952"/>
      <c r="C952"/>
      <c r="D952"/>
      <c r="H952" s="6"/>
      <c r="I952" s="4"/>
    </row>
    <row r="953" spans="1:9" x14ac:dyDescent="0.2">
      <c r="A953"/>
      <c r="B953"/>
      <c r="C953"/>
      <c r="D953"/>
      <c r="H953" s="6"/>
      <c r="I953" s="4"/>
    </row>
    <row r="954" spans="1:9" x14ac:dyDescent="0.2">
      <c r="A954"/>
      <c r="B954"/>
      <c r="C954"/>
      <c r="D954"/>
      <c r="H954" s="6"/>
      <c r="I954" s="4"/>
    </row>
    <row r="955" spans="1:9" x14ac:dyDescent="0.2">
      <c r="A955"/>
      <c r="B955"/>
      <c r="C955"/>
      <c r="D955"/>
      <c r="H955" s="6"/>
      <c r="I955" s="4"/>
    </row>
    <row r="956" spans="1:9" x14ac:dyDescent="0.2">
      <c r="A956"/>
      <c r="B956"/>
      <c r="C956"/>
      <c r="D956"/>
      <c r="H956" s="6"/>
      <c r="I956" s="4"/>
    </row>
    <row r="957" spans="1:9" x14ac:dyDescent="0.2">
      <c r="A957"/>
      <c r="B957"/>
      <c r="C957"/>
      <c r="D957"/>
      <c r="H957" s="6"/>
      <c r="I957" s="4"/>
    </row>
    <row r="958" spans="1:9" x14ac:dyDescent="0.2">
      <c r="A958"/>
      <c r="B958"/>
      <c r="C958"/>
      <c r="D958"/>
      <c r="H958" s="6"/>
      <c r="I958" s="4"/>
    </row>
    <row r="959" spans="1:9" x14ac:dyDescent="0.2">
      <c r="A959"/>
      <c r="B959"/>
      <c r="C959"/>
      <c r="D959"/>
      <c r="H959" s="6"/>
      <c r="I959" s="4"/>
    </row>
    <row r="960" spans="1:9" x14ac:dyDescent="0.2">
      <c r="A960"/>
      <c r="B960"/>
      <c r="C960"/>
      <c r="D960"/>
      <c r="H960" s="6"/>
      <c r="I960" s="4"/>
    </row>
    <row r="961" spans="1:9" x14ac:dyDescent="0.2">
      <c r="A961"/>
      <c r="B961"/>
      <c r="C961"/>
      <c r="D961"/>
      <c r="H961" s="6"/>
      <c r="I961" s="4"/>
    </row>
    <row r="962" spans="1:9" x14ac:dyDescent="0.2">
      <c r="A962"/>
      <c r="B962"/>
      <c r="C962"/>
      <c r="D962"/>
      <c r="H962" s="6"/>
      <c r="I962" s="4"/>
    </row>
    <row r="963" spans="1:9" x14ac:dyDescent="0.2">
      <c r="A963"/>
      <c r="B963"/>
      <c r="C963"/>
      <c r="D963"/>
      <c r="H963" s="6"/>
      <c r="I963" s="4"/>
    </row>
    <row r="964" spans="1:9" x14ac:dyDescent="0.2">
      <c r="A964"/>
      <c r="B964"/>
      <c r="C964"/>
      <c r="D964"/>
      <c r="H964" s="6"/>
      <c r="I964" s="4"/>
    </row>
    <row r="965" spans="1:9" x14ac:dyDescent="0.2">
      <c r="A965"/>
      <c r="B965"/>
      <c r="C965"/>
      <c r="D965"/>
      <c r="H965" s="6"/>
      <c r="I965" s="4"/>
    </row>
    <row r="966" spans="1:9" x14ac:dyDescent="0.2">
      <c r="A966"/>
      <c r="B966"/>
      <c r="C966"/>
      <c r="D966"/>
      <c r="H966" s="6"/>
      <c r="I966" s="4"/>
    </row>
    <row r="967" spans="1:9" x14ac:dyDescent="0.2">
      <c r="A967"/>
      <c r="B967"/>
      <c r="C967"/>
      <c r="D967"/>
      <c r="H967" s="6"/>
      <c r="I967" s="4"/>
    </row>
    <row r="968" spans="1:9" x14ac:dyDescent="0.2">
      <c r="A968"/>
      <c r="B968"/>
      <c r="C968"/>
      <c r="D968"/>
      <c r="H968" s="6"/>
      <c r="I968" s="4"/>
    </row>
    <row r="969" spans="1:9" x14ac:dyDescent="0.2">
      <c r="A969"/>
      <c r="B969"/>
      <c r="C969"/>
      <c r="D969"/>
      <c r="H969" s="6"/>
      <c r="I969" s="4"/>
    </row>
    <row r="970" spans="1:9" x14ac:dyDescent="0.2">
      <c r="A970"/>
      <c r="B970"/>
      <c r="C970"/>
      <c r="D970"/>
      <c r="H970" s="6"/>
      <c r="I970" s="4"/>
    </row>
    <row r="971" spans="1:9" x14ac:dyDescent="0.2">
      <c r="A971"/>
      <c r="B971"/>
      <c r="C971"/>
      <c r="D971"/>
      <c r="H971" s="6"/>
      <c r="I971" s="4"/>
    </row>
    <row r="972" spans="1:9" x14ac:dyDescent="0.2">
      <c r="A972"/>
      <c r="B972"/>
      <c r="C972"/>
      <c r="D972"/>
      <c r="H972" s="6"/>
      <c r="I972" s="4"/>
    </row>
    <row r="973" spans="1:9" x14ac:dyDescent="0.2">
      <c r="A973"/>
      <c r="B973"/>
      <c r="C973"/>
      <c r="D973"/>
      <c r="H973" s="6"/>
      <c r="I973" s="4"/>
    </row>
    <row r="974" spans="1:9" x14ac:dyDescent="0.2">
      <c r="A974"/>
      <c r="B974"/>
      <c r="C974"/>
      <c r="D974"/>
      <c r="H974" s="6"/>
      <c r="I974" s="4"/>
    </row>
    <row r="975" spans="1:9" x14ac:dyDescent="0.2">
      <c r="A975"/>
      <c r="B975"/>
      <c r="C975"/>
      <c r="D975"/>
      <c r="H975" s="6"/>
      <c r="I975" s="4"/>
    </row>
    <row r="976" spans="1:9" x14ac:dyDescent="0.2">
      <c r="A976"/>
      <c r="B976"/>
      <c r="C976"/>
      <c r="D976"/>
      <c r="H976" s="6"/>
      <c r="I976" s="4"/>
    </row>
    <row r="977" spans="1:9" x14ac:dyDescent="0.2">
      <c r="A977"/>
      <c r="B977"/>
      <c r="C977"/>
      <c r="D977"/>
      <c r="H977" s="6"/>
      <c r="I977" s="4"/>
    </row>
    <row r="978" spans="1:9" x14ac:dyDescent="0.2">
      <c r="A978"/>
      <c r="B978"/>
      <c r="C978"/>
      <c r="D978"/>
      <c r="H978" s="6"/>
      <c r="I978" s="4"/>
    </row>
    <row r="979" spans="1:9" x14ac:dyDescent="0.2">
      <c r="A979"/>
      <c r="B979"/>
      <c r="C979"/>
      <c r="D979"/>
      <c r="H979" s="6"/>
      <c r="I979" s="4"/>
    </row>
    <row r="980" spans="1:9" x14ac:dyDescent="0.2">
      <c r="A980"/>
      <c r="B980"/>
      <c r="C980"/>
      <c r="D980"/>
      <c r="H980" s="6"/>
      <c r="I980" s="4"/>
    </row>
    <row r="981" spans="1:9" x14ac:dyDescent="0.2">
      <c r="A981"/>
      <c r="B981"/>
      <c r="C981"/>
      <c r="D981"/>
      <c r="H981" s="6"/>
      <c r="I981" s="4"/>
    </row>
    <row r="982" spans="1:9" x14ac:dyDescent="0.2">
      <c r="A982"/>
      <c r="B982"/>
      <c r="C982"/>
      <c r="D982"/>
      <c r="H982" s="6"/>
      <c r="I982" s="4"/>
    </row>
    <row r="983" spans="1:9" x14ac:dyDescent="0.2">
      <c r="A983"/>
      <c r="B983"/>
      <c r="C983"/>
      <c r="D983"/>
      <c r="H983" s="6"/>
      <c r="I983" s="4"/>
    </row>
    <row r="984" spans="1:9" x14ac:dyDescent="0.2">
      <c r="A984"/>
      <c r="B984"/>
      <c r="C984"/>
      <c r="D984"/>
      <c r="H984" s="6"/>
      <c r="I984" s="4"/>
    </row>
    <row r="985" spans="1:9" x14ac:dyDescent="0.2">
      <c r="A985"/>
      <c r="B985"/>
      <c r="C985"/>
      <c r="D985"/>
      <c r="H985" s="6"/>
      <c r="I985" s="4"/>
    </row>
    <row r="986" spans="1:9" x14ac:dyDescent="0.2">
      <c r="A986"/>
      <c r="B986"/>
      <c r="C986"/>
      <c r="D986"/>
      <c r="H986" s="6"/>
      <c r="I986" s="4"/>
    </row>
    <row r="987" spans="1:9" x14ac:dyDescent="0.2">
      <c r="A987"/>
      <c r="B987"/>
      <c r="C987"/>
      <c r="D987"/>
      <c r="H987" s="6"/>
      <c r="I987" s="4"/>
    </row>
    <row r="988" spans="1:9" x14ac:dyDescent="0.2">
      <c r="A988"/>
      <c r="B988"/>
      <c r="C988"/>
      <c r="D988"/>
      <c r="H988" s="6"/>
      <c r="I988" s="4"/>
    </row>
    <row r="989" spans="1:9" x14ac:dyDescent="0.2">
      <c r="A989"/>
      <c r="B989"/>
      <c r="C989"/>
      <c r="D989"/>
      <c r="H989" s="6"/>
      <c r="I989" s="4"/>
    </row>
    <row r="990" spans="1:9" x14ac:dyDescent="0.2">
      <c r="A990"/>
      <c r="B990"/>
      <c r="C990"/>
      <c r="D990"/>
      <c r="H990" s="6"/>
      <c r="I990" s="4"/>
    </row>
    <row r="991" spans="1:9" x14ac:dyDescent="0.2">
      <c r="A991"/>
      <c r="B991"/>
      <c r="C991"/>
      <c r="D991"/>
      <c r="H991" s="6"/>
      <c r="I991" s="4"/>
    </row>
    <row r="992" spans="1:9" x14ac:dyDescent="0.2">
      <c r="A992"/>
      <c r="B992"/>
      <c r="C992"/>
      <c r="D992"/>
      <c r="H992" s="6"/>
      <c r="I992" s="4"/>
    </row>
    <row r="993" spans="1:9" x14ac:dyDescent="0.2">
      <c r="A993"/>
      <c r="B993"/>
      <c r="C993"/>
      <c r="D993"/>
      <c r="H993" s="6"/>
      <c r="I993" s="4"/>
    </row>
    <row r="994" spans="1:9" x14ac:dyDescent="0.2">
      <c r="A994"/>
      <c r="B994"/>
      <c r="C994"/>
      <c r="D994"/>
      <c r="H994" s="6"/>
      <c r="I994" s="4"/>
    </row>
    <row r="995" spans="1:9" x14ac:dyDescent="0.2">
      <c r="A995"/>
      <c r="B995"/>
      <c r="C995"/>
      <c r="D995"/>
      <c r="H995" s="6"/>
      <c r="I995" s="4"/>
    </row>
    <row r="996" spans="1:9" x14ac:dyDescent="0.2">
      <c r="A996"/>
      <c r="B996"/>
      <c r="C996"/>
      <c r="D996"/>
      <c r="H996" s="6"/>
      <c r="I996" s="4"/>
    </row>
    <row r="997" spans="1:9" x14ac:dyDescent="0.2">
      <c r="A997"/>
      <c r="B997"/>
      <c r="C997"/>
      <c r="D997"/>
      <c r="H997" s="6"/>
      <c r="I997" s="4"/>
    </row>
    <row r="998" spans="1:9" x14ac:dyDescent="0.2">
      <c r="A998"/>
      <c r="B998"/>
      <c r="C998"/>
      <c r="D998"/>
      <c r="H998" s="6"/>
      <c r="I998" s="4"/>
    </row>
  </sheetData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8"/>
  <sheetViews>
    <sheetView topLeftCell="A4" workbookViewId="0">
      <selection activeCell="O32" sqref="O21:O32"/>
    </sheetView>
  </sheetViews>
  <sheetFormatPr defaultRowHeight="12.75" x14ac:dyDescent="0.2"/>
  <cols>
    <col min="1" max="1" width="17.42578125" bestFit="1" customWidth="1"/>
    <col min="2" max="2" width="22" bestFit="1" customWidth="1"/>
    <col min="3" max="3" width="10.42578125" bestFit="1" customWidth="1"/>
    <col min="4" max="4" width="22" bestFit="1" customWidth="1"/>
    <col min="6" max="6" width="13.28515625" bestFit="1" customWidth="1"/>
    <col min="7" max="7" width="14" bestFit="1" customWidth="1"/>
    <col min="8" max="9" width="15" bestFit="1" customWidth="1"/>
    <col min="15" max="15" width="14.28515625" bestFit="1" customWidth="1"/>
    <col min="16" max="16" width="18.42578125" bestFit="1" customWidth="1"/>
  </cols>
  <sheetData>
    <row r="1" spans="1:17" x14ac:dyDescent="0.2">
      <c r="A1" s="2" t="s">
        <v>0</v>
      </c>
      <c r="B1" s="1" t="s">
        <v>67</v>
      </c>
      <c r="D1" s="5">
        <v>42735</v>
      </c>
      <c r="F1">
        <v>15</v>
      </c>
      <c r="H1">
        <v>6.6699999999999995E-2</v>
      </c>
    </row>
    <row r="3" spans="1:17" x14ac:dyDescent="0.2">
      <c r="A3" s="2" t="s">
        <v>2</v>
      </c>
      <c r="B3" s="2" t="s">
        <v>3</v>
      </c>
      <c r="C3" s="2" t="s">
        <v>8</v>
      </c>
      <c r="D3" t="s">
        <v>1344</v>
      </c>
      <c r="E3" t="s">
        <v>1354</v>
      </c>
      <c r="F3" t="s">
        <v>1351</v>
      </c>
      <c r="G3" t="s">
        <v>1355</v>
      </c>
      <c r="H3" t="s">
        <v>1352</v>
      </c>
      <c r="I3" t="s">
        <v>1353</v>
      </c>
      <c r="O3" t="s">
        <v>1352</v>
      </c>
      <c r="P3" t="s">
        <v>1353</v>
      </c>
    </row>
    <row r="4" spans="1:17" x14ac:dyDescent="0.2">
      <c r="A4" s="1" t="s">
        <v>12</v>
      </c>
      <c r="B4" s="1" t="s">
        <v>13</v>
      </c>
      <c r="C4" s="5">
        <v>31778</v>
      </c>
      <c r="D4" s="4">
        <v>1087150.7</v>
      </c>
      <c r="E4">
        <f>YEAR(C4)</f>
        <v>1987</v>
      </c>
      <c r="F4">
        <f>IF(D4&lt;&gt;0,YEARFRAC($D$1,DATE(YEAR(C4),6,30),0),)</f>
        <v>29.5</v>
      </c>
      <c r="G4">
        <f>IF(F4&lt;&gt;0,$F$1-F4,0)</f>
        <v>-14.5</v>
      </c>
      <c r="H4" s="6">
        <f>IF(G4&lt;=0,0,D4*$H$1)</f>
        <v>0</v>
      </c>
      <c r="I4" s="4">
        <f>G4*H4</f>
        <v>0</v>
      </c>
      <c r="M4" s="22" t="s">
        <v>12</v>
      </c>
      <c r="N4" s="22" t="s">
        <v>13</v>
      </c>
      <c r="O4" s="6">
        <f>SUMIFS(H$4:H$997,$A$4:$A$997,$M4,$B$4:$B$997,$N4)</f>
        <v>2303061.2191319996</v>
      </c>
      <c r="P4" s="6">
        <f>SUMIFS(I$4:I$997,$A$4:$A$997,$M4,$B$4:$B$997,$N4)</f>
        <v>24798380.619812999</v>
      </c>
      <c r="Q4" s="4">
        <f>P4/SUMIFS($P$4:$P$15,$M$4:$M$15,M4)</f>
        <v>0.84562886488345423</v>
      </c>
    </row>
    <row r="5" spans="1:17" x14ac:dyDescent="0.2">
      <c r="A5" s="1" t="s">
        <v>12</v>
      </c>
      <c r="B5" s="1" t="s">
        <v>13</v>
      </c>
      <c r="C5" s="5">
        <v>32509</v>
      </c>
      <c r="D5" s="4">
        <v>92043.12</v>
      </c>
      <c r="E5" s="1">
        <f t="shared" ref="E5:E68" si="0">YEAR(C5)</f>
        <v>1989</v>
      </c>
      <c r="F5" s="1">
        <f t="shared" ref="F5:F68" si="1">IF(D5&lt;&gt;0,YEARFRAC($D$1,DATE(YEAR(C5),6,30),0),)</f>
        <v>27.5</v>
      </c>
      <c r="G5" s="1">
        <f t="shared" ref="G5:G68" si="2">IF(F5&lt;&gt;0,$F$1-F5,0)</f>
        <v>-12.5</v>
      </c>
      <c r="H5" s="6">
        <f t="shared" ref="H5:H68" si="3">IF(G5&lt;=0,0,D5*$H$1)</f>
        <v>0</v>
      </c>
      <c r="I5" s="4">
        <f t="shared" ref="I5:I68" si="4">G5*H5</f>
        <v>0</v>
      </c>
      <c r="M5" s="22" t="s">
        <v>12</v>
      </c>
      <c r="N5" s="22" t="s">
        <v>45</v>
      </c>
      <c r="O5" s="6">
        <f t="shared" ref="O5:O15" si="5">SUMIFS(H$4:H$997,$A$4:$A$997,$M5,$B$4:$B$997,$N5)</f>
        <v>193510.43886599998</v>
      </c>
      <c r="P5" s="6">
        <f t="shared" ref="P5:P15" si="6">SUMIFS(I$4:I$997,$A$4:$A$997,$M5,$B$4:$B$997,$N5)</f>
        <v>1573951.2736789999</v>
      </c>
      <c r="Q5" s="4">
        <f t="shared" ref="Q5:Q10" si="7">P5/SUMIFS($P$4:$P$15,$M$4:$M$15,M5)</f>
        <v>5.3671997754548395E-2</v>
      </c>
    </row>
    <row r="6" spans="1:17" x14ac:dyDescent="0.2">
      <c r="A6" s="1" t="s">
        <v>12</v>
      </c>
      <c r="B6" s="1" t="s">
        <v>13</v>
      </c>
      <c r="C6" s="5">
        <v>32874</v>
      </c>
      <c r="D6" s="4">
        <v>207506.91</v>
      </c>
      <c r="E6" s="1">
        <f t="shared" si="0"/>
        <v>1990</v>
      </c>
      <c r="F6" s="1">
        <f t="shared" si="1"/>
        <v>26.5</v>
      </c>
      <c r="G6" s="1">
        <f t="shared" si="2"/>
        <v>-11.5</v>
      </c>
      <c r="H6" s="6">
        <f t="shared" si="3"/>
        <v>0</v>
      </c>
      <c r="I6" s="4">
        <f t="shared" si="4"/>
        <v>0</v>
      </c>
      <c r="M6" s="22" t="s">
        <v>12</v>
      </c>
      <c r="N6" s="22" t="s">
        <v>30</v>
      </c>
      <c r="O6" s="6">
        <f t="shared" si="5"/>
        <v>97519.482039999973</v>
      </c>
      <c r="P6" s="6">
        <f t="shared" si="6"/>
        <v>1300844.8273649998</v>
      </c>
      <c r="Q6" s="4">
        <f t="shared" si="7"/>
        <v>4.4359022938590294E-2</v>
      </c>
    </row>
    <row r="7" spans="1:17" x14ac:dyDescent="0.2">
      <c r="A7" s="1" t="s">
        <v>12</v>
      </c>
      <c r="B7" s="1" t="s">
        <v>13</v>
      </c>
      <c r="C7" s="5">
        <v>33239</v>
      </c>
      <c r="D7" s="4">
        <v>6349.64</v>
      </c>
      <c r="E7" s="1">
        <f t="shared" si="0"/>
        <v>1991</v>
      </c>
      <c r="F7" s="1">
        <f t="shared" si="1"/>
        <v>25.5</v>
      </c>
      <c r="G7" s="1">
        <f t="shared" si="2"/>
        <v>-10.5</v>
      </c>
      <c r="H7" s="6">
        <f t="shared" si="3"/>
        <v>0</v>
      </c>
      <c r="I7" s="4">
        <f t="shared" si="4"/>
        <v>0</v>
      </c>
      <c r="M7" s="22" t="s">
        <v>12</v>
      </c>
      <c r="N7" s="22" t="s">
        <v>37</v>
      </c>
      <c r="O7" s="6">
        <f t="shared" si="5"/>
        <v>247511.535921</v>
      </c>
      <c r="P7" s="6">
        <f t="shared" si="6"/>
        <v>1652194.7862175002</v>
      </c>
      <c r="Q7" s="4">
        <f t="shared" si="7"/>
        <v>5.6340114423407125E-2</v>
      </c>
    </row>
    <row r="8" spans="1:17" x14ac:dyDescent="0.2">
      <c r="A8" s="1" t="s">
        <v>12</v>
      </c>
      <c r="B8" s="1" t="s">
        <v>13</v>
      </c>
      <c r="C8" s="5">
        <v>33604</v>
      </c>
      <c r="D8" s="4">
        <v>13271.61</v>
      </c>
      <c r="E8" s="1">
        <f t="shared" si="0"/>
        <v>1992</v>
      </c>
      <c r="F8" s="1">
        <f t="shared" si="1"/>
        <v>24.5</v>
      </c>
      <c r="G8" s="1">
        <f t="shared" si="2"/>
        <v>-9.5</v>
      </c>
      <c r="H8" s="6">
        <f t="shared" si="3"/>
        <v>0</v>
      </c>
      <c r="I8" s="4">
        <f t="shared" si="4"/>
        <v>0</v>
      </c>
      <c r="M8" s="22" t="s">
        <v>34</v>
      </c>
      <c r="N8" s="22" t="s">
        <v>45</v>
      </c>
      <c r="O8" s="6">
        <f t="shared" si="5"/>
        <v>2199522.6890720008</v>
      </c>
      <c r="P8" s="6">
        <f t="shared" si="6"/>
        <v>16448158.036366995</v>
      </c>
      <c r="Q8" s="4">
        <f t="shared" si="7"/>
        <v>0.59610892368155111</v>
      </c>
    </row>
    <row r="9" spans="1:17" x14ac:dyDescent="0.2">
      <c r="A9" s="1" t="s">
        <v>12</v>
      </c>
      <c r="B9" s="1" t="s">
        <v>13</v>
      </c>
      <c r="C9" s="5">
        <v>33970</v>
      </c>
      <c r="D9" s="4">
        <v>253066.65000000002</v>
      </c>
      <c r="E9" s="1">
        <f t="shared" si="0"/>
        <v>1993</v>
      </c>
      <c r="F9" s="1">
        <f t="shared" si="1"/>
        <v>23.5</v>
      </c>
      <c r="G9" s="1">
        <f t="shared" si="2"/>
        <v>-8.5</v>
      </c>
      <c r="H9" s="6">
        <f t="shared" si="3"/>
        <v>0</v>
      </c>
      <c r="I9" s="4">
        <f t="shared" si="4"/>
        <v>0</v>
      </c>
      <c r="M9" s="22" t="s">
        <v>34</v>
      </c>
      <c r="N9" s="22" t="s">
        <v>30</v>
      </c>
      <c r="O9" s="6">
        <f t="shared" si="5"/>
        <v>695095.33598099987</v>
      </c>
      <c r="P9" s="6">
        <f t="shared" si="6"/>
        <v>7076821.8742825016</v>
      </c>
      <c r="Q9" s="4">
        <f t="shared" si="7"/>
        <v>0.2564759325170235</v>
      </c>
    </row>
    <row r="10" spans="1:17" x14ac:dyDescent="0.2">
      <c r="A10" s="1" t="s">
        <v>12</v>
      </c>
      <c r="B10" s="1" t="s">
        <v>13</v>
      </c>
      <c r="C10" s="5">
        <v>34335</v>
      </c>
      <c r="D10" s="4">
        <v>30287.41</v>
      </c>
      <c r="E10" s="1">
        <f t="shared" si="0"/>
        <v>1994</v>
      </c>
      <c r="F10" s="1">
        <f t="shared" si="1"/>
        <v>22.5</v>
      </c>
      <c r="G10" s="1">
        <f t="shared" si="2"/>
        <v>-7.5</v>
      </c>
      <c r="H10" s="6">
        <f t="shared" si="3"/>
        <v>0</v>
      </c>
      <c r="I10" s="4">
        <f t="shared" si="4"/>
        <v>0</v>
      </c>
      <c r="M10" s="22" t="s">
        <v>34</v>
      </c>
      <c r="N10" s="22" t="s">
        <v>37</v>
      </c>
      <c r="O10" s="6">
        <f>SUMIFS(H$4:H$997,$A$4:$A$997,$M10,$B$4:$B$997,$N10)+SUMIFS(H$4:H$997,$A$4:$A$997,$M10,$B$4:$B$997,"MT")</f>
        <v>359751.13967699994</v>
      </c>
      <c r="P10" s="6">
        <f>SUMIFS(I$4:I$997,$A$4:$A$997,$M10,$B$4:$B$997,$N10)+SUMIFS(I$4:I$997,$A$4:$A$997,$M10,$B$4:$B$997,"MT")</f>
        <v>4067557.9342524996</v>
      </c>
      <c r="Q10" s="4">
        <f t="shared" si="7"/>
        <v>0.14741514380142537</v>
      </c>
    </row>
    <row r="11" spans="1:17" x14ac:dyDescent="0.2">
      <c r="A11" s="1" t="s">
        <v>12</v>
      </c>
      <c r="B11" s="1" t="s">
        <v>13</v>
      </c>
      <c r="C11" s="5">
        <v>34700</v>
      </c>
      <c r="D11" s="4">
        <v>322943.52999999997</v>
      </c>
      <c r="E11" s="1">
        <f t="shared" si="0"/>
        <v>1995</v>
      </c>
      <c r="F11" s="1">
        <f t="shared" si="1"/>
        <v>21.5</v>
      </c>
      <c r="G11" s="1">
        <f t="shared" si="2"/>
        <v>-6.5</v>
      </c>
      <c r="H11" s="6">
        <f t="shared" si="3"/>
        <v>0</v>
      </c>
      <c r="I11" s="4">
        <f t="shared" si="4"/>
        <v>0</v>
      </c>
      <c r="M11" s="22" t="s">
        <v>17</v>
      </c>
      <c r="N11" s="22" t="s">
        <v>13</v>
      </c>
      <c r="O11" s="6">
        <f t="shared" si="5"/>
        <v>25363.903613999999</v>
      </c>
      <c r="P11" s="6">
        <f t="shared" si="6"/>
        <v>139535.42217799998</v>
      </c>
      <c r="Q11" s="19">
        <f>P11/P11</f>
        <v>1</v>
      </c>
    </row>
    <row r="12" spans="1:17" x14ac:dyDescent="0.2">
      <c r="A12" s="1" t="s">
        <v>12</v>
      </c>
      <c r="B12" s="1" t="s">
        <v>13</v>
      </c>
      <c r="C12" s="5">
        <v>35065</v>
      </c>
      <c r="D12" s="4">
        <v>115702.37</v>
      </c>
      <c r="E12" s="1">
        <f t="shared" si="0"/>
        <v>1996</v>
      </c>
      <c r="F12" s="1">
        <f t="shared" si="1"/>
        <v>20.5</v>
      </c>
      <c r="G12" s="1">
        <f t="shared" si="2"/>
        <v>-5.5</v>
      </c>
      <c r="H12" s="6">
        <f t="shared" si="3"/>
        <v>0</v>
      </c>
      <c r="I12" s="4">
        <f t="shared" si="4"/>
        <v>0</v>
      </c>
      <c r="M12" s="22" t="s">
        <v>17</v>
      </c>
      <c r="N12" s="22" t="s">
        <v>45</v>
      </c>
      <c r="O12" s="6">
        <f t="shared" si="5"/>
        <v>0</v>
      </c>
      <c r="P12" s="6">
        <f t="shared" si="6"/>
        <v>0</v>
      </c>
      <c r="Q12" s="19">
        <f>P12/SUM($P$12:$P$14)</f>
        <v>0</v>
      </c>
    </row>
    <row r="13" spans="1:17" x14ac:dyDescent="0.2">
      <c r="A13" s="1" t="s">
        <v>12</v>
      </c>
      <c r="B13" s="1" t="s">
        <v>13</v>
      </c>
      <c r="C13" s="5">
        <v>35431</v>
      </c>
      <c r="D13" s="4">
        <v>358307.17</v>
      </c>
      <c r="E13" s="1">
        <f t="shared" si="0"/>
        <v>1997</v>
      </c>
      <c r="F13" s="1">
        <f t="shared" si="1"/>
        <v>19.5</v>
      </c>
      <c r="G13" s="1">
        <f t="shared" si="2"/>
        <v>-4.5</v>
      </c>
      <c r="H13" s="6">
        <f t="shared" si="3"/>
        <v>0</v>
      </c>
      <c r="I13" s="4">
        <f t="shared" si="4"/>
        <v>0</v>
      </c>
      <c r="M13" s="22" t="s">
        <v>17</v>
      </c>
      <c r="N13" s="22" t="s">
        <v>30</v>
      </c>
      <c r="O13" s="6">
        <f t="shared" si="5"/>
        <v>35321.439226999995</v>
      </c>
      <c r="P13" s="6">
        <f t="shared" si="6"/>
        <v>295513.04968349996</v>
      </c>
      <c r="Q13" s="19">
        <f>P13/SUM($P$12:$P$14)</f>
        <v>0.58443755559782695</v>
      </c>
    </row>
    <row r="14" spans="1:17" x14ac:dyDescent="0.2">
      <c r="A14" s="1" t="s">
        <v>12</v>
      </c>
      <c r="B14" s="1" t="s">
        <v>13</v>
      </c>
      <c r="C14" s="5">
        <v>35796</v>
      </c>
      <c r="D14" s="4">
        <v>74452.639999999999</v>
      </c>
      <c r="E14" s="1">
        <f t="shared" si="0"/>
        <v>1998</v>
      </c>
      <c r="F14" s="1">
        <f t="shared" si="1"/>
        <v>18.5</v>
      </c>
      <c r="G14" s="1">
        <f t="shared" si="2"/>
        <v>-3.5</v>
      </c>
      <c r="H14" s="6">
        <f t="shared" si="3"/>
        <v>0</v>
      </c>
      <c r="I14" s="4">
        <f t="shared" si="4"/>
        <v>0</v>
      </c>
      <c r="M14" s="22" t="s">
        <v>17</v>
      </c>
      <c r="N14" s="22" t="s">
        <v>37</v>
      </c>
      <c r="O14" s="6">
        <f t="shared" si="5"/>
        <v>23912.005360999992</v>
      </c>
      <c r="P14" s="6">
        <f t="shared" si="6"/>
        <v>210123.60363049997</v>
      </c>
      <c r="Q14" s="19">
        <f>P14/SUM($P$12:$P$14)</f>
        <v>0.4155624444021731</v>
      </c>
    </row>
    <row r="15" spans="1:17" x14ac:dyDescent="0.2">
      <c r="A15" s="1" t="s">
        <v>12</v>
      </c>
      <c r="B15" s="1" t="s">
        <v>13</v>
      </c>
      <c r="C15" s="5">
        <v>36161</v>
      </c>
      <c r="D15" s="4">
        <v>101200.83</v>
      </c>
      <c r="E15" s="1">
        <f t="shared" si="0"/>
        <v>1999</v>
      </c>
      <c r="F15" s="1">
        <f t="shared" si="1"/>
        <v>17.5</v>
      </c>
      <c r="G15" s="1">
        <f t="shared" si="2"/>
        <v>-2.5</v>
      </c>
      <c r="H15" s="6">
        <f t="shared" si="3"/>
        <v>0</v>
      </c>
      <c r="I15" s="4">
        <f t="shared" si="4"/>
        <v>0</v>
      </c>
      <c r="M15" s="22" t="s">
        <v>17</v>
      </c>
      <c r="N15" s="22" t="s">
        <v>41</v>
      </c>
      <c r="O15" s="6">
        <f t="shared" si="5"/>
        <v>77227.125598999977</v>
      </c>
      <c r="P15" s="6">
        <f t="shared" si="6"/>
        <v>641783.59376449999</v>
      </c>
      <c r="Q15" s="19">
        <f>IFERROR(P15/P15,0)</f>
        <v>1</v>
      </c>
    </row>
    <row r="16" spans="1:17" x14ac:dyDescent="0.2">
      <c r="A16" s="1" t="s">
        <v>12</v>
      </c>
      <c r="B16" s="1" t="s">
        <v>13</v>
      </c>
      <c r="C16" s="5">
        <v>36526</v>
      </c>
      <c r="D16" s="4">
        <v>966248.33</v>
      </c>
      <c r="E16" s="1">
        <f t="shared" si="0"/>
        <v>2000</v>
      </c>
      <c r="F16" s="1">
        <f t="shared" si="1"/>
        <v>16.5</v>
      </c>
      <c r="G16" s="1">
        <f t="shared" si="2"/>
        <v>-1.5</v>
      </c>
      <c r="H16" s="6">
        <f t="shared" si="3"/>
        <v>0</v>
      </c>
      <c r="I16" s="4">
        <f t="shared" si="4"/>
        <v>0</v>
      </c>
    </row>
    <row r="17" spans="1:15" x14ac:dyDescent="0.2">
      <c r="A17" s="1" t="s">
        <v>12</v>
      </c>
      <c r="B17" s="1" t="s">
        <v>13</v>
      </c>
      <c r="C17" s="5">
        <v>36892</v>
      </c>
      <c r="D17" s="4">
        <v>112226.61000000002</v>
      </c>
      <c r="E17" s="1">
        <f t="shared" si="0"/>
        <v>2001</v>
      </c>
      <c r="F17" s="1">
        <f t="shared" si="1"/>
        <v>15.5</v>
      </c>
      <c r="G17" s="1">
        <f t="shared" si="2"/>
        <v>-0.5</v>
      </c>
      <c r="H17" s="6">
        <f t="shared" si="3"/>
        <v>0</v>
      </c>
      <c r="I17" s="4">
        <f t="shared" si="4"/>
        <v>0</v>
      </c>
    </row>
    <row r="18" spans="1:15" x14ac:dyDescent="0.2">
      <c r="A18" s="1" t="s">
        <v>12</v>
      </c>
      <c r="B18" s="1" t="s">
        <v>13</v>
      </c>
      <c r="C18" s="5">
        <v>37257</v>
      </c>
      <c r="D18" s="4">
        <v>505141.65</v>
      </c>
      <c r="E18" s="1">
        <f t="shared" si="0"/>
        <v>2002</v>
      </c>
      <c r="F18" s="1">
        <f t="shared" si="1"/>
        <v>14.5</v>
      </c>
      <c r="G18" s="1">
        <f t="shared" si="2"/>
        <v>0.5</v>
      </c>
      <c r="H18" s="6">
        <f t="shared" si="3"/>
        <v>33692.948055000001</v>
      </c>
      <c r="I18" s="4">
        <f t="shared" si="4"/>
        <v>16846.4740275</v>
      </c>
    </row>
    <row r="19" spans="1:15" x14ac:dyDescent="0.2">
      <c r="A19" s="1" t="s">
        <v>12</v>
      </c>
      <c r="B19" s="1" t="s">
        <v>13</v>
      </c>
      <c r="C19" s="5">
        <v>37622</v>
      </c>
      <c r="D19" s="4">
        <v>95685.85</v>
      </c>
      <c r="E19" s="1">
        <f t="shared" si="0"/>
        <v>2003</v>
      </c>
      <c r="F19" s="1">
        <f t="shared" si="1"/>
        <v>13.5</v>
      </c>
      <c r="G19" s="1">
        <f t="shared" si="2"/>
        <v>1.5</v>
      </c>
      <c r="H19" s="6">
        <f t="shared" si="3"/>
        <v>6382.2461949999997</v>
      </c>
      <c r="I19" s="4">
        <f t="shared" si="4"/>
        <v>9573.3692924999996</v>
      </c>
    </row>
    <row r="20" spans="1:15" x14ac:dyDescent="0.2">
      <c r="A20" s="1" t="s">
        <v>12</v>
      </c>
      <c r="B20" s="1" t="s">
        <v>13</v>
      </c>
      <c r="C20" s="5">
        <v>37987</v>
      </c>
      <c r="D20" s="4">
        <v>612624.63</v>
      </c>
      <c r="E20" s="1">
        <f t="shared" si="0"/>
        <v>2004</v>
      </c>
      <c r="F20" s="1">
        <f t="shared" si="1"/>
        <v>12.5</v>
      </c>
      <c r="G20" s="1">
        <f t="shared" si="2"/>
        <v>2.5</v>
      </c>
      <c r="H20" s="6">
        <f t="shared" si="3"/>
        <v>40862.062821</v>
      </c>
      <c r="I20" s="4">
        <f t="shared" si="4"/>
        <v>102155.1570525</v>
      </c>
      <c r="M20" t="s">
        <v>1400</v>
      </c>
    </row>
    <row r="21" spans="1:15" x14ac:dyDescent="0.2">
      <c r="A21" s="1" t="s">
        <v>12</v>
      </c>
      <c r="B21" s="1" t="s">
        <v>13</v>
      </c>
      <c r="C21" s="5">
        <v>38353</v>
      </c>
      <c r="D21" s="4">
        <v>284563.26999999996</v>
      </c>
      <c r="E21" s="1">
        <f t="shared" si="0"/>
        <v>2005</v>
      </c>
      <c r="F21" s="1">
        <f t="shared" si="1"/>
        <v>11.5</v>
      </c>
      <c r="G21" s="1">
        <f t="shared" si="2"/>
        <v>3.5</v>
      </c>
      <c r="H21" s="6">
        <f t="shared" si="3"/>
        <v>18980.370108999996</v>
      </c>
      <c r="I21" s="4">
        <f t="shared" si="4"/>
        <v>66431.295381499978</v>
      </c>
      <c r="M21" s="22" t="s">
        <v>12</v>
      </c>
      <c r="N21" s="22" t="s">
        <v>13</v>
      </c>
      <c r="O21" s="31">
        <f>SUMIFS($D$4:$D$997,$A$4:$A$997,M21,$B$4:$B$997,N21,$H$4:$H$997,0)</f>
        <v>3740757.52</v>
      </c>
    </row>
    <row r="22" spans="1:15" x14ac:dyDescent="0.2">
      <c r="A22" s="1" t="s">
        <v>12</v>
      </c>
      <c r="B22" s="1" t="s">
        <v>13</v>
      </c>
      <c r="C22" s="5">
        <v>38532</v>
      </c>
      <c r="D22" s="4">
        <v>23584.95</v>
      </c>
      <c r="E22" s="1">
        <f t="shared" si="0"/>
        <v>2005</v>
      </c>
      <c r="F22" s="1">
        <f t="shared" si="1"/>
        <v>11.5</v>
      </c>
      <c r="G22" s="1">
        <f t="shared" si="2"/>
        <v>3.5</v>
      </c>
      <c r="H22" s="6">
        <f t="shared" si="3"/>
        <v>1573.1161649999999</v>
      </c>
      <c r="I22" s="4">
        <f t="shared" si="4"/>
        <v>5505.9065774999999</v>
      </c>
      <c r="M22" s="22" t="s">
        <v>12</v>
      </c>
      <c r="N22" s="22" t="s">
        <v>45</v>
      </c>
      <c r="O22" s="31">
        <f t="shared" ref="O22:O32" si="8">SUMIFS($D$4:$D$997,$A$4:$A$997,M22,$B$4:$B$997,N22,$H$4:$H$997,0)</f>
        <v>3579320.55</v>
      </c>
    </row>
    <row r="23" spans="1:15" x14ac:dyDescent="0.2">
      <c r="A23" s="1" t="s">
        <v>12</v>
      </c>
      <c r="B23" s="1" t="s">
        <v>13</v>
      </c>
      <c r="C23" s="5">
        <v>38576</v>
      </c>
      <c r="D23" s="4">
        <v>-1703.2</v>
      </c>
      <c r="E23" s="1">
        <f t="shared" si="0"/>
        <v>2005</v>
      </c>
      <c r="F23" s="1">
        <f t="shared" si="1"/>
        <v>11.5</v>
      </c>
      <c r="G23" s="1">
        <f t="shared" si="2"/>
        <v>3.5</v>
      </c>
      <c r="H23" s="6">
        <f t="shared" si="3"/>
        <v>-113.60343999999999</v>
      </c>
      <c r="I23" s="4">
        <f t="shared" si="4"/>
        <v>-397.61203999999998</v>
      </c>
      <c r="M23" s="22" t="s">
        <v>12</v>
      </c>
      <c r="N23" s="22" t="s">
        <v>30</v>
      </c>
      <c r="O23" s="31">
        <f t="shared" si="8"/>
        <v>309204.30000000005</v>
      </c>
    </row>
    <row r="24" spans="1:15" x14ac:dyDescent="0.2">
      <c r="A24" s="1" t="s">
        <v>12</v>
      </c>
      <c r="B24" s="1" t="s">
        <v>13</v>
      </c>
      <c r="C24" s="5">
        <v>38579</v>
      </c>
      <c r="D24" s="4">
        <v>2093.06</v>
      </c>
      <c r="E24" s="1">
        <f t="shared" si="0"/>
        <v>2005</v>
      </c>
      <c r="F24" s="1">
        <f t="shared" si="1"/>
        <v>11.5</v>
      </c>
      <c r="G24" s="1">
        <f t="shared" si="2"/>
        <v>3.5</v>
      </c>
      <c r="H24" s="6">
        <f t="shared" si="3"/>
        <v>139.607102</v>
      </c>
      <c r="I24" s="4">
        <f t="shared" si="4"/>
        <v>488.62485700000002</v>
      </c>
      <c r="M24" s="22" t="s">
        <v>12</v>
      </c>
      <c r="N24" s="22" t="s">
        <v>37</v>
      </c>
      <c r="O24" s="31">
        <f t="shared" si="8"/>
        <v>50509.22</v>
      </c>
    </row>
    <row r="25" spans="1:15" x14ac:dyDescent="0.2">
      <c r="A25" s="1" t="s">
        <v>12</v>
      </c>
      <c r="B25" s="1" t="s">
        <v>13</v>
      </c>
      <c r="C25" s="5">
        <v>38687</v>
      </c>
      <c r="D25" s="4">
        <v>40812.61</v>
      </c>
      <c r="E25" s="1">
        <f t="shared" si="0"/>
        <v>2005</v>
      </c>
      <c r="F25" s="1">
        <f t="shared" si="1"/>
        <v>11.5</v>
      </c>
      <c r="G25" s="1">
        <f t="shared" si="2"/>
        <v>3.5</v>
      </c>
      <c r="H25" s="6">
        <f t="shared" si="3"/>
        <v>2722.2010869999999</v>
      </c>
      <c r="I25" s="4">
        <f t="shared" si="4"/>
        <v>9527.703804499999</v>
      </c>
      <c r="M25" s="22" t="s">
        <v>34</v>
      </c>
      <c r="N25" s="22" t="s">
        <v>45</v>
      </c>
      <c r="O25" s="31">
        <f t="shared" si="8"/>
        <v>11925277.85</v>
      </c>
    </row>
    <row r="26" spans="1:15" x14ac:dyDescent="0.2">
      <c r="A26" s="1" t="s">
        <v>12</v>
      </c>
      <c r="B26" s="1" t="s">
        <v>13</v>
      </c>
      <c r="C26" s="5">
        <v>38714</v>
      </c>
      <c r="D26" s="4">
        <v>40969.629999999997</v>
      </c>
      <c r="E26" s="1">
        <f t="shared" si="0"/>
        <v>2005</v>
      </c>
      <c r="F26" s="1">
        <f t="shared" si="1"/>
        <v>11.5</v>
      </c>
      <c r="G26" s="1">
        <f t="shared" si="2"/>
        <v>3.5</v>
      </c>
      <c r="H26" s="6">
        <f t="shared" si="3"/>
        <v>2732.6743209999995</v>
      </c>
      <c r="I26" s="4">
        <f t="shared" si="4"/>
        <v>9564.3601234999987</v>
      </c>
      <c r="M26" s="22" t="s">
        <v>34</v>
      </c>
      <c r="N26" s="22" t="s">
        <v>30</v>
      </c>
      <c r="O26" s="31">
        <f t="shared" si="8"/>
        <v>2229269.6</v>
      </c>
    </row>
    <row r="27" spans="1:15" x14ac:dyDescent="0.2">
      <c r="A27" s="1" t="s">
        <v>12</v>
      </c>
      <c r="B27" s="1" t="s">
        <v>13</v>
      </c>
      <c r="C27" s="5">
        <v>38716</v>
      </c>
      <c r="D27" s="4">
        <v>484542.48</v>
      </c>
      <c r="E27" s="1">
        <f t="shared" si="0"/>
        <v>2005</v>
      </c>
      <c r="F27" s="1">
        <f t="shared" si="1"/>
        <v>11.5</v>
      </c>
      <c r="G27" s="1">
        <f t="shared" si="2"/>
        <v>3.5</v>
      </c>
      <c r="H27" s="6">
        <f t="shared" si="3"/>
        <v>32318.983415999995</v>
      </c>
      <c r="I27" s="4">
        <f t="shared" si="4"/>
        <v>113116.44195599998</v>
      </c>
      <c r="M27" s="22" t="s">
        <v>34</v>
      </c>
      <c r="N27" s="22" t="s">
        <v>37</v>
      </c>
      <c r="O27" s="31">
        <f t="shared" si="8"/>
        <v>783683.04999999993</v>
      </c>
    </row>
    <row r="28" spans="1:15" x14ac:dyDescent="0.2">
      <c r="A28" s="1" t="s">
        <v>12</v>
      </c>
      <c r="B28" s="1" t="s">
        <v>13</v>
      </c>
      <c r="C28" s="5">
        <v>38748</v>
      </c>
      <c r="D28" s="4">
        <v>1935.31</v>
      </c>
      <c r="E28" s="1">
        <f t="shared" si="0"/>
        <v>2006</v>
      </c>
      <c r="F28" s="1">
        <f t="shared" si="1"/>
        <v>10.5</v>
      </c>
      <c r="G28" s="1">
        <f t="shared" si="2"/>
        <v>4.5</v>
      </c>
      <c r="H28" s="6">
        <f t="shared" si="3"/>
        <v>129.08517699999999</v>
      </c>
      <c r="I28" s="4">
        <f t="shared" si="4"/>
        <v>580.88329649999991</v>
      </c>
      <c r="M28" s="22" t="s">
        <v>17</v>
      </c>
      <c r="N28" s="22" t="s">
        <v>13</v>
      </c>
      <c r="O28" s="31">
        <f t="shared" si="8"/>
        <v>612663.87</v>
      </c>
    </row>
    <row r="29" spans="1:15" x14ac:dyDescent="0.2">
      <c r="A29" s="1" t="s">
        <v>12</v>
      </c>
      <c r="B29" s="1" t="s">
        <v>13</v>
      </c>
      <c r="C29" s="5">
        <v>38769</v>
      </c>
      <c r="D29" s="4">
        <v>49812.160000000003</v>
      </c>
      <c r="E29" s="1">
        <f t="shared" si="0"/>
        <v>2006</v>
      </c>
      <c r="F29" s="1">
        <f t="shared" si="1"/>
        <v>10.5</v>
      </c>
      <c r="G29" s="1">
        <f t="shared" si="2"/>
        <v>4.5</v>
      </c>
      <c r="H29" s="6">
        <f t="shared" si="3"/>
        <v>3322.4710719999998</v>
      </c>
      <c r="I29" s="4">
        <f t="shared" si="4"/>
        <v>14951.119823999999</v>
      </c>
      <c r="M29" s="22" t="s">
        <v>17</v>
      </c>
      <c r="N29" s="22" t="s">
        <v>45</v>
      </c>
      <c r="O29" s="31">
        <f t="shared" si="8"/>
        <v>0</v>
      </c>
    </row>
    <row r="30" spans="1:15" x14ac:dyDescent="0.2">
      <c r="A30" s="1" t="s">
        <v>12</v>
      </c>
      <c r="B30" s="1" t="s">
        <v>13</v>
      </c>
      <c r="C30" s="5">
        <v>39063</v>
      </c>
      <c r="D30" s="4">
        <v>457042.4</v>
      </c>
      <c r="E30" s="1">
        <f t="shared" si="0"/>
        <v>2006</v>
      </c>
      <c r="F30" s="1">
        <f t="shared" si="1"/>
        <v>10.5</v>
      </c>
      <c r="G30" s="1">
        <f t="shared" si="2"/>
        <v>4.5</v>
      </c>
      <c r="H30" s="6">
        <f t="shared" si="3"/>
        <v>30484.728080000001</v>
      </c>
      <c r="I30" s="4">
        <f t="shared" si="4"/>
        <v>137181.27636000002</v>
      </c>
      <c r="M30" s="22" t="s">
        <v>17</v>
      </c>
      <c r="N30" s="22" t="s">
        <v>30</v>
      </c>
      <c r="O30" s="31">
        <f t="shared" si="8"/>
        <v>160377.88</v>
      </c>
    </row>
    <row r="31" spans="1:15" x14ac:dyDescent="0.2">
      <c r="A31" s="1" t="s">
        <v>12</v>
      </c>
      <c r="B31" s="1" t="s">
        <v>13</v>
      </c>
      <c r="C31" s="5">
        <v>39064</v>
      </c>
      <c r="D31" s="4">
        <v>609696.21</v>
      </c>
      <c r="E31" s="1">
        <f t="shared" si="0"/>
        <v>2006</v>
      </c>
      <c r="F31" s="1">
        <f t="shared" si="1"/>
        <v>10.5</v>
      </c>
      <c r="G31" s="1">
        <f t="shared" si="2"/>
        <v>4.5</v>
      </c>
      <c r="H31" s="6">
        <f t="shared" si="3"/>
        <v>40666.737206999998</v>
      </c>
      <c r="I31" s="4">
        <f t="shared" si="4"/>
        <v>183000.31743150001</v>
      </c>
      <c r="M31" s="22" t="s">
        <v>17</v>
      </c>
      <c r="N31" s="22" t="s">
        <v>37</v>
      </c>
      <c r="O31" s="31">
        <f t="shared" si="8"/>
        <v>136296.33000000002</v>
      </c>
    </row>
    <row r="32" spans="1:15" x14ac:dyDescent="0.2">
      <c r="A32" s="1" t="s">
        <v>12</v>
      </c>
      <c r="B32" s="1" t="s">
        <v>13</v>
      </c>
      <c r="C32" s="5">
        <v>39094</v>
      </c>
      <c r="D32" s="4">
        <v>196598.66999999998</v>
      </c>
      <c r="E32" s="1">
        <f t="shared" si="0"/>
        <v>2007</v>
      </c>
      <c r="F32" s="1">
        <f t="shared" si="1"/>
        <v>9.5</v>
      </c>
      <c r="G32" s="1">
        <f t="shared" si="2"/>
        <v>5.5</v>
      </c>
      <c r="H32" s="6">
        <f t="shared" si="3"/>
        <v>13113.131288999997</v>
      </c>
      <c r="I32" s="4">
        <f t="shared" si="4"/>
        <v>72122.222089499992</v>
      </c>
      <c r="M32" s="22" t="s">
        <v>17</v>
      </c>
      <c r="N32" s="22" t="s">
        <v>41</v>
      </c>
      <c r="O32" s="31">
        <f t="shared" si="8"/>
        <v>70280.17</v>
      </c>
    </row>
    <row r="33" spans="1:9" x14ac:dyDescent="0.2">
      <c r="A33" s="1" t="s">
        <v>12</v>
      </c>
      <c r="B33" s="1" t="s">
        <v>13</v>
      </c>
      <c r="C33" s="5">
        <v>39263</v>
      </c>
      <c r="D33" s="4">
        <v>2726.95</v>
      </c>
      <c r="E33" s="1">
        <f t="shared" si="0"/>
        <v>2007</v>
      </c>
      <c r="F33" s="1">
        <f t="shared" si="1"/>
        <v>9.5</v>
      </c>
      <c r="G33" s="1">
        <f t="shared" si="2"/>
        <v>5.5</v>
      </c>
      <c r="H33" s="6">
        <f t="shared" si="3"/>
        <v>181.88756499999997</v>
      </c>
      <c r="I33" s="4">
        <f t="shared" si="4"/>
        <v>1000.3816074999999</v>
      </c>
    </row>
    <row r="34" spans="1:9" x14ac:dyDescent="0.2">
      <c r="A34" s="1" t="s">
        <v>12</v>
      </c>
      <c r="B34" s="1" t="s">
        <v>13</v>
      </c>
      <c r="C34" s="5">
        <v>39324</v>
      </c>
      <c r="D34" s="4">
        <v>28883.29</v>
      </c>
      <c r="E34" s="1">
        <f t="shared" si="0"/>
        <v>2007</v>
      </c>
      <c r="F34" s="1">
        <f t="shared" si="1"/>
        <v>9.5</v>
      </c>
      <c r="G34" s="1">
        <f t="shared" si="2"/>
        <v>5.5</v>
      </c>
      <c r="H34" s="6">
        <f t="shared" si="3"/>
        <v>1926.515443</v>
      </c>
      <c r="I34" s="4">
        <f t="shared" si="4"/>
        <v>10595.834936499999</v>
      </c>
    </row>
    <row r="35" spans="1:9" x14ac:dyDescent="0.2">
      <c r="A35" s="1" t="s">
        <v>12</v>
      </c>
      <c r="B35" s="1" t="s">
        <v>13</v>
      </c>
      <c r="C35" s="5">
        <v>39423</v>
      </c>
      <c r="D35" s="4">
        <v>142995.67000000001</v>
      </c>
      <c r="E35" s="1">
        <f t="shared" si="0"/>
        <v>2007</v>
      </c>
      <c r="F35" s="1">
        <f t="shared" si="1"/>
        <v>9.5</v>
      </c>
      <c r="G35" s="1">
        <f t="shared" si="2"/>
        <v>5.5</v>
      </c>
      <c r="H35" s="6">
        <f t="shared" si="3"/>
        <v>9537.811189</v>
      </c>
      <c r="I35" s="4">
        <f t="shared" si="4"/>
        <v>52457.9615395</v>
      </c>
    </row>
    <row r="36" spans="1:9" x14ac:dyDescent="0.2">
      <c r="A36" s="1" t="s">
        <v>12</v>
      </c>
      <c r="B36" s="1" t="s">
        <v>13</v>
      </c>
      <c r="C36" s="5">
        <v>39471</v>
      </c>
      <c r="D36" s="4">
        <v>15814.72</v>
      </c>
      <c r="E36" s="1">
        <f t="shared" si="0"/>
        <v>2008</v>
      </c>
      <c r="F36" s="1">
        <f t="shared" si="1"/>
        <v>8.5</v>
      </c>
      <c r="G36" s="1">
        <f t="shared" si="2"/>
        <v>6.5</v>
      </c>
      <c r="H36" s="6">
        <f t="shared" si="3"/>
        <v>1054.8418239999999</v>
      </c>
      <c r="I36" s="4">
        <f t="shared" si="4"/>
        <v>6856.4718559999992</v>
      </c>
    </row>
    <row r="37" spans="1:9" x14ac:dyDescent="0.2">
      <c r="A37" s="1" t="s">
        <v>12</v>
      </c>
      <c r="B37" s="1" t="s">
        <v>13</v>
      </c>
      <c r="C37" s="5">
        <v>39478</v>
      </c>
      <c r="D37" s="4">
        <v>26468.44</v>
      </c>
      <c r="E37" s="1">
        <f t="shared" si="0"/>
        <v>2008</v>
      </c>
      <c r="F37" s="1">
        <f t="shared" si="1"/>
        <v>8.5</v>
      </c>
      <c r="G37" s="1">
        <f t="shared" si="2"/>
        <v>6.5</v>
      </c>
      <c r="H37" s="6">
        <f t="shared" si="3"/>
        <v>1765.4449479999998</v>
      </c>
      <c r="I37" s="4">
        <f t="shared" si="4"/>
        <v>11475.392161999998</v>
      </c>
    </row>
    <row r="38" spans="1:9" x14ac:dyDescent="0.2">
      <c r="A38" s="1" t="s">
        <v>12</v>
      </c>
      <c r="B38" s="1" t="s">
        <v>13</v>
      </c>
      <c r="C38" s="5">
        <v>39493</v>
      </c>
      <c r="D38" s="4">
        <v>29441.86</v>
      </c>
      <c r="E38" s="1">
        <f t="shared" si="0"/>
        <v>2008</v>
      </c>
      <c r="F38" s="1">
        <f t="shared" si="1"/>
        <v>8.5</v>
      </c>
      <c r="G38" s="1">
        <f t="shared" si="2"/>
        <v>6.5</v>
      </c>
      <c r="H38" s="6">
        <f t="shared" si="3"/>
        <v>1963.772062</v>
      </c>
      <c r="I38" s="4">
        <f t="shared" si="4"/>
        <v>12764.518403</v>
      </c>
    </row>
    <row r="39" spans="1:9" x14ac:dyDescent="0.2">
      <c r="A39" s="1" t="s">
        <v>12</v>
      </c>
      <c r="B39" s="1" t="s">
        <v>13</v>
      </c>
      <c r="C39" s="5">
        <v>39507</v>
      </c>
      <c r="D39" s="4">
        <v>7089.12</v>
      </c>
      <c r="E39" s="1">
        <f t="shared" si="0"/>
        <v>2008</v>
      </c>
      <c r="F39" s="1">
        <f t="shared" si="1"/>
        <v>8.5</v>
      </c>
      <c r="G39" s="1">
        <f t="shared" si="2"/>
        <v>6.5</v>
      </c>
      <c r="H39" s="6">
        <f t="shared" si="3"/>
        <v>472.84430399999997</v>
      </c>
      <c r="I39" s="4">
        <f t="shared" si="4"/>
        <v>3073.4879759999999</v>
      </c>
    </row>
    <row r="40" spans="1:9" x14ac:dyDescent="0.2">
      <c r="A40" s="1" t="s">
        <v>12</v>
      </c>
      <c r="B40" s="1" t="s">
        <v>13</v>
      </c>
      <c r="C40" s="5">
        <v>39596</v>
      </c>
      <c r="D40" s="4">
        <v>35380.720000000001</v>
      </c>
      <c r="E40" s="1">
        <f t="shared" si="0"/>
        <v>2008</v>
      </c>
      <c r="F40" s="1">
        <f t="shared" si="1"/>
        <v>8.5</v>
      </c>
      <c r="G40" s="1">
        <f t="shared" si="2"/>
        <v>6.5</v>
      </c>
      <c r="H40" s="6">
        <f t="shared" si="3"/>
        <v>2359.8940239999997</v>
      </c>
      <c r="I40" s="4">
        <f t="shared" si="4"/>
        <v>15339.311155999998</v>
      </c>
    </row>
    <row r="41" spans="1:9" x14ac:dyDescent="0.2">
      <c r="A41" s="1" t="s">
        <v>12</v>
      </c>
      <c r="B41" s="1" t="s">
        <v>13</v>
      </c>
      <c r="C41" s="5">
        <v>39599</v>
      </c>
      <c r="D41" s="4">
        <v>3707.6400000000003</v>
      </c>
      <c r="E41" s="1">
        <f t="shared" si="0"/>
        <v>2008</v>
      </c>
      <c r="F41" s="1">
        <f t="shared" si="1"/>
        <v>8.5</v>
      </c>
      <c r="G41" s="1">
        <f t="shared" si="2"/>
        <v>6.5</v>
      </c>
      <c r="H41" s="6">
        <f t="shared" si="3"/>
        <v>247.299588</v>
      </c>
      <c r="I41" s="4">
        <f t="shared" si="4"/>
        <v>1607.447322</v>
      </c>
    </row>
    <row r="42" spans="1:9" x14ac:dyDescent="0.2">
      <c r="A42" s="1" t="s">
        <v>12</v>
      </c>
      <c r="B42" s="1" t="s">
        <v>13</v>
      </c>
      <c r="C42" s="5">
        <v>39629</v>
      </c>
      <c r="D42" s="4">
        <v>211073.25</v>
      </c>
      <c r="E42" s="1">
        <f t="shared" si="0"/>
        <v>2008</v>
      </c>
      <c r="F42" s="1">
        <f t="shared" si="1"/>
        <v>8.5</v>
      </c>
      <c r="G42" s="1">
        <f t="shared" si="2"/>
        <v>6.5</v>
      </c>
      <c r="H42" s="6">
        <f t="shared" si="3"/>
        <v>14078.585775</v>
      </c>
      <c r="I42" s="4">
        <f t="shared" si="4"/>
        <v>91510.80753749999</v>
      </c>
    </row>
    <row r="43" spans="1:9" x14ac:dyDescent="0.2">
      <c r="A43" s="1" t="s">
        <v>12</v>
      </c>
      <c r="B43" s="1" t="s">
        <v>13</v>
      </c>
      <c r="C43" s="5">
        <v>39691</v>
      </c>
      <c r="D43" s="4">
        <v>37587.71</v>
      </c>
      <c r="E43" s="1">
        <f t="shared" si="0"/>
        <v>2008</v>
      </c>
      <c r="F43" s="1">
        <f t="shared" si="1"/>
        <v>8.5</v>
      </c>
      <c r="G43" s="1">
        <f t="shared" si="2"/>
        <v>6.5</v>
      </c>
      <c r="H43" s="6">
        <f t="shared" si="3"/>
        <v>2507.1002569999996</v>
      </c>
      <c r="I43" s="4">
        <f t="shared" si="4"/>
        <v>16296.151670499998</v>
      </c>
    </row>
    <row r="44" spans="1:9" x14ac:dyDescent="0.2">
      <c r="A44" s="1" t="s">
        <v>12</v>
      </c>
      <c r="B44" s="1" t="s">
        <v>13</v>
      </c>
      <c r="C44" s="5">
        <v>39752</v>
      </c>
      <c r="D44" s="4">
        <v>2133.2399999999998</v>
      </c>
      <c r="E44" s="1">
        <f t="shared" si="0"/>
        <v>2008</v>
      </c>
      <c r="F44" s="1">
        <f t="shared" si="1"/>
        <v>8.5</v>
      </c>
      <c r="G44" s="1">
        <f t="shared" si="2"/>
        <v>6.5</v>
      </c>
      <c r="H44" s="6">
        <f t="shared" si="3"/>
        <v>142.28710799999999</v>
      </c>
      <c r="I44" s="4">
        <f t="shared" si="4"/>
        <v>924.86620199999993</v>
      </c>
    </row>
    <row r="45" spans="1:9" x14ac:dyDescent="0.2">
      <c r="A45" s="1" t="s">
        <v>12</v>
      </c>
      <c r="B45" s="1" t="s">
        <v>13</v>
      </c>
      <c r="C45" s="5">
        <v>39782</v>
      </c>
      <c r="D45" s="4">
        <v>33371.46</v>
      </c>
      <c r="E45" s="1">
        <f t="shared" si="0"/>
        <v>2008</v>
      </c>
      <c r="F45" s="1">
        <f t="shared" si="1"/>
        <v>8.5</v>
      </c>
      <c r="G45" s="1">
        <f t="shared" si="2"/>
        <v>6.5</v>
      </c>
      <c r="H45" s="6">
        <f t="shared" si="3"/>
        <v>2225.8763819999999</v>
      </c>
      <c r="I45" s="4">
        <f t="shared" si="4"/>
        <v>14468.196483</v>
      </c>
    </row>
    <row r="46" spans="1:9" x14ac:dyDescent="0.2">
      <c r="A46" s="1" t="s">
        <v>12</v>
      </c>
      <c r="B46" s="1" t="s">
        <v>13</v>
      </c>
      <c r="C46" s="5">
        <v>39813</v>
      </c>
      <c r="D46" s="4">
        <v>6171.76</v>
      </c>
      <c r="E46" s="1">
        <f t="shared" si="0"/>
        <v>2008</v>
      </c>
      <c r="F46" s="1">
        <f t="shared" si="1"/>
        <v>8.5</v>
      </c>
      <c r="G46" s="1">
        <f t="shared" si="2"/>
        <v>6.5</v>
      </c>
      <c r="H46" s="6">
        <f t="shared" si="3"/>
        <v>411.65639199999998</v>
      </c>
      <c r="I46" s="4">
        <f t="shared" si="4"/>
        <v>2675.7665480000001</v>
      </c>
    </row>
    <row r="47" spans="1:9" x14ac:dyDescent="0.2">
      <c r="A47" s="1" t="s">
        <v>12</v>
      </c>
      <c r="B47" s="1" t="s">
        <v>13</v>
      </c>
      <c r="C47" s="5">
        <v>39818</v>
      </c>
      <c r="D47" s="4">
        <v>4118.75</v>
      </c>
      <c r="E47" s="1">
        <f t="shared" si="0"/>
        <v>2009</v>
      </c>
      <c r="F47" s="1">
        <f t="shared" si="1"/>
        <v>7.5</v>
      </c>
      <c r="G47" s="1">
        <f t="shared" si="2"/>
        <v>7.5</v>
      </c>
      <c r="H47" s="6">
        <f t="shared" si="3"/>
        <v>274.72062499999998</v>
      </c>
      <c r="I47" s="4">
        <f t="shared" si="4"/>
        <v>2060.4046874999999</v>
      </c>
    </row>
    <row r="48" spans="1:9" x14ac:dyDescent="0.2">
      <c r="A48" s="1" t="s">
        <v>12</v>
      </c>
      <c r="B48" s="1" t="s">
        <v>13</v>
      </c>
      <c r="C48" s="5">
        <v>39844</v>
      </c>
      <c r="D48" s="4">
        <v>75063.399999999994</v>
      </c>
      <c r="E48" s="1">
        <f t="shared" si="0"/>
        <v>2009</v>
      </c>
      <c r="F48" s="1">
        <f t="shared" si="1"/>
        <v>7.5</v>
      </c>
      <c r="G48" s="1">
        <f t="shared" si="2"/>
        <v>7.5</v>
      </c>
      <c r="H48" s="6">
        <f t="shared" si="3"/>
        <v>5006.7287799999995</v>
      </c>
      <c r="I48" s="4">
        <f t="shared" si="4"/>
        <v>37550.465849999993</v>
      </c>
    </row>
    <row r="49" spans="1:9" x14ac:dyDescent="0.2">
      <c r="A49" s="1" t="s">
        <v>12</v>
      </c>
      <c r="B49" s="1" t="s">
        <v>13</v>
      </c>
      <c r="C49" s="5">
        <v>39863</v>
      </c>
      <c r="D49" s="4">
        <v>5038.26</v>
      </c>
      <c r="E49" s="1">
        <f t="shared" si="0"/>
        <v>2009</v>
      </c>
      <c r="F49" s="1">
        <f t="shared" si="1"/>
        <v>7.5</v>
      </c>
      <c r="G49" s="1">
        <f t="shared" si="2"/>
        <v>7.5</v>
      </c>
      <c r="H49" s="6">
        <f t="shared" si="3"/>
        <v>336.051942</v>
      </c>
      <c r="I49" s="4">
        <f t="shared" si="4"/>
        <v>2520.3895649999999</v>
      </c>
    </row>
    <row r="50" spans="1:9" x14ac:dyDescent="0.2">
      <c r="A50" s="1" t="s">
        <v>12</v>
      </c>
      <c r="B50" s="1" t="s">
        <v>13</v>
      </c>
      <c r="C50" s="5">
        <v>39872</v>
      </c>
      <c r="D50" s="4">
        <v>5531.56</v>
      </c>
      <c r="E50" s="1">
        <f t="shared" si="0"/>
        <v>2009</v>
      </c>
      <c r="F50" s="1">
        <f t="shared" si="1"/>
        <v>7.5</v>
      </c>
      <c r="G50" s="1">
        <f t="shared" si="2"/>
        <v>7.5</v>
      </c>
      <c r="H50" s="6">
        <f t="shared" si="3"/>
        <v>368.95505200000002</v>
      </c>
      <c r="I50" s="4">
        <f t="shared" si="4"/>
        <v>2767.1628900000001</v>
      </c>
    </row>
    <row r="51" spans="1:9" x14ac:dyDescent="0.2">
      <c r="A51" s="1" t="s">
        <v>12</v>
      </c>
      <c r="B51" s="1" t="s">
        <v>13</v>
      </c>
      <c r="C51" s="5">
        <v>39903</v>
      </c>
      <c r="D51" s="4">
        <v>31932.18</v>
      </c>
      <c r="E51" s="1">
        <f t="shared" si="0"/>
        <v>2009</v>
      </c>
      <c r="F51" s="1">
        <f t="shared" si="1"/>
        <v>7.5</v>
      </c>
      <c r="G51" s="1">
        <f t="shared" si="2"/>
        <v>7.5</v>
      </c>
      <c r="H51" s="6">
        <f t="shared" si="3"/>
        <v>2129.8764059999999</v>
      </c>
      <c r="I51" s="4">
        <f t="shared" si="4"/>
        <v>15974.073044999999</v>
      </c>
    </row>
    <row r="52" spans="1:9" x14ac:dyDescent="0.2">
      <c r="A52" s="1" t="s">
        <v>12</v>
      </c>
      <c r="B52" s="1" t="s">
        <v>13</v>
      </c>
      <c r="C52" s="5">
        <v>39941</v>
      </c>
      <c r="D52" s="4">
        <v>15342.96</v>
      </c>
      <c r="E52" s="1">
        <f t="shared" si="0"/>
        <v>2009</v>
      </c>
      <c r="F52" s="1">
        <f t="shared" si="1"/>
        <v>7.5</v>
      </c>
      <c r="G52" s="1">
        <f t="shared" si="2"/>
        <v>7.5</v>
      </c>
      <c r="H52" s="6">
        <f t="shared" si="3"/>
        <v>1023.3754319999998</v>
      </c>
      <c r="I52" s="4">
        <f t="shared" si="4"/>
        <v>7675.3157399999982</v>
      </c>
    </row>
    <row r="53" spans="1:9" x14ac:dyDescent="0.2">
      <c r="A53" s="1" t="s">
        <v>12</v>
      </c>
      <c r="B53" s="1" t="s">
        <v>13</v>
      </c>
      <c r="C53" s="5">
        <v>39964</v>
      </c>
      <c r="D53" s="4">
        <v>19924.830000000002</v>
      </c>
      <c r="E53" s="1">
        <f t="shared" si="0"/>
        <v>2009</v>
      </c>
      <c r="F53" s="1">
        <f t="shared" si="1"/>
        <v>7.5</v>
      </c>
      <c r="G53" s="1">
        <f t="shared" si="2"/>
        <v>7.5</v>
      </c>
      <c r="H53" s="6">
        <f t="shared" si="3"/>
        <v>1328.986161</v>
      </c>
      <c r="I53" s="4">
        <f t="shared" si="4"/>
        <v>9967.3962074999999</v>
      </c>
    </row>
    <row r="54" spans="1:9" x14ac:dyDescent="0.2">
      <c r="A54" s="1" t="s">
        <v>12</v>
      </c>
      <c r="B54" s="1" t="s">
        <v>13</v>
      </c>
      <c r="C54" s="5">
        <v>39994</v>
      </c>
      <c r="D54" s="4">
        <v>198386.75</v>
      </c>
      <c r="E54" s="1">
        <f t="shared" si="0"/>
        <v>2009</v>
      </c>
      <c r="F54" s="1">
        <f t="shared" si="1"/>
        <v>7.5</v>
      </c>
      <c r="G54" s="1">
        <f t="shared" si="2"/>
        <v>7.5</v>
      </c>
      <c r="H54" s="6">
        <f t="shared" si="3"/>
        <v>13232.396224999999</v>
      </c>
      <c r="I54" s="4">
        <f t="shared" si="4"/>
        <v>99242.971687499987</v>
      </c>
    </row>
    <row r="55" spans="1:9" x14ac:dyDescent="0.2">
      <c r="A55" s="1" t="s">
        <v>12</v>
      </c>
      <c r="B55" s="1" t="s">
        <v>13</v>
      </c>
      <c r="C55" s="5">
        <v>40050</v>
      </c>
      <c r="D55" s="4">
        <v>115892.48</v>
      </c>
      <c r="E55" s="1">
        <f t="shared" si="0"/>
        <v>2009</v>
      </c>
      <c r="F55" s="1">
        <f t="shared" si="1"/>
        <v>7.5</v>
      </c>
      <c r="G55" s="1">
        <f t="shared" si="2"/>
        <v>7.5</v>
      </c>
      <c r="H55" s="6">
        <f t="shared" si="3"/>
        <v>7730.0284159999992</v>
      </c>
      <c r="I55" s="4">
        <f t="shared" si="4"/>
        <v>57975.213119999993</v>
      </c>
    </row>
    <row r="56" spans="1:9" x14ac:dyDescent="0.2">
      <c r="A56" s="1" t="s">
        <v>12</v>
      </c>
      <c r="B56" s="1" t="s">
        <v>13</v>
      </c>
      <c r="C56" s="5">
        <v>40056</v>
      </c>
      <c r="D56" s="4">
        <v>27062.92</v>
      </c>
      <c r="E56" s="1">
        <f t="shared" si="0"/>
        <v>2009</v>
      </c>
      <c r="F56" s="1">
        <f t="shared" si="1"/>
        <v>7.5</v>
      </c>
      <c r="G56" s="1">
        <f t="shared" si="2"/>
        <v>7.5</v>
      </c>
      <c r="H56" s="6">
        <f t="shared" si="3"/>
        <v>1805.0967639999997</v>
      </c>
      <c r="I56" s="4">
        <f t="shared" si="4"/>
        <v>13538.225729999998</v>
      </c>
    </row>
    <row r="57" spans="1:9" x14ac:dyDescent="0.2">
      <c r="A57" s="1" t="s">
        <v>12</v>
      </c>
      <c r="B57" s="1" t="s">
        <v>13</v>
      </c>
      <c r="C57" s="5">
        <v>40073</v>
      </c>
      <c r="D57" s="4">
        <v>6277.15</v>
      </c>
      <c r="E57" s="1">
        <f t="shared" si="0"/>
        <v>2009</v>
      </c>
      <c r="F57" s="1">
        <f t="shared" si="1"/>
        <v>7.5</v>
      </c>
      <c r="G57" s="1">
        <f t="shared" si="2"/>
        <v>7.5</v>
      </c>
      <c r="H57" s="6">
        <f t="shared" si="3"/>
        <v>418.68590499999993</v>
      </c>
      <c r="I57" s="4">
        <f t="shared" si="4"/>
        <v>3140.1442874999993</v>
      </c>
    </row>
    <row r="58" spans="1:9" x14ac:dyDescent="0.2">
      <c r="A58" s="1" t="s">
        <v>12</v>
      </c>
      <c r="B58" s="1" t="s">
        <v>13</v>
      </c>
      <c r="C58" s="5">
        <v>40147</v>
      </c>
      <c r="D58" s="4">
        <v>116947.95999999999</v>
      </c>
      <c r="E58" s="1">
        <f t="shared" si="0"/>
        <v>2009</v>
      </c>
      <c r="F58" s="1">
        <f t="shared" si="1"/>
        <v>7.5</v>
      </c>
      <c r="G58" s="1">
        <f t="shared" si="2"/>
        <v>7.5</v>
      </c>
      <c r="H58" s="6">
        <f t="shared" si="3"/>
        <v>7800.4289319999989</v>
      </c>
      <c r="I58" s="4">
        <f t="shared" si="4"/>
        <v>58503.216989999994</v>
      </c>
    </row>
    <row r="59" spans="1:9" x14ac:dyDescent="0.2">
      <c r="A59" s="1" t="s">
        <v>12</v>
      </c>
      <c r="B59" s="1" t="s">
        <v>13</v>
      </c>
      <c r="C59" s="5">
        <v>40178</v>
      </c>
      <c r="D59" s="4">
        <v>91232.97</v>
      </c>
      <c r="E59" s="1">
        <f t="shared" si="0"/>
        <v>2009</v>
      </c>
      <c r="F59" s="1">
        <f t="shared" si="1"/>
        <v>7.5</v>
      </c>
      <c r="G59" s="1">
        <f t="shared" si="2"/>
        <v>7.5</v>
      </c>
      <c r="H59" s="6">
        <f t="shared" si="3"/>
        <v>6085.2390989999994</v>
      </c>
      <c r="I59" s="4">
        <f t="shared" si="4"/>
        <v>45639.293242499996</v>
      </c>
    </row>
    <row r="60" spans="1:9" x14ac:dyDescent="0.2">
      <c r="A60" s="1" t="s">
        <v>12</v>
      </c>
      <c r="B60" s="1" t="s">
        <v>13</v>
      </c>
      <c r="C60" s="5">
        <v>40235</v>
      </c>
      <c r="D60" s="4">
        <v>5206.17</v>
      </c>
      <c r="E60" s="1">
        <f t="shared" si="0"/>
        <v>2010</v>
      </c>
      <c r="F60" s="1">
        <f t="shared" si="1"/>
        <v>6.5</v>
      </c>
      <c r="G60" s="1">
        <f t="shared" si="2"/>
        <v>8.5</v>
      </c>
      <c r="H60" s="6">
        <f t="shared" si="3"/>
        <v>347.25153899999998</v>
      </c>
      <c r="I60" s="4">
        <f t="shared" si="4"/>
        <v>2951.6380814999998</v>
      </c>
    </row>
    <row r="61" spans="1:9" x14ac:dyDescent="0.2">
      <c r="A61" s="1" t="s">
        <v>12</v>
      </c>
      <c r="B61" s="1" t="s">
        <v>13</v>
      </c>
      <c r="C61" s="5">
        <v>40237</v>
      </c>
      <c r="D61" s="4">
        <v>2575.81</v>
      </c>
      <c r="E61" s="1">
        <f t="shared" si="0"/>
        <v>2010</v>
      </c>
      <c r="F61" s="1">
        <f t="shared" si="1"/>
        <v>6.5</v>
      </c>
      <c r="G61" s="1">
        <f t="shared" si="2"/>
        <v>8.5</v>
      </c>
      <c r="H61" s="6">
        <f t="shared" si="3"/>
        <v>171.80652699999999</v>
      </c>
      <c r="I61" s="4">
        <f t="shared" si="4"/>
        <v>1460.3554795</v>
      </c>
    </row>
    <row r="62" spans="1:9" x14ac:dyDescent="0.2">
      <c r="A62" s="1" t="s">
        <v>12</v>
      </c>
      <c r="B62" s="1" t="s">
        <v>13</v>
      </c>
      <c r="C62" s="5">
        <v>40269</v>
      </c>
      <c r="D62" s="4">
        <v>23637.53</v>
      </c>
      <c r="E62" s="1">
        <f t="shared" si="0"/>
        <v>2010</v>
      </c>
      <c r="F62" s="1">
        <f t="shared" si="1"/>
        <v>6.5</v>
      </c>
      <c r="G62" s="1">
        <f t="shared" si="2"/>
        <v>8.5</v>
      </c>
      <c r="H62" s="6">
        <f t="shared" si="3"/>
        <v>1576.6232509999998</v>
      </c>
      <c r="I62" s="4">
        <f t="shared" si="4"/>
        <v>13401.297633499998</v>
      </c>
    </row>
    <row r="63" spans="1:9" x14ac:dyDescent="0.2">
      <c r="A63" s="1" t="s">
        <v>12</v>
      </c>
      <c r="B63" s="1" t="s">
        <v>13</v>
      </c>
      <c r="C63" s="5">
        <v>40308</v>
      </c>
      <c r="D63" s="4">
        <v>63708.789999999994</v>
      </c>
      <c r="E63" s="1">
        <f t="shared" si="0"/>
        <v>2010</v>
      </c>
      <c r="F63" s="1">
        <f t="shared" si="1"/>
        <v>6.5</v>
      </c>
      <c r="G63" s="1">
        <f t="shared" si="2"/>
        <v>8.5</v>
      </c>
      <c r="H63" s="6">
        <f t="shared" si="3"/>
        <v>4249.3762929999994</v>
      </c>
      <c r="I63" s="4">
        <f t="shared" si="4"/>
        <v>36119.698490499992</v>
      </c>
    </row>
    <row r="64" spans="1:9" x14ac:dyDescent="0.2">
      <c r="A64" s="1" t="s">
        <v>12</v>
      </c>
      <c r="B64" s="1" t="s">
        <v>13</v>
      </c>
      <c r="C64" s="5">
        <v>40326</v>
      </c>
      <c r="D64" s="4">
        <v>11564.58</v>
      </c>
      <c r="E64" s="1">
        <f t="shared" si="0"/>
        <v>2010</v>
      </c>
      <c r="F64" s="1">
        <f t="shared" si="1"/>
        <v>6.5</v>
      </c>
      <c r="G64" s="1">
        <f t="shared" si="2"/>
        <v>8.5</v>
      </c>
      <c r="H64" s="6">
        <f t="shared" si="3"/>
        <v>771.35748599999999</v>
      </c>
      <c r="I64" s="4">
        <f t="shared" si="4"/>
        <v>6556.5386310000004</v>
      </c>
    </row>
    <row r="65" spans="1:9" x14ac:dyDescent="0.2">
      <c r="A65" s="1" t="s">
        <v>12</v>
      </c>
      <c r="B65" s="1" t="s">
        <v>13</v>
      </c>
      <c r="C65" s="5">
        <v>40329</v>
      </c>
      <c r="D65" s="4">
        <v>41280.46</v>
      </c>
      <c r="E65" s="1">
        <f t="shared" si="0"/>
        <v>2010</v>
      </c>
      <c r="F65" s="1">
        <f t="shared" si="1"/>
        <v>6.5</v>
      </c>
      <c r="G65" s="1">
        <f t="shared" si="2"/>
        <v>8.5</v>
      </c>
      <c r="H65" s="6">
        <f t="shared" si="3"/>
        <v>2753.4066819999998</v>
      </c>
      <c r="I65" s="4">
        <f t="shared" si="4"/>
        <v>23403.956796999999</v>
      </c>
    </row>
    <row r="66" spans="1:9" x14ac:dyDescent="0.2">
      <c r="A66" s="1" t="s">
        <v>12</v>
      </c>
      <c r="B66" s="1" t="s">
        <v>13</v>
      </c>
      <c r="C66" s="5">
        <v>40351</v>
      </c>
      <c r="D66" s="4">
        <v>44335.91</v>
      </c>
      <c r="E66" s="1">
        <f t="shared" si="0"/>
        <v>2010</v>
      </c>
      <c r="F66" s="1">
        <f t="shared" si="1"/>
        <v>6.5</v>
      </c>
      <c r="G66" s="1">
        <f t="shared" si="2"/>
        <v>8.5</v>
      </c>
      <c r="H66" s="6">
        <f t="shared" si="3"/>
        <v>2957.2051970000002</v>
      </c>
      <c r="I66" s="4">
        <f t="shared" si="4"/>
        <v>25136.244174500003</v>
      </c>
    </row>
    <row r="67" spans="1:9" x14ac:dyDescent="0.2">
      <c r="A67" s="1" t="s">
        <v>12</v>
      </c>
      <c r="B67" s="1" t="s">
        <v>13</v>
      </c>
      <c r="C67" s="5">
        <v>40368</v>
      </c>
      <c r="D67" s="4">
        <v>120307.84</v>
      </c>
      <c r="E67" s="1">
        <f t="shared" si="0"/>
        <v>2010</v>
      </c>
      <c r="F67" s="1">
        <f t="shared" si="1"/>
        <v>6.5</v>
      </c>
      <c r="G67" s="1">
        <f t="shared" si="2"/>
        <v>8.5</v>
      </c>
      <c r="H67" s="6">
        <f t="shared" si="3"/>
        <v>8024.5329279999996</v>
      </c>
      <c r="I67" s="4">
        <f t="shared" si="4"/>
        <v>68208.52988799999</v>
      </c>
    </row>
    <row r="68" spans="1:9" x14ac:dyDescent="0.2">
      <c r="A68" s="1" t="s">
        <v>12</v>
      </c>
      <c r="B68" s="1" t="s">
        <v>13</v>
      </c>
      <c r="C68" s="5">
        <v>40421</v>
      </c>
      <c r="D68" s="4">
        <v>309629.16000000003</v>
      </c>
      <c r="E68" s="1">
        <f t="shared" si="0"/>
        <v>2010</v>
      </c>
      <c r="F68" s="1">
        <f t="shared" si="1"/>
        <v>6.5</v>
      </c>
      <c r="G68" s="1">
        <f t="shared" si="2"/>
        <v>8.5</v>
      </c>
      <c r="H68" s="6">
        <f t="shared" si="3"/>
        <v>20652.264972000001</v>
      </c>
      <c r="I68" s="4">
        <f t="shared" si="4"/>
        <v>175544.25226199999</v>
      </c>
    </row>
    <row r="69" spans="1:9" x14ac:dyDescent="0.2">
      <c r="A69" s="1" t="s">
        <v>12</v>
      </c>
      <c r="B69" s="1" t="s">
        <v>13</v>
      </c>
      <c r="C69" s="5">
        <v>40451</v>
      </c>
      <c r="D69" s="4">
        <v>421727.59</v>
      </c>
      <c r="E69" s="1">
        <f t="shared" ref="E69:E132" si="9">YEAR(C69)</f>
        <v>2010</v>
      </c>
      <c r="F69" s="1">
        <f t="shared" ref="F69:F132" si="10">IF(D69&lt;&gt;0,YEARFRAC($D$1,DATE(YEAR(C69),6,30),0),)</f>
        <v>6.5</v>
      </c>
      <c r="G69" s="1">
        <f t="shared" ref="G69:G132" si="11">IF(F69&lt;&gt;0,$F$1-F69,0)</f>
        <v>8.5</v>
      </c>
      <c r="H69" s="6">
        <f t="shared" ref="H69:H132" si="12">IF(G69&lt;=0,0,D69*$H$1)</f>
        <v>28129.230253000002</v>
      </c>
      <c r="I69" s="4">
        <f t="shared" ref="I69:I132" si="13">G69*H69</f>
        <v>239098.45715050001</v>
      </c>
    </row>
    <row r="70" spans="1:9" x14ac:dyDescent="0.2">
      <c r="A70" s="1" t="s">
        <v>12</v>
      </c>
      <c r="B70" s="1" t="s">
        <v>13</v>
      </c>
      <c r="C70" s="5">
        <v>40482</v>
      </c>
      <c r="D70" s="4">
        <v>57146.89</v>
      </c>
      <c r="E70" s="1">
        <f t="shared" si="9"/>
        <v>2010</v>
      </c>
      <c r="F70" s="1">
        <f t="shared" si="10"/>
        <v>6.5</v>
      </c>
      <c r="G70" s="1">
        <f t="shared" si="11"/>
        <v>8.5</v>
      </c>
      <c r="H70" s="6">
        <f t="shared" si="12"/>
        <v>3811.6975629999997</v>
      </c>
      <c r="I70" s="4">
        <f t="shared" si="13"/>
        <v>32399.429285499999</v>
      </c>
    </row>
    <row r="71" spans="1:9" x14ac:dyDescent="0.2">
      <c r="A71" s="1" t="s">
        <v>12</v>
      </c>
      <c r="B71" s="1" t="s">
        <v>13</v>
      </c>
      <c r="C71" s="5">
        <v>40512</v>
      </c>
      <c r="D71" s="4">
        <v>4324.5600000000004</v>
      </c>
      <c r="E71" s="1">
        <f t="shared" si="9"/>
        <v>2010</v>
      </c>
      <c r="F71" s="1">
        <f t="shared" si="10"/>
        <v>6.5</v>
      </c>
      <c r="G71" s="1">
        <f t="shared" si="11"/>
        <v>8.5</v>
      </c>
      <c r="H71" s="6">
        <f t="shared" si="12"/>
        <v>288.44815199999999</v>
      </c>
      <c r="I71" s="4">
        <f t="shared" si="13"/>
        <v>2451.8092919999999</v>
      </c>
    </row>
    <row r="72" spans="1:9" x14ac:dyDescent="0.2">
      <c r="A72" s="1" t="s">
        <v>12</v>
      </c>
      <c r="B72" s="1" t="s">
        <v>13</v>
      </c>
      <c r="C72" s="5">
        <v>40513</v>
      </c>
      <c r="D72" s="4">
        <v>56333.4</v>
      </c>
      <c r="E72" s="1">
        <f t="shared" si="9"/>
        <v>2010</v>
      </c>
      <c r="F72" s="1">
        <f t="shared" si="10"/>
        <v>6.5</v>
      </c>
      <c r="G72" s="1">
        <f t="shared" si="11"/>
        <v>8.5</v>
      </c>
      <c r="H72" s="6">
        <f t="shared" si="12"/>
        <v>3757.4377799999997</v>
      </c>
      <c r="I72" s="4">
        <f t="shared" si="13"/>
        <v>31938.221129999998</v>
      </c>
    </row>
    <row r="73" spans="1:9" x14ac:dyDescent="0.2">
      <c r="A73" s="1" t="s">
        <v>12</v>
      </c>
      <c r="B73" s="1" t="s">
        <v>13</v>
      </c>
      <c r="C73" s="5">
        <v>40535</v>
      </c>
      <c r="D73" s="4">
        <v>108286.87</v>
      </c>
      <c r="E73" s="1">
        <f t="shared" si="9"/>
        <v>2010</v>
      </c>
      <c r="F73" s="1">
        <f t="shared" si="10"/>
        <v>6.5</v>
      </c>
      <c r="G73" s="1">
        <f t="shared" si="11"/>
        <v>8.5</v>
      </c>
      <c r="H73" s="6">
        <f t="shared" si="12"/>
        <v>7222.7342289999988</v>
      </c>
      <c r="I73" s="4">
        <f t="shared" si="13"/>
        <v>61393.240946499987</v>
      </c>
    </row>
    <row r="74" spans="1:9" x14ac:dyDescent="0.2">
      <c r="A74" s="1" t="s">
        <v>12</v>
      </c>
      <c r="B74" s="1" t="s">
        <v>13</v>
      </c>
      <c r="C74" s="5">
        <v>40543</v>
      </c>
      <c r="D74" s="4">
        <v>-26671.58</v>
      </c>
      <c r="E74" s="1">
        <f t="shared" si="9"/>
        <v>2010</v>
      </c>
      <c r="F74" s="1">
        <f t="shared" si="10"/>
        <v>6.5</v>
      </c>
      <c r="G74" s="1">
        <f t="shared" si="11"/>
        <v>8.5</v>
      </c>
      <c r="H74" s="6">
        <f t="shared" si="12"/>
        <v>-1778.9943860000001</v>
      </c>
      <c r="I74" s="4">
        <f t="shared" si="13"/>
        <v>-15121.452281</v>
      </c>
    </row>
    <row r="75" spans="1:9" x14ac:dyDescent="0.2">
      <c r="A75" s="1" t="s">
        <v>12</v>
      </c>
      <c r="B75" s="1" t="s">
        <v>13</v>
      </c>
      <c r="C75" s="5">
        <v>40575</v>
      </c>
      <c r="D75" s="4">
        <v>2626.03</v>
      </c>
      <c r="E75" s="1">
        <f t="shared" si="9"/>
        <v>2011</v>
      </c>
      <c r="F75" s="1">
        <f t="shared" si="10"/>
        <v>5.5</v>
      </c>
      <c r="G75" s="1">
        <f t="shared" si="11"/>
        <v>9.5</v>
      </c>
      <c r="H75" s="6">
        <f t="shared" si="12"/>
        <v>175.15620100000001</v>
      </c>
      <c r="I75" s="4">
        <f t="shared" si="13"/>
        <v>1663.9839095000002</v>
      </c>
    </row>
    <row r="76" spans="1:9" x14ac:dyDescent="0.2">
      <c r="A76" s="1" t="s">
        <v>12</v>
      </c>
      <c r="B76" s="1" t="s">
        <v>13</v>
      </c>
      <c r="C76" s="5">
        <v>40585</v>
      </c>
      <c r="D76" s="4">
        <v>85762.68</v>
      </c>
      <c r="E76" s="1">
        <f t="shared" si="9"/>
        <v>2011</v>
      </c>
      <c r="F76" s="1">
        <f t="shared" si="10"/>
        <v>5.5</v>
      </c>
      <c r="G76" s="1">
        <f t="shared" si="11"/>
        <v>9.5</v>
      </c>
      <c r="H76" s="6">
        <f t="shared" si="12"/>
        <v>5720.3707559999993</v>
      </c>
      <c r="I76" s="4">
        <f t="shared" si="13"/>
        <v>54343.522181999993</v>
      </c>
    </row>
    <row r="77" spans="1:9" x14ac:dyDescent="0.2">
      <c r="A77" s="1" t="s">
        <v>12</v>
      </c>
      <c r="B77" s="1" t="s">
        <v>13</v>
      </c>
      <c r="C77" s="5">
        <v>40632</v>
      </c>
      <c r="D77" s="4">
        <v>61390.37</v>
      </c>
      <c r="E77" s="1">
        <f t="shared" si="9"/>
        <v>2011</v>
      </c>
      <c r="F77" s="1">
        <f t="shared" si="10"/>
        <v>5.5</v>
      </c>
      <c r="G77" s="1">
        <f t="shared" si="11"/>
        <v>9.5</v>
      </c>
      <c r="H77" s="6">
        <f t="shared" si="12"/>
        <v>4094.7376789999998</v>
      </c>
      <c r="I77" s="4">
        <f t="shared" si="13"/>
        <v>38900.007950499996</v>
      </c>
    </row>
    <row r="78" spans="1:9" x14ac:dyDescent="0.2">
      <c r="A78" s="1" t="s">
        <v>12</v>
      </c>
      <c r="B78" s="1" t="s">
        <v>13</v>
      </c>
      <c r="C78" s="5">
        <v>40694</v>
      </c>
      <c r="D78" s="4">
        <v>51736.67</v>
      </c>
      <c r="E78" s="1">
        <f t="shared" si="9"/>
        <v>2011</v>
      </c>
      <c r="F78" s="1">
        <f t="shared" si="10"/>
        <v>5.5</v>
      </c>
      <c r="G78" s="1">
        <f t="shared" si="11"/>
        <v>9.5</v>
      </c>
      <c r="H78" s="6">
        <f t="shared" si="12"/>
        <v>3450.8358889999995</v>
      </c>
      <c r="I78" s="4">
        <f t="shared" si="13"/>
        <v>32782.940945499999</v>
      </c>
    </row>
    <row r="79" spans="1:9" x14ac:dyDescent="0.2">
      <c r="A79" s="1" t="s">
        <v>12</v>
      </c>
      <c r="B79" s="1" t="s">
        <v>13</v>
      </c>
      <c r="C79" s="5">
        <v>40695</v>
      </c>
      <c r="D79" s="4">
        <v>144839.49</v>
      </c>
      <c r="E79" s="1">
        <f t="shared" si="9"/>
        <v>2011</v>
      </c>
      <c r="F79" s="1">
        <f t="shared" si="10"/>
        <v>5.5</v>
      </c>
      <c r="G79" s="1">
        <f t="shared" si="11"/>
        <v>9.5</v>
      </c>
      <c r="H79" s="6">
        <f t="shared" si="12"/>
        <v>9660.7939829999996</v>
      </c>
      <c r="I79" s="4">
        <f t="shared" si="13"/>
        <v>91777.542838499998</v>
      </c>
    </row>
    <row r="80" spans="1:9" x14ac:dyDescent="0.2">
      <c r="A80" s="1" t="s">
        <v>12</v>
      </c>
      <c r="B80" s="1" t="s">
        <v>13</v>
      </c>
      <c r="C80" s="5">
        <v>40787</v>
      </c>
      <c r="D80" s="4">
        <v>1434.37</v>
      </c>
      <c r="E80" s="1">
        <f t="shared" si="9"/>
        <v>2011</v>
      </c>
      <c r="F80" s="1">
        <f t="shared" si="10"/>
        <v>5.5</v>
      </c>
      <c r="G80" s="1">
        <f t="shared" si="11"/>
        <v>9.5</v>
      </c>
      <c r="H80" s="6">
        <f t="shared" si="12"/>
        <v>95.672478999999981</v>
      </c>
      <c r="I80" s="4">
        <f t="shared" si="13"/>
        <v>908.88855049999984</v>
      </c>
    </row>
    <row r="81" spans="1:9" x14ac:dyDescent="0.2">
      <c r="A81" s="1" t="s">
        <v>12</v>
      </c>
      <c r="B81" s="1" t="s">
        <v>13</v>
      </c>
      <c r="C81" s="5">
        <v>40800</v>
      </c>
      <c r="D81" s="4">
        <v>14189.09</v>
      </c>
      <c r="E81" s="1">
        <f t="shared" si="9"/>
        <v>2011</v>
      </c>
      <c r="F81" s="1">
        <f t="shared" si="10"/>
        <v>5.5</v>
      </c>
      <c r="G81" s="1">
        <f t="shared" si="11"/>
        <v>9.5</v>
      </c>
      <c r="H81" s="6">
        <f t="shared" si="12"/>
        <v>946.41230299999995</v>
      </c>
      <c r="I81" s="4">
        <f t="shared" si="13"/>
        <v>8990.9168785000002</v>
      </c>
    </row>
    <row r="82" spans="1:9" x14ac:dyDescent="0.2">
      <c r="A82" s="1" t="s">
        <v>12</v>
      </c>
      <c r="B82" s="1" t="s">
        <v>13</v>
      </c>
      <c r="C82" s="5">
        <v>40814</v>
      </c>
      <c r="D82" s="4">
        <v>85968.23</v>
      </c>
      <c r="E82" s="1">
        <f t="shared" si="9"/>
        <v>2011</v>
      </c>
      <c r="F82" s="1">
        <f t="shared" si="10"/>
        <v>5.5</v>
      </c>
      <c r="G82" s="1">
        <f t="shared" si="11"/>
        <v>9.5</v>
      </c>
      <c r="H82" s="6">
        <f t="shared" si="12"/>
        <v>5734.0809409999993</v>
      </c>
      <c r="I82" s="4">
        <f t="shared" si="13"/>
        <v>54473.768939499991</v>
      </c>
    </row>
    <row r="83" spans="1:9" x14ac:dyDescent="0.2">
      <c r="A83" s="1" t="s">
        <v>12</v>
      </c>
      <c r="B83" s="1" t="s">
        <v>13</v>
      </c>
      <c r="C83" s="5">
        <v>40816</v>
      </c>
      <c r="D83" s="4">
        <v>2650.12</v>
      </c>
      <c r="E83" s="1">
        <f t="shared" si="9"/>
        <v>2011</v>
      </c>
      <c r="F83" s="1">
        <f t="shared" si="10"/>
        <v>5.5</v>
      </c>
      <c r="G83" s="1">
        <f t="shared" si="11"/>
        <v>9.5</v>
      </c>
      <c r="H83" s="6">
        <f t="shared" si="12"/>
        <v>176.76300399999997</v>
      </c>
      <c r="I83" s="4">
        <f t="shared" si="13"/>
        <v>1679.2485379999996</v>
      </c>
    </row>
    <row r="84" spans="1:9" x14ac:dyDescent="0.2">
      <c r="A84" s="1" t="s">
        <v>12</v>
      </c>
      <c r="B84" s="1" t="s">
        <v>13</v>
      </c>
      <c r="C84" s="5">
        <v>40847</v>
      </c>
      <c r="D84" s="4">
        <v>14.81</v>
      </c>
      <c r="E84" s="1">
        <f t="shared" si="9"/>
        <v>2011</v>
      </c>
      <c r="F84" s="1">
        <f t="shared" si="10"/>
        <v>5.5</v>
      </c>
      <c r="G84" s="1">
        <f t="shared" si="11"/>
        <v>9.5</v>
      </c>
      <c r="H84" s="6">
        <f t="shared" si="12"/>
        <v>0.98782700000000001</v>
      </c>
      <c r="I84" s="4">
        <f t="shared" si="13"/>
        <v>9.3843565000000009</v>
      </c>
    </row>
    <row r="85" spans="1:9" x14ac:dyDescent="0.2">
      <c r="A85" s="1" t="s">
        <v>12</v>
      </c>
      <c r="B85" s="1" t="s">
        <v>13</v>
      </c>
      <c r="C85" s="5">
        <v>40865</v>
      </c>
      <c r="D85" s="4">
        <v>239058.43</v>
      </c>
      <c r="E85" s="1">
        <f t="shared" si="9"/>
        <v>2011</v>
      </c>
      <c r="F85" s="1">
        <f t="shared" si="10"/>
        <v>5.5</v>
      </c>
      <c r="G85" s="1">
        <f t="shared" si="11"/>
        <v>9.5</v>
      </c>
      <c r="H85" s="6">
        <f t="shared" si="12"/>
        <v>15945.197280999999</v>
      </c>
      <c r="I85" s="4">
        <f t="shared" si="13"/>
        <v>151479.37416949999</v>
      </c>
    </row>
    <row r="86" spans="1:9" x14ac:dyDescent="0.2">
      <c r="A86" s="1" t="s">
        <v>12</v>
      </c>
      <c r="B86" s="1" t="s">
        <v>13</v>
      </c>
      <c r="C86" s="5">
        <v>40877</v>
      </c>
      <c r="D86" s="4">
        <v>5387.36</v>
      </c>
      <c r="E86" s="1">
        <f t="shared" si="9"/>
        <v>2011</v>
      </c>
      <c r="F86" s="1">
        <f t="shared" si="10"/>
        <v>5.5</v>
      </c>
      <c r="G86" s="1">
        <f t="shared" si="11"/>
        <v>9.5</v>
      </c>
      <c r="H86" s="6">
        <f t="shared" si="12"/>
        <v>359.33691199999993</v>
      </c>
      <c r="I86" s="4">
        <f t="shared" si="13"/>
        <v>3413.7006639999995</v>
      </c>
    </row>
    <row r="87" spans="1:9" x14ac:dyDescent="0.2">
      <c r="A87" s="1" t="s">
        <v>12</v>
      </c>
      <c r="B87" s="1" t="s">
        <v>13</v>
      </c>
      <c r="C87" s="5">
        <v>40908</v>
      </c>
      <c r="D87" s="4">
        <v>2188.71</v>
      </c>
      <c r="E87" s="1">
        <f t="shared" si="9"/>
        <v>2011</v>
      </c>
      <c r="F87" s="1">
        <f t="shared" si="10"/>
        <v>5.5</v>
      </c>
      <c r="G87" s="1">
        <f t="shared" si="11"/>
        <v>9.5</v>
      </c>
      <c r="H87" s="6">
        <f t="shared" si="12"/>
        <v>145.98695699999999</v>
      </c>
      <c r="I87" s="4">
        <f t="shared" si="13"/>
        <v>1386.8760914999998</v>
      </c>
    </row>
    <row r="88" spans="1:9" x14ac:dyDescent="0.2">
      <c r="A88" s="1" t="s">
        <v>12</v>
      </c>
      <c r="B88" s="1" t="s">
        <v>13</v>
      </c>
      <c r="C88" s="5">
        <v>40911</v>
      </c>
      <c r="D88" s="4">
        <v>13698.67</v>
      </c>
      <c r="E88" s="1">
        <f t="shared" si="9"/>
        <v>2012</v>
      </c>
      <c r="F88" s="1">
        <f t="shared" si="10"/>
        <v>4.5</v>
      </c>
      <c r="G88" s="1">
        <f t="shared" si="11"/>
        <v>10.5</v>
      </c>
      <c r="H88" s="6">
        <f t="shared" si="12"/>
        <v>913.70128899999997</v>
      </c>
      <c r="I88" s="4">
        <f t="shared" si="13"/>
        <v>9593.8635345000002</v>
      </c>
    </row>
    <row r="89" spans="1:9" x14ac:dyDescent="0.2">
      <c r="A89" s="1" t="s">
        <v>12</v>
      </c>
      <c r="B89" s="1" t="s">
        <v>13</v>
      </c>
      <c r="C89" s="5">
        <v>40939</v>
      </c>
      <c r="D89" s="4">
        <v>7985.35</v>
      </c>
      <c r="E89" s="1">
        <f t="shared" si="9"/>
        <v>2012</v>
      </c>
      <c r="F89" s="1">
        <f t="shared" si="10"/>
        <v>4.5</v>
      </c>
      <c r="G89" s="1">
        <f t="shared" si="11"/>
        <v>10.5</v>
      </c>
      <c r="H89" s="6">
        <f t="shared" si="12"/>
        <v>532.62284499999998</v>
      </c>
      <c r="I89" s="4">
        <f t="shared" si="13"/>
        <v>5592.5398724999995</v>
      </c>
    </row>
    <row r="90" spans="1:9" x14ac:dyDescent="0.2">
      <c r="A90" s="1" t="s">
        <v>12</v>
      </c>
      <c r="B90" s="1" t="s">
        <v>13</v>
      </c>
      <c r="C90" s="5">
        <v>40999</v>
      </c>
      <c r="D90" s="4">
        <v>328825.09000000003</v>
      </c>
      <c r="E90" s="1">
        <f t="shared" si="9"/>
        <v>2012</v>
      </c>
      <c r="F90" s="1">
        <f t="shared" si="10"/>
        <v>4.5</v>
      </c>
      <c r="G90" s="1">
        <f t="shared" si="11"/>
        <v>10.5</v>
      </c>
      <c r="H90" s="6">
        <f t="shared" si="12"/>
        <v>21932.633503000001</v>
      </c>
      <c r="I90" s="4">
        <f t="shared" si="13"/>
        <v>230292.6517815</v>
      </c>
    </row>
    <row r="91" spans="1:9" x14ac:dyDescent="0.2">
      <c r="A91" s="1" t="s">
        <v>12</v>
      </c>
      <c r="B91" s="1" t="s">
        <v>13</v>
      </c>
      <c r="C91" s="5">
        <v>41044</v>
      </c>
      <c r="D91" s="4">
        <v>3484.73</v>
      </c>
      <c r="E91" s="1">
        <f t="shared" si="9"/>
        <v>2012</v>
      </c>
      <c r="F91" s="1">
        <f t="shared" si="10"/>
        <v>4.5</v>
      </c>
      <c r="G91" s="1">
        <f t="shared" si="11"/>
        <v>10.5</v>
      </c>
      <c r="H91" s="6">
        <f t="shared" si="12"/>
        <v>232.43149099999999</v>
      </c>
      <c r="I91" s="4">
        <f t="shared" si="13"/>
        <v>2440.5306554999997</v>
      </c>
    </row>
    <row r="92" spans="1:9" x14ac:dyDescent="0.2">
      <c r="A92" s="1" t="s">
        <v>12</v>
      </c>
      <c r="B92" s="1" t="s">
        <v>13</v>
      </c>
      <c r="C92" s="5">
        <v>41060</v>
      </c>
      <c r="D92" s="4">
        <v>10645.09</v>
      </c>
      <c r="E92" s="1">
        <f t="shared" si="9"/>
        <v>2012</v>
      </c>
      <c r="F92" s="1">
        <f t="shared" si="10"/>
        <v>4.5</v>
      </c>
      <c r="G92" s="1">
        <f t="shared" si="11"/>
        <v>10.5</v>
      </c>
      <c r="H92" s="6">
        <f t="shared" si="12"/>
        <v>710.02750299999991</v>
      </c>
      <c r="I92" s="4">
        <f t="shared" si="13"/>
        <v>7455.2887814999995</v>
      </c>
    </row>
    <row r="93" spans="1:9" x14ac:dyDescent="0.2">
      <c r="A93" s="1" t="s">
        <v>12</v>
      </c>
      <c r="B93" s="1" t="s">
        <v>13</v>
      </c>
      <c r="C93" s="5">
        <v>41090</v>
      </c>
      <c r="D93" s="4">
        <v>298783.08999999997</v>
      </c>
      <c r="E93" s="1">
        <f t="shared" si="9"/>
        <v>2012</v>
      </c>
      <c r="F93" s="1">
        <f t="shared" si="10"/>
        <v>4.5</v>
      </c>
      <c r="G93" s="1">
        <f t="shared" si="11"/>
        <v>10.5</v>
      </c>
      <c r="H93" s="6">
        <f t="shared" si="12"/>
        <v>19928.832102999997</v>
      </c>
      <c r="I93" s="4">
        <f t="shared" si="13"/>
        <v>209252.73708149997</v>
      </c>
    </row>
    <row r="94" spans="1:9" x14ac:dyDescent="0.2">
      <c r="A94" s="1" t="s">
        <v>12</v>
      </c>
      <c r="B94" s="1" t="s">
        <v>13</v>
      </c>
      <c r="C94" s="5">
        <v>41152</v>
      </c>
      <c r="D94" s="4">
        <v>518658.59</v>
      </c>
      <c r="E94" s="1">
        <f t="shared" si="9"/>
        <v>2012</v>
      </c>
      <c r="F94" s="1">
        <f t="shared" si="10"/>
        <v>4.5</v>
      </c>
      <c r="G94" s="1">
        <f t="shared" si="11"/>
        <v>10.5</v>
      </c>
      <c r="H94" s="6">
        <f t="shared" si="12"/>
        <v>34594.527952999997</v>
      </c>
      <c r="I94" s="4">
        <f t="shared" si="13"/>
        <v>363242.54350649996</v>
      </c>
    </row>
    <row r="95" spans="1:9" x14ac:dyDescent="0.2">
      <c r="A95" s="1" t="s">
        <v>12</v>
      </c>
      <c r="B95" s="1" t="s">
        <v>13</v>
      </c>
      <c r="C95" s="5">
        <v>41165</v>
      </c>
      <c r="D95" s="4">
        <v>21073.49</v>
      </c>
      <c r="E95" s="1">
        <f t="shared" si="9"/>
        <v>2012</v>
      </c>
      <c r="F95" s="1">
        <f t="shared" si="10"/>
        <v>4.5</v>
      </c>
      <c r="G95" s="1">
        <f t="shared" si="11"/>
        <v>10.5</v>
      </c>
      <c r="H95" s="6">
        <f t="shared" si="12"/>
        <v>1405.6017830000001</v>
      </c>
      <c r="I95" s="4">
        <f t="shared" si="13"/>
        <v>14758.8187215</v>
      </c>
    </row>
    <row r="96" spans="1:9" x14ac:dyDescent="0.2">
      <c r="A96" s="1" t="s">
        <v>12</v>
      </c>
      <c r="B96" s="1" t="s">
        <v>13</v>
      </c>
      <c r="C96" s="5">
        <v>41182</v>
      </c>
      <c r="D96" s="4">
        <v>226347.51999999999</v>
      </c>
      <c r="E96" s="1">
        <f t="shared" si="9"/>
        <v>2012</v>
      </c>
      <c r="F96" s="1">
        <f t="shared" si="10"/>
        <v>4.5</v>
      </c>
      <c r="G96" s="1">
        <f t="shared" si="11"/>
        <v>10.5</v>
      </c>
      <c r="H96" s="6">
        <f t="shared" si="12"/>
        <v>15097.379583999998</v>
      </c>
      <c r="I96" s="4">
        <f t="shared" si="13"/>
        <v>158522.485632</v>
      </c>
    </row>
    <row r="97" spans="1:9" x14ac:dyDescent="0.2">
      <c r="A97" s="1" t="s">
        <v>12</v>
      </c>
      <c r="B97" s="1" t="s">
        <v>13</v>
      </c>
      <c r="C97" s="5">
        <v>41274</v>
      </c>
      <c r="D97" s="4">
        <v>13784408.939999999</v>
      </c>
      <c r="E97" s="1">
        <f t="shared" si="9"/>
        <v>2012</v>
      </c>
      <c r="F97" s="1">
        <f t="shared" si="10"/>
        <v>4.5</v>
      </c>
      <c r="G97" s="1">
        <f t="shared" si="11"/>
        <v>10.5</v>
      </c>
      <c r="H97" s="6">
        <f t="shared" si="12"/>
        <v>919420.07629799994</v>
      </c>
      <c r="I97" s="4">
        <f t="shared" si="13"/>
        <v>9653910.8011290003</v>
      </c>
    </row>
    <row r="98" spans="1:9" x14ac:dyDescent="0.2">
      <c r="A98" s="1" t="s">
        <v>12</v>
      </c>
      <c r="B98" s="1" t="s">
        <v>13</v>
      </c>
      <c r="C98" s="5">
        <v>41333</v>
      </c>
      <c r="D98" s="4">
        <v>9936.86</v>
      </c>
      <c r="E98" s="1">
        <f t="shared" si="9"/>
        <v>2013</v>
      </c>
      <c r="F98" s="1">
        <f t="shared" si="10"/>
        <v>3.5</v>
      </c>
      <c r="G98" s="1">
        <f t="shared" si="11"/>
        <v>11.5</v>
      </c>
      <c r="H98" s="6">
        <f t="shared" si="12"/>
        <v>662.78856199999996</v>
      </c>
      <c r="I98" s="4">
        <f t="shared" si="13"/>
        <v>7622.0684629999996</v>
      </c>
    </row>
    <row r="99" spans="1:9" x14ac:dyDescent="0.2">
      <c r="A99" s="1" t="s">
        <v>12</v>
      </c>
      <c r="B99" s="1" t="s">
        <v>13</v>
      </c>
      <c r="C99" s="5">
        <v>41365</v>
      </c>
      <c r="D99" s="4">
        <v>39.880000000000003</v>
      </c>
      <c r="E99" s="1">
        <f t="shared" si="9"/>
        <v>2013</v>
      </c>
      <c r="F99" s="1">
        <f t="shared" si="10"/>
        <v>3.5</v>
      </c>
      <c r="G99" s="1">
        <f t="shared" si="11"/>
        <v>11.5</v>
      </c>
      <c r="H99" s="6">
        <f t="shared" si="12"/>
        <v>2.659996</v>
      </c>
      <c r="I99" s="4">
        <f t="shared" si="13"/>
        <v>30.589953999999999</v>
      </c>
    </row>
    <row r="100" spans="1:9" x14ac:dyDescent="0.2">
      <c r="A100" s="1" t="s">
        <v>12</v>
      </c>
      <c r="B100" s="1" t="s">
        <v>13</v>
      </c>
      <c r="C100" s="5">
        <v>41403</v>
      </c>
      <c r="D100" s="4">
        <v>3091.34</v>
      </c>
      <c r="E100" s="1">
        <f t="shared" si="9"/>
        <v>2013</v>
      </c>
      <c r="F100" s="1">
        <f t="shared" si="10"/>
        <v>3.5</v>
      </c>
      <c r="G100" s="1">
        <f t="shared" si="11"/>
        <v>11.5</v>
      </c>
      <c r="H100" s="6">
        <f t="shared" si="12"/>
        <v>206.19237799999999</v>
      </c>
      <c r="I100" s="4">
        <f t="shared" si="13"/>
        <v>2371.2123469999997</v>
      </c>
    </row>
    <row r="101" spans="1:9" x14ac:dyDescent="0.2">
      <c r="A101" s="1" t="s">
        <v>12</v>
      </c>
      <c r="B101" s="1" t="s">
        <v>13</v>
      </c>
      <c r="C101" s="5">
        <v>41426</v>
      </c>
      <c r="D101" s="4">
        <v>616.13</v>
      </c>
      <c r="E101" s="1">
        <f t="shared" si="9"/>
        <v>2013</v>
      </c>
      <c r="F101" s="1">
        <f t="shared" si="10"/>
        <v>3.5</v>
      </c>
      <c r="G101" s="1">
        <f t="shared" si="11"/>
        <v>11.5</v>
      </c>
      <c r="H101" s="6">
        <f t="shared" si="12"/>
        <v>41.095870999999995</v>
      </c>
      <c r="I101" s="4">
        <f t="shared" si="13"/>
        <v>472.60251649999992</v>
      </c>
    </row>
    <row r="102" spans="1:9" x14ac:dyDescent="0.2">
      <c r="A102" s="1" t="s">
        <v>12</v>
      </c>
      <c r="B102" s="1" t="s">
        <v>13</v>
      </c>
      <c r="C102" s="5">
        <v>41428</v>
      </c>
      <c r="D102" s="4">
        <v>48059.83</v>
      </c>
      <c r="E102" s="1">
        <f t="shared" si="9"/>
        <v>2013</v>
      </c>
      <c r="F102" s="1">
        <f t="shared" si="10"/>
        <v>3.5</v>
      </c>
      <c r="G102" s="1">
        <f t="shared" si="11"/>
        <v>11.5</v>
      </c>
      <c r="H102" s="6">
        <f t="shared" si="12"/>
        <v>3205.5906609999997</v>
      </c>
      <c r="I102" s="4">
        <f t="shared" si="13"/>
        <v>36864.292601499998</v>
      </c>
    </row>
    <row r="103" spans="1:9" x14ac:dyDescent="0.2">
      <c r="A103" s="1" t="s">
        <v>12</v>
      </c>
      <c r="B103" s="1" t="s">
        <v>13</v>
      </c>
      <c r="C103" s="5">
        <v>41527</v>
      </c>
      <c r="D103" s="4">
        <v>72602</v>
      </c>
      <c r="E103" s="1">
        <f t="shared" si="9"/>
        <v>2013</v>
      </c>
      <c r="F103" s="1">
        <f t="shared" si="10"/>
        <v>3.5</v>
      </c>
      <c r="G103" s="1">
        <f t="shared" si="11"/>
        <v>11.5</v>
      </c>
      <c r="H103" s="6">
        <f t="shared" si="12"/>
        <v>4842.5533999999998</v>
      </c>
      <c r="I103" s="4">
        <f t="shared" si="13"/>
        <v>55689.364099999999</v>
      </c>
    </row>
    <row r="104" spans="1:9" x14ac:dyDescent="0.2">
      <c r="A104" s="1" t="s">
        <v>12</v>
      </c>
      <c r="B104" s="1" t="s">
        <v>13</v>
      </c>
      <c r="C104" s="5">
        <v>41530</v>
      </c>
      <c r="D104" s="4">
        <v>106610.01</v>
      </c>
      <c r="E104" s="1">
        <f t="shared" si="9"/>
        <v>2013</v>
      </c>
      <c r="F104" s="1">
        <f t="shared" si="10"/>
        <v>3.5</v>
      </c>
      <c r="G104" s="1">
        <f t="shared" si="11"/>
        <v>11.5</v>
      </c>
      <c r="H104" s="6">
        <f t="shared" si="12"/>
        <v>7110.8876669999991</v>
      </c>
      <c r="I104" s="4">
        <f t="shared" si="13"/>
        <v>81775.208170499987</v>
      </c>
    </row>
    <row r="105" spans="1:9" x14ac:dyDescent="0.2">
      <c r="A105" s="1" t="s">
        <v>12</v>
      </c>
      <c r="B105" s="1" t="s">
        <v>13</v>
      </c>
      <c r="C105" s="5">
        <v>41609</v>
      </c>
      <c r="D105" s="4">
        <v>31563.72</v>
      </c>
      <c r="E105" s="1">
        <f t="shared" si="9"/>
        <v>2013</v>
      </c>
      <c r="F105" s="1">
        <f t="shared" si="10"/>
        <v>3.5</v>
      </c>
      <c r="G105" s="1">
        <f t="shared" si="11"/>
        <v>11.5</v>
      </c>
      <c r="H105" s="6">
        <f t="shared" si="12"/>
        <v>2105.3001239999999</v>
      </c>
      <c r="I105" s="4">
        <f t="shared" si="13"/>
        <v>24210.951426</v>
      </c>
    </row>
    <row r="106" spans="1:9" x14ac:dyDescent="0.2">
      <c r="A106" s="1" t="s">
        <v>12</v>
      </c>
      <c r="B106" s="1" t="s">
        <v>13</v>
      </c>
      <c r="C106" s="5">
        <v>41624</v>
      </c>
      <c r="D106" s="4">
        <v>433340.15</v>
      </c>
      <c r="E106" s="1">
        <f t="shared" si="9"/>
        <v>2013</v>
      </c>
      <c r="F106" s="1">
        <f t="shared" si="10"/>
        <v>3.5</v>
      </c>
      <c r="G106" s="1">
        <f t="shared" si="11"/>
        <v>11.5</v>
      </c>
      <c r="H106" s="6">
        <f t="shared" si="12"/>
        <v>28903.788004999999</v>
      </c>
      <c r="I106" s="4">
        <f t="shared" si="13"/>
        <v>332393.56205750001</v>
      </c>
    </row>
    <row r="107" spans="1:9" x14ac:dyDescent="0.2">
      <c r="A107" s="1" t="s">
        <v>12</v>
      </c>
      <c r="B107" s="1" t="s">
        <v>13</v>
      </c>
      <c r="C107" s="5">
        <v>41687</v>
      </c>
      <c r="D107" s="4">
        <v>474952.78</v>
      </c>
      <c r="E107" s="1">
        <f t="shared" si="9"/>
        <v>2014</v>
      </c>
      <c r="F107" s="1">
        <f t="shared" si="10"/>
        <v>2.5</v>
      </c>
      <c r="G107" s="1">
        <f t="shared" si="11"/>
        <v>12.5</v>
      </c>
      <c r="H107" s="6">
        <f t="shared" si="12"/>
        <v>31679.350426000001</v>
      </c>
      <c r="I107" s="4">
        <f t="shared" si="13"/>
        <v>395991.88032500003</v>
      </c>
    </row>
    <row r="108" spans="1:9" x14ac:dyDescent="0.2">
      <c r="A108" s="1" t="s">
        <v>12</v>
      </c>
      <c r="B108" s="1" t="s">
        <v>13</v>
      </c>
      <c r="C108" s="5">
        <v>41699</v>
      </c>
      <c r="D108" s="4">
        <v>-4.7799999999999727</v>
      </c>
      <c r="E108" s="1">
        <f t="shared" si="9"/>
        <v>2014</v>
      </c>
      <c r="F108" s="1">
        <f t="shared" si="10"/>
        <v>2.5</v>
      </c>
      <c r="G108" s="1">
        <f t="shared" si="11"/>
        <v>12.5</v>
      </c>
      <c r="H108" s="6">
        <f t="shared" si="12"/>
        <v>-0.31882599999999817</v>
      </c>
      <c r="I108" s="4">
        <f t="shared" si="13"/>
        <v>-3.9853249999999769</v>
      </c>
    </row>
    <row r="109" spans="1:9" x14ac:dyDescent="0.2">
      <c r="A109" s="1" t="s">
        <v>12</v>
      </c>
      <c r="B109" s="1" t="s">
        <v>13</v>
      </c>
      <c r="C109" s="5">
        <v>41732</v>
      </c>
      <c r="D109" s="4">
        <v>178529.29</v>
      </c>
      <c r="E109" s="1">
        <f t="shared" si="9"/>
        <v>2014</v>
      </c>
      <c r="F109" s="1">
        <f t="shared" si="10"/>
        <v>2.5</v>
      </c>
      <c r="G109" s="1">
        <f t="shared" si="11"/>
        <v>12.5</v>
      </c>
      <c r="H109" s="6">
        <f t="shared" si="12"/>
        <v>11907.903643</v>
      </c>
      <c r="I109" s="4">
        <f t="shared" si="13"/>
        <v>148848.7955375</v>
      </c>
    </row>
    <row r="110" spans="1:9" x14ac:dyDescent="0.2">
      <c r="A110" s="1" t="s">
        <v>12</v>
      </c>
      <c r="B110" s="1" t="s">
        <v>13</v>
      </c>
      <c r="C110" s="5">
        <v>41760</v>
      </c>
      <c r="D110" s="4">
        <v>72798.67</v>
      </c>
      <c r="E110" s="1">
        <f t="shared" si="9"/>
        <v>2014</v>
      </c>
      <c r="F110" s="1">
        <f t="shared" si="10"/>
        <v>2.5</v>
      </c>
      <c r="G110" s="1">
        <f t="shared" si="11"/>
        <v>12.5</v>
      </c>
      <c r="H110" s="6">
        <f t="shared" si="12"/>
        <v>4855.6712889999999</v>
      </c>
      <c r="I110" s="4">
        <f t="shared" si="13"/>
        <v>60695.891112500001</v>
      </c>
    </row>
    <row r="111" spans="1:9" x14ac:dyDescent="0.2">
      <c r="A111" s="1" t="s">
        <v>12</v>
      </c>
      <c r="B111" s="1" t="s">
        <v>13</v>
      </c>
      <c r="C111" s="5">
        <v>41815</v>
      </c>
      <c r="D111" s="4">
        <v>146569.63</v>
      </c>
      <c r="E111" s="1">
        <f t="shared" si="9"/>
        <v>2014</v>
      </c>
      <c r="F111" s="1">
        <f t="shared" si="10"/>
        <v>2.5</v>
      </c>
      <c r="G111" s="1">
        <f t="shared" si="11"/>
        <v>12.5</v>
      </c>
      <c r="H111" s="6">
        <f t="shared" si="12"/>
        <v>9776.194320999999</v>
      </c>
      <c r="I111" s="4">
        <f t="shared" si="13"/>
        <v>122202.42901249998</v>
      </c>
    </row>
    <row r="112" spans="1:9" x14ac:dyDescent="0.2">
      <c r="A112" s="1" t="s">
        <v>12</v>
      </c>
      <c r="B112" s="1" t="s">
        <v>13</v>
      </c>
      <c r="C112" s="5">
        <v>41842</v>
      </c>
      <c r="D112" s="4">
        <v>15425.5</v>
      </c>
      <c r="E112" s="1">
        <f t="shared" si="9"/>
        <v>2014</v>
      </c>
      <c r="F112" s="1">
        <f t="shared" si="10"/>
        <v>2.5</v>
      </c>
      <c r="G112" s="1">
        <f t="shared" si="11"/>
        <v>12.5</v>
      </c>
      <c r="H112" s="6">
        <f t="shared" si="12"/>
        <v>1028.88085</v>
      </c>
      <c r="I112" s="4">
        <f t="shared" si="13"/>
        <v>12861.010625000001</v>
      </c>
    </row>
    <row r="113" spans="1:9" x14ac:dyDescent="0.2">
      <c r="A113" s="1" t="s">
        <v>12</v>
      </c>
      <c r="B113" s="1" t="s">
        <v>13</v>
      </c>
      <c r="C113" s="5">
        <v>41877</v>
      </c>
      <c r="D113" s="4">
        <v>226119.14</v>
      </c>
      <c r="E113" s="1">
        <f t="shared" si="9"/>
        <v>2014</v>
      </c>
      <c r="F113" s="1">
        <f t="shared" si="10"/>
        <v>2.5</v>
      </c>
      <c r="G113" s="1">
        <f t="shared" si="11"/>
        <v>12.5</v>
      </c>
      <c r="H113" s="6">
        <f t="shared" si="12"/>
        <v>15082.146638</v>
      </c>
      <c r="I113" s="4">
        <f t="shared" si="13"/>
        <v>188526.832975</v>
      </c>
    </row>
    <row r="114" spans="1:9" x14ac:dyDescent="0.2">
      <c r="A114" s="1" t="s">
        <v>12</v>
      </c>
      <c r="B114" s="1" t="s">
        <v>13</v>
      </c>
      <c r="C114" s="5">
        <v>41883</v>
      </c>
      <c r="D114" s="4">
        <v>907212.22</v>
      </c>
      <c r="E114" s="1">
        <f t="shared" si="9"/>
        <v>2014</v>
      </c>
      <c r="F114" s="1">
        <f t="shared" si="10"/>
        <v>2.5</v>
      </c>
      <c r="G114" s="1">
        <f t="shared" si="11"/>
        <v>12.5</v>
      </c>
      <c r="H114" s="6">
        <f t="shared" si="12"/>
        <v>60511.055073999996</v>
      </c>
      <c r="I114" s="4">
        <f t="shared" si="13"/>
        <v>756388.18842499994</v>
      </c>
    </row>
    <row r="115" spans="1:9" x14ac:dyDescent="0.2">
      <c r="A115" s="1" t="s">
        <v>12</v>
      </c>
      <c r="B115" s="1" t="s">
        <v>13</v>
      </c>
      <c r="C115" s="5">
        <v>41901</v>
      </c>
      <c r="D115" s="4">
        <v>136135.63</v>
      </c>
      <c r="E115" s="1">
        <f t="shared" si="9"/>
        <v>2014</v>
      </c>
      <c r="F115" s="1">
        <f t="shared" si="10"/>
        <v>2.5</v>
      </c>
      <c r="G115" s="1">
        <f t="shared" si="11"/>
        <v>12.5</v>
      </c>
      <c r="H115" s="6">
        <f t="shared" si="12"/>
        <v>9080.2465209999991</v>
      </c>
      <c r="I115" s="4">
        <f t="shared" si="13"/>
        <v>113503.08151249999</v>
      </c>
    </row>
    <row r="116" spans="1:9" x14ac:dyDescent="0.2">
      <c r="A116" s="1" t="s">
        <v>12</v>
      </c>
      <c r="B116" s="1" t="s">
        <v>13</v>
      </c>
      <c r="C116" s="5">
        <v>42005</v>
      </c>
      <c r="D116" s="4">
        <v>177759.02</v>
      </c>
      <c r="E116" s="1">
        <f t="shared" si="9"/>
        <v>2015</v>
      </c>
      <c r="F116" s="1">
        <f t="shared" si="10"/>
        <v>1.5</v>
      </c>
      <c r="G116" s="1">
        <f t="shared" si="11"/>
        <v>13.5</v>
      </c>
      <c r="H116" s="6">
        <f t="shared" si="12"/>
        <v>11856.526633999998</v>
      </c>
      <c r="I116" s="4">
        <f t="shared" si="13"/>
        <v>160063.10955899997</v>
      </c>
    </row>
    <row r="117" spans="1:9" x14ac:dyDescent="0.2">
      <c r="A117" s="1" t="s">
        <v>12</v>
      </c>
      <c r="B117" s="1" t="s">
        <v>13</v>
      </c>
      <c r="C117" s="5">
        <v>42036</v>
      </c>
      <c r="D117" s="4">
        <v>99783.760000000009</v>
      </c>
      <c r="E117" s="1">
        <f t="shared" si="9"/>
        <v>2015</v>
      </c>
      <c r="F117" s="1">
        <f t="shared" si="10"/>
        <v>1.5</v>
      </c>
      <c r="G117" s="1">
        <f t="shared" si="11"/>
        <v>13.5</v>
      </c>
      <c r="H117" s="6">
        <f t="shared" si="12"/>
        <v>6655.5767919999998</v>
      </c>
      <c r="I117" s="4">
        <f t="shared" si="13"/>
        <v>89850.286691999994</v>
      </c>
    </row>
    <row r="118" spans="1:9" x14ac:dyDescent="0.2">
      <c r="A118" s="1" t="s">
        <v>12</v>
      </c>
      <c r="B118" s="1" t="s">
        <v>13</v>
      </c>
      <c r="C118" s="5">
        <v>42038</v>
      </c>
      <c r="D118" s="4">
        <v>49950.55</v>
      </c>
      <c r="E118" s="1">
        <f t="shared" si="9"/>
        <v>2015</v>
      </c>
      <c r="F118" s="1">
        <f t="shared" si="10"/>
        <v>1.5</v>
      </c>
      <c r="G118" s="1">
        <f t="shared" si="11"/>
        <v>13.5</v>
      </c>
      <c r="H118" s="6">
        <f t="shared" si="12"/>
        <v>3331.701685</v>
      </c>
      <c r="I118" s="4">
        <f t="shared" si="13"/>
        <v>44977.972747499996</v>
      </c>
    </row>
    <row r="119" spans="1:9" x14ac:dyDescent="0.2">
      <c r="A119" s="1" t="s">
        <v>12</v>
      </c>
      <c r="B119" s="1" t="s">
        <v>13</v>
      </c>
      <c r="C119" s="5">
        <v>42045</v>
      </c>
      <c r="D119" s="4">
        <v>86994.71</v>
      </c>
      <c r="E119" s="1">
        <f t="shared" si="9"/>
        <v>2015</v>
      </c>
      <c r="F119" s="1">
        <f t="shared" si="10"/>
        <v>1.5</v>
      </c>
      <c r="G119" s="1">
        <f t="shared" si="11"/>
        <v>13.5</v>
      </c>
      <c r="H119" s="6">
        <f t="shared" si="12"/>
        <v>5802.547157</v>
      </c>
      <c r="I119" s="4">
        <f t="shared" si="13"/>
        <v>78334.386619500001</v>
      </c>
    </row>
    <row r="120" spans="1:9" x14ac:dyDescent="0.2">
      <c r="A120" s="1" t="s">
        <v>12</v>
      </c>
      <c r="B120" s="1" t="s">
        <v>13</v>
      </c>
      <c r="C120" s="5">
        <v>42213</v>
      </c>
      <c r="D120" s="4">
        <v>82362.61</v>
      </c>
      <c r="E120" s="1">
        <f t="shared" si="9"/>
        <v>2015</v>
      </c>
      <c r="F120" s="1">
        <f t="shared" si="10"/>
        <v>1.5</v>
      </c>
      <c r="G120" s="1">
        <f t="shared" si="11"/>
        <v>13.5</v>
      </c>
      <c r="H120" s="6">
        <f t="shared" si="12"/>
        <v>5493.5860869999997</v>
      </c>
      <c r="I120" s="4">
        <f t="shared" si="13"/>
        <v>74163.412174500001</v>
      </c>
    </row>
    <row r="121" spans="1:9" x14ac:dyDescent="0.2">
      <c r="A121" s="1" t="s">
        <v>12</v>
      </c>
      <c r="B121" s="1" t="s">
        <v>13</v>
      </c>
      <c r="C121" s="5">
        <v>42214</v>
      </c>
      <c r="D121" s="4">
        <v>6165.35</v>
      </c>
      <c r="E121" s="1">
        <f t="shared" si="9"/>
        <v>2015</v>
      </c>
      <c r="F121" s="1">
        <f t="shared" si="10"/>
        <v>1.5</v>
      </c>
      <c r="G121" s="1">
        <f t="shared" si="11"/>
        <v>13.5</v>
      </c>
      <c r="H121" s="6">
        <f t="shared" si="12"/>
        <v>411.22884499999998</v>
      </c>
      <c r="I121" s="4">
        <f t="shared" si="13"/>
        <v>5551.5894074999997</v>
      </c>
    </row>
    <row r="122" spans="1:9" x14ac:dyDescent="0.2">
      <c r="A122" s="1" t="s">
        <v>12</v>
      </c>
      <c r="B122" s="1" t="s">
        <v>13</v>
      </c>
      <c r="C122" s="5">
        <v>42223</v>
      </c>
      <c r="D122" s="4">
        <v>40162.42</v>
      </c>
      <c r="E122" s="1">
        <f t="shared" si="9"/>
        <v>2015</v>
      </c>
      <c r="F122" s="1">
        <f t="shared" si="10"/>
        <v>1.5</v>
      </c>
      <c r="G122" s="1">
        <f t="shared" si="11"/>
        <v>13.5</v>
      </c>
      <c r="H122" s="6">
        <f t="shared" si="12"/>
        <v>2678.8334139999997</v>
      </c>
      <c r="I122" s="4">
        <f t="shared" si="13"/>
        <v>36164.251088999998</v>
      </c>
    </row>
    <row r="123" spans="1:9" x14ac:dyDescent="0.2">
      <c r="A123" s="1" t="s">
        <v>12</v>
      </c>
      <c r="B123" s="1" t="s">
        <v>13</v>
      </c>
      <c r="C123" s="5">
        <v>42248</v>
      </c>
      <c r="D123" s="4">
        <v>88958.47</v>
      </c>
      <c r="E123" s="1">
        <f t="shared" si="9"/>
        <v>2015</v>
      </c>
      <c r="F123" s="1">
        <f t="shared" si="10"/>
        <v>1.5</v>
      </c>
      <c r="G123" s="1">
        <f t="shared" si="11"/>
        <v>13.5</v>
      </c>
      <c r="H123" s="6">
        <f t="shared" si="12"/>
        <v>5933.5299489999998</v>
      </c>
      <c r="I123" s="4">
        <f t="shared" si="13"/>
        <v>80102.654311499995</v>
      </c>
    </row>
    <row r="124" spans="1:9" x14ac:dyDescent="0.2">
      <c r="A124" s="1" t="s">
        <v>12</v>
      </c>
      <c r="B124" s="1" t="s">
        <v>13</v>
      </c>
      <c r="C124" s="5">
        <v>42300</v>
      </c>
      <c r="D124" s="4">
        <v>9598.5300000000007</v>
      </c>
      <c r="E124" s="1">
        <f t="shared" si="9"/>
        <v>2015</v>
      </c>
      <c r="F124" s="1">
        <f t="shared" si="10"/>
        <v>1.5</v>
      </c>
      <c r="G124" s="1">
        <f t="shared" si="11"/>
        <v>13.5</v>
      </c>
      <c r="H124" s="6">
        <f t="shared" si="12"/>
        <v>640.22195099999999</v>
      </c>
      <c r="I124" s="4">
        <f t="shared" si="13"/>
        <v>8642.9963384999992</v>
      </c>
    </row>
    <row r="125" spans="1:9" x14ac:dyDescent="0.2">
      <c r="A125" s="1" t="s">
        <v>12</v>
      </c>
      <c r="B125" s="1" t="s">
        <v>13</v>
      </c>
      <c r="C125" s="5">
        <v>42318</v>
      </c>
      <c r="D125" s="4">
        <v>224500.15</v>
      </c>
      <c r="E125" s="1">
        <f t="shared" si="9"/>
        <v>2015</v>
      </c>
      <c r="F125" s="1">
        <f t="shared" si="10"/>
        <v>1.5</v>
      </c>
      <c r="G125" s="1">
        <f t="shared" si="11"/>
        <v>13.5</v>
      </c>
      <c r="H125" s="6">
        <f t="shared" si="12"/>
        <v>14974.160004999998</v>
      </c>
      <c r="I125" s="4">
        <f t="shared" si="13"/>
        <v>202151.16006749996</v>
      </c>
    </row>
    <row r="126" spans="1:9" x14ac:dyDescent="0.2">
      <c r="A126" s="1" t="s">
        <v>12</v>
      </c>
      <c r="B126" s="1" t="s">
        <v>13</v>
      </c>
      <c r="C126" s="5">
        <v>42346</v>
      </c>
      <c r="D126" s="4">
        <v>54546.86</v>
      </c>
      <c r="E126" s="1">
        <f t="shared" si="9"/>
        <v>2015</v>
      </c>
      <c r="F126" s="1">
        <f t="shared" si="10"/>
        <v>1.5</v>
      </c>
      <c r="G126" s="1">
        <f t="shared" si="11"/>
        <v>13.5</v>
      </c>
      <c r="H126" s="6">
        <f t="shared" si="12"/>
        <v>3638.2755619999998</v>
      </c>
      <c r="I126" s="4">
        <f t="shared" si="13"/>
        <v>49116.720086999994</v>
      </c>
    </row>
    <row r="127" spans="1:9" x14ac:dyDescent="0.2">
      <c r="A127" s="1" t="s">
        <v>12</v>
      </c>
      <c r="B127" s="1" t="s">
        <v>13</v>
      </c>
      <c r="C127" s="5">
        <v>42355</v>
      </c>
      <c r="D127" s="4">
        <v>875341.36</v>
      </c>
      <c r="E127" s="1">
        <f t="shared" si="9"/>
        <v>2015</v>
      </c>
      <c r="F127" s="1">
        <f t="shared" si="10"/>
        <v>1.5</v>
      </c>
      <c r="G127" s="1">
        <f t="shared" si="11"/>
        <v>13.5</v>
      </c>
      <c r="H127" s="6">
        <f t="shared" si="12"/>
        <v>58385.268711999997</v>
      </c>
      <c r="I127" s="4">
        <f t="shared" si="13"/>
        <v>788201.12761199998</v>
      </c>
    </row>
    <row r="128" spans="1:9" x14ac:dyDescent="0.2">
      <c r="A128" s="1" t="s">
        <v>12</v>
      </c>
      <c r="B128" s="1" t="s">
        <v>13</v>
      </c>
      <c r="C128" s="5">
        <v>42359</v>
      </c>
      <c r="D128" s="4">
        <v>758771.69</v>
      </c>
      <c r="E128" s="1">
        <f t="shared" si="9"/>
        <v>2015</v>
      </c>
      <c r="F128" s="1">
        <f t="shared" si="10"/>
        <v>1.5</v>
      </c>
      <c r="G128" s="1">
        <f t="shared" si="11"/>
        <v>13.5</v>
      </c>
      <c r="H128" s="6">
        <f t="shared" si="12"/>
        <v>50610.071722999994</v>
      </c>
      <c r="I128" s="4">
        <f t="shared" si="13"/>
        <v>683235.96826049988</v>
      </c>
    </row>
    <row r="129" spans="1:9" x14ac:dyDescent="0.2">
      <c r="A129" s="1" t="s">
        <v>12</v>
      </c>
      <c r="B129" s="1" t="s">
        <v>13</v>
      </c>
      <c r="C129" s="5">
        <v>42360</v>
      </c>
      <c r="D129" s="4">
        <v>13706.63</v>
      </c>
      <c r="E129" s="1">
        <f t="shared" si="9"/>
        <v>2015</v>
      </c>
      <c r="F129" s="1">
        <f t="shared" si="10"/>
        <v>1.5</v>
      </c>
      <c r="G129" s="1">
        <f t="shared" si="11"/>
        <v>13.5</v>
      </c>
      <c r="H129" s="6">
        <f t="shared" si="12"/>
        <v>914.23222099999987</v>
      </c>
      <c r="I129" s="4">
        <f t="shared" si="13"/>
        <v>12342.134983499998</v>
      </c>
    </row>
    <row r="130" spans="1:9" x14ac:dyDescent="0.2">
      <c r="A130" s="1" t="s">
        <v>12</v>
      </c>
      <c r="B130" s="1" t="s">
        <v>13</v>
      </c>
      <c r="C130" s="5">
        <v>42381</v>
      </c>
      <c r="D130" s="4">
        <v>1147.94</v>
      </c>
      <c r="E130" s="1">
        <f t="shared" si="9"/>
        <v>2016</v>
      </c>
      <c r="F130" s="1">
        <f t="shared" si="10"/>
        <v>0.5</v>
      </c>
      <c r="G130" s="1">
        <f t="shared" si="11"/>
        <v>14.5</v>
      </c>
      <c r="H130" s="6">
        <f t="shared" si="12"/>
        <v>76.567598000000004</v>
      </c>
      <c r="I130" s="4">
        <f t="shared" si="13"/>
        <v>1110.2301710000002</v>
      </c>
    </row>
    <row r="131" spans="1:9" x14ac:dyDescent="0.2">
      <c r="A131" s="1" t="s">
        <v>12</v>
      </c>
      <c r="B131" s="1" t="s">
        <v>13</v>
      </c>
      <c r="C131" s="5">
        <v>42460</v>
      </c>
      <c r="D131" s="4">
        <v>0</v>
      </c>
      <c r="E131" s="1">
        <f t="shared" si="9"/>
        <v>2016</v>
      </c>
      <c r="F131" s="1">
        <f t="shared" si="10"/>
        <v>0</v>
      </c>
      <c r="G131" s="1">
        <f t="shared" si="11"/>
        <v>0</v>
      </c>
      <c r="H131" s="6">
        <f t="shared" si="12"/>
        <v>0</v>
      </c>
      <c r="I131" s="4">
        <f t="shared" si="13"/>
        <v>0</v>
      </c>
    </row>
    <row r="132" spans="1:9" x14ac:dyDescent="0.2">
      <c r="A132" s="1" t="s">
        <v>12</v>
      </c>
      <c r="B132" s="1" t="s">
        <v>13</v>
      </c>
      <c r="C132" s="5">
        <v>42485</v>
      </c>
      <c r="D132" s="4">
        <v>241638.96</v>
      </c>
      <c r="E132" s="1">
        <f t="shared" si="9"/>
        <v>2016</v>
      </c>
      <c r="F132" s="1">
        <f t="shared" si="10"/>
        <v>0.5</v>
      </c>
      <c r="G132" s="1">
        <f t="shared" si="11"/>
        <v>14.5</v>
      </c>
      <c r="H132" s="6">
        <f t="shared" si="12"/>
        <v>16117.318631999999</v>
      </c>
      <c r="I132" s="4">
        <f t="shared" si="13"/>
        <v>233701.12016399999</v>
      </c>
    </row>
    <row r="133" spans="1:9" x14ac:dyDescent="0.2">
      <c r="A133" s="1" t="s">
        <v>12</v>
      </c>
      <c r="B133" s="1" t="s">
        <v>13</v>
      </c>
      <c r="C133" s="5">
        <v>42492</v>
      </c>
      <c r="D133" s="4">
        <v>223918.25</v>
      </c>
      <c r="E133" s="1">
        <f t="shared" ref="E133:E196" si="14">YEAR(C133)</f>
        <v>2016</v>
      </c>
      <c r="F133" s="1">
        <f t="shared" ref="F133:F196" si="15">IF(D133&lt;&gt;0,YEARFRAC($D$1,DATE(YEAR(C133),6,30),0),)</f>
        <v>0.5</v>
      </c>
      <c r="G133" s="1">
        <f t="shared" ref="G133:G196" si="16">IF(F133&lt;&gt;0,$F$1-F133,0)</f>
        <v>14.5</v>
      </c>
      <c r="H133" s="6">
        <f t="shared" ref="H133:H196" si="17">IF(G133&lt;=0,0,D133*$H$1)</f>
        <v>14935.347274999998</v>
      </c>
      <c r="I133" s="4">
        <f t="shared" ref="I133:I196" si="18">G133*H133</f>
        <v>216562.53548749996</v>
      </c>
    </row>
    <row r="134" spans="1:9" x14ac:dyDescent="0.2">
      <c r="A134" s="1" t="s">
        <v>12</v>
      </c>
      <c r="B134" s="1" t="s">
        <v>13</v>
      </c>
      <c r="C134" s="5">
        <v>42521</v>
      </c>
      <c r="D134" s="4">
        <v>241973.68</v>
      </c>
      <c r="E134" s="1">
        <f t="shared" si="14"/>
        <v>2016</v>
      </c>
      <c r="F134" s="1">
        <f t="shared" si="15"/>
        <v>0.5</v>
      </c>
      <c r="G134" s="1">
        <f t="shared" si="16"/>
        <v>14.5</v>
      </c>
      <c r="H134" s="6">
        <f t="shared" si="17"/>
        <v>16139.644455999998</v>
      </c>
      <c r="I134" s="4">
        <f t="shared" si="18"/>
        <v>234024.84461199999</v>
      </c>
    </row>
    <row r="135" spans="1:9" x14ac:dyDescent="0.2">
      <c r="A135" s="1" t="s">
        <v>12</v>
      </c>
      <c r="B135" s="1" t="s">
        <v>13</v>
      </c>
      <c r="C135" s="5">
        <v>42559</v>
      </c>
      <c r="D135" s="4">
        <v>15320.02</v>
      </c>
      <c r="E135" s="1">
        <f t="shared" si="14"/>
        <v>2016</v>
      </c>
      <c r="F135" s="1">
        <f t="shared" si="15"/>
        <v>0.5</v>
      </c>
      <c r="G135" s="1">
        <f t="shared" si="16"/>
        <v>14.5</v>
      </c>
      <c r="H135" s="6">
        <f t="shared" si="17"/>
        <v>1021.845334</v>
      </c>
      <c r="I135" s="4">
        <f t="shared" si="18"/>
        <v>14816.757342999999</v>
      </c>
    </row>
    <row r="136" spans="1:9" x14ac:dyDescent="0.2">
      <c r="A136" s="1" t="s">
        <v>12</v>
      </c>
      <c r="B136" s="1" t="s">
        <v>13</v>
      </c>
      <c r="C136" s="5">
        <v>42586</v>
      </c>
      <c r="D136" s="4">
        <v>402286.22</v>
      </c>
      <c r="E136" s="1">
        <f t="shared" si="14"/>
        <v>2016</v>
      </c>
      <c r="F136" s="1">
        <f t="shared" si="15"/>
        <v>0.5</v>
      </c>
      <c r="G136" s="1">
        <f t="shared" si="16"/>
        <v>14.5</v>
      </c>
      <c r="H136" s="6">
        <f t="shared" si="17"/>
        <v>26832.490873999996</v>
      </c>
      <c r="I136" s="4">
        <f t="shared" si="18"/>
        <v>389071.11767299991</v>
      </c>
    </row>
    <row r="137" spans="1:9" x14ac:dyDescent="0.2">
      <c r="A137" s="1" t="s">
        <v>12</v>
      </c>
      <c r="B137" s="1" t="s">
        <v>13</v>
      </c>
      <c r="C137" s="5">
        <v>42592</v>
      </c>
      <c r="D137" s="4">
        <v>87358.080000000002</v>
      </c>
      <c r="E137" s="1">
        <f t="shared" si="14"/>
        <v>2016</v>
      </c>
      <c r="F137" s="1">
        <f t="shared" si="15"/>
        <v>0.5</v>
      </c>
      <c r="G137" s="1">
        <f t="shared" si="16"/>
        <v>14.5</v>
      </c>
      <c r="H137" s="6">
        <f t="shared" si="17"/>
        <v>5826.7839359999998</v>
      </c>
      <c r="I137" s="4">
        <f t="shared" si="18"/>
        <v>84488.367071999994</v>
      </c>
    </row>
    <row r="138" spans="1:9" x14ac:dyDescent="0.2">
      <c r="A138" s="1" t="s">
        <v>12</v>
      </c>
      <c r="B138" s="1" t="s">
        <v>13</v>
      </c>
      <c r="C138" s="5">
        <v>42594</v>
      </c>
      <c r="D138" s="4">
        <v>123165.01000000001</v>
      </c>
      <c r="E138" s="1">
        <f t="shared" si="14"/>
        <v>2016</v>
      </c>
      <c r="F138" s="1">
        <f t="shared" si="15"/>
        <v>0.5</v>
      </c>
      <c r="G138" s="1">
        <f t="shared" si="16"/>
        <v>14.5</v>
      </c>
      <c r="H138" s="6">
        <f t="shared" si="17"/>
        <v>8215.1061669999999</v>
      </c>
      <c r="I138" s="4">
        <f t="shared" si="18"/>
        <v>119119.0394215</v>
      </c>
    </row>
    <row r="139" spans="1:9" x14ac:dyDescent="0.2">
      <c r="A139" s="1" t="s">
        <v>12</v>
      </c>
      <c r="B139" s="1" t="s">
        <v>13</v>
      </c>
      <c r="C139" s="5">
        <v>42641</v>
      </c>
      <c r="D139" s="4">
        <v>20445.07</v>
      </c>
      <c r="E139" s="1">
        <f t="shared" si="14"/>
        <v>2016</v>
      </c>
      <c r="F139" s="1">
        <f t="shared" si="15"/>
        <v>0.5</v>
      </c>
      <c r="G139" s="1">
        <f t="shared" si="16"/>
        <v>14.5</v>
      </c>
      <c r="H139" s="6">
        <f t="shared" si="17"/>
        <v>1363.6861689999998</v>
      </c>
      <c r="I139" s="4">
        <f t="shared" si="18"/>
        <v>19773.449450499997</v>
      </c>
    </row>
    <row r="140" spans="1:9" x14ac:dyDescent="0.2">
      <c r="A140" s="1" t="s">
        <v>12</v>
      </c>
      <c r="B140" s="1" t="s">
        <v>13</v>
      </c>
      <c r="C140" s="5">
        <v>42703</v>
      </c>
      <c r="D140" s="4">
        <v>9477.59</v>
      </c>
      <c r="E140" s="1">
        <f t="shared" si="14"/>
        <v>2016</v>
      </c>
      <c r="F140" s="1">
        <f t="shared" si="15"/>
        <v>0.5</v>
      </c>
      <c r="G140" s="1">
        <f t="shared" si="16"/>
        <v>14.5</v>
      </c>
      <c r="H140" s="6">
        <f t="shared" si="17"/>
        <v>632.15525300000002</v>
      </c>
      <c r="I140" s="4">
        <f t="shared" si="18"/>
        <v>9166.2511685000009</v>
      </c>
    </row>
    <row r="141" spans="1:9" x14ac:dyDescent="0.2">
      <c r="A141" s="1" t="s">
        <v>12</v>
      </c>
      <c r="B141" s="1" t="s">
        <v>13</v>
      </c>
      <c r="C141" s="5">
        <v>42719</v>
      </c>
      <c r="D141" s="4">
        <v>5123594.17</v>
      </c>
      <c r="E141" s="1">
        <f t="shared" si="14"/>
        <v>2016</v>
      </c>
      <c r="F141" s="1">
        <f t="shared" si="15"/>
        <v>0.5</v>
      </c>
      <c r="G141" s="1">
        <f t="shared" si="16"/>
        <v>14.5</v>
      </c>
      <c r="H141" s="6">
        <f t="shared" si="17"/>
        <v>341743.73113899998</v>
      </c>
      <c r="I141" s="4">
        <f t="shared" si="18"/>
        <v>4955284.1015154999</v>
      </c>
    </row>
    <row r="142" spans="1:9" x14ac:dyDescent="0.2">
      <c r="A142" s="1" t="s">
        <v>12</v>
      </c>
      <c r="B142" s="1" t="s">
        <v>13</v>
      </c>
      <c r="C142" s="5">
        <v>42725</v>
      </c>
      <c r="D142" s="4">
        <v>231140.46</v>
      </c>
      <c r="E142" s="1">
        <f t="shared" si="14"/>
        <v>2016</v>
      </c>
      <c r="F142" s="1">
        <f t="shared" si="15"/>
        <v>0.5</v>
      </c>
      <c r="G142" s="1">
        <f t="shared" si="16"/>
        <v>14.5</v>
      </c>
      <c r="H142" s="6">
        <f t="shared" si="17"/>
        <v>15417.068681999999</v>
      </c>
      <c r="I142" s="4">
        <f t="shared" si="18"/>
        <v>223547.49588899998</v>
      </c>
    </row>
    <row r="143" spans="1:9" x14ac:dyDescent="0.2">
      <c r="A143" s="1" t="s">
        <v>12</v>
      </c>
      <c r="B143" s="1" t="s">
        <v>13</v>
      </c>
      <c r="C143" s="5">
        <v>42727</v>
      </c>
      <c r="D143" s="4">
        <v>470356.3</v>
      </c>
      <c r="E143" s="1">
        <f t="shared" si="14"/>
        <v>2016</v>
      </c>
      <c r="F143" s="1">
        <f t="shared" si="15"/>
        <v>0.5</v>
      </c>
      <c r="G143" s="1">
        <f t="shared" si="16"/>
        <v>14.5</v>
      </c>
      <c r="H143" s="6">
        <f t="shared" si="17"/>
        <v>31372.765209999998</v>
      </c>
      <c r="I143" s="4">
        <f t="shared" si="18"/>
        <v>454905.09554499999</v>
      </c>
    </row>
    <row r="144" spans="1:9" x14ac:dyDescent="0.2">
      <c r="A144" s="1" t="s">
        <v>12</v>
      </c>
      <c r="B144" s="1" t="s">
        <v>13</v>
      </c>
      <c r="C144" s="5">
        <v>42733</v>
      </c>
      <c r="D144" s="4">
        <v>35383.370000000003</v>
      </c>
      <c r="E144" s="1">
        <f t="shared" si="14"/>
        <v>2016</v>
      </c>
      <c r="F144" s="1">
        <f t="shared" si="15"/>
        <v>0.5</v>
      </c>
      <c r="G144" s="1">
        <f t="shared" si="16"/>
        <v>14.5</v>
      </c>
      <c r="H144" s="6">
        <f t="shared" si="17"/>
        <v>2360.0707790000001</v>
      </c>
      <c r="I144" s="4">
        <f t="shared" si="18"/>
        <v>34221.0262955</v>
      </c>
    </row>
    <row r="145" spans="1:9" x14ac:dyDescent="0.2">
      <c r="A145" s="1" t="s">
        <v>12</v>
      </c>
      <c r="B145" s="1" t="s">
        <v>13</v>
      </c>
      <c r="C145" s="5">
        <v>42734</v>
      </c>
      <c r="D145" s="4">
        <v>15700.15</v>
      </c>
      <c r="E145" s="1">
        <f t="shared" si="14"/>
        <v>2016</v>
      </c>
      <c r="F145" s="1">
        <f t="shared" si="15"/>
        <v>0.5</v>
      </c>
      <c r="G145" s="1">
        <f t="shared" si="16"/>
        <v>14.5</v>
      </c>
      <c r="H145" s="6">
        <f t="shared" si="17"/>
        <v>1047.2000049999999</v>
      </c>
      <c r="I145" s="4">
        <f t="shared" si="18"/>
        <v>15184.400072499999</v>
      </c>
    </row>
    <row r="146" spans="1:9" x14ac:dyDescent="0.2">
      <c r="A146" s="1" t="s">
        <v>12</v>
      </c>
      <c r="B146" s="1" t="s">
        <v>45</v>
      </c>
      <c r="C146" s="5">
        <v>24473</v>
      </c>
      <c r="D146" s="4">
        <v>946.01</v>
      </c>
      <c r="E146" s="1">
        <f t="shared" si="14"/>
        <v>1967</v>
      </c>
      <c r="F146" s="1">
        <f t="shared" si="15"/>
        <v>49.5</v>
      </c>
      <c r="G146" s="1">
        <f t="shared" si="16"/>
        <v>-34.5</v>
      </c>
      <c r="H146" s="6">
        <f t="shared" si="17"/>
        <v>0</v>
      </c>
      <c r="I146" s="4">
        <f t="shared" si="18"/>
        <v>0</v>
      </c>
    </row>
    <row r="147" spans="1:9" x14ac:dyDescent="0.2">
      <c r="A147" s="1" t="s">
        <v>12</v>
      </c>
      <c r="B147" s="1" t="s">
        <v>45</v>
      </c>
      <c r="C147" s="5">
        <v>25934</v>
      </c>
      <c r="D147" s="4">
        <v>189.81</v>
      </c>
      <c r="E147" s="1">
        <f t="shared" si="14"/>
        <v>1971</v>
      </c>
      <c r="F147" s="1">
        <f t="shared" si="15"/>
        <v>45.5</v>
      </c>
      <c r="G147" s="1">
        <f t="shared" si="16"/>
        <v>-30.5</v>
      </c>
      <c r="H147" s="6">
        <f t="shared" si="17"/>
        <v>0</v>
      </c>
      <c r="I147" s="4">
        <f t="shared" si="18"/>
        <v>0</v>
      </c>
    </row>
    <row r="148" spans="1:9" x14ac:dyDescent="0.2">
      <c r="A148" s="1" t="s">
        <v>12</v>
      </c>
      <c r="B148" s="1" t="s">
        <v>45</v>
      </c>
      <c r="C148" s="5">
        <v>27395</v>
      </c>
      <c r="D148" s="4">
        <v>12136.28</v>
      </c>
      <c r="E148" s="1">
        <f t="shared" si="14"/>
        <v>1975</v>
      </c>
      <c r="F148" s="1">
        <f t="shared" si="15"/>
        <v>41.5</v>
      </c>
      <c r="G148" s="1">
        <f t="shared" si="16"/>
        <v>-26.5</v>
      </c>
      <c r="H148" s="6">
        <f t="shared" si="17"/>
        <v>0</v>
      </c>
      <c r="I148" s="4">
        <f t="shared" si="18"/>
        <v>0</v>
      </c>
    </row>
    <row r="149" spans="1:9" x14ac:dyDescent="0.2">
      <c r="A149" s="1" t="s">
        <v>12</v>
      </c>
      <c r="B149" s="1" t="s">
        <v>45</v>
      </c>
      <c r="C149" s="5">
        <v>28856</v>
      </c>
      <c r="D149" s="4">
        <v>17236.060000000001</v>
      </c>
      <c r="E149" s="1">
        <f t="shared" si="14"/>
        <v>1979</v>
      </c>
      <c r="F149" s="1">
        <f t="shared" si="15"/>
        <v>37.5</v>
      </c>
      <c r="G149" s="1">
        <f t="shared" si="16"/>
        <v>-22.5</v>
      </c>
      <c r="H149" s="6">
        <f t="shared" si="17"/>
        <v>0</v>
      </c>
      <c r="I149" s="4">
        <f t="shared" si="18"/>
        <v>0</v>
      </c>
    </row>
    <row r="150" spans="1:9" x14ac:dyDescent="0.2">
      <c r="A150" s="1" t="s">
        <v>12</v>
      </c>
      <c r="B150" s="1" t="s">
        <v>45</v>
      </c>
      <c r="C150" s="5">
        <v>29221</v>
      </c>
      <c r="D150" s="4">
        <v>0</v>
      </c>
      <c r="E150" s="1">
        <f t="shared" si="14"/>
        <v>1980</v>
      </c>
      <c r="F150" s="1">
        <f t="shared" si="15"/>
        <v>0</v>
      </c>
      <c r="G150" s="1">
        <f t="shared" si="16"/>
        <v>0</v>
      </c>
      <c r="H150" s="6">
        <f t="shared" si="17"/>
        <v>0</v>
      </c>
      <c r="I150" s="4">
        <f t="shared" si="18"/>
        <v>0</v>
      </c>
    </row>
    <row r="151" spans="1:9" x14ac:dyDescent="0.2">
      <c r="A151" s="1" t="s">
        <v>12</v>
      </c>
      <c r="B151" s="1" t="s">
        <v>45</v>
      </c>
      <c r="C151" s="5">
        <v>29587</v>
      </c>
      <c r="D151" s="4">
        <v>22744.010000000002</v>
      </c>
      <c r="E151" s="1">
        <f t="shared" si="14"/>
        <v>1981</v>
      </c>
      <c r="F151" s="1">
        <f t="shared" si="15"/>
        <v>35.5</v>
      </c>
      <c r="G151" s="1">
        <f t="shared" si="16"/>
        <v>-20.5</v>
      </c>
      <c r="H151" s="6">
        <f t="shared" si="17"/>
        <v>0</v>
      </c>
      <c r="I151" s="4">
        <f t="shared" si="18"/>
        <v>0</v>
      </c>
    </row>
    <row r="152" spans="1:9" x14ac:dyDescent="0.2">
      <c r="A152" s="1" t="s">
        <v>12</v>
      </c>
      <c r="B152" s="1" t="s">
        <v>45</v>
      </c>
      <c r="C152" s="5">
        <v>29952</v>
      </c>
      <c r="D152" s="4">
        <v>12259.25</v>
      </c>
      <c r="E152" s="1">
        <f t="shared" si="14"/>
        <v>1982</v>
      </c>
      <c r="F152" s="1">
        <f t="shared" si="15"/>
        <v>34.5</v>
      </c>
      <c r="G152" s="1">
        <f t="shared" si="16"/>
        <v>-19.5</v>
      </c>
      <c r="H152" s="6">
        <f t="shared" si="17"/>
        <v>0</v>
      </c>
      <c r="I152" s="4">
        <f t="shared" si="18"/>
        <v>0</v>
      </c>
    </row>
    <row r="153" spans="1:9" x14ac:dyDescent="0.2">
      <c r="A153" s="1" t="s">
        <v>12</v>
      </c>
      <c r="B153" s="1" t="s">
        <v>45</v>
      </c>
      <c r="C153" s="5">
        <v>30317</v>
      </c>
      <c r="D153" s="4">
        <v>58984.21</v>
      </c>
      <c r="E153" s="1">
        <f t="shared" si="14"/>
        <v>1983</v>
      </c>
      <c r="F153" s="1">
        <f t="shared" si="15"/>
        <v>33.5</v>
      </c>
      <c r="G153" s="1">
        <f t="shared" si="16"/>
        <v>-18.5</v>
      </c>
      <c r="H153" s="6">
        <f t="shared" si="17"/>
        <v>0</v>
      </c>
      <c r="I153" s="4">
        <f t="shared" si="18"/>
        <v>0</v>
      </c>
    </row>
    <row r="154" spans="1:9" x14ac:dyDescent="0.2">
      <c r="A154" s="1" t="s">
        <v>12</v>
      </c>
      <c r="B154" s="1" t="s">
        <v>45</v>
      </c>
      <c r="C154" s="5">
        <v>30682</v>
      </c>
      <c r="D154" s="4">
        <v>22071.979999999996</v>
      </c>
      <c r="E154" s="1">
        <f t="shared" si="14"/>
        <v>1984</v>
      </c>
      <c r="F154" s="1">
        <f t="shared" si="15"/>
        <v>32.5</v>
      </c>
      <c r="G154" s="1">
        <f t="shared" si="16"/>
        <v>-17.5</v>
      </c>
      <c r="H154" s="6">
        <f t="shared" si="17"/>
        <v>0</v>
      </c>
      <c r="I154" s="4">
        <f t="shared" si="18"/>
        <v>0</v>
      </c>
    </row>
    <row r="155" spans="1:9" x14ac:dyDescent="0.2">
      <c r="A155" s="1" t="s">
        <v>12</v>
      </c>
      <c r="B155" s="1" t="s">
        <v>45</v>
      </c>
      <c r="C155" s="5">
        <v>31048</v>
      </c>
      <c r="D155" s="4">
        <v>15763.480000000001</v>
      </c>
      <c r="E155" s="1">
        <f t="shared" si="14"/>
        <v>1985</v>
      </c>
      <c r="F155" s="1">
        <f t="shared" si="15"/>
        <v>31.5</v>
      </c>
      <c r="G155" s="1">
        <f t="shared" si="16"/>
        <v>-16.5</v>
      </c>
      <c r="H155" s="6">
        <f t="shared" si="17"/>
        <v>0</v>
      </c>
      <c r="I155" s="4">
        <f t="shared" si="18"/>
        <v>0</v>
      </c>
    </row>
    <row r="156" spans="1:9" x14ac:dyDescent="0.2">
      <c r="A156" s="1" t="s">
        <v>12</v>
      </c>
      <c r="B156" s="1" t="s">
        <v>45</v>
      </c>
      <c r="C156" s="5">
        <v>31413</v>
      </c>
      <c r="D156" s="4">
        <v>23531.37</v>
      </c>
      <c r="E156" s="1">
        <f t="shared" si="14"/>
        <v>1986</v>
      </c>
      <c r="F156" s="1">
        <f t="shared" si="15"/>
        <v>30.5</v>
      </c>
      <c r="G156" s="1">
        <f t="shared" si="16"/>
        <v>-15.5</v>
      </c>
      <c r="H156" s="6">
        <f t="shared" si="17"/>
        <v>0</v>
      </c>
      <c r="I156" s="4">
        <f t="shared" si="18"/>
        <v>0</v>
      </c>
    </row>
    <row r="157" spans="1:9" x14ac:dyDescent="0.2">
      <c r="A157" s="1" t="s">
        <v>12</v>
      </c>
      <c r="B157" s="1" t="s">
        <v>45</v>
      </c>
      <c r="C157" s="5">
        <v>31778</v>
      </c>
      <c r="D157" s="4">
        <v>76643.859999999986</v>
      </c>
      <c r="E157" s="1">
        <f t="shared" si="14"/>
        <v>1987</v>
      </c>
      <c r="F157" s="1">
        <f t="shared" si="15"/>
        <v>29.5</v>
      </c>
      <c r="G157" s="1">
        <f t="shared" si="16"/>
        <v>-14.5</v>
      </c>
      <c r="H157" s="6">
        <f t="shared" si="17"/>
        <v>0</v>
      </c>
      <c r="I157" s="4">
        <f t="shared" si="18"/>
        <v>0</v>
      </c>
    </row>
    <row r="158" spans="1:9" x14ac:dyDescent="0.2">
      <c r="A158" s="1" t="s">
        <v>12</v>
      </c>
      <c r="B158" s="1" t="s">
        <v>45</v>
      </c>
      <c r="C158" s="5">
        <v>32143</v>
      </c>
      <c r="D158" s="4">
        <v>51042.850000000006</v>
      </c>
      <c r="E158" s="1">
        <f t="shared" si="14"/>
        <v>1988</v>
      </c>
      <c r="F158" s="1">
        <f t="shared" si="15"/>
        <v>28.5</v>
      </c>
      <c r="G158" s="1">
        <f t="shared" si="16"/>
        <v>-13.5</v>
      </c>
      <c r="H158" s="6">
        <f t="shared" si="17"/>
        <v>0</v>
      </c>
      <c r="I158" s="4">
        <f t="shared" si="18"/>
        <v>0</v>
      </c>
    </row>
    <row r="159" spans="1:9" x14ac:dyDescent="0.2">
      <c r="A159" s="1" t="s">
        <v>12</v>
      </c>
      <c r="B159" s="1" t="s">
        <v>45</v>
      </c>
      <c r="C159" s="5">
        <v>32509</v>
      </c>
      <c r="D159" s="4">
        <v>275633.24</v>
      </c>
      <c r="E159" s="1">
        <f t="shared" si="14"/>
        <v>1989</v>
      </c>
      <c r="F159" s="1">
        <f t="shared" si="15"/>
        <v>27.5</v>
      </c>
      <c r="G159" s="1">
        <f t="shared" si="16"/>
        <v>-12.5</v>
      </c>
      <c r="H159" s="6">
        <f t="shared" si="17"/>
        <v>0</v>
      </c>
      <c r="I159" s="4">
        <f t="shared" si="18"/>
        <v>0</v>
      </c>
    </row>
    <row r="160" spans="1:9" x14ac:dyDescent="0.2">
      <c r="A160" s="1" t="s">
        <v>12</v>
      </c>
      <c r="B160" s="1" t="s">
        <v>45</v>
      </c>
      <c r="C160" s="5">
        <v>32874</v>
      </c>
      <c r="D160" s="4">
        <v>70711.039999999994</v>
      </c>
      <c r="E160" s="1">
        <f t="shared" si="14"/>
        <v>1990</v>
      </c>
      <c r="F160" s="1">
        <f t="shared" si="15"/>
        <v>26.5</v>
      </c>
      <c r="G160" s="1">
        <f t="shared" si="16"/>
        <v>-11.5</v>
      </c>
      <c r="H160" s="6">
        <f t="shared" si="17"/>
        <v>0</v>
      </c>
      <c r="I160" s="4">
        <f t="shared" si="18"/>
        <v>0</v>
      </c>
    </row>
    <row r="161" spans="1:9" x14ac:dyDescent="0.2">
      <c r="A161" s="1" t="s">
        <v>12</v>
      </c>
      <c r="B161" s="1" t="s">
        <v>45</v>
      </c>
      <c r="C161" s="5">
        <v>33239</v>
      </c>
      <c r="D161" s="4">
        <v>130709.54999999999</v>
      </c>
      <c r="E161" s="1">
        <f t="shared" si="14"/>
        <v>1991</v>
      </c>
      <c r="F161" s="1">
        <f t="shared" si="15"/>
        <v>25.5</v>
      </c>
      <c r="G161" s="1">
        <f t="shared" si="16"/>
        <v>-10.5</v>
      </c>
      <c r="H161" s="6">
        <f t="shared" si="17"/>
        <v>0</v>
      </c>
      <c r="I161" s="4">
        <f t="shared" si="18"/>
        <v>0</v>
      </c>
    </row>
    <row r="162" spans="1:9" x14ac:dyDescent="0.2">
      <c r="A162" s="1" t="s">
        <v>12</v>
      </c>
      <c r="B162" s="1" t="s">
        <v>45</v>
      </c>
      <c r="C162" s="5">
        <v>33604</v>
      </c>
      <c r="D162" s="4">
        <v>182989.41000000003</v>
      </c>
      <c r="E162" s="1">
        <f t="shared" si="14"/>
        <v>1992</v>
      </c>
      <c r="F162" s="1">
        <f t="shared" si="15"/>
        <v>24.5</v>
      </c>
      <c r="G162" s="1">
        <f t="shared" si="16"/>
        <v>-9.5</v>
      </c>
      <c r="H162" s="6">
        <f t="shared" si="17"/>
        <v>0</v>
      </c>
      <c r="I162" s="4">
        <f t="shared" si="18"/>
        <v>0</v>
      </c>
    </row>
    <row r="163" spans="1:9" x14ac:dyDescent="0.2">
      <c r="A163" s="1" t="s">
        <v>12</v>
      </c>
      <c r="B163" s="1" t="s">
        <v>45</v>
      </c>
      <c r="C163" s="5">
        <v>33970</v>
      </c>
      <c r="D163" s="4">
        <v>257347.15999999997</v>
      </c>
      <c r="E163" s="1">
        <f t="shared" si="14"/>
        <v>1993</v>
      </c>
      <c r="F163" s="1">
        <f t="shared" si="15"/>
        <v>23.5</v>
      </c>
      <c r="G163" s="1">
        <f t="shared" si="16"/>
        <v>-8.5</v>
      </c>
      <c r="H163" s="6">
        <f t="shared" si="17"/>
        <v>0</v>
      </c>
      <c r="I163" s="4">
        <f t="shared" si="18"/>
        <v>0</v>
      </c>
    </row>
    <row r="164" spans="1:9" x14ac:dyDescent="0.2">
      <c r="A164" s="1" t="s">
        <v>12</v>
      </c>
      <c r="B164" s="1" t="s">
        <v>45</v>
      </c>
      <c r="C164" s="5">
        <v>34335</v>
      </c>
      <c r="D164" s="4">
        <v>362566.32999999996</v>
      </c>
      <c r="E164" s="1">
        <f t="shared" si="14"/>
        <v>1994</v>
      </c>
      <c r="F164" s="1">
        <f t="shared" si="15"/>
        <v>22.5</v>
      </c>
      <c r="G164" s="1">
        <f t="shared" si="16"/>
        <v>-7.5</v>
      </c>
      <c r="H164" s="6">
        <f t="shared" si="17"/>
        <v>0</v>
      </c>
      <c r="I164" s="4">
        <f t="shared" si="18"/>
        <v>0</v>
      </c>
    </row>
    <row r="165" spans="1:9" x14ac:dyDescent="0.2">
      <c r="A165" s="1" t="s">
        <v>12</v>
      </c>
      <c r="B165" s="1" t="s">
        <v>45</v>
      </c>
      <c r="C165" s="5">
        <v>34700</v>
      </c>
      <c r="D165" s="4">
        <v>20919.77</v>
      </c>
      <c r="E165" s="1">
        <f t="shared" si="14"/>
        <v>1995</v>
      </c>
      <c r="F165" s="1">
        <f t="shared" si="15"/>
        <v>21.5</v>
      </c>
      <c r="G165" s="1">
        <f t="shared" si="16"/>
        <v>-6.5</v>
      </c>
      <c r="H165" s="6">
        <f t="shared" si="17"/>
        <v>0</v>
      </c>
      <c r="I165" s="4">
        <f t="shared" si="18"/>
        <v>0</v>
      </c>
    </row>
    <row r="166" spans="1:9" x14ac:dyDescent="0.2">
      <c r="A166" s="1" t="s">
        <v>12</v>
      </c>
      <c r="B166" s="1" t="s">
        <v>45</v>
      </c>
      <c r="C166" s="5">
        <v>35065</v>
      </c>
      <c r="D166" s="4">
        <v>7285.12</v>
      </c>
      <c r="E166" s="1">
        <f t="shared" si="14"/>
        <v>1996</v>
      </c>
      <c r="F166" s="1">
        <f t="shared" si="15"/>
        <v>20.5</v>
      </c>
      <c r="G166" s="1">
        <f t="shared" si="16"/>
        <v>-5.5</v>
      </c>
      <c r="H166" s="6">
        <f t="shared" si="17"/>
        <v>0</v>
      </c>
      <c r="I166" s="4">
        <f t="shared" si="18"/>
        <v>0</v>
      </c>
    </row>
    <row r="167" spans="1:9" x14ac:dyDescent="0.2">
      <c r="A167" s="1" t="s">
        <v>12</v>
      </c>
      <c r="B167" s="1" t="s">
        <v>45</v>
      </c>
      <c r="C167" s="5">
        <v>35431</v>
      </c>
      <c r="D167" s="4">
        <v>524676.51</v>
      </c>
      <c r="E167" s="1">
        <f t="shared" si="14"/>
        <v>1997</v>
      </c>
      <c r="F167" s="1">
        <f t="shared" si="15"/>
        <v>19.5</v>
      </c>
      <c r="G167" s="1">
        <f t="shared" si="16"/>
        <v>-4.5</v>
      </c>
      <c r="H167" s="6">
        <f t="shared" si="17"/>
        <v>0</v>
      </c>
      <c r="I167" s="4">
        <f t="shared" si="18"/>
        <v>0</v>
      </c>
    </row>
    <row r="168" spans="1:9" x14ac:dyDescent="0.2">
      <c r="A168" s="1" t="s">
        <v>12</v>
      </c>
      <c r="B168" s="1" t="s">
        <v>45</v>
      </c>
      <c r="C168" s="5">
        <v>35796</v>
      </c>
      <c r="D168" s="4">
        <v>112316.57999999999</v>
      </c>
      <c r="E168" s="1">
        <f t="shared" si="14"/>
        <v>1998</v>
      </c>
      <c r="F168" s="1">
        <f t="shared" si="15"/>
        <v>18.5</v>
      </c>
      <c r="G168" s="1">
        <f t="shared" si="16"/>
        <v>-3.5</v>
      </c>
      <c r="H168" s="6">
        <f t="shared" si="17"/>
        <v>0</v>
      </c>
      <c r="I168" s="4">
        <f t="shared" si="18"/>
        <v>0</v>
      </c>
    </row>
    <row r="169" spans="1:9" x14ac:dyDescent="0.2">
      <c r="A169" s="1" t="s">
        <v>12</v>
      </c>
      <c r="B169" s="1" t="s">
        <v>45</v>
      </c>
      <c r="C169" s="5">
        <v>36526</v>
      </c>
      <c r="D169" s="4">
        <v>3851.27</v>
      </c>
      <c r="E169" s="1">
        <f t="shared" si="14"/>
        <v>2000</v>
      </c>
      <c r="F169" s="1">
        <f t="shared" si="15"/>
        <v>16.5</v>
      </c>
      <c r="G169" s="1">
        <f t="shared" si="16"/>
        <v>-1.5</v>
      </c>
      <c r="H169" s="6">
        <f t="shared" si="17"/>
        <v>0</v>
      </c>
      <c r="I169" s="4">
        <f t="shared" si="18"/>
        <v>0</v>
      </c>
    </row>
    <row r="170" spans="1:9" x14ac:dyDescent="0.2">
      <c r="A170" s="1" t="s">
        <v>12</v>
      </c>
      <c r="B170" s="1" t="s">
        <v>45</v>
      </c>
      <c r="C170" s="5">
        <v>36892</v>
      </c>
      <c r="D170" s="4">
        <v>1316765.3999999999</v>
      </c>
      <c r="E170" s="1">
        <f t="shared" si="14"/>
        <v>2001</v>
      </c>
      <c r="F170" s="1">
        <f t="shared" si="15"/>
        <v>15.5</v>
      </c>
      <c r="G170" s="1">
        <f t="shared" si="16"/>
        <v>-0.5</v>
      </c>
      <c r="H170" s="6">
        <f t="shared" si="17"/>
        <v>0</v>
      </c>
      <c r="I170" s="4">
        <f t="shared" si="18"/>
        <v>0</v>
      </c>
    </row>
    <row r="171" spans="1:9" x14ac:dyDescent="0.2">
      <c r="A171" s="1" t="s">
        <v>12</v>
      </c>
      <c r="B171" s="1" t="s">
        <v>45</v>
      </c>
      <c r="C171" s="5">
        <v>37257</v>
      </c>
      <c r="D171" s="4">
        <v>603641.80000000005</v>
      </c>
      <c r="E171" s="1">
        <f t="shared" si="14"/>
        <v>2002</v>
      </c>
      <c r="F171" s="1">
        <f t="shared" si="15"/>
        <v>14.5</v>
      </c>
      <c r="G171" s="1">
        <f t="shared" si="16"/>
        <v>0.5</v>
      </c>
      <c r="H171" s="6">
        <f t="shared" si="17"/>
        <v>40262.908060000002</v>
      </c>
      <c r="I171" s="4">
        <f t="shared" si="18"/>
        <v>20131.454030000001</v>
      </c>
    </row>
    <row r="172" spans="1:9" x14ac:dyDescent="0.2">
      <c r="A172" s="1" t="s">
        <v>12</v>
      </c>
      <c r="B172" s="1" t="s">
        <v>45</v>
      </c>
      <c r="C172" s="5">
        <v>37622</v>
      </c>
      <c r="D172" s="4">
        <v>70268.66</v>
      </c>
      <c r="E172" s="1">
        <f t="shared" si="14"/>
        <v>2003</v>
      </c>
      <c r="F172" s="1">
        <f t="shared" si="15"/>
        <v>13.5</v>
      </c>
      <c r="G172" s="1">
        <f t="shared" si="16"/>
        <v>1.5</v>
      </c>
      <c r="H172" s="6">
        <f t="shared" si="17"/>
        <v>4686.9196220000003</v>
      </c>
      <c r="I172" s="4">
        <f t="shared" si="18"/>
        <v>7030.3794330000001</v>
      </c>
    </row>
    <row r="173" spans="1:9" x14ac:dyDescent="0.2">
      <c r="A173" s="1" t="s">
        <v>12</v>
      </c>
      <c r="B173" s="1" t="s">
        <v>45</v>
      </c>
      <c r="C173" s="5">
        <v>37987</v>
      </c>
      <c r="D173" s="4">
        <v>3638.56</v>
      </c>
      <c r="E173" s="1">
        <f t="shared" si="14"/>
        <v>2004</v>
      </c>
      <c r="F173" s="1">
        <f t="shared" si="15"/>
        <v>12.5</v>
      </c>
      <c r="G173" s="1">
        <f t="shared" si="16"/>
        <v>2.5</v>
      </c>
      <c r="H173" s="6">
        <f t="shared" si="17"/>
        <v>242.69195199999999</v>
      </c>
      <c r="I173" s="4">
        <f t="shared" si="18"/>
        <v>606.72987999999998</v>
      </c>
    </row>
    <row r="174" spans="1:9" x14ac:dyDescent="0.2">
      <c r="A174" s="1" t="s">
        <v>12</v>
      </c>
      <c r="B174" s="1" t="s">
        <v>45</v>
      </c>
      <c r="C174" s="5">
        <v>38353</v>
      </c>
      <c r="D174" s="4">
        <v>0</v>
      </c>
      <c r="E174" s="1">
        <f t="shared" si="14"/>
        <v>2005</v>
      </c>
      <c r="F174" s="1">
        <f t="shared" si="15"/>
        <v>0</v>
      </c>
      <c r="G174" s="1">
        <f t="shared" si="16"/>
        <v>0</v>
      </c>
      <c r="H174" s="6">
        <f t="shared" si="17"/>
        <v>0</v>
      </c>
      <c r="I174" s="4">
        <f t="shared" si="18"/>
        <v>0</v>
      </c>
    </row>
    <row r="175" spans="1:9" x14ac:dyDescent="0.2">
      <c r="A175" s="1" t="s">
        <v>12</v>
      </c>
      <c r="B175" s="1" t="s">
        <v>45</v>
      </c>
      <c r="C175" s="5">
        <v>38686</v>
      </c>
      <c r="D175" s="4">
        <v>0</v>
      </c>
      <c r="E175" s="1">
        <f t="shared" si="14"/>
        <v>2005</v>
      </c>
      <c r="F175" s="1">
        <f t="shared" si="15"/>
        <v>0</v>
      </c>
      <c r="G175" s="1">
        <f t="shared" si="16"/>
        <v>0</v>
      </c>
      <c r="H175" s="6">
        <f t="shared" si="17"/>
        <v>0</v>
      </c>
      <c r="I175" s="4">
        <f t="shared" si="18"/>
        <v>0</v>
      </c>
    </row>
    <row r="176" spans="1:9" x14ac:dyDescent="0.2">
      <c r="A176" s="1" t="s">
        <v>12</v>
      </c>
      <c r="B176" s="1" t="s">
        <v>45</v>
      </c>
      <c r="C176" s="5">
        <v>38716</v>
      </c>
      <c r="D176" s="4">
        <v>341532.19999999995</v>
      </c>
      <c r="E176" s="1">
        <f t="shared" si="14"/>
        <v>2005</v>
      </c>
      <c r="F176" s="1">
        <f t="shared" si="15"/>
        <v>11.5</v>
      </c>
      <c r="G176" s="1">
        <f t="shared" si="16"/>
        <v>3.5</v>
      </c>
      <c r="H176" s="6">
        <f t="shared" si="17"/>
        <v>22780.197739999996</v>
      </c>
      <c r="I176" s="4">
        <f t="shared" si="18"/>
        <v>79730.692089999982</v>
      </c>
    </row>
    <row r="177" spans="1:9" x14ac:dyDescent="0.2">
      <c r="A177" s="1" t="s">
        <v>12</v>
      </c>
      <c r="B177" s="1" t="s">
        <v>45</v>
      </c>
      <c r="C177" s="5">
        <v>38769</v>
      </c>
      <c r="D177" s="4">
        <v>91042.290000000008</v>
      </c>
      <c r="E177" s="1">
        <f t="shared" si="14"/>
        <v>2006</v>
      </c>
      <c r="F177" s="1">
        <f t="shared" si="15"/>
        <v>10.5</v>
      </c>
      <c r="G177" s="1">
        <f t="shared" si="16"/>
        <v>4.5</v>
      </c>
      <c r="H177" s="6">
        <f t="shared" si="17"/>
        <v>6072.520743</v>
      </c>
      <c r="I177" s="4">
        <f t="shared" si="18"/>
        <v>27326.343343500001</v>
      </c>
    </row>
    <row r="178" spans="1:9" x14ac:dyDescent="0.2">
      <c r="A178" s="1" t="s">
        <v>12</v>
      </c>
      <c r="B178" s="1" t="s">
        <v>45</v>
      </c>
      <c r="C178" s="5">
        <v>38841</v>
      </c>
      <c r="D178" s="4">
        <v>6124.58</v>
      </c>
      <c r="E178" s="1">
        <f t="shared" si="14"/>
        <v>2006</v>
      </c>
      <c r="F178" s="1">
        <f t="shared" si="15"/>
        <v>10.5</v>
      </c>
      <c r="G178" s="1">
        <f t="shared" si="16"/>
        <v>4.5</v>
      </c>
      <c r="H178" s="6">
        <f t="shared" si="17"/>
        <v>408.50948599999998</v>
      </c>
      <c r="I178" s="4">
        <f t="shared" si="18"/>
        <v>1838.2926869999999</v>
      </c>
    </row>
    <row r="179" spans="1:9" x14ac:dyDescent="0.2">
      <c r="A179" s="1" t="s">
        <v>12</v>
      </c>
      <c r="B179" s="1" t="s">
        <v>45</v>
      </c>
      <c r="C179" s="5">
        <v>38929</v>
      </c>
      <c r="D179" s="4">
        <v>27949.19</v>
      </c>
      <c r="E179" s="1">
        <f t="shared" si="14"/>
        <v>2006</v>
      </c>
      <c r="F179" s="1">
        <f t="shared" si="15"/>
        <v>10.5</v>
      </c>
      <c r="G179" s="1">
        <f t="shared" si="16"/>
        <v>4.5</v>
      </c>
      <c r="H179" s="6">
        <f t="shared" si="17"/>
        <v>1864.2109729999997</v>
      </c>
      <c r="I179" s="4">
        <f t="shared" si="18"/>
        <v>8388.9493784999995</v>
      </c>
    </row>
    <row r="180" spans="1:9" x14ac:dyDescent="0.2">
      <c r="A180" s="1" t="s">
        <v>12</v>
      </c>
      <c r="B180" s="1" t="s">
        <v>45</v>
      </c>
      <c r="C180" s="5">
        <v>39094</v>
      </c>
      <c r="D180" s="4">
        <v>0</v>
      </c>
      <c r="E180" s="1">
        <f t="shared" si="14"/>
        <v>2007</v>
      </c>
      <c r="F180" s="1">
        <f t="shared" si="15"/>
        <v>0</v>
      </c>
      <c r="G180" s="1">
        <f t="shared" si="16"/>
        <v>0</v>
      </c>
      <c r="H180" s="6">
        <f t="shared" si="17"/>
        <v>0</v>
      </c>
      <c r="I180" s="4">
        <f t="shared" si="18"/>
        <v>0</v>
      </c>
    </row>
    <row r="181" spans="1:9" x14ac:dyDescent="0.2">
      <c r="A181" s="1" t="s">
        <v>12</v>
      </c>
      <c r="B181" s="1" t="s">
        <v>45</v>
      </c>
      <c r="C181" s="5">
        <v>39098</v>
      </c>
      <c r="D181" s="4">
        <v>36917.1</v>
      </c>
      <c r="E181" s="1">
        <f t="shared" si="14"/>
        <v>2007</v>
      </c>
      <c r="F181" s="1">
        <f t="shared" si="15"/>
        <v>9.5</v>
      </c>
      <c r="G181" s="1">
        <f t="shared" si="16"/>
        <v>5.5</v>
      </c>
      <c r="H181" s="6">
        <f t="shared" si="17"/>
        <v>2462.3705699999996</v>
      </c>
      <c r="I181" s="4">
        <f t="shared" si="18"/>
        <v>13543.038134999997</v>
      </c>
    </row>
    <row r="182" spans="1:9" x14ac:dyDescent="0.2">
      <c r="A182" s="1" t="s">
        <v>12</v>
      </c>
      <c r="B182" s="1" t="s">
        <v>45</v>
      </c>
      <c r="C182" s="5">
        <v>39478</v>
      </c>
      <c r="D182" s="4">
        <v>26467.22</v>
      </c>
      <c r="E182" s="1">
        <f t="shared" si="14"/>
        <v>2008</v>
      </c>
      <c r="F182" s="1">
        <f t="shared" si="15"/>
        <v>8.5</v>
      </c>
      <c r="G182" s="1">
        <f t="shared" si="16"/>
        <v>6.5</v>
      </c>
      <c r="H182" s="6">
        <f t="shared" si="17"/>
        <v>1765.363574</v>
      </c>
      <c r="I182" s="4">
        <f t="shared" si="18"/>
        <v>11474.863230999999</v>
      </c>
    </row>
    <row r="183" spans="1:9" x14ac:dyDescent="0.2">
      <c r="A183" s="1" t="s">
        <v>12</v>
      </c>
      <c r="B183" s="1" t="s">
        <v>45</v>
      </c>
      <c r="C183" s="5">
        <v>39599</v>
      </c>
      <c r="D183" s="4">
        <v>649.9</v>
      </c>
      <c r="E183" s="1">
        <f t="shared" si="14"/>
        <v>2008</v>
      </c>
      <c r="F183" s="1">
        <f t="shared" si="15"/>
        <v>8.5</v>
      </c>
      <c r="G183" s="1">
        <f t="shared" si="16"/>
        <v>6.5</v>
      </c>
      <c r="H183" s="6">
        <f t="shared" si="17"/>
        <v>43.348329999999997</v>
      </c>
      <c r="I183" s="4">
        <f t="shared" si="18"/>
        <v>281.76414499999998</v>
      </c>
    </row>
    <row r="184" spans="1:9" x14ac:dyDescent="0.2">
      <c r="A184" s="1" t="s">
        <v>12</v>
      </c>
      <c r="B184" s="1" t="s">
        <v>45</v>
      </c>
      <c r="C184" s="5">
        <v>39681</v>
      </c>
      <c r="D184" s="4">
        <v>17950.82</v>
      </c>
      <c r="E184" s="1">
        <f t="shared" si="14"/>
        <v>2008</v>
      </c>
      <c r="F184" s="1">
        <f t="shared" si="15"/>
        <v>8.5</v>
      </c>
      <c r="G184" s="1">
        <f t="shared" si="16"/>
        <v>6.5</v>
      </c>
      <c r="H184" s="6">
        <f t="shared" si="17"/>
        <v>1197.3196939999998</v>
      </c>
      <c r="I184" s="4">
        <f t="shared" si="18"/>
        <v>7782.5780109999987</v>
      </c>
    </row>
    <row r="185" spans="1:9" x14ac:dyDescent="0.2">
      <c r="A185" s="1" t="s">
        <v>12</v>
      </c>
      <c r="B185" s="1" t="s">
        <v>45</v>
      </c>
      <c r="C185" s="5">
        <v>39691</v>
      </c>
      <c r="D185" s="4">
        <v>691.62</v>
      </c>
      <c r="E185" s="1">
        <f t="shared" si="14"/>
        <v>2008</v>
      </c>
      <c r="F185" s="1">
        <f t="shared" si="15"/>
        <v>8.5</v>
      </c>
      <c r="G185" s="1">
        <f t="shared" si="16"/>
        <v>6.5</v>
      </c>
      <c r="H185" s="6">
        <f t="shared" si="17"/>
        <v>46.131053999999999</v>
      </c>
      <c r="I185" s="4">
        <f t="shared" si="18"/>
        <v>299.85185100000001</v>
      </c>
    </row>
    <row r="186" spans="1:9" x14ac:dyDescent="0.2">
      <c r="A186" s="1" t="s">
        <v>12</v>
      </c>
      <c r="B186" s="1" t="s">
        <v>45</v>
      </c>
      <c r="C186" s="5">
        <v>39813</v>
      </c>
      <c r="D186" s="4">
        <v>52001.890000000021</v>
      </c>
      <c r="E186" s="1">
        <f t="shared" si="14"/>
        <v>2008</v>
      </c>
      <c r="F186" s="1">
        <f t="shared" si="15"/>
        <v>8.5</v>
      </c>
      <c r="G186" s="1">
        <f t="shared" si="16"/>
        <v>6.5</v>
      </c>
      <c r="H186" s="6">
        <f t="shared" si="17"/>
        <v>3468.5260630000012</v>
      </c>
      <c r="I186" s="4">
        <f t="shared" si="18"/>
        <v>22545.419409500006</v>
      </c>
    </row>
    <row r="187" spans="1:9" x14ac:dyDescent="0.2">
      <c r="A187" s="1" t="s">
        <v>12</v>
      </c>
      <c r="B187" s="1" t="s">
        <v>45</v>
      </c>
      <c r="C187" s="5">
        <v>39818</v>
      </c>
      <c r="D187" s="4">
        <v>0</v>
      </c>
      <c r="E187" s="1">
        <f t="shared" si="14"/>
        <v>2009</v>
      </c>
      <c r="F187" s="1">
        <f t="shared" si="15"/>
        <v>0</v>
      </c>
      <c r="G187" s="1">
        <f t="shared" si="16"/>
        <v>0</v>
      </c>
      <c r="H187" s="6">
        <f t="shared" si="17"/>
        <v>0</v>
      </c>
      <c r="I187" s="4">
        <f t="shared" si="18"/>
        <v>0</v>
      </c>
    </row>
    <row r="188" spans="1:9" x14ac:dyDescent="0.2">
      <c r="A188" s="1" t="s">
        <v>12</v>
      </c>
      <c r="B188" s="1" t="s">
        <v>45</v>
      </c>
      <c r="C188" s="5">
        <v>39903</v>
      </c>
      <c r="D188" s="4">
        <v>0</v>
      </c>
      <c r="E188" s="1">
        <f t="shared" si="14"/>
        <v>2009</v>
      </c>
      <c r="F188" s="1">
        <f t="shared" si="15"/>
        <v>0</v>
      </c>
      <c r="G188" s="1">
        <f t="shared" si="16"/>
        <v>0</v>
      </c>
      <c r="H188" s="6">
        <f t="shared" si="17"/>
        <v>0</v>
      </c>
      <c r="I188" s="4">
        <f t="shared" si="18"/>
        <v>0</v>
      </c>
    </row>
    <row r="189" spans="1:9" x14ac:dyDescent="0.2">
      <c r="A189" s="1" t="s">
        <v>12</v>
      </c>
      <c r="B189" s="1" t="s">
        <v>45</v>
      </c>
      <c r="C189" s="5">
        <v>40050</v>
      </c>
      <c r="D189" s="4">
        <v>37092.93</v>
      </c>
      <c r="E189" s="1">
        <f t="shared" si="14"/>
        <v>2009</v>
      </c>
      <c r="F189" s="1">
        <f t="shared" si="15"/>
        <v>7.5</v>
      </c>
      <c r="G189" s="1">
        <f t="shared" si="16"/>
        <v>7.5</v>
      </c>
      <c r="H189" s="6">
        <f t="shared" si="17"/>
        <v>2474.0984309999999</v>
      </c>
      <c r="I189" s="4">
        <f t="shared" si="18"/>
        <v>18555.7382325</v>
      </c>
    </row>
    <row r="190" spans="1:9" x14ac:dyDescent="0.2">
      <c r="A190" s="1" t="s">
        <v>12</v>
      </c>
      <c r="B190" s="1" t="s">
        <v>45</v>
      </c>
      <c r="C190" s="5">
        <v>40308</v>
      </c>
      <c r="D190" s="4">
        <v>17651.73</v>
      </c>
      <c r="E190" s="1">
        <f t="shared" si="14"/>
        <v>2010</v>
      </c>
      <c r="F190" s="1">
        <f t="shared" si="15"/>
        <v>6.5</v>
      </c>
      <c r="G190" s="1">
        <f t="shared" si="16"/>
        <v>8.5</v>
      </c>
      <c r="H190" s="6">
        <f t="shared" si="17"/>
        <v>1177.3703909999999</v>
      </c>
      <c r="I190" s="4">
        <f t="shared" si="18"/>
        <v>10007.6483235</v>
      </c>
    </row>
    <row r="191" spans="1:9" x14ac:dyDescent="0.2">
      <c r="A191" s="1" t="s">
        <v>12</v>
      </c>
      <c r="B191" s="1" t="s">
        <v>45</v>
      </c>
      <c r="C191" s="5">
        <v>40452</v>
      </c>
      <c r="D191" s="4">
        <v>6030.33</v>
      </c>
      <c r="E191" s="1">
        <f t="shared" si="14"/>
        <v>2010</v>
      </c>
      <c r="F191" s="1">
        <f t="shared" si="15"/>
        <v>6.5</v>
      </c>
      <c r="G191" s="1">
        <f t="shared" si="16"/>
        <v>8.5</v>
      </c>
      <c r="H191" s="6">
        <f t="shared" si="17"/>
        <v>402.22301099999999</v>
      </c>
      <c r="I191" s="4">
        <f t="shared" si="18"/>
        <v>3418.8955934999999</v>
      </c>
    </row>
    <row r="192" spans="1:9" x14ac:dyDescent="0.2">
      <c r="A192" s="1" t="s">
        <v>12</v>
      </c>
      <c r="B192" s="1" t="s">
        <v>45</v>
      </c>
      <c r="C192" s="5">
        <v>40482</v>
      </c>
      <c r="D192" s="4">
        <v>0</v>
      </c>
      <c r="E192" s="1">
        <f t="shared" si="14"/>
        <v>2010</v>
      </c>
      <c r="F192" s="1">
        <f t="shared" si="15"/>
        <v>0</v>
      </c>
      <c r="G192" s="1">
        <f t="shared" si="16"/>
        <v>0</v>
      </c>
      <c r="H192" s="6">
        <f t="shared" si="17"/>
        <v>0</v>
      </c>
      <c r="I192" s="4">
        <f t="shared" si="18"/>
        <v>0</v>
      </c>
    </row>
    <row r="193" spans="1:9" x14ac:dyDescent="0.2">
      <c r="A193" s="1" t="s">
        <v>12</v>
      </c>
      <c r="B193" s="1" t="s">
        <v>45</v>
      </c>
      <c r="C193" s="5">
        <v>40575</v>
      </c>
      <c r="D193" s="4">
        <v>0</v>
      </c>
      <c r="E193" s="1">
        <f t="shared" si="14"/>
        <v>2011</v>
      </c>
      <c r="F193" s="1">
        <f t="shared" si="15"/>
        <v>0</v>
      </c>
      <c r="G193" s="1">
        <f t="shared" si="16"/>
        <v>0</v>
      </c>
      <c r="H193" s="6">
        <f t="shared" si="17"/>
        <v>0</v>
      </c>
      <c r="I193" s="4">
        <f t="shared" si="18"/>
        <v>0</v>
      </c>
    </row>
    <row r="194" spans="1:9" x14ac:dyDescent="0.2">
      <c r="A194" s="1" t="s">
        <v>12</v>
      </c>
      <c r="B194" s="1" t="s">
        <v>45</v>
      </c>
      <c r="C194" s="5">
        <v>40714</v>
      </c>
      <c r="D194" s="4">
        <v>115588.73</v>
      </c>
      <c r="E194" s="1">
        <f t="shared" si="14"/>
        <v>2011</v>
      </c>
      <c r="F194" s="1">
        <f t="shared" si="15"/>
        <v>5.5</v>
      </c>
      <c r="G194" s="1">
        <f t="shared" si="16"/>
        <v>9.5</v>
      </c>
      <c r="H194" s="6">
        <f t="shared" si="17"/>
        <v>7709.7682909999994</v>
      </c>
      <c r="I194" s="4">
        <f t="shared" si="18"/>
        <v>73242.798764499996</v>
      </c>
    </row>
    <row r="195" spans="1:9" x14ac:dyDescent="0.2">
      <c r="A195" s="1" t="s">
        <v>12</v>
      </c>
      <c r="B195" s="1" t="s">
        <v>45</v>
      </c>
      <c r="C195" s="5">
        <v>40787</v>
      </c>
      <c r="D195" s="4">
        <v>0</v>
      </c>
      <c r="E195" s="1">
        <f t="shared" si="14"/>
        <v>2011</v>
      </c>
      <c r="F195" s="1">
        <f t="shared" si="15"/>
        <v>0</v>
      </c>
      <c r="G195" s="1">
        <f t="shared" si="16"/>
        <v>0</v>
      </c>
      <c r="H195" s="6">
        <f t="shared" si="17"/>
        <v>0</v>
      </c>
      <c r="I195" s="4">
        <f t="shared" si="18"/>
        <v>0</v>
      </c>
    </row>
    <row r="196" spans="1:9" x14ac:dyDescent="0.2">
      <c r="A196" s="1" t="s">
        <v>12</v>
      </c>
      <c r="B196" s="1" t="s">
        <v>45</v>
      </c>
      <c r="C196" s="5">
        <v>40800</v>
      </c>
      <c r="D196" s="4">
        <v>30238.799999999999</v>
      </c>
      <c r="E196" s="1">
        <f t="shared" si="14"/>
        <v>2011</v>
      </c>
      <c r="F196" s="1">
        <f t="shared" si="15"/>
        <v>5.5</v>
      </c>
      <c r="G196" s="1">
        <f t="shared" si="16"/>
        <v>9.5</v>
      </c>
      <c r="H196" s="6">
        <f t="shared" si="17"/>
        <v>2016.9279599999998</v>
      </c>
      <c r="I196" s="4">
        <f t="shared" si="18"/>
        <v>19160.815619999998</v>
      </c>
    </row>
    <row r="197" spans="1:9" x14ac:dyDescent="0.2">
      <c r="A197" s="1" t="s">
        <v>12</v>
      </c>
      <c r="B197" s="1" t="s">
        <v>45</v>
      </c>
      <c r="C197" s="5">
        <v>40814</v>
      </c>
      <c r="D197" s="4">
        <v>16324.23</v>
      </c>
      <c r="E197" s="1">
        <f t="shared" ref="E197:E260" si="19">YEAR(C197)</f>
        <v>2011</v>
      </c>
      <c r="F197" s="1">
        <f t="shared" ref="F197:F260" si="20">IF(D197&lt;&gt;0,YEARFRAC($D$1,DATE(YEAR(C197),6,30),0),)</f>
        <v>5.5</v>
      </c>
      <c r="G197" s="1">
        <f t="shared" ref="G197:G260" si="21">IF(F197&lt;&gt;0,$F$1-F197,0)</f>
        <v>9.5</v>
      </c>
      <c r="H197" s="6">
        <f t="shared" ref="H197:H260" si="22">IF(G197&lt;=0,0,D197*$H$1)</f>
        <v>1088.826141</v>
      </c>
      <c r="I197" s="4">
        <f t="shared" ref="I197:I260" si="23">G197*H197</f>
        <v>10343.8483395</v>
      </c>
    </row>
    <row r="198" spans="1:9" x14ac:dyDescent="0.2">
      <c r="A198" s="1" t="s">
        <v>12</v>
      </c>
      <c r="B198" s="1" t="s">
        <v>45</v>
      </c>
      <c r="C198" s="5">
        <v>40939</v>
      </c>
      <c r="D198" s="4">
        <v>28068.95</v>
      </c>
      <c r="E198" s="1">
        <f t="shared" si="19"/>
        <v>2012</v>
      </c>
      <c r="F198" s="1">
        <f t="shared" si="20"/>
        <v>4.5</v>
      </c>
      <c r="G198" s="1">
        <f t="shared" si="21"/>
        <v>10.5</v>
      </c>
      <c r="H198" s="6">
        <f t="shared" si="22"/>
        <v>1872.1989649999998</v>
      </c>
      <c r="I198" s="4">
        <f t="shared" si="23"/>
        <v>19658.089132499998</v>
      </c>
    </row>
    <row r="199" spans="1:9" x14ac:dyDescent="0.2">
      <c r="A199" s="1" t="s">
        <v>12</v>
      </c>
      <c r="B199" s="1" t="s">
        <v>45</v>
      </c>
      <c r="C199" s="5">
        <v>40968</v>
      </c>
      <c r="D199" s="4">
        <v>985.58</v>
      </c>
      <c r="E199" s="1">
        <f t="shared" si="19"/>
        <v>2012</v>
      </c>
      <c r="F199" s="1">
        <f t="shared" si="20"/>
        <v>4.5</v>
      </c>
      <c r="G199" s="1">
        <f t="shared" si="21"/>
        <v>10.5</v>
      </c>
      <c r="H199" s="6">
        <f t="shared" si="22"/>
        <v>65.738185999999999</v>
      </c>
      <c r="I199" s="4">
        <f t="shared" si="23"/>
        <v>690.25095299999998</v>
      </c>
    </row>
    <row r="200" spans="1:9" x14ac:dyDescent="0.2">
      <c r="A200" s="1" t="s">
        <v>12</v>
      </c>
      <c r="B200" s="1" t="s">
        <v>45</v>
      </c>
      <c r="C200" s="5">
        <v>40999</v>
      </c>
      <c r="D200" s="4">
        <v>86.88</v>
      </c>
      <c r="E200" s="1">
        <f t="shared" si="19"/>
        <v>2012</v>
      </c>
      <c r="F200" s="1">
        <f t="shared" si="20"/>
        <v>4.5</v>
      </c>
      <c r="G200" s="1">
        <f t="shared" si="21"/>
        <v>10.5</v>
      </c>
      <c r="H200" s="6">
        <f t="shared" si="22"/>
        <v>5.7948959999999996</v>
      </c>
      <c r="I200" s="4">
        <f t="shared" si="23"/>
        <v>60.846407999999997</v>
      </c>
    </row>
    <row r="201" spans="1:9" x14ac:dyDescent="0.2">
      <c r="A201" s="1" t="s">
        <v>12</v>
      </c>
      <c r="B201" s="1" t="s">
        <v>45</v>
      </c>
      <c r="C201" s="5">
        <v>41060</v>
      </c>
      <c r="D201" s="4">
        <v>-410.06</v>
      </c>
      <c r="E201" s="1">
        <f t="shared" si="19"/>
        <v>2012</v>
      </c>
      <c r="F201" s="1">
        <f t="shared" si="20"/>
        <v>4.5</v>
      </c>
      <c r="G201" s="1">
        <f t="shared" si="21"/>
        <v>10.5</v>
      </c>
      <c r="H201" s="6">
        <f t="shared" si="22"/>
        <v>-27.351001999999998</v>
      </c>
      <c r="I201" s="4">
        <f t="shared" si="23"/>
        <v>-287.18552099999999</v>
      </c>
    </row>
    <row r="202" spans="1:9" x14ac:dyDescent="0.2">
      <c r="A202" s="1" t="s">
        <v>12</v>
      </c>
      <c r="B202" s="1" t="s">
        <v>45</v>
      </c>
      <c r="C202" s="5">
        <v>41090</v>
      </c>
      <c r="D202" s="4">
        <v>122.39</v>
      </c>
      <c r="E202" s="1">
        <f t="shared" si="19"/>
        <v>2012</v>
      </c>
      <c r="F202" s="1">
        <f t="shared" si="20"/>
        <v>4.5</v>
      </c>
      <c r="G202" s="1">
        <f t="shared" si="21"/>
        <v>10.5</v>
      </c>
      <c r="H202" s="6">
        <f t="shared" si="22"/>
        <v>8.1634130000000003</v>
      </c>
      <c r="I202" s="4">
        <f t="shared" si="23"/>
        <v>85.715836500000009</v>
      </c>
    </row>
    <row r="203" spans="1:9" x14ac:dyDescent="0.2">
      <c r="A203" s="1" t="s">
        <v>12</v>
      </c>
      <c r="B203" s="1" t="s">
        <v>45</v>
      </c>
      <c r="C203" s="5">
        <v>41152</v>
      </c>
      <c r="D203" s="4">
        <v>7932.55</v>
      </c>
      <c r="E203" s="1">
        <f t="shared" si="19"/>
        <v>2012</v>
      </c>
      <c r="F203" s="1">
        <f t="shared" si="20"/>
        <v>4.5</v>
      </c>
      <c r="G203" s="1">
        <f t="shared" si="21"/>
        <v>10.5</v>
      </c>
      <c r="H203" s="6">
        <f t="shared" si="22"/>
        <v>529.10108500000001</v>
      </c>
      <c r="I203" s="4">
        <f t="shared" si="23"/>
        <v>5555.5613924999998</v>
      </c>
    </row>
    <row r="204" spans="1:9" x14ac:dyDescent="0.2">
      <c r="A204" s="1" t="s">
        <v>12</v>
      </c>
      <c r="B204" s="1" t="s">
        <v>45</v>
      </c>
      <c r="C204" s="5">
        <v>41274</v>
      </c>
      <c r="D204" s="4">
        <v>-0.05</v>
      </c>
      <c r="E204" s="1">
        <f t="shared" si="19"/>
        <v>2012</v>
      </c>
      <c r="F204" s="1">
        <f t="shared" si="20"/>
        <v>4.5</v>
      </c>
      <c r="G204" s="1">
        <f t="shared" si="21"/>
        <v>10.5</v>
      </c>
      <c r="H204" s="6">
        <f t="shared" si="22"/>
        <v>-3.3349999999999999E-3</v>
      </c>
      <c r="I204" s="4">
        <f t="shared" si="23"/>
        <v>-3.50175E-2</v>
      </c>
    </row>
    <row r="205" spans="1:9" x14ac:dyDescent="0.2">
      <c r="A205" s="1" t="s">
        <v>12</v>
      </c>
      <c r="B205" s="1" t="s">
        <v>45</v>
      </c>
      <c r="C205" s="5">
        <v>41333</v>
      </c>
      <c r="D205" s="4">
        <v>110428.11</v>
      </c>
      <c r="E205" s="1">
        <f t="shared" si="19"/>
        <v>2013</v>
      </c>
      <c r="F205" s="1">
        <f t="shared" si="20"/>
        <v>3.5</v>
      </c>
      <c r="G205" s="1">
        <f t="shared" si="21"/>
        <v>11.5</v>
      </c>
      <c r="H205" s="6">
        <f t="shared" si="22"/>
        <v>7365.5549369999999</v>
      </c>
      <c r="I205" s="4">
        <f t="shared" si="23"/>
        <v>84703.881775500005</v>
      </c>
    </row>
    <row r="206" spans="1:9" x14ac:dyDescent="0.2">
      <c r="A206" s="1" t="s">
        <v>12</v>
      </c>
      <c r="B206" s="1" t="s">
        <v>45</v>
      </c>
      <c r="C206" s="5">
        <v>41334</v>
      </c>
      <c r="D206" s="4">
        <v>81323.88</v>
      </c>
      <c r="E206" s="1">
        <f t="shared" si="19"/>
        <v>2013</v>
      </c>
      <c r="F206" s="1">
        <f t="shared" si="20"/>
        <v>3.5</v>
      </c>
      <c r="G206" s="1">
        <f t="shared" si="21"/>
        <v>11.5</v>
      </c>
      <c r="H206" s="6">
        <f t="shared" si="22"/>
        <v>5424.3027959999999</v>
      </c>
      <c r="I206" s="4">
        <f t="shared" si="23"/>
        <v>62379.482153999998</v>
      </c>
    </row>
    <row r="207" spans="1:9" x14ac:dyDescent="0.2">
      <c r="A207" s="1" t="s">
        <v>12</v>
      </c>
      <c r="B207" s="1" t="s">
        <v>45</v>
      </c>
      <c r="C207" s="5">
        <v>41395</v>
      </c>
      <c r="D207" s="4">
        <v>14233.64</v>
      </c>
      <c r="E207" s="1">
        <f t="shared" si="19"/>
        <v>2013</v>
      </c>
      <c r="F207" s="1">
        <f t="shared" si="20"/>
        <v>3.5</v>
      </c>
      <c r="G207" s="1">
        <f t="shared" si="21"/>
        <v>11.5</v>
      </c>
      <c r="H207" s="6">
        <f t="shared" si="22"/>
        <v>949.38378799999987</v>
      </c>
      <c r="I207" s="4">
        <f t="shared" si="23"/>
        <v>10917.913561999998</v>
      </c>
    </row>
    <row r="208" spans="1:9" x14ac:dyDescent="0.2">
      <c r="A208" s="1" t="s">
        <v>12</v>
      </c>
      <c r="B208" s="1" t="s">
        <v>45</v>
      </c>
      <c r="C208" s="5">
        <v>41428</v>
      </c>
      <c r="D208" s="4">
        <v>69210.080000000002</v>
      </c>
      <c r="E208" s="1">
        <f t="shared" si="19"/>
        <v>2013</v>
      </c>
      <c r="F208" s="1">
        <f t="shared" si="20"/>
        <v>3.5</v>
      </c>
      <c r="G208" s="1">
        <f t="shared" si="21"/>
        <v>11.5</v>
      </c>
      <c r="H208" s="6">
        <f t="shared" si="22"/>
        <v>4616.312336</v>
      </c>
      <c r="I208" s="4">
        <f t="shared" si="23"/>
        <v>53087.591864000002</v>
      </c>
    </row>
    <row r="209" spans="1:9" x14ac:dyDescent="0.2">
      <c r="A209" s="1" t="s">
        <v>12</v>
      </c>
      <c r="B209" s="1" t="s">
        <v>45</v>
      </c>
      <c r="C209" s="5">
        <v>41528</v>
      </c>
      <c r="D209" s="4">
        <v>9231</v>
      </c>
      <c r="E209" s="1">
        <f t="shared" si="19"/>
        <v>2013</v>
      </c>
      <c r="F209" s="1">
        <f t="shared" si="20"/>
        <v>3.5</v>
      </c>
      <c r="G209" s="1">
        <f t="shared" si="21"/>
        <v>11.5</v>
      </c>
      <c r="H209" s="6">
        <f t="shared" si="22"/>
        <v>615.70769999999993</v>
      </c>
      <c r="I209" s="4">
        <f t="shared" si="23"/>
        <v>7080.6385499999997</v>
      </c>
    </row>
    <row r="210" spans="1:9" x14ac:dyDescent="0.2">
      <c r="A210" s="1" t="s">
        <v>12</v>
      </c>
      <c r="B210" s="1" t="s">
        <v>45</v>
      </c>
      <c r="C210" s="5">
        <v>41530</v>
      </c>
      <c r="D210" s="4">
        <v>0</v>
      </c>
      <c r="E210" s="1">
        <f t="shared" si="19"/>
        <v>2013</v>
      </c>
      <c r="F210" s="1">
        <f t="shared" si="20"/>
        <v>0</v>
      </c>
      <c r="G210" s="1">
        <f t="shared" si="21"/>
        <v>0</v>
      </c>
      <c r="H210" s="6">
        <f t="shared" si="22"/>
        <v>0</v>
      </c>
      <c r="I210" s="4">
        <f t="shared" si="23"/>
        <v>0</v>
      </c>
    </row>
    <row r="211" spans="1:9" x14ac:dyDescent="0.2">
      <c r="A211" s="1" t="s">
        <v>12</v>
      </c>
      <c r="B211" s="1" t="s">
        <v>45</v>
      </c>
      <c r="C211" s="5">
        <v>41609</v>
      </c>
      <c r="D211" s="4">
        <v>99903.07</v>
      </c>
      <c r="E211" s="1">
        <f t="shared" si="19"/>
        <v>2013</v>
      </c>
      <c r="F211" s="1">
        <f t="shared" si="20"/>
        <v>3.5</v>
      </c>
      <c r="G211" s="1">
        <f t="shared" si="21"/>
        <v>11.5</v>
      </c>
      <c r="H211" s="6">
        <f t="shared" si="22"/>
        <v>6663.5347689999999</v>
      </c>
      <c r="I211" s="4">
        <f t="shared" si="23"/>
        <v>76630.649843499996</v>
      </c>
    </row>
    <row r="212" spans="1:9" x14ac:dyDescent="0.2">
      <c r="A212" s="1" t="s">
        <v>12</v>
      </c>
      <c r="B212" s="1" t="s">
        <v>45</v>
      </c>
      <c r="C212" s="5">
        <v>42036</v>
      </c>
      <c r="D212" s="4">
        <v>-6850.19</v>
      </c>
      <c r="E212" s="1">
        <f t="shared" si="19"/>
        <v>2015</v>
      </c>
      <c r="F212" s="1">
        <f t="shared" si="20"/>
        <v>1.5</v>
      </c>
      <c r="G212" s="1">
        <f t="shared" si="21"/>
        <v>13.5</v>
      </c>
      <c r="H212" s="6">
        <f t="shared" si="22"/>
        <v>-456.90767299999993</v>
      </c>
      <c r="I212" s="4">
        <f t="shared" si="23"/>
        <v>-6168.2535854999987</v>
      </c>
    </row>
    <row r="213" spans="1:9" x14ac:dyDescent="0.2">
      <c r="A213" s="1" t="s">
        <v>12</v>
      </c>
      <c r="B213" s="1" t="s">
        <v>45</v>
      </c>
      <c r="C213" s="5">
        <v>42142</v>
      </c>
      <c r="D213" s="4">
        <v>397111.56</v>
      </c>
      <c r="E213" s="1">
        <f t="shared" si="19"/>
        <v>2015</v>
      </c>
      <c r="F213" s="1">
        <f t="shared" si="20"/>
        <v>1.5</v>
      </c>
      <c r="G213" s="1">
        <f t="shared" si="21"/>
        <v>13.5</v>
      </c>
      <c r="H213" s="6">
        <f t="shared" si="22"/>
        <v>26487.341052</v>
      </c>
      <c r="I213" s="4">
        <f t="shared" si="23"/>
        <v>357579.10420200002</v>
      </c>
    </row>
    <row r="214" spans="1:9" x14ac:dyDescent="0.2">
      <c r="A214" s="1" t="s">
        <v>12</v>
      </c>
      <c r="B214" s="1" t="s">
        <v>45</v>
      </c>
      <c r="C214" s="5">
        <v>42272</v>
      </c>
      <c r="D214" s="4">
        <v>36618.199999999997</v>
      </c>
      <c r="E214" s="1">
        <f t="shared" si="19"/>
        <v>2015</v>
      </c>
      <c r="F214" s="1">
        <f t="shared" si="20"/>
        <v>1.5</v>
      </c>
      <c r="G214" s="1">
        <f t="shared" si="21"/>
        <v>13.5</v>
      </c>
      <c r="H214" s="6">
        <f t="shared" si="22"/>
        <v>2442.4339399999994</v>
      </c>
      <c r="I214" s="4">
        <f t="shared" si="23"/>
        <v>32972.858189999992</v>
      </c>
    </row>
    <row r="215" spans="1:9" x14ac:dyDescent="0.2">
      <c r="A215" s="1" t="s">
        <v>12</v>
      </c>
      <c r="B215" s="1" t="s">
        <v>45</v>
      </c>
      <c r="C215" s="5">
        <v>42488</v>
      </c>
      <c r="D215" s="4">
        <v>95055.23</v>
      </c>
      <c r="E215" s="1">
        <f t="shared" si="19"/>
        <v>2016</v>
      </c>
      <c r="F215" s="1">
        <f t="shared" si="20"/>
        <v>0.5</v>
      </c>
      <c r="G215" s="1">
        <f t="shared" si="21"/>
        <v>14.5</v>
      </c>
      <c r="H215" s="6">
        <f t="shared" si="22"/>
        <v>6340.1838409999991</v>
      </c>
      <c r="I215" s="4">
        <f t="shared" si="23"/>
        <v>91932.665694499985</v>
      </c>
    </row>
    <row r="216" spans="1:9" x14ac:dyDescent="0.2">
      <c r="A216" s="1" t="s">
        <v>12</v>
      </c>
      <c r="B216" s="1" t="s">
        <v>45</v>
      </c>
      <c r="C216" s="5">
        <v>42594</v>
      </c>
      <c r="D216" s="4">
        <v>17018.18</v>
      </c>
      <c r="E216" s="1">
        <f t="shared" si="19"/>
        <v>2016</v>
      </c>
      <c r="F216" s="1">
        <f t="shared" si="20"/>
        <v>0.5</v>
      </c>
      <c r="G216" s="1">
        <f t="shared" si="21"/>
        <v>14.5</v>
      </c>
      <c r="H216" s="6">
        <f t="shared" si="22"/>
        <v>1135.1126059999999</v>
      </c>
      <c r="I216" s="4">
        <f t="shared" si="23"/>
        <v>16459.132786999999</v>
      </c>
    </row>
    <row r="217" spans="1:9" x14ac:dyDescent="0.2">
      <c r="A217" s="1" t="s">
        <v>12</v>
      </c>
      <c r="B217" s="1" t="s">
        <v>45</v>
      </c>
      <c r="C217" s="5">
        <v>42643</v>
      </c>
      <c r="D217" s="4">
        <v>412762.43</v>
      </c>
      <c r="E217" s="1">
        <f t="shared" si="19"/>
        <v>2016</v>
      </c>
      <c r="F217" s="1">
        <f t="shared" si="20"/>
        <v>0.5</v>
      </c>
      <c r="G217" s="1">
        <f t="shared" si="21"/>
        <v>14.5</v>
      </c>
      <c r="H217" s="6">
        <f t="shared" si="22"/>
        <v>27531.254080999999</v>
      </c>
      <c r="I217" s="4">
        <f t="shared" si="23"/>
        <v>399203.1841745</v>
      </c>
    </row>
    <row r="218" spans="1:9" x14ac:dyDescent="0.2">
      <c r="A218" s="1" t="s">
        <v>12</v>
      </c>
      <c r="B218" s="1" t="s">
        <v>45</v>
      </c>
      <c r="C218" s="5">
        <v>42719</v>
      </c>
      <c r="D218" s="4">
        <v>11338.52</v>
      </c>
      <c r="E218" s="1">
        <f t="shared" si="19"/>
        <v>2016</v>
      </c>
      <c r="F218" s="1">
        <f t="shared" si="20"/>
        <v>0.5</v>
      </c>
      <c r="G218" s="1">
        <f t="shared" si="21"/>
        <v>14.5</v>
      </c>
      <c r="H218" s="6">
        <f t="shared" si="22"/>
        <v>756.27928399999996</v>
      </c>
      <c r="I218" s="4">
        <f t="shared" si="23"/>
        <v>10966.049617999999</v>
      </c>
    </row>
    <row r="219" spans="1:9" x14ac:dyDescent="0.2">
      <c r="A219" s="1" t="s">
        <v>12</v>
      </c>
      <c r="B219" s="1" t="s">
        <v>45</v>
      </c>
      <c r="C219" s="5">
        <v>42727</v>
      </c>
      <c r="D219" s="4">
        <v>15233.45</v>
      </c>
      <c r="E219" s="1">
        <f t="shared" si="19"/>
        <v>2016</v>
      </c>
      <c r="F219" s="1">
        <f t="shared" si="20"/>
        <v>0.5</v>
      </c>
      <c r="G219" s="1">
        <f t="shared" si="21"/>
        <v>14.5</v>
      </c>
      <c r="H219" s="6">
        <f t="shared" si="22"/>
        <v>1016.071115</v>
      </c>
      <c r="I219" s="4">
        <f t="shared" si="23"/>
        <v>14733.031167499999</v>
      </c>
    </row>
    <row r="220" spans="1:9" x14ac:dyDescent="0.2">
      <c r="A220" s="1" t="s">
        <v>12</v>
      </c>
      <c r="B220" s="1" t="s">
        <v>37</v>
      </c>
      <c r="C220" s="5">
        <v>17168</v>
      </c>
      <c r="D220" s="4">
        <v>1816.65</v>
      </c>
      <c r="E220" s="1">
        <f t="shared" si="19"/>
        <v>1947</v>
      </c>
      <c r="F220" s="1">
        <f t="shared" si="20"/>
        <v>69.5</v>
      </c>
      <c r="G220" s="1">
        <f t="shared" si="21"/>
        <v>-54.5</v>
      </c>
      <c r="H220" s="6">
        <f t="shared" si="22"/>
        <v>0</v>
      </c>
      <c r="I220" s="4">
        <f t="shared" si="23"/>
        <v>0</v>
      </c>
    </row>
    <row r="221" spans="1:9" x14ac:dyDescent="0.2">
      <c r="A221" s="1" t="s">
        <v>12</v>
      </c>
      <c r="B221" s="1" t="s">
        <v>37</v>
      </c>
      <c r="C221" s="5">
        <v>17899</v>
      </c>
      <c r="D221" s="4">
        <v>80.7</v>
      </c>
      <c r="E221" s="1">
        <f t="shared" si="19"/>
        <v>1949</v>
      </c>
      <c r="F221" s="1">
        <f t="shared" si="20"/>
        <v>67.5</v>
      </c>
      <c r="G221" s="1">
        <f t="shared" si="21"/>
        <v>-52.5</v>
      </c>
      <c r="H221" s="6">
        <f t="shared" si="22"/>
        <v>0</v>
      </c>
      <c r="I221" s="4">
        <f t="shared" si="23"/>
        <v>0</v>
      </c>
    </row>
    <row r="222" spans="1:9" x14ac:dyDescent="0.2">
      <c r="A222" s="1" t="s">
        <v>12</v>
      </c>
      <c r="B222" s="1" t="s">
        <v>37</v>
      </c>
      <c r="C222" s="5">
        <v>18994</v>
      </c>
      <c r="D222" s="4">
        <v>283.66000000000003</v>
      </c>
      <c r="E222" s="1">
        <f t="shared" si="19"/>
        <v>1952</v>
      </c>
      <c r="F222" s="1">
        <f t="shared" si="20"/>
        <v>64.5</v>
      </c>
      <c r="G222" s="1">
        <f t="shared" si="21"/>
        <v>-49.5</v>
      </c>
      <c r="H222" s="6">
        <f t="shared" si="22"/>
        <v>0</v>
      </c>
      <c r="I222" s="4">
        <f t="shared" si="23"/>
        <v>0</v>
      </c>
    </row>
    <row r="223" spans="1:9" x14ac:dyDescent="0.2">
      <c r="A223" s="1" t="s">
        <v>12</v>
      </c>
      <c r="B223" s="1" t="s">
        <v>37</v>
      </c>
      <c r="C223" s="5">
        <v>19725</v>
      </c>
      <c r="D223" s="4">
        <v>68.55</v>
      </c>
      <c r="E223" s="1">
        <f t="shared" si="19"/>
        <v>1954</v>
      </c>
      <c r="F223" s="1">
        <f t="shared" si="20"/>
        <v>62.5</v>
      </c>
      <c r="G223" s="1">
        <f t="shared" si="21"/>
        <v>-47.5</v>
      </c>
      <c r="H223" s="6">
        <f t="shared" si="22"/>
        <v>0</v>
      </c>
      <c r="I223" s="4">
        <f t="shared" si="23"/>
        <v>0</v>
      </c>
    </row>
    <row r="224" spans="1:9" x14ac:dyDescent="0.2">
      <c r="A224" s="1" t="s">
        <v>12</v>
      </c>
      <c r="B224" s="1" t="s">
        <v>37</v>
      </c>
      <c r="C224" s="5">
        <v>20090</v>
      </c>
      <c r="D224" s="4">
        <v>423.4</v>
      </c>
      <c r="E224" s="1">
        <f t="shared" si="19"/>
        <v>1955</v>
      </c>
      <c r="F224" s="1">
        <f t="shared" si="20"/>
        <v>61.5</v>
      </c>
      <c r="G224" s="1">
        <f t="shared" si="21"/>
        <v>-46.5</v>
      </c>
      <c r="H224" s="6">
        <f t="shared" si="22"/>
        <v>0</v>
      </c>
      <c r="I224" s="4">
        <f t="shared" si="23"/>
        <v>0</v>
      </c>
    </row>
    <row r="225" spans="1:9" x14ac:dyDescent="0.2">
      <c r="A225" s="1" t="s">
        <v>12</v>
      </c>
      <c r="B225" s="1" t="s">
        <v>37</v>
      </c>
      <c r="C225" s="5">
        <v>20821</v>
      </c>
      <c r="D225" s="4">
        <v>345.96</v>
      </c>
      <c r="E225" s="1">
        <f t="shared" si="19"/>
        <v>1957</v>
      </c>
      <c r="F225" s="1">
        <f t="shared" si="20"/>
        <v>59.5</v>
      </c>
      <c r="G225" s="1">
        <f t="shared" si="21"/>
        <v>-44.5</v>
      </c>
      <c r="H225" s="6">
        <f t="shared" si="22"/>
        <v>0</v>
      </c>
      <c r="I225" s="4">
        <f t="shared" si="23"/>
        <v>0</v>
      </c>
    </row>
    <row r="226" spans="1:9" x14ac:dyDescent="0.2">
      <c r="A226" s="1" t="s">
        <v>12</v>
      </c>
      <c r="B226" s="1" t="s">
        <v>37</v>
      </c>
      <c r="C226" s="5">
        <v>21551</v>
      </c>
      <c r="D226" s="4">
        <v>135.84</v>
      </c>
      <c r="E226" s="1">
        <f t="shared" si="19"/>
        <v>1959</v>
      </c>
      <c r="F226" s="1">
        <f t="shared" si="20"/>
        <v>57.5</v>
      </c>
      <c r="G226" s="1">
        <f t="shared" si="21"/>
        <v>-42.5</v>
      </c>
      <c r="H226" s="6">
        <f t="shared" si="22"/>
        <v>0</v>
      </c>
      <c r="I226" s="4">
        <f t="shared" si="23"/>
        <v>0</v>
      </c>
    </row>
    <row r="227" spans="1:9" x14ac:dyDescent="0.2">
      <c r="A227" s="1" t="s">
        <v>12</v>
      </c>
      <c r="B227" s="1" t="s">
        <v>37</v>
      </c>
      <c r="C227" s="5">
        <v>24108</v>
      </c>
      <c r="D227" s="4">
        <v>2025.12</v>
      </c>
      <c r="E227" s="1">
        <f t="shared" si="19"/>
        <v>1966</v>
      </c>
      <c r="F227" s="1">
        <f t="shared" si="20"/>
        <v>50.5</v>
      </c>
      <c r="G227" s="1">
        <f t="shared" si="21"/>
        <v>-35.5</v>
      </c>
      <c r="H227" s="6">
        <f t="shared" si="22"/>
        <v>0</v>
      </c>
      <c r="I227" s="4">
        <f t="shared" si="23"/>
        <v>0</v>
      </c>
    </row>
    <row r="228" spans="1:9" x14ac:dyDescent="0.2">
      <c r="A228" s="1" t="s">
        <v>12</v>
      </c>
      <c r="B228" s="1" t="s">
        <v>37</v>
      </c>
      <c r="C228" s="5">
        <v>24473</v>
      </c>
      <c r="D228" s="4">
        <v>341.3</v>
      </c>
      <c r="E228" s="1">
        <f t="shared" si="19"/>
        <v>1967</v>
      </c>
      <c r="F228" s="1">
        <f t="shared" si="20"/>
        <v>49.5</v>
      </c>
      <c r="G228" s="1">
        <f t="shared" si="21"/>
        <v>-34.5</v>
      </c>
      <c r="H228" s="6">
        <f t="shared" si="22"/>
        <v>0</v>
      </c>
      <c r="I228" s="4">
        <f t="shared" si="23"/>
        <v>0</v>
      </c>
    </row>
    <row r="229" spans="1:9" x14ac:dyDescent="0.2">
      <c r="A229" s="1" t="s">
        <v>12</v>
      </c>
      <c r="B229" s="1" t="s">
        <v>37</v>
      </c>
      <c r="C229" s="5">
        <v>25569</v>
      </c>
      <c r="D229" s="4">
        <v>413.3</v>
      </c>
      <c r="E229" s="1">
        <f t="shared" si="19"/>
        <v>1970</v>
      </c>
      <c r="F229" s="1">
        <f t="shared" si="20"/>
        <v>46.5</v>
      </c>
      <c r="G229" s="1">
        <f t="shared" si="21"/>
        <v>-31.5</v>
      </c>
      <c r="H229" s="6">
        <f t="shared" si="22"/>
        <v>0</v>
      </c>
      <c r="I229" s="4">
        <f t="shared" si="23"/>
        <v>0</v>
      </c>
    </row>
    <row r="230" spans="1:9" x14ac:dyDescent="0.2">
      <c r="A230" s="1" t="s">
        <v>12</v>
      </c>
      <c r="B230" s="1" t="s">
        <v>37</v>
      </c>
      <c r="C230" s="5">
        <v>25934</v>
      </c>
      <c r="D230" s="4">
        <v>153.51</v>
      </c>
      <c r="E230" s="1">
        <f t="shared" si="19"/>
        <v>1971</v>
      </c>
      <c r="F230" s="1">
        <f t="shared" si="20"/>
        <v>45.5</v>
      </c>
      <c r="G230" s="1">
        <f t="shared" si="21"/>
        <v>-30.5</v>
      </c>
      <c r="H230" s="6">
        <f t="shared" si="22"/>
        <v>0</v>
      </c>
      <c r="I230" s="4">
        <f t="shared" si="23"/>
        <v>0</v>
      </c>
    </row>
    <row r="231" spans="1:9" x14ac:dyDescent="0.2">
      <c r="A231" s="1" t="s">
        <v>12</v>
      </c>
      <c r="B231" s="1" t="s">
        <v>37</v>
      </c>
      <c r="C231" s="5">
        <v>27030</v>
      </c>
      <c r="D231" s="4">
        <v>114.54</v>
      </c>
      <c r="E231" s="1">
        <f t="shared" si="19"/>
        <v>1974</v>
      </c>
      <c r="F231" s="1">
        <f t="shared" si="20"/>
        <v>42.5</v>
      </c>
      <c r="G231" s="1">
        <f t="shared" si="21"/>
        <v>-27.5</v>
      </c>
      <c r="H231" s="6">
        <f t="shared" si="22"/>
        <v>0</v>
      </c>
      <c r="I231" s="4">
        <f t="shared" si="23"/>
        <v>0</v>
      </c>
    </row>
    <row r="232" spans="1:9" x14ac:dyDescent="0.2">
      <c r="A232" s="1" t="s">
        <v>12</v>
      </c>
      <c r="B232" s="1" t="s">
        <v>37</v>
      </c>
      <c r="C232" s="5">
        <v>27760</v>
      </c>
      <c r="D232" s="4">
        <v>1611.16</v>
      </c>
      <c r="E232" s="1">
        <f t="shared" si="19"/>
        <v>1976</v>
      </c>
      <c r="F232" s="1">
        <f t="shared" si="20"/>
        <v>40.5</v>
      </c>
      <c r="G232" s="1">
        <f t="shared" si="21"/>
        <v>-25.5</v>
      </c>
      <c r="H232" s="6">
        <f t="shared" si="22"/>
        <v>0</v>
      </c>
      <c r="I232" s="4">
        <f t="shared" si="23"/>
        <v>0</v>
      </c>
    </row>
    <row r="233" spans="1:9" x14ac:dyDescent="0.2">
      <c r="A233" s="1" t="s">
        <v>12</v>
      </c>
      <c r="B233" s="1" t="s">
        <v>37</v>
      </c>
      <c r="C233" s="5">
        <v>28126</v>
      </c>
      <c r="D233" s="4">
        <v>388.8</v>
      </c>
      <c r="E233" s="1">
        <f t="shared" si="19"/>
        <v>1977</v>
      </c>
      <c r="F233" s="1">
        <f t="shared" si="20"/>
        <v>39.5</v>
      </c>
      <c r="G233" s="1">
        <f t="shared" si="21"/>
        <v>-24.5</v>
      </c>
      <c r="H233" s="6">
        <f t="shared" si="22"/>
        <v>0</v>
      </c>
      <c r="I233" s="4">
        <f t="shared" si="23"/>
        <v>0</v>
      </c>
    </row>
    <row r="234" spans="1:9" x14ac:dyDescent="0.2">
      <c r="A234" s="1" t="s">
        <v>12</v>
      </c>
      <c r="B234" s="1" t="s">
        <v>37</v>
      </c>
      <c r="C234" s="5">
        <v>29587</v>
      </c>
      <c r="D234" s="4">
        <v>3445.28</v>
      </c>
      <c r="E234" s="1">
        <f t="shared" si="19"/>
        <v>1981</v>
      </c>
      <c r="F234" s="1">
        <f t="shared" si="20"/>
        <v>35.5</v>
      </c>
      <c r="G234" s="1">
        <f t="shared" si="21"/>
        <v>-20.5</v>
      </c>
      <c r="H234" s="6">
        <f t="shared" si="22"/>
        <v>0</v>
      </c>
      <c r="I234" s="4">
        <f t="shared" si="23"/>
        <v>0</v>
      </c>
    </row>
    <row r="235" spans="1:9" x14ac:dyDescent="0.2">
      <c r="A235" s="1" t="s">
        <v>12</v>
      </c>
      <c r="B235" s="1" t="s">
        <v>37</v>
      </c>
      <c r="C235" s="5">
        <v>29952</v>
      </c>
      <c r="D235" s="4">
        <v>1696.74</v>
      </c>
      <c r="E235" s="1">
        <f t="shared" si="19"/>
        <v>1982</v>
      </c>
      <c r="F235" s="1">
        <f t="shared" si="20"/>
        <v>34.5</v>
      </c>
      <c r="G235" s="1">
        <f t="shared" si="21"/>
        <v>-19.5</v>
      </c>
      <c r="H235" s="6">
        <f t="shared" si="22"/>
        <v>0</v>
      </c>
      <c r="I235" s="4">
        <f t="shared" si="23"/>
        <v>0</v>
      </c>
    </row>
    <row r="236" spans="1:9" x14ac:dyDescent="0.2">
      <c r="A236" s="1" t="s">
        <v>12</v>
      </c>
      <c r="B236" s="1" t="s">
        <v>37</v>
      </c>
      <c r="C236" s="5">
        <v>30317</v>
      </c>
      <c r="D236" s="4">
        <v>3000.58</v>
      </c>
      <c r="E236" s="1">
        <f t="shared" si="19"/>
        <v>1983</v>
      </c>
      <c r="F236" s="1">
        <f t="shared" si="20"/>
        <v>33.5</v>
      </c>
      <c r="G236" s="1">
        <f t="shared" si="21"/>
        <v>-18.5</v>
      </c>
      <c r="H236" s="6">
        <f t="shared" si="22"/>
        <v>0</v>
      </c>
      <c r="I236" s="4">
        <f t="shared" si="23"/>
        <v>0</v>
      </c>
    </row>
    <row r="237" spans="1:9" x14ac:dyDescent="0.2">
      <c r="A237" s="1" t="s">
        <v>12</v>
      </c>
      <c r="B237" s="1" t="s">
        <v>37</v>
      </c>
      <c r="C237" s="5">
        <v>31048</v>
      </c>
      <c r="D237" s="4">
        <v>1282.31</v>
      </c>
      <c r="E237" s="1">
        <f t="shared" si="19"/>
        <v>1985</v>
      </c>
      <c r="F237" s="1">
        <f t="shared" si="20"/>
        <v>31.5</v>
      </c>
      <c r="G237" s="1">
        <f t="shared" si="21"/>
        <v>-16.5</v>
      </c>
      <c r="H237" s="6">
        <f t="shared" si="22"/>
        <v>0</v>
      </c>
      <c r="I237" s="4">
        <f t="shared" si="23"/>
        <v>0</v>
      </c>
    </row>
    <row r="238" spans="1:9" x14ac:dyDescent="0.2">
      <c r="A238" s="1" t="s">
        <v>12</v>
      </c>
      <c r="B238" s="1" t="s">
        <v>37</v>
      </c>
      <c r="C238" s="5">
        <v>33239</v>
      </c>
      <c r="D238" s="4">
        <v>31089.03</v>
      </c>
      <c r="E238" s="1">
        <f t="shared" si="19"/>
        <v>1991</v>
      </c>
      <c r="F238" s="1">
        <f t="shared" si="20"/>
        <v>25.5</v>
      </c>
      <c r="G238" s="1">
        <f t="shared" si="21"/>
        <v>-10.5</v>
      </c>
      <c r="H238" s="6">
        <f t="shared" si="22"/>
        <v>0</v>
      </c>
      <c r="I238" s="4">
        <f t="shared" si="23"/>
        <v>0</v>
      </c>
    </row>
    <row r="239" spans="1:9" x14ac:dyDescent="0.2">
      <c r="A239" s="1" t="s">
        <v>12</v>
      </c>
      <c r="B239" s="1" t="s">
        <v>37</v>
      </c>
      <c r="C239" s="5">
        <v>33970</v>
      </c>
      <c r="D239" s="4">
        <v>1792.79</v>
      </c>
      <c r="E239" s="1">
        <f t="shared" si="19"/>
        <v>1993</v>
      </c>
      <c r="F239" s="1">
        <f t="shared" si="20"/>
        <v>23.5</v>
      </c>
      <c r="G239" s="1">
        <f t="shared" si="21"/>
        <v>-8.5</v>
      </c>
      <c r="H239" s="6">
        <f t="shared" si="22"/>
        <v>0</v>
      </c>
      <c r="I239" s="4">
        <f t="shared" si="23"/>
        <v>0</v>
      </c>
    </row>
    <row r="240" spans="1:9" x14ac:dyDescent="0.2">
      <c r="A240" s="1" t="s">
        <v>12</v>
      </c>
      <c r="B240" s="1" t="s">
        <v>37</v>
      </c>
      <c r="C240" s="5">
        <v>37622</v>
      </c>
      <c r="D240" s="4">
        <v>0</v>
      </c>
      <c r="E240" s="1">
        <f t="shared" si="19"/>
        <v>2003</v>
      </c>
      <c r="F240" s="1">
        <f t="shared" si="20"/>
        <v>0</v>
      </c>
      <c r="G240" s="1">
        <f t="shared" si="21"/>
        <v>0</v>
      </c>
      <c r="H240" s="6">
        <f t="shared" si="22"/>
        <v>0</v>
      </c>
      <c r="I240" s="4">
        <f t="shared" si="23"/>
        <v>0</v>
      </c>
    </row>
    <row r="241" spans="1:9" x14ac:dyDescent="0.2">
      <c r="A241" s="1" t="s">
        <v>12</v>
      </c>
      <c r="B241" s="1" t="s">
        <v>37</v>
      </c>
      <c r="C241" s="5">
        <v>38769</v>
      </c>
      <c r="D241" s="4">
        <v>24198.720000000001</v>
      </c>
      <c r="E241" s="1">
        <f t="shared" si="19"/>
        <v>2006</v>
      </c>
      <c r="F241" s="1">
        <f t="shared" si="20"/>
        <v>10.5</v>
      </c>
      <c r="G241" s="1">
        <f t="shared" si="21"/>
        <v>4.5</v>
      </c>
      <c r="H241" s="6">
        <f t="shared" si="22"/>
        <v>1614.0546239999999</v>
      </c>
      <c r="I241" s="4">
        <f t="shared" si="23"/>
        <v>7263.2458079999997</v>
      </c>
    </row>
    <row r="242" spans="1:9" x14ac:dyDescent="0.2">
      <c r="A242" s="1" t="s">
        <v>12</v>
      </c>
      <c r="B242" s="1" t="s">
        <v>37</v>
      </c>
      <c r="C242" s="5">
        <v>39098</v>
      </c>
      <c r="D242" s="4">
        <v>1850.55</v>
      </c>
      <c r="E242" s="1">
        <f t="shared" si="19"/>
        <v>2007</v>
      </c>
      <c r="F242" s="1">
        <f t="shared" si="20"/>
        <v>9.5</v>
      </c>
      <c r="G242" s="1">
        <f t="shared" si="21"/>
        <v>5.5</v>
      </c>
      <c r="H242" s="6">
        <f t="shared" si="22"/>
        <v>123.43168499999999</v>
      </c>
      <c r="I242" s="4">
        <f t="shared" si="23"/>
        <v>678.87426749999997</v>
      </c>
    </row>
    <row r="243" spans="1:9" x14ac:dyDescent="0.2">
      <c r="A243" s="1" t="s">
        <v>12</v>
      </c>
      <c r="B243" s="1" t="s">
        <v>37</v>
      </c>
      <c r="C243" s="5">
        <v>39813</v>
      </c>
      <c r="D243" s="4">
        <v>3359398.74</v>
      </c>
      <c r="E243" s="1">
        <f t="shared" si="19"/>
        <v>2008</v>
      </c>
      <c r="F243" s="1">
        <f t="shared" si="20"/>
        <v>8.5</v>
      </c>
      <c r="G243" s="1">
        <f t="shared" si="21"/>
        <v>6.5</v>
      </c>
      <c r="H243" s="6">
        <f t="shared" si="22"/>
        <v>224071.89595800001</v>
      </c>
      <c r="I243" s="4">
        <f t="shared" si="23"/>
        <v>1456467.323727</v>
      </c>
    </row>
    <row r="244" spans="1:9" x14ac:dyDescent="0.2">
      <c r="A244" s="1" t="s">
        <v>12</v>
      </c>
      <c r="B244" s="1" t="s">
        <v>37</v>
      </c>
      <c r="C244" s="5">
        <v>39898</v>
      </c>
      <c r="D244" s="4">
        <v>260881.33</v>
      </c>
      <c r="E244" s="1">
        <f t="shared" si="19"/>
        <v>2009</v>
      </c>
      <c r="F244" s="1">
        <f t="shared" si="20"/>
        <v>7.5</v>
      </c>
      <c r="G244" s="1">
        <f t="shared" si="21"/>
        <v>7.5</v>
      </c>
      <c r="H244" s="6">
        <f t="shared" si="22"/>
        <v>17400.784710999997</v>
      </c>
      <c r="I244" s="4">
        <f t="shared" si="23"/>
        <v>130505.88533249998</v>
      </c>
    </row>
    <row r="245" spans="1:9" x14ac:dyDescent="0.2">
      <c r="A245" s="1" t="s">
        <v>12</v>
      </c>
      <c r="B245" s="1" t="s">
        <v>37</v>
      </c>
      <c r="C245" s="5">
        <v>41060</v>
      </c>
      <c r="D245" s="4">
        <v>17635.259999999998</v>
      </c>
      <c r="E245" s="1">
        <f t="shared" si="19"/>
        <v>2012</v>
      </c>
      <c r="F245" s="1">
        <f t="shared" si="20"/>
        <v>4.5</v>
      </c>
      <c r="G245" s="1">
        <f t="shared" si="21"/>
        <v>10.5</v>
      </c>
      <c r="H245" s="6">
        <f t="shared" si="22"/>
        <v>1176.2718419999999</v>
      </c>
      <c r="I245" s="4">
        <f t="shared" si="23"/>
        <v>12350.854340999998</v>
      </c>
    </row>
    <row r="246" spans="1:9" x14ac:dyDescent="0.2">
      <c r="A246" s="1" t="s">
        <v>12</v>
      </c>
      <c r="B246" s="1" t="s">
        <v>37</v>
      </c>
      <c r="C246" s="5">
        <v>41306</v>
      </c>
      <c r="D246" s="4">
        <v>297.02</v>
      </c>
      <c r="E246" s="1">
        <f t="shared" si="19"/>
        <v>2013</v>
      </c>
      <c r="F246" s="1">
        <f t="shared" si="20"/>
        <v>3.5</v>
      </c>
      <c r="G246" s="1">
        <f t="shared" si="21"/>
        <v>11.5</v>
      </c>
      <c r="H246" s="6">
        <f t="shared" si="22"/>
        <v>19.811233999999999</v>
      </c>
      <c r="I246" s="4">
        <f t="shared" si="23"/>
        <v>227.82919099999998</v>
      </c>
    </row>
    <row r="247" spans="1:9" x14ac:dyDescent="0.2">
      <c r="A247" s="1" t="s">
        <v>12</v>
      </c>
      <c r="B247" s="1" t="s">
        <v>37</v>
      </c>
      <c r="C247" s="5">
        <v>41395</v>
      </c>
      <c r="D247" s="4">
        <v>0</v>
      </c>
      <c r="E247" s="1">
        <f t="shared" si="19"/>
        <v>2013</v>
      </c>
      <c r="F247" s="1">
        <f t="shared" si="20"/>
        <v>0</v>
      </c>
      <c r="G247" s="1">
        <f t="shared" si="21"/>
        <v>0</v>
      </c>
      <c r="H247" s="6">
        <f t="shared" si="22"/>
        <v>0</v>
      </c>
      <c r="I247" s="4">
        <f t="shared" si="23"/>
        <v>0</v>
      </c>
    </row>
    <row r="248" spans="1:9" x14ac:dyDescent="0.2">
      <c r="A248" s="1" t="s">
        <v>12</v>
      </c>
      <c r="B248" s="1" t="s">
        <v>37</v>
      </c>
      <c r="C248" s="5">
        <v>41671</v>
      </c>
      <c r="D248" s="4">
        <v>46.39</v>
      </c>
      <c r="E248" s="1">
        <f t="shared" si="19"/>
        <v>2014</v>
      </c>
      <c r="F248" s="1">
        <f t="shared" si="20"/>
        <v>2.5</v>
      </c>
      <c r="G248" s="1">
        <f t="shared" si="21"/>
        <v>12.5</v>
      </c>
      <c r="H248" s="6">
        <f t="shared" si="22"/>
        <v>3.0942129999999999</v>
      </c>
      <c r="I248" s="4">
        <f t="shared" si="23"/>
        <v>38.677662499999997</v>
      </c>
    </row>
    <row r="249" spans="1:9" x14ac:dyDescent="0.2">
      <c r="A249" s="1" t="s">
        <v>12</v>
      </c>
      <c r="B249" s="1" t="s">
        <v>37</v>
      </c>
      <c r="C249" s="5">
        <v>42036</v>
      </c>
      <c r="D249" s="4">
        <v>-343.41</v>
      </c>
      <c r="E249" s="1">
        <f t="shared" si="19"/>
        <v>2015</v>
      </c>
      <c r="F249" s="1">
        <f t="shared" si="20"/>
        <v>1.5</v>
      </c>
      <c r="G249" s="1">
        <f t="shared" si="21"/>
        <v>13.5</v>
      </c>
      <c r="H249" s="6">
        <f t="shared" si="22"/>
        <v>-22.905446999999999</v>
      </c>
      <c r="I249" s="4">
        <f t="shared" si="23"/>
        <v>-309.22353449999997</v>
      </c>
    </row>
    <row r="250" spans="1:9" x14ac:dyDescent="0.2">
      <c r="A250" s="1" t="s">
        <v>12</v>
      </c>
      <c r="B250" s="1" t="s">
        <v>37</v>
      </c>
      <c r="C250" s="5">
        <v>42309</v>
      </c>
      <c r="D250" s="4">
        <v>5136.26</v>
      </c>
      <c r="E250" s="1">
        <f t="shared" si="19"/>
        <v>2015</v>
      </c>
      <c r="F250" s="1">
        <f t="shared" si="20"/>
        <v>1.5</v>
      </c>
      <c r="G250" s="1">
        <f t="shared" si="21"/>
        <v>13.5</v>
      </c>
      <c r="H250" s="6">
        <f t="shared" si="22"/>
        <v>342.58854200000002</v>
      </c>
      <c r="I250" s="4">
        <f t="shared" si="23"/>
        <v>4624.9453170000006</v>
      </c>
    </row>
    <row r="251" spans="1:9" x14ac:dyDescent="0.2">
      <c r="A251" s="1" t="s">
        <v>12</v>
      </c>
      <c r="B251" s="1" t="s">
        <v>37</v>
      </c>
      <c r="C251" s="5">
        <v>42461</v>
      </c>
      <c r="D251" s="4">
        <v>237.96</v>
      </c>
      <c r="E251" s="1">
        <f t="shared" si="19"/>
        <v>2016</v>
      </c>
      <c r="F251" s="1">
        <f t="shared" si="20"/>
        <v>0.5</v>
      </c>
      <c r="G251" s="1">
        <f t="shared" si="21"/>
        <v>14.5</v>
      </c>
      <c r="H251" s="6">
        <f t="shared" si="22"/>
        <v>15.871931999999999</v>
      </c>
      <c r="I251" s="4">
        <f t="shared" si="23"/>
        <v>230.14301399999999</v>
      </c>
    </row>
    <row r="252" spans="1:9" x14ac:dyDescent="0.2">
      <c r="A252" s="1" t="s">
        <v>12</v>
      </c>
      <c r="B252" s="1" t="s">
        <v>37</v>
      </c>
      <c r="C252" s="5">
        <v>42499</v>
      </c>
      <c r="D252" s="4">
        <v>41478.81</v>
      </c>
      <c r="E252" s="1">
        <f t="shared" si="19"/>
        <v>2016</v>
      </c>
      <c r="F252" s="1">
        <f t="shared" si="20"/>
        <v>0.5</v>
      </c>
      <c r="G252" s="1">
        <f t="shared" si="21"/>
        <v>14.5</v>
      </c>
      <c r="H252" s="6">
        <f t="shared" si="22"/>
        <v>2766.6366269999999</v>
      </c>
      <c r="I252" s="4">
        <f t="shared" si="23"/>
        <v>40116.231091499998</v>
      </c>
    </row>
    <row r="253" spans="1:9" x14ac:dyDescent="0.2">
      <c r="A253" s="1" t="s">
        <v>12</v>
      </c>
      <c r="B253" s="1" t="s">
        <v>30</v>
      </c>
      <c r="C253" s="5">
        <v>21186</v>
      </c>
      <c r="D253" s="4">
        <v>1248.3</v>
      </c>
      <c r="E253" s="1">
        <f t="shared" si="19"/>
        <v>1958</v>
      </c>
      <c r="F253" s="1">
        <f t="shared" si="20"/>
        <v>58.5</v>
      </c>
      <c r="G253" s="1">
        <f t="shared" si="21"/>
        <v>-43.5</v>
      </c>
      <c r="H253" s="6">
        <f t="shared" si="22"/>
        <v>0</v>
      </c>
      <c r="I253" s="4">
        <f t="shared" si="23"/>
        <v>0</v>
      </c>
    </row>
    <row r="254" spans="1:9" x14ac:dyDescent="0.2">
      <c r="A254" s="1" t="s">
        <v>12</v>
      </c>
      <c r="B254" s="1" t="s">
        <v>30</v>
      </c>
      <c r="C254" s="5">
        <v>28856</v>
      </c>
      <c r="D254" s="4">
        <v>2440.67</v>
      </c>
      <c r="E254" s="1">
        <f t="shared" si="19"/>
        <v>1979</v>
      </c>
      <c r="F254" s="1">
        <f t="shared" si="20"/>
        <v>37.5</v>
      </c>
      <c r="G254" s="1">
        <f t="shared" si="21"/>
        <v>-22.5</v>
      </c>
      <c r="H254" s="6">
        <f t="shared" si="22"/>
        <v>0</v>
      </c>
      <c r="I254" s="4">
        <f t="shared" si="23"/>
        <v>0</v>
      </c>
    </row>
    <row r="255" spans="1:9" x14ac:dyDescent="0.2">
      <c r="A255" s="1" t="s">
        <v>12</v>
      </c>
      <c r="B255" s="1" t="s">
        <v>30</v>
      </c>
      <c r="C255" s="5">
        <v>29221</v>
      </c>
      <c r="D255" s="4">
        <v>2934.77</v>
      </c>
      <c r="E255" s="1">
        <f t="shared" si="19"/>
        <v>1980</v>
      </c>
      <c r="F255" s="1">
        <f t="shared" si="20"/>
        <v>36.5</v>
      </c>
      <c r="G255" s="1">
        <f t="shared" si="21"/>
        <v>-21.5</v>
      </c>
      <c r="H255" s="6">
        <f t="shared" si="22"/>
        <v>0</v>
      </c>
      <c r="I255" s="4">
        <f t="shared" si="23"/>
        <v>0</v>
      </c>
    </row>
    <row r="256" spans="1:9" x14ac:dyDescent="0.2">
      <c r="A256" s="1" t="s">
        <v>12</v>
      </c>
      <c r="B256" s="1" t="s">
        <v>30</v>
      </c>
      <c r="C256" s="5">
        <v>30317</v>
      </c>
      <c r="D256" s="4">
        <v>17113.980000000003</v>
      </c>
      <c r="E256" s="1">
        <f t="shared" si="19"/>
        <v>1983</v>
      </c>
      <c r="F256" s="1">
        <f t="shared" si="20"/>
        <v>33.5</v>
      </c>
      <c r="G256" s="1">
        <f t="shared" si="21"/>
        <v>-18.5</v>
      </c>
      <c r="H256" s="6">
        <f t="shared" si="22"/>
        <v>0</v>
      </c>
      <c r="I256" s="4">
        <f t="shared" si="23"/>
        <v>0</v>
      </c>
    </row>
    <row r="257" spans="1:9" x14ac:dyDescent="0.2">
      <c r="A257" s="1" t="s">
        <v>12</v>
      </c>
      <c r="B257" s="1" t="s">
        <v>30</v>
      </c>
      <c r="C257" s="5">
        <v>30682</v>
      </c>
      <c r="D257" s="4">
        <v>4969.6399999999994</v>
      </c>
      <c r="E257" s="1">
        <f t="shared" si="19"/>
        <v>1984</v>
      </c>
      <c r="F257" s="1">
        <f t="shared" si="20"/>
        <v>32.5</v>
      </c>
      <c r="G257" s="1">
        <f t="shared" si="21"/>
        <v>-17.5</v>
      </c>
      <c r="H257" s="6">
        <f t="shared" si="22"/>
        <v>0</v>
      </c>
      <c r="I257" s="4">
        <f t="shared" si="23"/>
        <v>0</v>
      </c>
    </row>
    <row r="258" spans="1:9" x14ac:dyDescent="0.2">
      <c r="A258" s="1" t="s">
        <v>12</v>
      </c>
      <c r="B258" s="1" t="s">
        <v>30</v>
      </c>
      <c r="C258" s="5">
        <v>31048</v>
      </c>
      <c r="D258" s="4">
        <v>14568.240000000002</v>
      </c>
      <c r="E258" s="1">
        <f t="shared" si="19"/>
        <v>1985</v>
      </c>
      <c r="F258" s="1">
        <f t="shared" si="20"/>
        <v>31.5</v>
      </c>
      <c r="G258" s="1">
        <f t="shared" si="21"/>
        <v>-16.5</v>
      </c>
      <c r="H258" s="6">
        <f t="shared" si="22"/>
        <v>0</v>
      </c>
      <c r="I258" s="4">
        <f t="shared" si="23"/>
        <v>0</v>
      </c>
    </row>
    <row r="259" spans="1:9" x14ac:dyDescent="0.2">
      <c r="A259" s="1" t="s">
        <v>12</v>
      </c>
      <c r="B259" s="1" t="s">
        <v>30</v>
      </c>
      <c r="C259" s="5">
        <v>31413</v>
      </c>
      <c r="D259" s="4">
        <v>0</v>
      </c>
      <c r="E259" s="1">
        <f t="shared" si="19"/>
        <v>1986</v>
      </c>
      <c r="F259" s="1">
        <f t="shared" si="20"/>
        <v>0</v>
      </c>
      <c r="G259" s="1">
        <f t="shared" si="21"/>
        <v>0</v>
      </c>
      <c r="H259" s="6">
        <f t="shared" si="22"/>
        <v>0</v>
      </c>
      <c r="I259" s="4">
        <f t="shared" si="23"/>
        <v>0</v>
      </c>
    </row>
    <row r="260" spans="1:9" x14ac:dyDescent="0.2">
      <c r="A260" s="1" t="s">
        <v>12</v>
      </c>
      <c r="B260" s="1" t="s">
        <v>30</v>
      </c>
      <c r="C260" s="5">
        <v>32509</v>
      </c>
      <c r="D260" s="4">
        <v>6430.33</v>
      </c>
      <c r="E260" s="1">
        <f t="shared" si="19"/>
        <v>1989</v>
      </c>
      <c r="F260" s="1">
        <f t="shared" si="20"/>
        <v>27.5</v>
      </c>
      <c r="G260" s="1">
        <f t="shared" si="21"/>
        <v>-12.5</v>
      </c>
      <c r="H260" s="6">
        <f t="shared" si="22"/>
        <v>0</v>
      </c>
      <c r="I260" s="4">
        <f t="shared" si="23"/>
        <v>0</v>
      </c>
    </row>
    <row r="261" spans="1:9" x14ac:dyDescent="0.2">
      <c r="A261" s="1" t="s">
        <v>12</v>
      </c>
      <c r="B261" s="1" t="s">
        <v>30</v>
      </c>
      <c r="C261" s="5">
        <v>33604</v>
      </c>
      <c r="D261" s="4">
        <v>69112.09</v>
      </c>
      <c r="E261" s="1">
        <f t="shared" ref="E261:E324" si="24">YEAR(C261)</f>
        <v>1992</v>
      </c>
      <c r="F261" s="1">
        <f t="shared" ref="F261:F324" si="25">IF(D261&lt;&gt;0,YEARFRAC($D$1,DATE(YEAR(C261),6,30),0),)</f>
        <v>24.5</v>
      </c>
      <c r="G261" s="1">
        <f t="shared" ref="G261:G324" si="26">IF(F261&lt;&gt;0,$F$1-F261,0)</f>
        <v>-9.5</v>
      </c>
      <c r="H261" s="6">
        <f t="shared" ref="H261:H324" si="27">IF(G261&lt;=0,0,D261*$H$1)</f>
        <v>0</v>
      </c>
      <c r="I261" s="4">
        <f t="shared" ref="I261:I324" si="28">G261*H261</f>
        <v>0</v>
      </c>
    </row>
    <row r="262" spans="1:9" x14ac:dyDescent="0.2">
      <c r="A262" s="1" t="s">
        <v>12</v>
      </c>
      <c r="B262" s="1" t="s">
        <v>30</v>
      </c>
      <c r="C262" s="5">
        <v>33970</v>
      </c>
      <c r="D262" s="4">
        <v>4216.75</v>
      </c>
      <c r="E262" s="1">
        <f t="shared" si="24"/>
        <v>1993</v>
      </c>
      <c r="F262" s="1">
        <f t="shared" si="25"/>
        <v>23.5</v>
      </c>
      <c r="G262" s="1">
        <f t="shared" si="26"/>
        <v>-8.5</v>
      </c>
      <c r="H262" s="6">
        <f t="shared" si="27"/>
        <v>0</v>
      </c>
      <c r="I262" s="4">
        <f t="shared" si="28"/>
        <v>0</v>
      </c>
    </row>
    <row r="263" spans="1:9" x14ac:dyDescent="0.2">
      <c r="A263" s="1" t="s">
        <v>12</v>
      </c>
      <c r="B263" s="1" t="s">
        <v>30</v>
      </c>
      <c r="C263" s="5">
        <v>34335</v>
      </c>
      <c r="D263" s="4">
        <v>19396.71</v>
      </c>
      <c r="E263" s="1">
        <f t="shared" si="24"/>
        <v>1994</v>
      </c>
      <c r="F263" s="1">
        <f t="shared" si="25"/>
        <v>22.5</v>
      </c>
      <c r="G263" s="1">
        <f t="shared" si="26"/>
        <v>-7.5</v>
      </c>
      <c r="H263" s="6">
        <f t="shared" si="27"/>
        <v>0</v>
      </c>
      <c r="I263" s="4">
        <f t="shared" si="28"/>
        <v>0</v>
      </c>
    </row>
    <row r="264" spans="1:9" x14ac:dyDescent="0.2">
      <c r="A264" s="1" t="s">
        <v>12</v>
      </c>
      <c r="B264" s="1" t="s">
        <v>30</v>
      </c>
      <c r="C264" s="5">
        <v>36892</v>
      </c>
      <c r="D264" s="4">
        <v>166772.82</v>
      </c>
      <c r="E264" s="1">
        <f t="shared" si="24"/>
        <v>2001</v>
      </c>
      <c r="F264" s="1">
        <f t="shared" si="25"/>
        <v>15.5</v>
      </c>
      <c r="G264" s="1">
        <f t="shared" si="26"/>
        <v>-0.5</v>
      </c>
      <c r="H264" s="6">
        <f t="shared" si="27"/>
        <v>0</v>
      </c>
      <c r="I264" s="4">
        <f t="shared" si="28"/>
        <v>0</v>
      </c>
    </row>
    <row r="265" spans="1:9" x14ac:dyDescent="0.2">
      <c r="A265" s="1" t="s">
        <v>12</v>
      </c>
      <c r="B265" s="1" t="s">
        <v>30</v>
      </c>
      <c r="C265" s="5">
        <v>37257</v>
      </c>
      <c r="D265" s="4">
        <v>8331.01</v>
      </c>
      <c r="E265" s="1">
        <f t="shared" si="24"/>
        <v>2002</v>
      </c>
      <c r="F265" s="1">
        <f t="shared" si="25"/>
        <v>14.5</v>
      </c>
      <c r="G265" s="1">
        <f t="shared" si="26"/>
        <v>0.5</v>
      </c>
      <c r="H265" s="6">
        <f t="shared" si="27"/>
        <v>555.67836699999998</v>
      </c>
      <c r="I265" s="4">
        <f t="shared" si="28"/>
        <v>277.83918349999999</v>
      </c>
    </row>
    <row r="266" spans="1:9" x14ac:dyDescent="0.2">
      <c r="A266" s="1" t="s">
        <v>12</v>
      </c>
      <c r="B266" s="1" t="s">
        <v>30</v>
      </c>
      <c r="C266" s="5">
        <v>37622</v>
      </c>
      <c r="D266" s="4">
        <v>1945.43</v>
      </c>
      <c r="E266" s="1">
        <f t="shared" si="24"/>
        <v>2003</v>
      </c>
      <c r="F266" s="1">
        <f t="shared" si="25"/>
        <v>13.5</v>
      </c>
      <c r="G266" s="1">
        <f t="shared" si="26"/>
        <v>1.5</v>
      </c>
      <c r="H266" s="6">
        <f t="shared" si="27"/>
        <v>129.76018099999999</v>
      </c>
      <c r="I266" s="4">
        <f t="shared" si="28"/>
        <v>194.64027149999998</v>
      </c>
    </row>
    <row r="267" spans="1:9" x14ac:dyDescent="0.2">
      <c r="A267" s="1" t="s">
        <v>12</v>
      </c>
      <c r="B267" s="1" t="s">
        <v>30</v>
      </c>
      <c r="C267" s="5">
        <v>38769</v>
      </c>
      <c r="D267" s="4">
        <v>47478.06</v>
      </c>
      <c r="E267" s="1">
        <f t="shared" si="24"/>
        <v>2006</v>
      </c>
      <c r="F267" s="1">
        <f t="shared" si="25"/>
        <v>10.5</v>
      </c>
      <c r="G267" s="1">
        <f t="shared" si="26"/>
        <v>4.5</v>
      </c>
      <c r="H267" s="6">
        <f t="shared" si="27"/>
        <v>3166.7866019999997</v>
      </c>
      <c r="I267" s="4">
        <f t="shared" si="28"/>
        <v>14250.539708999999</v>
      </c>
    </row>
    <row r="268" spans="1:9" x14ac:dyDescent="0.2">
      <c r="A268" s="1" t="s">
        <v>12</v>
      </c>
      <c r="B268" s="1" t="s">
        <v>30</v>
      </c>
      <c r="C268" s="5">
        <v>39098</v>
      </c>
      <c r="D268" s="4">
        <v>51561.48</v>
      </c>
      <c r="E268" s="1">
        <f t="shared" si="24"/>
        <v>2007</v>
      </c>
      <c r="F268" s="1">
        <f t="shared" si="25"/>
        <v>9.5</v>
      </c>
      <c r="G268" s="1">
        <f t="shared" si="26"/>
        <v>5.5</v>
      </c>
      <c r="H268" s="6">
        <f t="shared" si="27"/>
        <v>3439.1507160000001</v>
      </c>
      <c r="I268" s="4">
        <f t="shared" si="28"/>
        <v>18915.328937999999</v>
      </c>
    </row>
    <row r="269" spans="1:9" x14ac:dyDescent="0.2">
      <c r="A269" s="1" t="s">
        <v>12</v>
      </c>
      <c r="B269" s="1" t="s">
        <v>30</v>
      </c>
      <c r="C269" s="5">
        <v>39813</v>
      </c>
      <c r="D269" s="4">
        <v>4814.2700000000004</v>
      </c>
      <c r="E269" s="1">
        <f t="shared" si="24"/>
        <v>2008</v>
      </c>
      <c r="F269" s="1">
        <f t="shared" si="25"/>
        <v>8.5</v>
      </c>
      <c r="G269" s="1">
        <f t="shared" si="26"/>
        <v>6.5</v>
      </c>
      <c r="H269" s="6">
        <f t="shared" si="27"/>
        <v>321.11180899999999</v>
      </c>
      <c r="I269" s="4">
        <f t="shared" si="28"/>
        <v>2087.2267585</v>
      </c>
    </row>
    <row r="270" spans="1:9" x14ac:dyDescent="0.2">
      <c r="A270" s="1" t="s">
        <v>12</v>
      </c>
      <c r="B270" s="1" t="s">
        <v>30</v>
      </c>
      <c r="C270" s="5">
        <v>40219</v>
      </c>
      <c r="D270" s="4">
        <v>9140.56</v>
      </c>
      <c r="E270" s="1">
        <f t="shared" si="24"/>
        <v>2010</v>
      </c>
      <c r="F270" s="1">
        <f t="shared" si="25"/>
        <v>6.5</v>
      </c>
      <c r="G270" s="1">
        <f t="shared" si="26"/>
        <v>8.5</v>
      </c>
      <c r="H270" s="6">
        <f t="shared" si="27"/>
        <v>609.67535199999998</v>
      </c>
      <c r="I270" s="4">
        <f t="shared" si="28"/>
        <v>5182.2404919999999</v>
      </c>
    </row>
    <row r="271" spans="1:9" x14ac:dyDescent="0.2">
      <c r="A271" s="1" t="s">
        <v>12</v>
      </c>
      <c r="B271" s="1" t="s">
        <v>30</v>
      </c>
      <c r="C271" s="5">
        <v>40329</v>
      </c>
      <c r="D271" s="4">
        <v>1394.19</v>
      </c>
      <c r="E271" s="1">
        <f t="shared" si="24"/>
        <v>2010</v>
      </c>
      <c r="F271" s="1">
        <f t="shared" si="25"/>
        <v>6.5</v>
      </c>
      <c r="G271" s="1">
        <f t="shared" si="26"/>
        <v>8.5</v>
      </c>
      <c r="H271" s="6">
        <f t="shared" si="27"/>
        <v>92.992473000000004</v>
      </c>
      <c r="I271" s="4">
        <f t="shared" si="28"/>
        <v>790.43602050000004</v>
      </c>
    </row>
    <row r="272" spans="1:9" x14ac:dyDescent="0.2">
      <c r="A272" s="1" t="s">
        <v>12</v>
      </c>
      <c r="B272" s="1" t="s">
        <v>30</v>
      </c>
      <c r="C272" s="5">
        <v>40451</v>
      </c>
      <c r="D272" s="4">
        <v>268.01</v>
      </c>
      <c r="E272" s="1">
        <f t="shared" si="24"/>
        <v>2010</v>
      </c>
      <c r="F272" s="1">
        <f t="shared" si="25"/>
        <v>6.5</v>
      </c>
      <c r="G272" s="1">
        <f t="shared" si="26"/>
        <v>8.5</v>
      </c>
      <c r="H272" s="6">
        <f t="shared" si="27"/>
        <v>17.876266999999999</v>
      </c>
      <c r="I272" s="4">
        <f t="shared" si="28"/>
        <v>151.94826949999998</v>
      </c>
    </row>
    <row r="273" spans="1:9" x14ac:dyDescent="0.2">
      <c r="A273" s="1" t="s">
        <v>12</v>
      </c>
      <c r="B273" s="1" t="s">
        <v>30</v>
      </c>
      <c r="C273" s="5">
        <v>41306</v>
      </c>
      <c r="D273" s="4">
        <v>26652.73</v>
      </c>
      <c r="E273" s="1">
        <f t="shared" si="24"/>
        <v>2013</v>
      </c>
      <c r="F273" s="1">
        <f t="shared" si="25"/>
        <v>3.5</v>
      </c>
      <c r="G273" s="1">
        <f t="shared" si="26"/>
        <v>11.5</v>
      </c>
      <c r="H273" s="6">
        <f t="shared" si="27"/>
        <v>1777.7370909999997</v>
      </c>
      <c r="I273" s="4">
        <f t="shared" si="28"/>
        <v>20443.976546499998</v>
      </c>
    </row>
    <row r="274" spans="1:9" x14ac:dyDescent="0.2">
      <c r="A274" s="1" t="s">
        <v>12</v>
      </c>
      <c r="B274" s="1" t="s">
        <v>30</v>
      </c>
      <c r="C274" s="5">
        <v>41446</v>
      </c>
      <c r="D274" s="4">
        <v>14854.64</v>
      </c>
      <c r="E274" s="1">
        <f t="shared" si="24"/>
        <v>2013</v>
      </c>
      <c r="F274" s="1">
        <f t="shared" si="25"/>
        <v>3.5</v>
      </c>
      <c r="G274" s="1">
        <f t="shared" si="26"/>
        <v>11.5</v>
      </c>
      <c r="H274" s="6">
        <f t="shared" si="27"/>
        <v>990.80448799999988</v>
      </c>
      <c r="I274" s="4">
        <f t="shared" si="28"/>
        <v>11394.251611999998</v>
      </c>
    </row>
    <row r="275" spans="1:9" x14ac:dyDescent="0.2">
      <c r="A275" s="1" t="s">
        <v>12</v>
      </c>
      <c r="B275" s="1" t="s">
        <v>30</v>
      </c>
      <c r="C275" s="5">
        <v>41897</v>
      </c>
      <c r="D275" s="4">
        <v>15735.69</v>
      </c>
      <c r="E275" s="1">
        <f t="shared" si="24"/>
        <v>2014</v>
      </c>
      <c r="F275" s="1">
        <f t="shared" si="25"/>
        <v>2.5</v>
      </c>
      <c r="G275" s="1">
        <f t="shared" si="26"/>
        <v>12.5</v>
      </c>
      <c r="H275" s="6">
        <f t="shared" si="27"/>
        <v>1049.5705229999999</v>
      </c>
      <c r="I275" s="4">
        <f t="shared" si="28"/>
        <v>13119.631537499998</v>
      </c>
    </row>
    <row r="276" spans="1:9" x14ac:dyDescent="0.2">
      <c r="A276" s="1" t="s">
        <v>12</v>
      </c>
      <c r="B276" s="1" t="s">
        <v>30</v>
      </c>
      <c r="C276" s="5">
        <v>41913</v>
      </c>
      <c r="D276" s="4">
        <v>77320.259999999995</v>
      </c>
      <c r="E276" s="1">
        <f t="shared" si="24"/>
        <v>2014</v>
      </c>
      <c r="F276" s="1">
        <f t="shared" si="25"/>
        <v>2.5</v>
      </c>
      <c r="G276" s="1">
        <f t="shared" si="26"/>
        <v>12.5</v>
      </c>
      <c r="H276" s="6">
        <f t="shared" si="27"/>
        <v>5157.2613419999989</v>
      </c>
      <c r="I276" s="4">
        <f t="shared" si="28"/>
        <v>64465.766774999989</v>
      </c>
    </row>
    <row r="277" spans="1:9" x14ac:dyDescent="0.2">
      <c r="A277" s="1" t="s">
        <v>12</v>
      </c>
      <c r="B277" s="1" t="s">
        <v>30</v>
      </c>
      <c r="C277" s="5">
        <v>41981</v>
      </c>
      <c r="D277" s="4">
        <v>49008.66</v>
      </c>
      <c r="E277" s="1">
        <f t="shared" si="24"/>
        <v>2014</v>
      </c>
      <c r="F277" s="1">
        <f t="shared" si="25"/>
        <v>2.5</v>
      </c>
      <c r="G277" s="1">
        <f t="shared" si="26"/>
        <v>12.5</v>
      </c>
      <c r="H277" s="6">
        <f t="shared" si="27"/>
        <v>3268.877622</v>
      </c>
      <c r="I277" s="4">
        <f t="shared" si="28"/>
        <v>40860.970275</v>
      </c>
    </row>
    <row r="278" spans="1:9" x14ac:dyDescent="0.2">
      <c r="A278" s="1" t="s">
        <v>12</v>
      </c>
      <c r="B278" s="1" t="s">
        <v>30</v>
      </c>
      <c r="C278" s="5">
        <v>42150</v>
      </c>
      <c r="D278" s="4">
        <v>79806.559999999998</v>
      </c>
      <c r="E278" s="1">
        <f t="shared" si="24"/>
        <v>2015</v>
      </c>
      <c r="F278" s="1">
        <f t="shared" si="25"/>
        <v>1.5</v>
      </c>
      <c r="G278" s="1">
        <f t="shared" si="26"/>
        <v>13.5</v>
      </c>
      <c r="H278" s="6">
        <f t="shared" si="27"/>
        <v>5323.0975519999993</v>
      </c>
      <c r="I278" s="4">
        <f t="shared" si="28"/>
        <v>71861.816951999994</v>
      </c>
    </row>
    <row r="279" spans="1:9" x14ac:dyDescent="0.2">
      <c r="A279" s="1" t="s">
        <v>12</v>
      </c>
      <c r="B279" s="1" t="s">
        <v>30</v>
      </c>
      <c r="C279" s="5">
        <v>42278</v>
      </c>
      <c r="D279" s="4">
        <v>12197.64</v>
      </c>
      <c r="E279" s="1">
        <f t="shared" si="24"/>
        <v>2015</v>
      </c>
      <c r="F279" s="1">
        <f t="shared" si="25"/>
        <v>1.5</v>
      </c>
      <c r="G279" s="1">
        <f t="shared" si="26"/>
        <v>13.5</v>
      </c>
      <c r="H279" s="6">
        <f t="shared" si="27"/>
        <v>813.58258799999987</v>
      </c>
      <c r="I279" s="4">
        <f t="shared" si="28"/>
        <v>10983.364937999999</v>
      </c>
    </row>
    <row r="280" spans="1:9" x14ac:dyDescent="0.2">
      <c r="A280" s="1" t="s">
        <v>12</v>
      </c>
      <c r="B280" s="1" t="s">
        <v>30</v>
      </c>
      <c r="C280" s="5">
        <v>42311</v>
      </c>
      <c r="D280" s="4">
        <v>12221.55</v>
      </c>
      <c r="E280" s="1">
        <f t="shared" si="24"/>
        <v>2015</v>
      </c>
      <c r="F280" s="1">
        <f t="shared" si="25"/>
        <v>1.5</v>
      </c>
      <c r="G280" s="1">
        <f t="shared" si="26"/>
        <v>13.5</v>
      </c>
      <c r="H280" s="6">
        <f t="shared" si="27"/>
        <v>815.17738499999984</v>
      </c>
      <c r="I280" s="4">
        <f t="shared" si="28"/>
        <v>11004.894697499998</v>
      </c>
    </row>
    <row r="281" spans="1:9" x14ac:dyDescent="0.2">
      <c r="A281" s="1" t="s">
        <v>12</v>
      </c>
      <c r="B281" s="1" t="s">
        <v>30</v>
      </c>
      <c r="C281" s="5">
        <v>42370</v>
      </c>
      <c r="D281" s="4">
        <v>80978.03</v>
      </c>
      <c r="E281" s="1">
        <f t="shared" si="24"/>
        <v>2016</v>
      </c>
      <c r="F281" s="1">
        <f t="shared" si="25"/>
        <v>0.5</v>
      </c>
      <c r="G281" s="1">
        <f t="shared" si="26"/>
        <v>14.5</v>
      </c>
      <c r="H281" s="6">
        <f t="shared" si="27"/>
        <v>5401.2346009999992</v>
      </c>
      <c r="I281" s="4">
        <f t="shared" si="28"/>
        <v>78317.901714499982</v>
      </c>
    </row>
    <row r="282" spans="1:9" x14ac:dyDescent="0.2">
      <c r="A282" s="1" t="s">
        <v>12</v>
      </c>
      <c r="B282" s="1" t="s">
        <v>30</v>
      </c>
      <c r="C282" s="5">
        <v>42468</v>
      </c>
      <c r="D282" s="4">
        <v>198492.98</v>
      </c>
      <c r="E282" s="1">
        <f t="shared" si="24"/>
        <v>2016</v>
      </c>
      <c r="F282" s="1">
        <f t="shared" si="25"/>
        <v>0.5</v>
      </c>
      <c r="G282" s="1">
        <f t="shared" si="26"/>
        <v>14.5</v>
      </c>
      <c r="H282" s="6">
        <f t="shared" si="27"/>
        <v>13239.481765999999</v>
      </c>
      <c r="I282" s="4">
        <f t="shared" si="28"/>
        <v>191972.48560699998</v>
      </c>
    </row>
    <row r="283" spans="1:9" x14ac:dyDescent="0.2">
      <c r="A283" s="1" t="s">
        <v>12</v>
      </c>
      <c r="B283" s="1" t="s">
        <v>30</v>
      </c>
      <c r="C283" s="5">
        <v>42531</v>
      </c>
      <c r="D283" s="4">
        <v>769859.45</v>
      </c>
      <c r="E283" s="1">
        <f t="shared" si="24"/>
        <v>2016</v>
      </c>
      <c r="F283" s="1">
        <f t="shared" si="25"/>
        <v>0.5</v>
      </c>
      <c r="G283" s="1">
        <f t="shared" si="26"/>
        <v>14.5</v>
      </c>
      <c r="H283" s="6">
        <f t="shared" si="27"/>
        <v>51349.62531499999</v>
      </c>
      <c r="I283" s="4">
        <f t="shared" si="28"/>
        <v>744569.56706749985</v>
      </c>
    </row>
    <row r="284" spans="1:9" x14ac:dyDescent="0.2">
      <c r="A284" s="1" t="s">
        <v>34</v>
      </c>
      <c r="B284" s="1" t="s">
        <v>45</v>
      </c>
      <c r="C284" s="5">
        <v>23743</v>
      </c>
      <c r="D284" s="4">
        <v>165.92</v>
      </c>
      <c r="E284" s="1">
        <f t="shared" si="24"/>
        <v>1965</v>
      </c>
      <c r="F284" s="1">
        <f t="shared" si="25"/>
        <v>51.5</v>
      </c>
      <c r="G284" s="1">
        <f t="shared" si="26"/>
        <v>-36.5</v>
      </c>
      <c r="H284" s="6">
        <f t="shared" si="27"/>
        <v>0</v>
      </c>
      <c r="I284" s="4">
        <f t="shared" si="28"/>
        <v>0</v>
      </c>
    </row>
    <row r="285" spans="1:9" x14ac:dyDescent="0.2">
      <c r="A285" s="1" t="s">
        <v>34</v>
      </c>
      <c r="B285" s="1" t="s">
        <v>45</v>
      </c>
      <c r="C285" s="5">
        <v>24108</v>
      </c>
      <c r="D285" s="4">
        <v>6778.47</v>
      </c>
      <c r="E285" s="1">
        <f t="shared" si="24"/>
        <v>1966</v>
      </c>
      <c r="F285" s="1">
        <f t="shared" si="25"/>
        <v>50.5</v>
      </c>
      <c r="G285" s="1">
        <f t="shared" si="26"/>
        <v>-35.5</v>
      </c>
      <c r="H285" s="6">
        <f t="shared" si="27"/>
        <v>0</v>
      </c>
      <c r="I285" s="4">
        <f t="shared" si="28"/>
        <v>0</v>
      </c>
    </row>
    <row r="286" spans="1:9" x14ac:dyDescent="0.2">
      <c r="A286" s="1" t="s">
        <v>34</v>
      </c>
      <c r="B286" s="1" t="s">
        <v>45</v>
      </c>
      <c r="C286" s="5">
        <v>24838</v>
      </c>
      <c r="D286" s="4">
        <v>19037.060000000001</v>
      </c>
      <c r="E286" s="1">
        <f t="shared" si="24"/>
        <v>1968</v>
      </c>
      <c r="F286" s="1">
        <f t="shared" si="25"/>
        <v>48.5</v>
      </c>
      <c r="G286" s="1">
        <f t="shared" si="26"/>
        <v>-33.5</v>
      </c>
      <c r="H286" s="6">
        <f t="shared" si="27"/>
        <v>0</v>
      </c>
      <c r="I286" s="4">
        <f t="shared" si="28"/>
        <v>0</v>
      </c>
    </row>
    <row r="287" spans="1:9" x14ac:dyDescent="0.2">
      <c r="A287" s="1" t="s">
        <v>34</v>
      </c>
      <c r="B287" s="1" t="s">
        <v>45</v>
      </c>
      <c r="C287" s="5">
        <v>25204</v>
      </c>
      <c r="D287" s="4">
        <v>0</v>
      </c>
      <c r="E287" s="1">
        <f t="shared" si="24"/>
        <v>1969</v>
      </c>
      <c r="F287" s="1">
        <f t="shared" si="25"/>
        <v>0</v>
      </c>
      <c r="G287" s="1">
        <f t="shared" si="26"/>
        <v>0</v>
      </c>
      <c r="H287" s="6">
        <f t="shared" si="27"/>
        <v>0</v>
      </c>
      <c r="I287" s="4">
        <f t="shared" si="28"/>
        <v>0</v>
      </c>
    </row>
    <row r="288" spans="1:9" x14ac:dyDescent="0.2">
      <c r="A288" s="1" t="s">
        <v>34</v>
      </c>
      <c r="B288" s="1" t="s">
        <v>45</v>
      </c>
      <c r="C288" s="5">
        <v>26299</v>
      </c>
      <c r="D288" s="4">
        <v>4863.62</v>
      </c>
      <c r="E288" s="1">
        <f t="shared" si="24"/>
        <v>1972</v>
      </c>
      <c r="F288" s="1">
        <f t="shared" si="25"/>
        <v>44.5</v>
      </c>
      <c r="G288" s="1">
        <f t="shared" si="26"/>
        <v>-29.5</v>
      </c>
      <c r="H288" s="6">
        <f t="shared" si="27"/>
        <v>0</v>
      </c>
      <c r="I288" s="4">
        <f t="shared" si="28"/>
        <v>0</v>
      </c>
    </row>
    <row r="289" spans="1:9" x14ac:dyDescent="0.2">
      <c r="A289" s="1" t="s">
        <v>34</v>
      </c>
      <c r="B289" s="1" t="s">
        <v>45</v>
      </c>
      <c r="C289" s="5">
        <v>26665</v>
      </c>
      <c r="D289" s="4">
        <v>22870.44</v>
      </c>
      <c r="E289" s="1">
        <f t="shared" si="24"/>
        <v>1973</v>
      </c>
      <c r="F289" s="1">
        <f t="shared" si="25"/>
        <v>43.5</v>
      </c>
      <c r="G289" s="1">
        <f t="shared" si="26"/>
        <v>-28.5</v>
      </c>
      <c r="H289" s="6">
        <f t="shared" si="27"/>
        <v>0</v>
      </c>
      <c r="I289" s="4">
        <f t="shared" si="28"/>
        <v>0</v>
      </c>
    </row>
    <row r="290" spans="1:9" x14ac:dyDescent="0.2">
      <c r="A290" s="1" t="s">
        <v>34</v>
      </c>
      <c r="B290" s="1" t="s">
        <v>45</v>
      </c>
      <c r="C290" s="5">
        <v>27030</v>
      </c>
      <c r="D290" s="4">
        <v>0</v>
      </c>
      <c r="E290" s="1">
        <f t="shared" si="24"/>
        <v>1974</v>
      </c>
      <c r="F290" s="1">
        <f t="shared" si="25"/>
        <v>0</v>
      </c>
      <c r="G290" s="1">
        <f t="shared" si="26"/>
        <v>0</v>
      </c>
      <c r="H290" s="6">
        <f t="shared" si="27"/>
        <v>0</v>
      </c>
      <c r="I290" s="4">
        <f t="shared" si="28"/>
        <v>0</v>
      </c>
    </row>
    <row r="291" spans="1:9" x14ac:dyDescent="0.2">
      <c r="A291" s="1" t="s">
        <v>34</v>
      </c>
      <c r="B291" s="1" t="s">
        <v>45</v>
      </c>
      <c r="C291" s="5">
        <v>27395</v>
      </c>
      <c r="D291" s="4">
        <v>4280.2299999999996</v>
      </c>
      <c r="E291" s="1">
        <f t="shared" si="24"/>
        <v>1975</v>
      </c>
      <c r="F291" s="1">
        <f t="shared" si="25"/>
        <v>41.5</v>
      </c>
      <c r="G291" s="1">
        <f t="shared" si="26"/>
        <v>-26.5</v>
      </c>
      <c r="H291" s="6">
        <f t="shared" si="27"/>
        <v>0</v>
      </c>
      <c r="I291" s="4">
        <f t="shared" si="28"/>
        <v>0</v>
      </c>
    </row>
    <row r="292" spans="1:9" x14ac:dyDescent="0.2">
      <c r="A292" s="1" t="s">
        <v>34</v>
      </c>
      <c r="B292" s="1" t="s">
        <v>45</v>
      </c>
      <c r="C292" s="5">
        <v>27760</v>
      </c>
      <c r="D292" s="4">
        <v>10629</v>
      </c>
      <c r="E292" s="1">
        <f t="shared" si="24"/>
        <v>1976</v>
      </c>
      <c r="F292" s="1">
        <f t="shared" si="25"/>
        <v>40.5</v>
      </c>
      <c r="G292" s="1">
        <f t="shared" si="26"/>
        <v>-25.5</v>
      </c>
      <c r="H292" s="6">
        <f t="shared" si="27"/>
        <v>0</v>
      </c>
      <c r="I292" s="4">
        <f t="shared" si="28"/>
        <v>0</v>
      </c>
    </row>
    <row r="293" spans="1:9" x14ac:dyDescent="0.2">
      <c r="A293" s="1" t="s">
        <v>34</v>
      </c>
      <c r="B293" s="1" t="s">
        <v>45</v>
      </c>
      <c r="C293" s="5">
        <v>28126</v>
      </c>
      <c r="D293" s="4">
        <v>57313.64</v>
      </c>
      <c r="E293" s="1">
        <f t="shared" si="24"/>
        <v>1977</v>
      </c>
      <c r="F293" s="1">
        <f t="shared" si="25"/>
        <v>39.5</v>
      </c>
      <c r="G293" s="1">
        <f t="shared" si="26"/>
        <v>-24.5</v>
      </c>
      <c r="H293" s="6">
        <f t="shared" si="27"/>
        <v>0</v>
      </c>
      <c r="I293" s="4">
        <f t="shared" si="28"/>
        <v>0</v>
      </c>
    </row>
    <row r="294" spans="1:9" x14ac:dyDescent="0.2">
      <c r="A294" s="1" t="s">
        <v>34</v>
      </c>
      <c r="B294" s="1" t="s">
        <v>45</v>
      </c>
      <c r="C294" s="5">
        <v>28491</v>
      </c>
      <c r="D294" s="4">
        <v>24367.26</v>
      </c>
      <c r="E294" s="1">
        <f t="shared" si="24"/>
        <v>1978</v>
      </c>
      <c r="F294" s="1">
        <f t="shared" si="25"/>
        <v>38.5</v>
      </c>
      <c r="G294" s="1">
        <f t="shared" si="26"/>
        <v>-23.5</v>
      </c>
      <c r="H294" s="6">
        <f t="shared" si="27"/>
        <v>0</v>
      </c>
      <c r="I294" s="4">
        <f t="shared" si="28"/>
        <v>0</v>
      </c>
    </row>
    <row r="295" spans="1:9" x14ac:dyDescent="0.2">
      <c r="A295" s="1" t="s">
        <v>34</v>
      </c>
      <c r="B295" s="1" t="s">
        <v>45</v>
      </c>
      <c r="C295" s="5">
        <v>28856</v>
      </c>
      <c r="D295" s="4">
        <v>1371.5900000000001</v>
      </c>
      <c r="E295" s="1">
        <f t="shared" si="24"/>
        <v>1979</v>
      </c>
      <c r="F295" s="1">
        <f t="shared" si="25"/>
        <v>37.5</v>
      </c>
      <c r="G295" s="1">
        <f t="shared" si="26"/>
        <v>-22.5</v>
      </c>
      <c r="H295" s="6">
        <f t="shared" si="27"/>
        <v>0</v>
      </c>
      <c r="I295" s="4">
        <f t="shared" si="28"/>
        <v>0</v>
      </c>
    </row>
    <row r="296" spans="1:9" x14ac:dyDescent="0.2">
      <c r="A296" s="1" t="s">
        <v>34</v>
      </c>
      <c r="B296" s="1" t="s">
        <v>45</v>
      </c>
      <c r="C296" s="5">
        <v>29221</v>
      </c>
      <c r="D296" s="4">
        <v>49260.15</v>
      </c>
      <c r="E296" s="1">
        <f t="shared" si="24"/>
        <v>1980</v>
      </c>
      <c r="F296" s="1">
        <f t="shared" si="25"/>
        <v>36.5</v>
      </c>
      <c r="G296" s="1">
        <f t="shared" si="26"/>
        <v>-21.5</v>
      </c>
      <c r="H296" s="6">
        <f t="shared" si="27"/>
        <v>0</v>
      </c>
      <c r="I296" s="4">
        <f t="shared" si="28"/>
        <v>0</v>
      </c>
    </row>
    <row r="297" spans="1:9" x14ac:dyDescent="0.2">
      <c r="A297" s="1" t="s">
        <v>34</v>
      </c>
      <c r="B297" s="1" t="s">
        <v>45</v>
      </c>
      <c r="C297" s="5">
        <v>29587</v>
      </c>
      <c r="D297" s="4">
        <v>0</v>
      </c>
      <c r="E297" s="1">
        <f t="shared" si="24"/>
        <v>1981</v>
      </c>
      <c r="F297" s="1">
        <f t="shared" si="25"/>
        <v>0</v>
      </c>
      <c r="G297" s="1">
        <f t="shared" si="26"/>
        <v>0</v>
      </c>
      <c r="H297" s="6">
        <f t="shared" si="27"/>
        <v>0</v>
      </c>
      <c r="I297" s="4">
        <f t="shared" si="28"/>
        <v>0</v>
      </c>
    </row>
    <row r="298" spans="1:9" x14ac:dyDescent="0.2">
      <c r="A298" s="1" t="s">
        <v>34</v>
      </c>
      <c r="B298" s="1" t="s">
        <v>45</v>
      </c>
      <c r="C298" s="5">
        <v>29952</v>
      </c>
      <c r="D298" s="4">
        <v>0</v>
      </c>
      <c r="E298" s="1">
        <f t="shared" si="24"/>
        <v>1982</v>
      </c>
      <c r="F298" s="1">
        <f t="shared" si="25"/>
        <v>0</v>
      </c>
      <c r="G298" s="1">
        <f t="shared" si="26"/>
        <v>0</v>
      </c>
      <c r="H298" s="6">
        <f t="shared" si="27"/>
        <v>0</v>
      </c>
      <c r="I298" s="4">
        <f t="shared" si="28"/>
        <v>0</v>
      </c>
    </row>
    <row r="299" spans="1:9" x14ac:dyDescent="0.2">
      <c r="A299" s="1" t="s">
        <v>34</v>
      </c>
      <c r="B299" s="1" t="s">
        <v>45</v>
      </c>
      <c r="C299" s="5">
        <v>30317</v>
      </c>
      <c r="D299" s="4">
        <v>94676.819999999992</v>
      </c>
      <c r="E299" s="1">
        <f t="shared" si="24"/>
        <v>1983</v>
      </c>
      <c r="F299" s="1">
        <f t="shared" si="25"/>
        <v>33.5</v>
      </c>
      <c r="G299" s="1">
        <f t="shared" si="26"/>
        <v>-18.5</v>
      </c>
      <c r="H299" s="6">
        <f t="shared" si="27"/>
        <v>0</v>
      </c>
      <c r="I299" s="4">
        <f t="shared" si="28"/>
        <v>0</v>
      </c>
    </row>
    <row r="300" spans="1:9" x14ac:dyDescent="0.2">
      <c r="A300" s="1" t="s">
        <v>34</v>
      </c>
      <c r="B300" s="1" t="s">
        <v>45</v>
      </c>
      <c r="C300" s="5">
        <v>30682</v>
      </c>
      <c r="D300" s="4">
        <v>2016140.7299999997</v>
      </c>
      <c r="E300" s="1">
        <f t="shared" si="24"/>
        <v>1984</v>
      </c>
      <c r="F300" s="1">
        <f t="shared" si="25"/>
        <v>32.5</v>
      </c>
      <c r="G300" s="1">
        <f t="shared" si="26"/>
        <v>-17.5</v>
      </c>
      <c r="H300" s="6">
        <f t="shared" si="27"/>
        <v>0</v>
      </c>
      <c r="I300" s="4">
        <f t="shared" si="28"/>
        <v>0</v>
      </c>
    </row>
    <row r="301" spans="1:9" x14ac:dyDescent="0.2">
      <c r="A301" s="1" t="s">
        <v>34</v>
      </c>
      <c r="B301" s="1" t="s">
        <v>45</v>
      </c>
      <c r="C301" s="5">
        <v>31048</v>
      </c>
      <c r="D301" s="4">
        <v>548808.69999999995</v>
      </c>
      <c r="E301" s="1">
        <f t="shared" si="24"/>
        <v>1985</v>
      </c>
      <c r="F301" s="1">
        <f t="shared" si="25"/>
        <v>31.5</v>
      </c>
      <c r="G301" s="1">
        <f t="shared" si="26"/>
        <v>-16.5</v>
      </c>
      <c r="H301" s="6">
        <f t="shared" si="27"/>
        <v>0</v>
      </c>
      <c r="I301" s="4">
        <f t="shared" si="28"/>
        <v>0</v>
      </c>
    </row>
    <row r="302" spans="1:9" x14ac:dyDescent="0.2">
      <c r="A302" s="1" t="s">
        <v>34</v>
      </c>
      <c r="B302" s="1" t="s">
        <v>45</v>
      </c>
      <c r="C302" s="5">
        <v>31413</v>
      </c>
      <c r="D302" s="4">
        <v>139015.12</v>
      </c>
      <c r="E302" s="1">
        <f t="shared" si="24"/>
        <v>1986</v>
      </c>
      <c r="F302" s="1">
        <f t="shared" si="25"/>
        <v>30.5</v>
      </c>
      <c r="G302" s="1">
        <f t="shared" si="26"/>
        <v>-15.5</v>
      </c>
      <c r="H302" s="6">
        <f t="shared" si="27"/>
        <v>0</v>
      </c>
      <c r="I302" s="4">
        <f t="shared" si="28"/>
        <v>0</v>
      </c>
    </row>
    <row r="303" spans="1:9" x14ac:dyDescent="0.2">
      <c r="A303" s="1" t="s">
        <v>34</v>
      </c>
      <c r="B303" s="1" t="s">
        <v>45</v>
      </c>
      <c r="C303" s="5">
        <v>31778</v>
      </c>
      <c r="D303" s="4">
        <v>118859.53</v>
      </c>
      <c r="E303" s="1">
        <f t="shared" si="24"/>
        <v>1987</v>
      </c>
      <c r="F303" s="1">
        <f t="shared" si="25"/>
        <v>29.5</v>
      </c>
      <c r="G303" s="1">
        <f t="shared" si="26"/>
        <v>-14.5</v>
      </c>
      <c r="H303" s="6">
        <f t="shared" si="27"/>
        <v>0</v>
      </c>
      <c r="I303" s="4">
        <f t="shared" si="28"/>
        <v>0</v>
      </c>
    </row>
    <row r="304" spans="1:9" x14ac:dyDescent="0.2">
      <c r="A304" s="1" t="s">
        <v>34</v>
      </c>
      <c r="B304" s="1" t="s">
        <v>45</v>
      </c>
      <c r="C304" s="5">
        <v>32143</v>
      </c>
      <c r="D304" s="4">
        <v>25564.7</v>
      </c>
      <c r="E304" s="1">
        <f t="shared" si="24"/>
        <v>1988</v>
      </c>
      <c r="F304" s="1">
        <f t="shared" si="25"/>
        <v>28.5</v>
      </c>
      <c r="G304" s="1">
        <f t="shared" si="26"/>
        <v>-13.5</v>
      </c>
      <c r="H304" s="6">
        <f t="shared" si="27"/>
        <v>0</v>
      </c>
      <c r="I304" s="4">
        <f t="shared" si="28"/>
        <v>0</v>
      </c>
    </row>
    <row r="305" spans="1:9" x14ac:dyDescent="0.2">
      <c r="A305" s="1" t="s">
        <v>34</v>
      </c>
      <c r="B305" s="1" t="s">
        <v>45</v>
      </c>
      <c r="C305" s="5">
        <v>32509</v>
      </c>
      <c r="D305" s="4">
        <v>201290.03</v>
      </c>
      <c r="E305" s="1">
        <f t="shared" si="24"/>
        <v>1989</v>
      </c>
      <c r="F305" s="1">
        <f t="shared" si="25"/>
        <v>27.5</v>
      </c>
      <c r="G305" s="1">
        <f t="shared" si="26"/>
        <v>-12.5</v>
      </c>
      <c r="H305" s="6">
        <f t="shared" si="27"/>
        <v>0</v>
      </c>
      <c r="I305" s="4">
        <f t="shared" si="28"/>
        <v>0</v>
      </c>
    </row>
    <row r="306" spans="1:9" x14ac:dyDescent="0.2">
      <c r="A306" s="1" t="s">
        <v>34</v>
      </c>
      <c r="B306" s="1" t="s">
        <v>45</v>
      </c>
      <c r="C306" s="5">
        <v>32874</v>
      </c>
      <c r="D306" s="4">
        <v>41971.020000000004</v>
      </c>
      <c r="E306" s="1">
        <f t="shared" si="24"/>
        <v>1990</v>
      </c>
      <c r="F306" s="1">
        <f t="shared" si="25"/>
        <v>26.5</v>
      </c>
      <c r="G306" s="1">
        <f t="shared" si="26"/>
        <v>-11.5</v>
      </c>
      <c r="H306" s="6">
        <f t="shared" si="27"/>
        <v>0</v>
      </c>
      <c r="I306" s="4">
        <f t="shared" si="28"/>
        <v>0</v>
      </c>
    </row>
    <row r="307" spans="1:9" x14ac:dyDescent="0.2">
      <c r="A307" s="1" t="s">
        <v>34</v>
      </c>
      <c r="B307" s="1" t="s">
        <v>45</v>
      </c>
      <c r="C307" s="5">
        <v>33239</v>
      </c>
      <c r="D307" s="4">
        <v>162753.13</v>
      </c>
      <c r="E307" s="1">
        <f t="shared" si="24"/>
        <v>1991</v>
      </c>
      <c r="F307" s="1">
        <f t="shared" si="25"/>
        <v>25.5</v>
      </c>
      <c r="G307" s="1">
        <f t="shared" si="26"/>
        <v>-10.5</v>
      </c>
      <c r="H307" s="6">
        <f t="shared" si="27"/>
        <v>0</v>
      </c>
      <c r="I307" s="4">
        <f t="shared" si="28"/>
        <v>0</v>
      </c>
    </row>
    <row r="308" spans="1:9" x14ac:dyDescent="0.2">
      <c r="A308" s="1" t="s">
        <v>34</v>
      </c>
      <c r="B308" s="1" t="s">
        <v>45</v>
      </c>
      <c r="C308" s="5">
        <v>33604</v>
      </c>
      <c r="D308" s="4">
        <v>146930.01</v>
      </c>
      <c r="E308" s="1">
        <f t="shared" si="24"/>
        <v>1992</v>
      </c>
      <c r="F308" s="1">
        <f t="shared" si="25"/>
        <v>24.5</v>
      </c>
      <c r="G308" s="1">
        <f t="shared" si="26"/>
        <v>-9.5</v>
      </c>
      <c r="H308" s="6">
        <f t="shared" si="27"/>
        <v>0</v>
      </c>
      <c r="I308" s="4">
        <f t="shared" si="28"/>
        <v>0</v>
      </c>
    </row>
    <row r="309" spans="1:9" x14ac:dyDescent="0.2">
      <c r="A309" s="1" t="s">
        <v>34</v>
      </c>
      <c r="B309" s="1" t="s">
        <v>45</v>
      </c>
      <c r="C309" s="5">
        <v>33970</v>
      </c>
      <c r="D309" s="4">
        <v>496520.19</v>
      </c>
      <c r="E309" s="1">
        <f t="shared" si="24"/>
        <v>1993</v>
      </c>
      <c r="F309" s="1">
        <f t="shared" si="25"/>
        <v>23.5</v>
      </c>
      <c r="G309" s="1">
        <f t="shared" si="26"/>
        <v>-8.5</v>
      </c>
      <c r="H309" s="6">
        <f t="shared" si="27"/>
        <v>0</v>
      </c>
      <c r="I309" s="4">
        <f t="shared" si="28"/>
        <v>0</v>
      </c>
    </row>
    <row r="310" spans="1:9" x14ac:dyDescent="0.2">
      <c r="A310" s="1" t="s">
        <v>34</v>
      </c>
      <c r="B310" s="1" t="s">
        <v>45</v>
      </c>
      <c r="C310" s="5">
        <v>34335</v>
      </c>
      <c r="D310" s="4">
        <v>298730.15999999997</v>
      </c>
      <c r="E310" s="1">
        <f t="shared" si="24"/>
        <v>1994</v>
      </c>
      <c r="F310" s="1">
        <f t="shared" si="25"/>
        <v>22.5</v>
      </c>
      <c r="G310" s="1">
        <f t="shared" si="26"/>
        <v>-7.5</v>
      </c>
      <c r="H310" s="6">
        <f t="shared" si="27"/>
        <v>0</v>
      </c>
      <c r="I310" s="4">
        <f t="shared" si="28"/>
        <v>0</v>
      </c>
    </row>
    <row r="311" spans="1:9" x14ac:dyDescent="0.2">
      <c r="A311" s="1" t="s">
        <v>34</v>
      </c>
      <c r="B311" s="1" t="s">
        <v>45</v>
      </c>
      <c r="C311" s="5">
        <v>34700</v>
      </c>
      <c r="D311" s="4">
        <v>730546.94000000029</v>
      </c>
      <c r="E311" s="1">
        <f t="shared" si="24"/>
        <v>1995</v>
      </c>
      <c r="F311" s="1">
        <f t="shared" si="25"/>
        <v>21.5</v>
      </c>
      <c r="G311" s="1">
        <f t="shared" si="26"/>
        <v>-6.5</v>
      </c>
      <c r="H311" s="6">
        <f t="shared" si="27"/>
        <v>0</v>
      </c>
      <c r="I311" s="4">
        <f t="shared" si="28"/>
        <v>0</v>
      </c>
    </row>
    <row r="312" spans="1:9" x14ac:dyDescent="0.2">
      <c r="A312" s="1" t="s">
        <v>34</v>
      </c>
      <c r="B312" s="1" t="s">
        <v>45</v>
      </c>
      <c r="C312" s="5">
        <v>35065</v>
      </c>
      <c r="D312" s="4">
        <v>130292.83</v>
      </c>
      <c r="E312" s="1">
        <f t="shared" si="24"/>
        <v>1996</v>
      </c>
      <c r="F312" s="1">
        <f t="shared" si="25"/>
        <v>20.5</v>
      </c>
      <c r="G312" s="1">
        <f t="shared" si="26"/>
        <v>-5.5</v>
      </c>
      <c r="H312" s="6">
        <f t="shared" si="27"/>
        <v>0</v>
      </c>
      <c r="I312" s="4">
        <f t="shared" si="28"/>
        <v>0</v>
      </c>
    </row>
    <row r="313" spans="1:9" x14ac:dyDescent="0.2">
      <c r="A313" s="1" t="s">
        <v>34</v>
      </c>
      <c r="B313" s="1" t="s">
        <v>45</v>
      </c>
      <c r="C313" s="5">
        <v>35431</v>
      </c>
      <c r="D313" s="4">
        <v>364527.69</v>
      </c>
      <c r="E313" s="1">
        <f t="shared" si="24"/>
        <v>1997</v>
      </c>
      <c r="F313" s="1">
        <f t="shared" si="25"/>
        <v>19.5</v>
      </c>
      <c r="G313" s="1">
        <f t="shared" si="26"/>
        <v>-4.5</v>
      </c>
      <c r="H313" s="6">
        <f t="shared" si="27"/>
        <v>0</v>
      </c>
      <c r="I313" s="4">
        <f t="shared" si="28"/>
        <v>0</v>
      </c>
    </row>
    <row r="314" spans="1:9" x14ac:dyDescent="0.2">
      <c r="A314" s="1" t="s">
        <v>34</v>
      </c>
      <c r="B314" s="1" t="s">
        <v>45</v>
      </c>
      <c r="C314" s="5">
        <v>35796</v>
      </c>
      <c r="D314" s="4">
        <v>3184289.34</v>
      </c>
      <c r="E314" s="1">
        <f t="shared" si="24"/>
        <v>1998</v>
      </c>
      <c r="F314" s="1">
        <f t="shared" si="25"/>
        <v>18.5</v>
      </c>
      <c r="G314" s="1">
        <f t="shared" si="26"/>
        <v>-3.5</v>
      </c>
      <c r="H314" s="6">
        <f t="shared" si="27"/>
        <v>0</v>
      </c>
      <c r="I314" s="4">
        <f t="shared" si="28"/>
        <v>0</v>
      </c>
    </row>
    <row r="315" spans="1:9" x14ac:dyDescent="0.2">
      <c r="A315" s="1" t="s">
        <v>34</v>
      </c>
      <c r="B315" s="1" t="s">
        <v>45</v>
      </c>
      <c r="C315" s="5">
        <v>36161</v>
      </c>
      <c r="D315" s="4">
        <v>1901538.04</v>
      </c>
      <c r="E315" s="1">
        <f t="shared" si="24"/>
        <v>1999</v>
      </c>
      <c r="F315" s="1">
        <f t="shared" si="25"/>
        <v>17.5</v>
      </c>
      <c r="G315" s="1">
        <f t="shared" si="26"/>
        <v>-2.5</v>
      </c>
      <c r="H315" s="6">
        <f t="shared" si="27"/>
        <v>0</v>
      </c>
      <c r="I315" s="4">
        <f t="shared" si="28"/>
        <v>0</v>
      </c>
    </row>
    <row r="316" spans="1:9" x14ac:dyDescent="0.2">
      <c r="A316" s="1" t="s">
        <v>34</v>
      </c>
      <c r="B316" s="1" t="s">
        <v>45</v>
      </c>
      <c r="C316" s="5">
        <v>36526</v>
      </c>
      <c r="D316" s="4">
        <v>893931.35999999987</v>
      </c>
      <c r="E316" s="1">
        <f t="shared" si="24"/>
        <v>2000</v>
      </c>
      <c r="F316" s="1">
        <f t="shared" si="25"/>
        <v>16.5</v>
      </c>
      <c r="G316" s="1">
        <f t="shared" si="26"/>
        <v>-1.5</v>
      </c>
      <c r="H316" s="6">
        <f t="shared" si="27"/>
        <v>0</v>
      </c>
      <c r="I316" s="4">
        <f t="shared" si="28"/>
        <v>0</v>
      </c>
    </row>
    <row r="317" spans="1:9" x14ac:dyDescent="0.2">
      <c r="A317" s="1" t="s">
        <v>34</v>
      </c>
      <c r="B317" s="1" t="s">
        <v>45</v>
      </c>
      <c r="C317" s="5">
        <v>36892</v>
      </c>
      <c r="D317" s="4">
        <v>227954.13</v>
      </c>
      <c r="E317" s="1">
        <f t="shared" si="24"/>
        <v>2001</v>
      </c>
      <c r="F317" s="1">
        <f t="shared" si="25"/>
        <v>15.5</v>
      </c>
      <c r="G317" s="1">
        <f t="shared" si="26"/>
        <v>-0.5</v>
      </c>
      <c r="H317" s="6">
        <f t="shared" si="27"/>
        <v>0</v>
      </c>
      <c r="I317" s="4">
        <f t="shared" si="28"/>
        <v>0</v>
      </c>
    </row>
    <row r="318" spans="1:9" x14ac:dyDescent="0.2">
      <c r="A318" s="1" t="s">
        <v>34</v>
      </c>
      <c r="B318" s="1" t="s">
        <v>45</v>
      </c>
      <c r="C318" s="5">
        <v>37257</v>
      </c>
      <c r="D318" s="4">
        <v>349874.13</v>
      </c>
      <c r="E318" s="1">
        <f t="shared" si="24"/>
        <v>2002</v>
      </c>
      <c r="F318" s="1">
        <f t="shared" si="25"/>
        <v>14.5</v>
      </c>
      <c r="G318" s="1">
        <f t="shared" si="26"/>
        <v>0.5</v>
      </c>
      <c r="H318" s="6">
        <f t="shared" si="27"/>
        <v>23336.604470999999</v>
      </c>
      <c r="I318" s="4">
        <f t="shared" si="28"/>
        <v>11668.302235499999</v>
      </c>
    </row>
    <row r="319" spans="1:9" x14ac:dyDescent="0.2">
      <c r="A319" s="1" t="s">
        <v>34</v>
      </c>
      <c r="B319" s="1" t="s">
        <v>45</v>
      </c>
      <c r="C319" s="5">
        <v>37622</v>
      </c>
      <c r="D319" s="4">
        <v>1749603.42</v>
      </c>
      <c r="E319" s="1">
        <f t="shared" si="24"/>
        <v>2003</v>
      </c>
      <c r="F319" s="1">
        <f t="shared" si="25"/>
        <v>13.5</v>
      </c>
      <c r="G319" s="1">
        <f t="shared" si="26"/>
        <v>1.5</v>
      </c>
      <c r="H319" s="6">
        <f t="shared" si="27"/>
        <v>116698.54811399999</v>
      </c>
      <c r="I319" s="4">
        <f t="shared" si="28"/>
        <v>175047.82217099998</v>
      </c>
    </row>
    <row r="320" spans="1:9" x14ac:dyDescent="0.2">
      <c r="A320" s="1" t="s">
        <v>34</v>
      </c>
      <c r="B320" s="1" t="s">
        <v>45</v>
      </c>
      <c r="C320" s="5">
        <v>37987</v>
      </c>
      <c r="D320" s="4">
        <v>1387909.14</v>
      </c>
      <c r="E320" s="1">
        <f t="shared" si="24"/>
        <v>2004</v>
      </c>
      <c r="F320" s="1">
        <f t="shared" si="25"/>
        <v>12.5</v>
      </c>
      <c r="G320" s="1">
        <f t="shared" si="26"/>
        <v>2.5</v>
      </c>
      <c r="H320" s="6">
        <f t="shared" si="27"/>
        <v>92573.539637999987</v>
      </c>
      <c r="I320" s="4">
        <f t="shared" si="28"/>
        <v>231433.84909499995</v>
      </c>
    </row>
    <row r="321" spans="1:9" x14ac:dyDescent="0.2">
      <c r="A321" s="1" t="s">
        <v>34</v>
      </c>
      <c r="B321" s="1" t="s">
        <v>45</v>
      </c>
      <c r="C321" s="5">
        <v>38353</v>
      </c>
      <c r="D321" s="4">
        <v>586721.72000000009</v>
      </c>
      <c r="E321" s="1">
        <f t="shared" si="24"/>
        <v>2005</v>
      </c>
      <c r="F321" s="1">
        <f t="shared" si="25"/>
        <v>11.5</v>
      </c>
      <c r="G321" s="1">
        <f t="shared" si="26"/>
        <v>3.5</v>
      </c>
      <c r="H321" s="6">
        <f t="shared" si="27"/>
        <v>39134.338724000001</v>
      </c>
      <c r="I321" s="4">
        <f t="shared" si="28"/>
        <v>136970.18553399999</v>
      </c>
    </row>
    <row r="322" spans="1:9" x14ac:dyDescent="0.2">
      <c r="A322" s="1" t="s">
        <v>34</v>
      </c>
      <c r="B322" s="1" t="s">
        <v>45</v>
      </c>
      <c r="C322" s="5">
        <v>38367</v>
      </c>
      <c r="D322" s="4">
        <v>23862.82</v>
      </c>
      <c r="E322" s="1">
        <f t="shared" si="24"/>
        <v>2005</v>
      </c>
      <c r="F322" s="1">
        <f t="shared" si="25"/>
        <v>11.5</v>
      </c>
      <c r="G322" s="1">
        <f t="shared" si="26"/>
        <v>3.5</v>
      </c>
      <c r="H322" s="6">
        <f t="shared" si="27"/>
        <v>1591.6500939999999</v>
      </c>
      <c r="I322" s="4">
        <f t="shared" si="28"/>
        <v>5570.7753289999991</v>
      </c>
    </row>
    <row r="323" spans="1:9" x14ac:dyDescent="0.2">
      <c r="A323" s="1" t="s">
        <v>34</v>
      </c>
      <c r="B323" s="1" t="s">
        <v>45</v>
      </c>
      <c r="C323" s="5">
        <v>38383</v>
      </c>
      <c r="D323" s="4">
        <v>652516.93999999994</v>
      </c>
      <c r="E323" s="1">
        <f t="shared" si="24"/>
        <v>2005</v>
      </c>
      <c r="F323" s="1">
        <f t="shared" si="25"/>
        <v>11.5</v>
      </c>
      <c r="G323" s="1">
        <f t="shared" si="26"/>
        <v>3.5</v>
      </c>
      <c r="H323" s="6">
        <f t="shared" si="27"/>
        <v>43522.879897999992</v>
      </c>
      <c r="I323" s="4">
        <f t="shared" si="28"/>
        <v>152330.07964299998</v>
      </c>
    </row>
    <row r="324" spans="1:9" x14ac:dyDescent="0.2">
      <c r="A324" s="1" t="s">
        <v>34</v>
      </c>
      <c r="B324" s="1" t="s">
        <v>45</v>
      </c>
      <c r="C324" s="5">
        <v>38398</v>
      </c>
      <c r="D324" s="4">
        <v>3121.43</v>
      </c>
      <c r="E324" s="1">
        <f t="shared" si="24"/>
        <v>2005</v>
      </c>
      <c r="F324" s="1">
        <f t="shared" si="25"/>
        <v>11.5</v>
      </c>
      <c r="G324" s="1">
        <f t="shared" si="26"/>
        <v>3.5</v>
      </c>
      <c r="H324" s="6">
        <f t="shared" si="27"/>
        <v>208.19938099999999</v>
      </c>
      <c r="I324" s="4">
        <f t="shared" si="28"/>
        <v>728.6978335</v>
      </c>
    </row>
    <row r="325" spans="1:9" x14ac:dyDescent="0.2">
      <c r="A325" s="1" t="s">
        <v>34</v>
      </c>
      <c r="B325" s="1" t="s">
        <v>45</v>
      </c>
      <c r="C325" s="5">
        <v>38426</v>
      </c>
      <c r="D325" s="4">
        <v>-21732.07</v>
      </c>
      <c r="E325" s="1">
        <f t="shared" ref="E325:E388" si="29">YEAR(C325)</f>
        <v>2005</v>
      </c>
      <c r="F325" s="1">
        <f t="shared" ref="F325:F388" si="30">IF(D325&lt;&gt;0,YEARFRAC($D$1,DATE(YEAR(C325),6,30),0),)</f>
        <v>11.5</v>
      </c>
      <c r="G325" s="1">
        <f t="shared" ref="G325:G388" si="31">IF(F325&lt;&gt;0,$F$1-F325,0)</f>
        <v>3.5</v>
      </c>
      <c r="H325" s="6">
        <f t="shared" ref="H325:H388" si="32">IF(G325&lt;=0,0,D325*$H$1)</f>
        <v>-1449.5290689999999</v>
      </c>
      <c r="I325" s="4">
        <f t="shared" ref="I325:I388" si="33">G325*H325</f>
        <v>-5073.3517414999997</v>
      </c>
    </row>
    <row r="326" spans="1:9" x14ac:dyDescent="0.2">
      <c r="A326" s="1" t="s">
        <v>34</v>
      </c>
      <c r="B326" s="1" t="s">
        <v>45</v>
      </c>
      <c r="C326" s="5">
        <v>38442</v>
      </c>
      <c r="D326" s="4">
        <v>289271.65000000002</v>
      </c>
      <c r="E326" s="1">
        <f t="shared" si="29"/>
        <v>2005</v>
      </c>
      <c r="F326" s="1">
        <f t="shared" si="30"/>
        <v>11.5</v>
      </c>
      <c r="G326" s="1">
        <f t="shared" si="31"/>
        <v>3.5</v>
      </c>
      <c r="H326" s="6">
        <f t="shared" si="32"/>
        <v>19294.419054999998</v>
      </c>
      <c r="I326" s="4">
        <f t="shared" si="33"/>
        <v>67530.466692499991</v>
      </c>
    </row>
    <row r="327" spans="1:9" x14ac:dyDescent="0.2">
      <c r="A327" s="1" t="s">
        <v>34</v>
      </c>
      <c r="B327" s="1" t="s">
        <v>45</v>
      </c>
      <c r="C327" s="5">
        <v>38457</v>
      </c>
      <c r="D327" s="4">
        <v>-13176.3</v>
      </c>
      <c r="E327" s="1">
        <f t="shared" si="29"/>
        <v>2005</v>
      </c>
      <c r="F327" s="1">
        <f t="shared" si="30"/>
        <v>11.5</v>
      </c>
      <c r="G327" s="1">
        <f t="shared" si="31"/>
        <v>3.5</v>
      </c>
      <c r="H327" s="6">
        <f t="shared" si="32"/>
        <v>-878.85920999999985</v>
      </c>
      <c r="I327" s="4">
        <f t="shared" si="33"/>
        <v>-3076.0072349999996</v>
      </c>
    </row>
    <row r="328" spans="1:9" x14ac:dyDescent="0.2">
      <c r="A328" s="1" t="s">
        <v>34</v>
      </c>
      <c r="B328" s="1" t="s">
        <v>45</v>
      </c>
      <c r="C328" s="5">
        <v>38487</v>
      </c>
      <c r="D328" s="4">
        <v>1300.71</v>
      </c>
      <c r="E328" s="1">
        <f t="shared" si="29"/>
        <v>2005</v>
      </c>
      <c r="F328" s="1">
        <f t="shared" si="30"/>
        <v>11.5</v>
      </c>
      <c r="G328" s="1">
        <f t="shared" si="31"/>
        <v>3.5</v>
      </c>
      <c r="H328" s="6">
        <f t="shared" si="32"/>
        <v>86.757356999999999</v>
      </c>
      <c r="I328" s="4">
        <f t="shared" si="33"/>
        <v>303.65074950000002</v>
      </c>
    </row>
    <row r="329" spans="1:9" x14ac:dyDescent="0.2">
      <c r="A329" s="1" t="s">
        <v>34</v>
      </c>
      <c r="B329" s="1" t="s">
        <v>45</v>
      </c>
      <c r="C329" s="5">
        <v>38503</v>
      </c>
      <c r="D329" s="4">
        <v>130695.86</v>
      </c>
      <c r="E329" s="1">
        <f t="shared" si="29"/>
        <v>2005</v>
      </c>
      <c r="F329" s="1">
        <f t="shared" si="30"/>
        <v>11.5</v>
      </c>
      <c r="G329" s="1">
        <f t="shared" si="31"/>
        <v>3.5</v>
      </c>
      <c r="H329" s="6">
        <f t="shared" si="32"/>
        <v>8717.4138619999994</v>
      </c>
      <c r="I329" s="4">
        <f t="shared" si="33"/>
        <v>30510.948516999997</v>
      </c>
    </row>
    <row r="330" spans="1:9" x14ac:dyDescent="0.2">
      <c r="A330" s="1" t="s">
        <v>34</v>
      </c>
      <c r="B330" s="1" t="s">
        <v>45</v>
      </c>
      <c r="C330" s="5">
        <v>38518</v>
      </c>
      <c r="D330" s="4">
        <v>880.69</v>
      </c>
      <c r="E330" s="1">
        <f t="shared" si="29"/>
        <v>2005</v>
      </c>
      <c r="F330" s="1">
        <f t="shared" si="30"/>
        <v>11.5</v>
      </c>
      <c r="G330" s="1">
        <f t="shared" si="31"/>
        <v>3.5</v>
      </c>
      <c r="H330" s="6">
        <f t="shared" si="32"/>
        <v>58.742022999999996</v>
      </c>
      <c r="I330" s="4">
        <f t="shared" si="33"/>
        <v>205.59708049999998</v>
      </c>
    </row>
    <row r="331" spans="1:9" x14ac:dyDescent="0.2">
      <c r="A331" s="1" t="s">
        <v>34</v>
      </c>
      <c r="B331" s="1" t="s">
        <v>45</v>
      </c>
      <c r="C331" s="5">
        <v>38532</v>
      </c>
      <c r="D331" s="4">
        <v>23044.71</v>
      </c>
      <c r="E331" s="1">
        <f t="shared" si="29"/>
        <v>2005</v>
      </c>
      <c r="F331" s="1">
        <f t="shared" si="30"/>
        <v>11.5</v>
      </c>
      <c r="G331" s="1">
        <f t="shared" si="31"/>
        <v>3.5</v>
      </c>
      <c r="H331" s="6">
        <f t="shared" si="32"/>
        <v>1537.0821569999998</v>
      </c>
      <c r="I331" s="4">
        <f t="shared" si="33"/>
        <v>5379.7875494999989</v>
      </c>
    </row>
    <row r="332" spans="1:9" x14ac:dyDescent="0.2">
      <c r="A332" s="1" t="s">
        <v>34</v>
      </c>
      <c r="B332" s="1" t="s">
        <v>45</v>
      </c>
      <c r="C332" s="5">
        <v>38548</v>
      </c>
      <c r="D332" s="4">
        <v>1294.5000000000002</v>
      </c>
      <c r="E332" s="1">
        <f t="shared" si="29"/>
        <v>2005</v>
      </c>
      <c r="F332" s="1">
        <f t="shared" si="30"/>
        <v>11.5</v>
      </c>
      <c r="G332" s="1">
        <f t="shared" si="31"/>
        <v>3.5</v>
      </c>
      <c r="H332" s="6">
        <f t="shared" si="32"/>
        <v>86.343150000000009</v>
      </c>
      <c r="I332" s="4">
        <f t="shared" si="33"/>
        <v>302.20102500000002</v>
      </c>
    </row>
    <row r="333" spans="1:9" x14ac:dyDescent="0.2">
      <c r="A333" s="1" t="s">
        <v>34</v>
      </c>
      <c r="B333" s="1" t="s">
        <v>45</v>
      </c>
      <c r="C333" s="5">
        <v>38579</v>
      </c>
      <c r="D333" s="4">
        <v>1402.39</v>
      </c>
      <c r="E333" s="1">
        <f t="shared" si="29"/>
        <v>2005</v>
      </c>
      <c r="F333" s="1">
        <f t="shared" si="30"/>
        <v>11.5</v>
      </c>
      <c r="G333" s="1">
        <f t="shared" si="31"/>
        <v>3.5</v>
      </c>
      <c r="H333" s="6">
        <f t="shared" si="32"/>
        <v>93.539412999999996</v>
      </c>
      <c r="I333" s="4">
        <f t="shared" si="33"/>
        <v>327.3879455</v>
      </c>
    </row>
    <row r="334" spans="1:9" x14ac:dyDescent="0.2">
      <c r="A334" s="1" t="s">
        <v>34</v>
      </c>
      <c r="B334" s="1" t="s">
        <v>45</v>
      </c>
      <c r="C334" s="5">
        <v>38610</v>
      </c>
      <c r="D334" s="4">
        <v>3317.41</v>
      </c>
      <c r="E334" s="1">
        <f t="shared" si="29"/>
        <v>2005</v>
      </c>
      <c r="F334" s="1">
        <f t="shared" si="30"/>
        <v>11.5</v>
      </c>
      <c r="G334" s="1">
        <f t="shared" si="31"/>
        <v>3.5</v>
      </c>
      <c r="H334" s="6">
        <f t="shared" si="32"/>
        <v>221.27124699999999</v>
      </c>
      <c r="I334" s="4">
        <f t="shared" si="33"/>
        <v>774.4493645</v>
      </c>
    </row>
    <row r="335" spans="1:9" x14ac:dyDescent="0.2">
      <c r="A335" s="1" t="s">
        <v>34</v>
      </c>
      <c r="B335" s="1" t="s">
        <v>45</v>
      </c>
      <c r="C335" s="5">
        <v>38625</v>
      </c>
      <c r="D335" s="4">
        <v>278053.78999999998</v>
      </c>
      <c r="E335" s="1">
        <f t="shared" si="29"/>
        <v>2005</v>
      </c>
      <c r="F335" s="1">
        <f t="shared" si="30"/>
        <v>11.5</v>
      </c>
      <c r="G335" s="1">
        <f t="shared" si="31"/>
        <v>3.5</v>
      </c>
      <c r="H335" s="6">
        <f t="shared" si="32"/>
        <v>18546.187792999997</v>
      </c>
      <c r="I335" s="4">
        <f t="shared" si="33"/>
        <v>64911.657275499994</v>
      </c>
    </row>
    <row r="336" spans="1:9" x14ac:dyDescent="0.2">
      <c r="A336" s="1" t="s">
        <v>34</v>
      </c>
      <c r="B336" s="1" t="s">
        <v>45</v>
      </c>
      <c r="C336" s="5">
        <v>38640</v>
      </c>
      <c r="D336" s="4">
        <v>447.09</v>
      </c>
      <c r="E336" s="1">
        <f t="shared" si="29"/>
        <v>2005</v>
      </c>
      <c r="F336" s="1">
        <f t="shared" si="30"/>
        <v>11.5</v>
      </c>
      <c r="G336" s="1">
        <f t="shared" si="31"/>
        <v>3.5</v>
      </c>
      <c r="H336" s="6">
        <f t="shared" si="32"/>
        <v>29.820902999999998</v>
      </c>
      <c r="I336" s="4">
        <f t="shared" si="33"/>
        <v>104.3731605</v>
      </c>
    </row>
    <row r="337" spans="1:9" x14ac:dyDescent="0.2">
      <c r="A337" s="1" t="s">
        <v>34</v>
      </c>
      <c r="B337" s="1" t="s">
        <v>45</v>
      </c>
      <c r="C337" s="5">
        <v>38646</v>
      </c>
      <c r="D337" s="4">
        <v>0</v>
      </c>
      <c r="E337" s="1">
        <f t="shared" si="29"/>
        <v>2005</v>
      </c>
      <c r="F337" s="1">
        <f t="shared" si="30"/>
        <v>0</v>
      </c>
      <c r="G337" s="1">
        <f t="shared" si="31"/>
        <v>0</v>
      </c>
      <c r="H337" s="6">
        <f t="shared" si="32"/>
        <v>0</v>
      </c>
      <c r="I337" s="4">
        <f t="shared" si="33"/>
        <v>0</v>
      </c>
    </row>
    <row r="338" spans="1:9" x14ac:dyDescent="0.2">
      <c r="A338" s="1" t="s">
        <v>34</v>
      </c>
      <c r="B338" s="1" t="s">
        <v>45</v>
      </c>
      <c r="C338" s="5">
        <v>38671</v>
      </c>
      <c r="D338" s="4">
        <v>58120.51</v>
      </c>
      <c r="E338" s="1">
        <f t="shared" si="29"/>
        <v>2005</v>
      </c>
      <c r="F338" s="1">
        <f t="shared" si="30"/>
        <v>11.5</v>
      </c>
      <c r="G338" s="1">
        <f t="shared" si="31"/>
        <v>3.5</v>
      </c>
      <c r="H338" s="6">
        <f t="shared" si="32"/>
        <v>3876.6380169999998</v>
      </c>
      <c r="I338" s="4">
        <f t="shared" si="33"/>
        <v>13568.233059499998</v>
      </c>
    </row>
    <row r="339" spans="1:9" x14ac:dyDescent="0.2">
      <c r="A339" s="1" t="s">
        <v>34</v>
      </c>
      <c r="B339" s="1" t="s">
        <v>45</v>
      </c>
      <c r="C339" s="5">
        <v>38673</v>
      </c>
      <c r="D339" s="4">
        <v>36.42</v>
      </c>
      <c r="E339" s="1">
        <f t="shared" si="29"/>
        <v>2005</v>
      </c>
      <c r="F339" s="1">
        <f t="shared" si="30"/>
        <v>11.5</v>
      </c>
      <c r="G339" s="1">
        <f t="shared" si="31"/>
        <v>3.5</v>
      </c>
      <c r="H339" s="6">
        <f t="shared" si="32"/>
        <v>2.429214</v>
      </c>
      <c r="I339" s="4">
        <f t="shared" si="33"/>
        <v>8.5022489999999991</v>
      </c>
    </row>
    <row r="340" spans="1:9" x14ac:dyDescent="0.2">
      <c r="A340" s="1" t="s">
        <v>34</v>
      </c>
      <c r="B340" s="1" t="s">
        <v>45</v>
      </c>
      <c r="C340" s="5">
        <v>38677</v>
      </c>
      <c r="D340" s="4">
        <v>92837.88</v>
      </c>
      <c r="E340" s="1">
        <f t="shared" si="29"/>
        <v>2005</v>
      </c>
      <c r="F340" s="1">
        <f t="shared" si="30"/>
        <v>11.5</v>
      </c>
      <c r="G340" s="1">
        <f t="shared" si="31"/>
        <v>3.5</v>
      </c>
      <c r="H340" s="6">
        <f t="shared" si="32"/>
        <v>6192.2865959999999</v>
      </c>
      <c r="I340" s="4">
        <f t="shared" si="33"/>
        <v>21673.003086000001</v>
      </c>
    </row>
    <row r="341" spans="1:9" x14ac:dyDescent="0.2">
      <c r="A341" s="1" t="s">
        <v>34</v>
      </c>
      <c r="B341" s="1" t="s">
        <v>45</v>
      </c>
      <c r="C341" s="5">
        <v>38686</v>
      </c>
      <c r="D341" s="4">
        <v>1025566.47</v>
      </c>
      <c r="E341" s="1">
        <f t="shared" si="29"/>
        <v>2005</v>
      </c>
      <c r="F341" s="1">
        <f t="shared" si="30"/>
        <v>11.5</v>
      </c>
      <c r="G341" s="1">
        <f t="shared" si="31"/>
        <v>3.5</v>
      </c>
      <c r="H341" s="6">
        <f t="shared" si="32"/>
        <v>68405.283549</v>
      </c>
      <c r="I341" s="4">
        <f t="shared" si="33"/>
        <v>239418.49242150001</v>
      </c>
    </row>
    <row r="342" spans="1:9" x14ac:dyDescent="0.2">
      <c r="A342" s="1" t="s">
        <v>34</v>
      </c>
      <c r="B342" s="1" t="s">
        <v>45</v>
      </c>
      <c r="C342" s="5">
        <v>38698</v>
      </c>
      <c r="D342" s="4">
        <v>59634.27</v>
      </c>
      <c r="E342" s="1">
        <f t="shared" si="29"/>
        <v>2005</v>
      </c>
      <c r="F342" s="1">
        <f t="shared" si="30"/>
        <v>11.5</v>
      </c>
      <c r="G342" s="1">
        <f t="shared" si="31"/>
        <v>3.5</v>
      </c>
      <c r="H342" s="6">
        <f t="shared" si="32"/>
        <v>3977.6058089999997</v>
      </c>
      <c r="I342" s="4">
        <f t="shared" si="33"/>
        <v>13921.620331499998</v>
      </c>
    </row>
    <row r="343" spans="1:9" x14ac:dyDescent="0.2">
      <c r="A343" s="1" t="s">
        <v>34</v>
      </c>
      <c r="B343" s="1" t="s">
        <v>45</v>
      </c>
      <c r="C343" s="5">
        <v>38701</v>
      </c>
      <c r="D343" s="4">
        <v>706.68</v>
      </c>
      <c r="E343" s="1">
        <f t="shared" si="29"/>
        <v>2005</v>
      </c>
      <c r="F343" s="1">
        <f t="shared" si="30"/>
        <v>11.5</v>
      </c>
      <c r="G343" s="1">
        <f t="shared" si="31"/>
        <v>3.5</v>
      </c>
      <c r="H343" s="6">
        <f t="shared" si="32"/>
        <v>47.135555999999994</v>
      </c>
      <c r="I343" s="4">
        <f t="shared" si="33"/>
        <v>164.97444599999997</v>
      </c>
    </row>
    <row r="344" spans="1:9" x14ac:dyDescent="0.2">
      <c r="A344" s="1" t="s">
        <v>34</v>
      </c>
      <c r="B344" s="1" t="s">
        <v>45</v>
      </c>
      <c r="C344" s="5">
        <v>38716</v>
      </c>
      <c r="D344" s="4">
        <v>1716567.6300000001</v>
      </c>
      <c r="E344" s="1">
        <f t="shared" si="29"/>
        <v>2005</v>
      </c>
      <c r="F344" s="1">
        <f t="shared" si="30"/>
        <v>11.5</v>
      </c>
      <c r="G344" s="1">
        <f t="shared" si="31"/>
        <v>3.5</v>
      </c>
      <c r="H344" s="6">
        <f t="shared" si="32"/>
        <v>114495.060921</v>
      </c>
      <c r="I344" s="4">
        <f t="shared" si="33"/>
        <v>400732.7132235</v>
      </c>
    </row>
    <row r="345" spans="1:9" x14ac:dyDescent="0.2">
      <c r="A345" s="1" t="s">
        <v>34</v>
      </c>
      <c r="B345" s="1" t="s">
        <v>45</v>
      </c>
      <c r="C345" s="5">
        <v>38718</v>
      </c>
      <c r="D345" s="4">
        <v>10167.17</v>
      </c>
      <c r="E345" s="1">
        <f t="shared" si="29"/>
        <v>2006</v>
      </c>
      <c r="F345" s="1">
        <f t="shared" si="30"/>
        <v>10.5</v>
      </c>
      <c r="G345" s="1">
        <f t="shared" si="31"/>
        <v>4.5</v>
      </c>
      <c r="H345" s="6">
        <f t="shared" si="32"/>
        <v>678.15023899999994</v>
      </c>
      <c r="I345" s="4">
        <f t="shared" si="33"/>
        <v>3051.6760754999996</v>
      </c>
    </row>
    <row r="346" spans="1:9" x14ac:dyDescent="0.2">
      <c r="A346" s="1" t="s">
        <v>34</v>
      </c>
      <c r="B346" s="1" t="s">
        <v>45</v>
      </c>
      <c r="C346" s="5">
        <v>38732</v>
      </c>
      <c r="D346" s="4">
        <v>678.8</v>
      </c>
      <c r="E346" s="1">
        <f t="shared" si="29"/>
        <v>2006</v>
      </c>
      <c r="F346" s="1">
        <f t="shared" si="30"/>
        <v>10.5</v>
      </c>
      <c r="G346" s="1">
        <f t="shared" si="31"/>
        <v>4.5</v>
      </c>
      <c r="H346" s="6">
        <f t="shared" si="32"/>
        <v>45.275959999999991</v>
      </c>
      <c r="I346" s="4">
        <f t="shared" si="33"/>
        <v>203.74181999999996</v>
      </c>
    </row>
    <row r="347" spans="1:9" x14ac:dyDescent="0.2">
      <c r="A347" s="1" t="s">
        <v>34</v>
      </c>
      <c r="B347" s="1" t="s">
        <v>45</v>
      </c>
      <c r="C347" s="5">
        <v>38748</v>
      </c>
      <c r="D347" s="4">
        <v>10242.280000000001</v>
      </c>
      <c r="E347" s="1">
        <f t="shared" si="29"/>
        <v>2006</v>
      </c>
      <c r="F347" s="1">
        <f t="shared" si="30"/>
        <v>10.5</v>
      </c>
      <c r="G347" s="1">
        <f t="shared" si="31"/>
        <v>4.5</v>
      </c>
      <c r="H347" s="6">
        <f t="shared" si="32"/>
        <v>683.160076</v>
      </c>
      <c r="I347" s="4">
        <f t="shared" si="33"/>
        <v>3074.2203420000001</v>
      </c>
    </row>
    <row r="348" spans="1:9" x14ac:dyDescent="0.2">
      <c r="A348" s="1" t="s">
        <v>34</v>
      </c>
      <c r="B348" s="1" t="s">
        <v>45</v>
      </c>
      <c r="C348" s="5">
        <v>38769</v>
      </c>
      <c r="D348" s="4">
        <v>43799.9</v>
      </c>
      <c r="E348" s="1">
        <f t="shared" si="29"/>
        <v>2006</v>
      </c>
      <c r="F348" s="1">
        <f t="shared" si="30"/>
        <v>10.5</v>
      </c>
      <c r="G348" s="1">
        <f t="shared" si="31"/>
        <v>4.5</v>
      </c>
      <c r="H348" s="6">
        <f t="shared" si="32"/>
        <v>2921.4533299999998</v>
      </c>
      <c r="I348" s="4">
        <f t="shared" si="33"/>
        <v>13146.539984999999</v>
      </c>
    </row>
    <row r="349" spans="1:9" x14ac:dyDescent="0.2">
      <c r="A349" s="1" t="s">
        <v>34</v>
      </c>
      <c r="B349" s="1" t="s">
        <v>45</v>
      </c>
      <c r="C349" s="5">
        <v>38791</v>
      </c>
      <c r="D349" s="4">
        <v>1673.48</v>
      </c>
      <c r="E349" s="1">
        <f t="shared" si="29"/>
        <v>2006</v>
      </c>
      <c r="F349" s="1">
        <f t="shared" si="30"/>
        <v>10.5</v>
      </c>
      <c r="G349" s="1">
        <f t="shared" si="31"/>
        <v>4.5</v>
      </c>
      <c r="H349" s="6">
        <f t="shared" si="32"/>
        <v>111.62111599999999</v>
      </c>
      <c r="I349" s="4">
        <f t="shared" si="33"/>
        <v>502.29502199999996</v>
      </c>
    </row>
    <row r="350" spans="1:9" x14ac:dyDescent="0.2">
      <c r="A350" s="1" t="s">
        <v>34</v>
      </c>
      <c r="B350" s="1" t="s">
        <v>45</v>
      </c>
      <c r="C350" s="5">
        <v>38822</v>
      </c>
      <c r="D350" s="4">
        <v>7521.23</v>
      </c>
      <c r="E350" s="1">
        <f t="shared" si="29"/>
        <v>2006</v>
      </c>
      <c r="F350" s="1">
        <f t="shared" si="30"/>
        <v>10.5</v>
      </c>
      <c r="G350" s="1">
        <f t="shared" si="31"/>
        <v>4.5</v>
      </c>
      <c r="H350" s="6">
        <f t="shared" si="32"/>
        <v>501.66604099999995</v>
      </c>
      <c r="I350" s="4">
        <f t="shared" si="33"/>
        <v>2257.4971845</v>
      </c>
    </row>
    <row r="351" spans="1:9" x14ac:dyDescent="0.2">
      <c r="A351" s="1" t="s">
        <v>34</v>
      </c>
      <c r="B351" s="1" t="s">
        <v>45</v>
      </c>
      <c r="C351" s="5">
        <v>38826</v>
      </c>
      <c r="D351" s="4">
        <v>162910.44</v>
      </c>
      <c r="E351" s="1">
        <f t="shared" si="29"/>
        <v>2006</v>
      </c>
      <c r="F351" s="1">
        <f t="shared" si="30"/>
        <v>10.5</v>
      </c>
      <c r="G351" s="1">
        <f t="shared" si="31"/>
        <v>4.5</v>
      </c>
      <c r="H351" s="6">
        <f t="shared" si="32"/>
        <v>10866.126348</v>
      </c>
      <c r="I351" s="4">
        <f t="shared" si="33"/>
        <v>48897.568566000002</v>
      </c>
    </row>
    <row r="352" spans="1:9" x14ac:dyDescent="0.2">
      <c r="A352" s="1" t="s">
        <v>34</v>
      </c>
      <c r="B352" s="1" t="s">
        <v>45</v>
      </c>
      <c r="C352" s="5">
        <v>38841</v>
      </c>
      <c r="D352" s="4">
        <v>39661.160000000003</v>
      </c>
      <c r="E352" s="1">
        <f t="shared" si="29"/>
        <v>2006</v>
      </c>
      <c r="F352" s="1">
        <f t="shared" si="30"/>
        <v>10.5</v>
      </c>
      <c r="G352" s="1">
        <f t="shared" si="31"/>
        <v>4.5</v>
      </c>
      <c r="H352" s="6">
        <f t="shared" si="32"/>
        <v>2645.3993719999999</v>
      </c>
      <c r="I352" s="4">
        <f t="shared" si="33"/>
        <v>11904.297173999999</v>
      </c>
    </row>
    <row r="353" spans="1:9" x14ac:dyDescent="0.2">
      <c r="A353" s="1" t="s">
        <v>34</v>
      </c>
      <c r="B353" s="1" t="s">
        <v>45</v>
      </c>
      <c r="C353" s="5">
        <v>38852</v>
      </c>
      <c r="D353" s="4">
        <v>1702.18</v>
      </c>
      <c r="E353" s="1">
        <f t="shared" si="29"/>
        <v>2006</v>
      </c>
      <c r="F353" s="1">
        <f t="shared" si="30"/>
        <v>10.5</v>
      </c>
      <c r="G353" s="1">
        <f t="shared" si="31"/>
        <v>4.5</v>
      </c>
      <c r="H353" s="6">
        <f t="shared" si="32"/>
        <v>113.53540599999999</v>
      </c>
      <c r="I353" s="4">
        <f t="shared" si="33"/>
        <v>510.90932699999996</v>
      </c>
    </row>
    <row r="354" spans="1:9" x14ac:dyDescent="0.2">
      <c r="A354" s="1" t="s">
        <v>34</v>
      </c>
      <c r="B354" s="1" t="s">
        <v>45</v>
      </c>
      <c r="C354" s="5">
        <v>38883</v>
      </c>
      <c r="D354" s="4">
        <v>20348.91</v>
      </c>
      <c r="E354" s="1">
        <f t="shared" si="29"/>
        <v>2006</v>
      </c>
      <c r="F354" s="1">
        <f t="shared" si="30"/>
        <v>10.5</v>
      </c>
      <c r="G354" s="1">
        <f t="shared" si="31"/>
        <v>4.5</v>
      </c>
      <c r="H354" s="6">
        <f t="shared" si="32"/>
        <v>1357.272297</v>
      </c>
      <c r="I354" s="4">
        <f t="shared" si="33"/>
        <v>6107.7253364999997</v>
      </c>
    </row>
    <row r="355" spans="1:9" x14ac:dyDescent="0.2">
      <c r="A355" s="1" t="s">
        <v>34</v>
      </c>
      <c r="B355" s="1" t="s">
        <v>45</v>
      </c>
      <c r="C355" s="5">
        <v>38888</v>
      </c>
      <c r="D355" s="4">
        <v>123386.99</v>
      </c>
      <c r="E355" s="1">
        <f t="shared" si="29"/>
        <v>2006</v>
      </c>
      <c r="F355" s="1">
        <f t="shared" si="30"/>
        <v>10.5</v>
      </c>
      <c r="G355" s="1">
        <f t="shared" si="31"/>
        <v>4.5</v>
      </c>
      <c r="H355" s="6">
        <f t="shared" si="32"/>
        <v>8229.9122329999991</v>
      </c>
      <c r="I355" s="4">
        <f t="shared" si="33"/>
        <v>37034.605048499994</v>
      </c>
    </row>
    <row r="356" spans="1:9" x14ac:dyDescent="0.2">
      <c r="A356" s="1" t="s">
        <v>34</v>
      </c>
      <c r="B356" s="1" t="s">
        <v>45</v>
      </c>
      <c r="C356" s="5">
        <v>38913</v>
      </c>
      <c r="D356" s="4">
        <v>6966.27</v>
      </c>
      <c r="E356" s="1">
        <f t="shared" si="29"/>
        <v>2006</v>
      </c>
      <c r="F356" s="1">
        <f t="shared" si="30"/>
        <v>10.5</v>
      </c>
      <c r="G356" s="1">
        <f t="shared" si="31"/>
        <v>4.5</v>
      </c>
      <c r="H356" s="6">
        <f t="shared" si="32"/>
        <v>464.65020900000002</v>
      </c>
      <c r="I356" s="4">
        <f t="shared" si="33"/>
        <v>2090.9259405000003</v>
      </c>
    </row>
    <row r="357" spans="1:9" x14ac:dyDescent="0.2">
      <c r="A357" s="1" t="s">
        <v>34</v>
      </c>
      <c r="B357" s="1" t="s">
        <v>45</v>
      </c>
      <c r="C357" s="5">
        <v>38929</v>
      </c>
      <c r="D357" s="4">
        <v>88585.19</v>
      </c>
      <c r="E357" s="1">
        <f t="shared" si="29"/>
        <v>2006</v>
      </c>
      <c r="F357" s="1">
        <f t="shared" si="30"/>
        <v>10.5</v>
      </c>
      <c r="G357" s="1">
        <f t="shared" si="31"/>
        <v>4.5</v>
      </c>
      <c r="H357" s="6">
        <f t="shared" si="32"/>
        <v>5908.632173</v>
      </c>
      <c r="I357" s="4">
        <f t="shared" si="33"/>
        <v>26588.844778499999</v>
      </c>
    </row>
    <row r="358" spans="1:9" x14ac:dyDescent="0.2">
      <c r="A358" s="1" t="s">
        <v>34</v>
      </c>
      <c r="B358" s="1" t="s">
        <v>45</v>
      </c>
      <c r="C358" s="5">
        <v>38944</v>
      </c>
      <c r="D358" s="4">
        <v>2616.41</v>
      </c>
      <c r="E358" s="1">
        <f t="shared" si="29"/>
        <v>2006</v>
      </c>
      <c r="F358" s="1">
        <f t="shared" si="30"/>
        <v>10.5</v>
      </c>
      <c r="G358" s="1">
        <f t="shared" si="31"/>
        <v>4.5</v>
      </c>
      <c r="H358" s="6">
        <f t="shared" si="32"/>
        <v>174.51454699999996</v>
      </c>
      <c r="I358" s="4">
        <f t="shared" si="33"/>
        <v>785.31546149999986</v>
      </c>
    </row>
    <row r="359" spans="1:9" x14ac:dyDescent="0.2">
      <c r="A359" s="1" t="s">
        <v>34</v>
      </c>
      <c r="B359" s="1" t="s">
        <v>45</v>
      </c>
      <c r="C359" s="5">
        <v>38960</v>
      </c>
      <c r="D359" s="4">
        <v>361356.25</v>
      </c>
      <c r="E359" s="1">
        <f t="shared" si="29"/>
        <v>2006</v>
      </c>
      <c r="F359" s="1">
        <f t="shared" si="30"/>
        <v>10.5</v>
      </c>
      <c r="G359" s="1">
        <f t="shared" si="31"/>
        <v>4.5</v>
      </c>
      <c r="H359" s="6">
        <f t="shared" si="32"/>
        <v>24102.461874999997</v>
      </c>
      <c r="I359" s="4">
        <f t="shared" si="33"/>
        <v>108461.07843749999</v>
      </c>
    </row>
    <row r="360" spans="1:9" x14ac:dyDescent="0.2">
      <c r="A360" s="1" t="s">
        <v>34</v>
      </c>
      <c r="B360" s="1" t="s">
        <v>45</v>
      </c>
      <c r="C360" s="5">
        <v>38961</v>
      </c>
      <c r="D360" s="4">
        <v>2067.1</v>
      </c>
      <c r="E360" s="1">
        <f t="shared" si="29"/>
        <v>2006</v>
      </c>
      <c r="F360" s="1">
        <f t="shared" si="30"/>
        <v>10.5</v>
      </c>
      <c r="G360" s="1">
        <f t="shared" si="31"/>
        <v>4.5</v>
      </c>
      <c r="H360" s="6">
        <f t="shared" si="32"/>
        <v>137.87556999999998</v>
      </c>
      <c r="I360" s="4">
        <f t="shared" si="33"/>
        <v>620.44006499999989</v>
      </c>
    </row>
    <row r="361" spans="1:9" x14ac:dyDescent="0.2">
      <c r="A361" s="1" t="s">
        <v>34</v>
      </c>
      <c r="B361" s="1" t="s">
        <v>45</v>
      </c>
      <c r="C361" s="5">
        <v>38975</v>
      </c>
      <c r="D361" s="4">
        <v>5348.77</v>
      </c>
      <c r="E361" s="1">
        <f t="shared" si="29"/>
        <v>2006</v>
      </c>
      <c r="F361" s="1">
        <f t="shared" si="30"/>
        <v>10.5</v>
      </c>
      <c r="G361" s="1">
        <f t="shared" si="31"/>
        <v>4.5</v>
      </c>
      <c r="H361" s="6">
        <f t="shared" si="32"/>
        <v>356.76295900000002</v>
      </c>
      <c r="I361" s="4">
        <f t="shared" si="33"/>
        <v>1605.4333155000002</v>
      </c>
    </row>
    <row r="362" spans="1:9" x14ac:dyDescent="0.2">
      <c r="A362" s="1" t="s">
        <v>34</v>
      </c>
      <c r="B362" s="1" t="s">
        <v>45</v>
      </c>
      <c r="C362" s="5">
        <v>38990</v>
      </c>
      <c r="D362" s="4">
        <v>19949.04</v>
      </c>
      <c r="E362" s="1">
        <f t="shared" si="29"/>
        <v>2006</v>
      </c>
      <c r="F362" s="1">
        <f t="shared" si="30"/>
        <v>10.5</v>
      </c>
      <c r="G362" s="1">
        <f t="shared" si="31"/>
        <v>4.5</v>
      </c>
      <c r="H362" s="6">
        <f t="shared" si="32"/>
        <v>1330.600968</v>
      </c>
      <c r="I362" s="4">
        <f t="shared" si="33"/>
        <v>5987.7043560000002</v>
      </c>
    </row>
    <row r="363" spans="1:9" x14ac:dyDescent="0.2">
      <c r="A363" s="1" t="s">
        <v>34</v>
      </c>
      <c r="B363" s="1" t="s">
        <v>45</v>
      </c>
      <c r="C363" s="5">
        <v>38995</v>
      </c>
      <c r="D363" s="4">
        <v>0</v>
      </c>
      <c r="E363" s="1">
        <f t="shared" si="29"/>
        <v>2006</v>
      </c>
      <c r="F363" s="1">
        <f t="shared" si="30"/>
        <v>0</v>
      </c>
      <c r="G363" s="1">
        <f t="shared" si="31"/>
        <v>0</v>
      </c>
      <c r="H363" s="6">
        <f t="shared" si="32"/>
        <v>0</v>
      </c>
      <c r="I363" s="4">
        <f t="shared" si="33"/>
        <v>0</v>
      </c>
    </row>
    <row r="364" spans="1:9" x14ac:dyDescent="0.2">
      <c r="A364" s="1" t="s">
        <v>34</v>
      </c>
      <c r="B364" s="1" t="s">
        <v>45</v>
      </c>
      <c r="C364" s="5">
        <v>39005</v>
      </c>
      <c r="D364" s="4">
        <v>16482.78</v>
      </c>
      <c r="E364" s="1">
        <f t="shared" si="29"/>
        <v>2006</v>
      </c>
      <c r="F364" s="1">
        <f t="shared" si="30"/>
        <v>10.5</v>
      </c>
      <c r="G364" s="1">
        <f t="shared" si="31"/>
        <v>4.5</v>
      </c>
      <c r="H364" s="6">
        <f t="shared" si="32"/>
        <v>1099.4014259999999</v>
      </c>
      <c r="I364" s="4">
        <f t="shared" si="33"/>
        <v>4947.3064169999998</v>
      </c>
    </row>
    <row r="365" spans="1:9" x14ac:dyDescent="0.2">
      <c r="A365" s="1" t="s">
        <v>34</v>
      </c>
      <c r="B365" s="1" t="s">
        <v>45</v>
      </c>
      <c r="C365" s="5">
        <v>39021</v>
      </c>
      <c r="D365" s="4">
        <v>161978.12</v>
      </c>
      <c r="E365" s="1">
        <f t="shared" si="29"/>
        <v>2006</v>
      </c>
      <c r="F365" s="1">
        <f t="shared" si="30"/>
        <v>10.5</v>
      </c>
      <c r="G365" s="1">
        <f t="shared" si="31"/>
        <v>4.5</v>
      </c>
      <c r="H365" s="6">
        <f t="shared" si="32"/>
        <v>10803.940603999999</v>
      </c>
      <c r="I365" s="4">
        <f t="shared" si="33"/>
        <v>48617.732717999999</v>
      </c>
    </row>
    <row r="366" spans="1:9" x14ac:dyDescent="0.2">
      <c r="A366" s="1" t="s">
        <v>34</v>
      </c>
      <c r="B366" s="1" t="s">
        <v>45</v>
      </c>
      <c r="C366" s="5">
        <v>39031</v>
      </c>
      <c r="D366" s="4">
        <v>63524.44</v>
      </c>
      <c r="E366" s="1">
        <f t="shared" si="29"/>
        <v>2006</v>
      </c>
      <c r="F366" s="1">
        <f t="shared" si="30"/>
        <v>10.5</v>
      </c>
      <c r="G366" s="1">
        <f t="shared" si="31"/>
        <v>4.5</v>
      </c>
      <c r="H366" s="6">
        <f t="shared" si="32"/>
        <v>4237.080148</v>
      </c>
      <c r="I366" s="4">
        <f t="shared" si="33"/>
        <v>19066.860666</v>
      </c>
    </row>
    <row r="367" spans="1:9" x14ac:dyDescent="0.2">
      <c r="A367" s="1" t="s">
        <v>34</v>
      </c>
      <c r="B367" s="1" t="s">
        <v>45</v>
      </c>
      <c r="C367" s="5">
        <v>39036</v>
      </c>
      <c r="D367" s="4">
        <v>89403.310000000012</v>
      </c>
      <c r="E367" s="1">
        <f t="shared" si="29"/>
        <v>2006</v>
      </c>
      <c r="F367" s="1">
        <f t="shared" si="30"/>
        <v>10.5</v>
      </c>
      <c r="G367" s="1">
        <f t="shared" si="31"/>
        <v>4.5</v>
      </c>
      <c r="H367" s="6">
        <f t="shared" si="32"/>
        <v>5963.200777</v>
      </c>
      <c r="I367" s="4">
        <f t="shared" si="33"/>
        <v>26834.403496499999</v>
      </c>
    </row>
    <row r="368" spans="1:9" x14ac:dyDescent="0.2">
      <c r="A368" s="1" t="s">
        <v>34</v>
      </c>
      <c r="B368" s="1" t="s">
        <v>45</v>
      </c>
      <c r="C368" s="5">
        <v>39050</v>
      </c>
      <c r="D368" s="4">
        <v>86792.16</v>
      </c>
      <c r="E368" s="1">
        <f t="shared" si="29"/>
        <v>2006</v>
      </c>
      <c r="F368" s="1">
        <f t="shared" si="30"/>
        <v>10.5</v>
      </c>
      <c r="G368" s="1">
        <f t="shared" si="31"/>
        <v>4.5</v>
      </c>
      <c r="H368" s="6">
        <f t="shared" si="32"/>
        <v>5789.0370720000001</v>
      </c>
      <c r="I368" s="4">
        <f t="shared" si="33"/>
        <v>26050.666824</v>
      </c>
    </row>
    <row r="369" spans="1:9" x14ac:dyDescent="0.2">
      <c r="A369" s="1" t="s">
        <v>34</v>
      </c>
      <c r="B369" s="1" t="s">
        <v>45</v>
      </c>
      <c r="C369" s="5">
        <v>39051</v>
      </c>
      <c r="D369" s="4">
        <v>4195.59</v>
      </c>
      <c r="E369" s="1">
        <f t="shared" si="29"/>
        <v>2006</v>
      </c>
      <c r="F369" s="1">
        <f t="shared" si="30"/>
        <v>10.5</v>
      </c>
      <c r="G369" s="1">
        <f t="shared" si="31"/>
        <v>4.5</v>
      </c>
      <c r="H369" s="6">
        <f t="shared" si="32"/>
        <v>279.84585299999998</v>
      </c>
      <c r="I369" s="4">
        <f t="shared" si="33"/>
        <v>1259.3063384999998</v>
      </c>
    </row>
    <row r="370" spans="1:9" x14ac:dyDescent="0.2">
      <c r="A370" s="1" t="s">
        <v>34</v>
      </c>
      <c r="B370" s="1" t="s">
        <v>45</v>
      </c>
      <c r="C370" s="5">
        <v>39058</v>
      </c>
      <c r="D370" s="4">
        <v>205087.33</v>
      </c>
      <c r="E370" s="1">
        <f t="shared" si="29"/>
        <v>2006</v>
      </c>
      <c r="F370" s="1">
        <f t="shared" si="30"/>
        <v>10.5</v>
      </c>
      <c r="G370" s="1">
        <f t="shared" si="31"/>
        <v>4.5</v>
      </c>
      <c r="H370" s="6">
        <f t="shared" si="32"/>
        <v>13679.324910999998</v>
      </c>
      <c r="I370" s="4">
        <f t="shared" si="33"/>
        <v>61556.962099499993</v>
      </c>
    </row>
    <row r="371" spans="1:9" x14ac:dyDescent="0.2">
      <c r="A371" s="1" t="s">
        <v>34</v>
      </c>
      <c r="B371" s="1" t="s">
        <v>45</v>
      </c>
      <c r="C371" s="5">
        <v>39066</v>
      </c>
      <c r="D371" s="4">
        <v>29665.45</v>
      </c>
      <c r="E371" s="1">
        <f t="shared" si="29"/>
        <v>2006</v>
      </c>
      <c r="F371" s="1">
        <f t="shared" si="30"/>
        <v>10.5</v>
      </c>
      <c r="G371" s="1">
        <f t="shared" si="31"/>
        <v>4.5</v>
      </c>
      <c r="H371" s="6">
        <f t="shared" si="32"/>
        <v>1978.6855149999999</v>
      </c>
      <c r="I371" s="4">
        <f t="shared" si="33"/>
        <v>8904.0848174999992</v>
      </c>
    </row>
    <row r="372" spans="1:9" x14ac:dyDescent="0.2">
      <c r="A372" s="1" t="s">
        <v>34</v>
      </c>
      <c r="B372" s="1" t="s">
        <v>45</v>
      </c>
      <c r="C372" s="5">
        <v>39071</v>
      </c>
      <c r="D372" s="4">
        <v>166051.5</v>
      </c>
      <c r="E372" s="1">
        <f t="shared" si="29"/>
        <v>2006</v>
      </c>
      <c r="F372" s="1">
        <f t="shared" si="30"/>
        <v>10.5</v>
      </c>
      <c r="G372" s="1">
        <f t="shared" si="31"/>
        <v>4.5</v>
      </c>
      <c r="H372" s="6">
        <f t="shared" si="32"/>
        <v>11075.635049999999</v>
      </c>
      <c r="I372" s="4">
        <f t="shared" si="33"/>
        <v>49840.357724999994</v>
      </c>
    </row>
    <row r="373" spans="1:9" x14ac:dyDescent="0.2">
      <c r="A373" s="1" t="s">
        <v>34</v>
      </c>
      <c r="B373" s="1" t="s">
        <v>45</v>
      </c>
      <c r="C373" s="5">
        <v>39097</v>
      </c>
      <c r="D373" s="4">
        <v>20935.09</v>
      </c>
      <c r="E373" s="1">
        <f t="shared" si="29"/>
        <v>2007</v>
      </c>
      <c r="F373" s="1">
        <f t="shared" si="30"/>
        <v>9.5</v>
      </c>
      <c r="G373" s="1">
        <f t="shared" si="31"/>
        <v>5.5</v>
      </c>
      <c r="H373" s="6">
        <f t="shared" si="32"/>
        <v>1396.3705029999999</v>
      </c>
      <c r="I373" s="4">
        <f t="shared" si="33"/>
        <v>7680.0377664999996</v>
      </c>
    </row>
    <row r="374" spans="1:9" x14ac:dyDescent="0.2">
      <c r="A374" s="1" t="s">
        <v>34</v>
      </c>
      <c r="B374" s="1" t="s">
        <v>45</v>
      </c>
      <c r="C374" s="5">
        <v>39098</v>
      </c>
      <c r="D374" s="4">
        <v>1358.08</v>
      </c>
      <c r="E374" s="1">
        <f t="shared" si="29"/>
        <v>2007</v>
      </c>
      <c r="F374" s="1">
        <f t="shared" si="30"/>
        <v>9.5</v>
      </c>
      <c r="G374" s="1">
        <f t="shared" si="31"/>
        <v>5.5</v>
      </c>
      <c r="H374" s="6">
        <f t="shared" si="32"/>
        <v>90.583935999999994</v>
      </c>
      <c r="I374" s="4">
        <f t="shared" si="33"/>
        <v>498.21164799999997</v>
      </c>
    </row>
    <row r="375" spans="1:9" x14ac:dyDescent="0.2">
      <c r="A375" s="1" t="s">
        <v>34</v>
      </c>
      <c r="B375" s="1" t="s">
        <v>45</v>
      </c>
      <c r="C375" s="5">
        <v>39128</v>
      </c>
      <c r="D375" s="4">
        <v>6759.09</v>
      </c>
      <c r="E375" s="1">
        <f t="shared" si="29"/>
        <v>2007</v>
      </c>
      <c r="F375" s="1">
        <f t="shared" si="30"/>
        <v>9.5</v>
      </c>
      <c r="G375" s="1">
        <f t="shared" si="31"/>
        <v>5.5</v>
      </c>
      <c r="H375" s="6">
        <f t="shared" si="32"/>
        <v>450.83130299999999</v>
      </c>
      <c r="I375" s="4">
        <f t="shared" si="33"/>
        <v>2479.5721665000001</v>
      </c>
    </row>
    <row r="376" spans="1:9" x14ac:dyDescent="0.2">
      <c r="A376" s="1" t="s">
        <v>34</v>
      </c>
      <c r="B376" s="1" t="s">
        <v>45</v>
      </c>
      <c r="C376" s="5">
        <v>39141</v>
      </c>
      <c r="D376" s="4">
        <v>25337.41</v>
      </c>
      <c r="E376" s="1">
        <f t="shared" si="29"/>
        <v>2007</v>
      </c>
      <c r="F376" s="1">
        <f t="shared" si="30"/>
        <v>9.5</v>
      </c>
      <c r="G376" s="1">
        <f t="shared" si="31"/>
        <v>5.5</v>
      </c>
      <c r="H376" s="6">
        <f t="shared" si="32"/>
        <v>1690.0052469999998</v>
      </c>
      <c r="I376" s="4">
        <f t="shared" si="33"/>
        <v>9295.0288584999998</v>
      </c>
    </row>
    <row r="377" spans="1:9" x14ac:dyDescent="0.2">
      <c r="A377" s="1" t="s">
        <v>34</v>
      </c>
      <c r="B377" s="1" t="s">
        <v>45</v>
      </c>
      <c r="C377" s="5">
        <v>39156</v>
      </c>
      <c r="D377" s="4">
        <v>17397.97</v>
      </c>
      <c r="E377" s="1">
        <f t="shared" si="29"/>
        <v>2007</v>
      </c>
      <c r="F377" s="1">
        <f t="shared" si="30"/>
        <v>9.5</v>
      </c>
      <c r="G377" s="1">
        <f t="shared" si="31"/>
        <v>5.5</v>
      </c>
      <c r="H377" s="6">
        <f t="shared" si="32"/>
        <v>1160.4445989999999</v>
      </c>
      <c r="I377" s="4">
        <f t="shared" si="33"/>
        <v>6382.4452944999994</v>
      </c>
    </row>
    <row r="378" spans="1:9" x14ac:dyDescent="0.2">
      <c r="A378" s="1" t="s">
        <v>34</v>
      </c>
      <c r="B378" s="1" t="s">
        <v>45</v>
      </c>
      <c r="C378" s="5">
        <v>39187</v>
      </c>
      <c r="D378" s="4">
        <v>12548.72</v>
      </c>
      <c r="E378" s="1">
        <f t="shared" si="29"/>
        <v>2007</v>
      </c>
      <c r="F378" s="1">
        <f t="shared" si="30"/>
        <v>9.5</v>
      </c>
      <c r="G378" s="1">
        <f t="shared" si="31"/>
        <v>5.5</v>
      </c>
      <c r="H378" s="6">
        <f t="shared" si="32"/>
        <v>836.99962399999993</v>
      </c>
      <c r="I378" s="4">
        <f t="shared" si="33"/>
        <v>4603.4979319999993</v>
      </c>
    </row>
    <row r="379" spans="1:9" x14ac:dyDescent="0.2">
      <c r="A379" s="1" t="s">
        <v>34</v>
      </c>
      <c r="B379" s="1" t="s">
        <v>45</v>
      </c>
      <c r="C379" s="5">
        <v>39202</v>
      </c>
      <c r="D379" s="4">
        <v>18633.3</v>
      </c>
      <c r="E379" s="1">
        <f t="shared" si="29"/>
        <v>2007</v>
      </c>
      <c r="F379" s="1">
        <f t="shared" si="30"/>
        <v>9.5</v>
      </c>
      <c r="G379" s="1">
        <f t="shared" si="31"/>
        <v>5.5</v>
      </c>
      <c r="H379" s="6">
        <f t="shared" si="32"/>
        <v>1242.8411099999998</v>
      </c>
      <c r="I379" s="4">
        <f t="shared" si="33"/>
        <v>6835.6261049999994</v>
      </c>
    </row>
    <row r="380" spans="1:9" x14ac:dyDescent="0.2">
      <c r="A380" s="1" t="s">
        <v>34</v>
      </c>
      <c r="B380" s="1" t="s">
        <v>45</v>
      </c>
      <c r="C380" s="5">
        <v>39211</v>
      </c>
      <c r="D380" s="4">
        <v>3333.54</v>
      </c>
      <c r="E380" s="1">
        <f t="shared" si="29"/>
        <v>2007</v>
      </c>
      <c r="F380" s="1">
        <f t="shared" si="30"/>
        <v>9.5</v>
      </c>
      <c r="G380" s="1">
        <f t="shared" si="31"/>
        <v>5.5</v>
      </c>
      <c r="H380" s="6">
        <f t="shared" si="32"/>
        <v>222.34711799999999</v>
      </c>
      <c r="I380" s="4">
        <f t="shared" si="33"/>
        <v>1222.9091490000001</v>
      </c>
    </row>
    <row r="381" spans="1:9" x14ac:dyDescent="0.2">
      <c r="A381" s="1" t="s">
        <v>34</v>
      </c>
      <c r="B381" s="1" t="s">
        <v>45</v>
      </c>
      <c r="C381" s="5">
        <v>39217</v>
      </c>
      <c r="D381" s="4">
        <v>13436.77</v>
      </c>
      <c r="E381" s="1">
        <f t="shared" si="29"/>
        <v>2007</v>
      </c>
      <c r="F381" s="1">
        <f t="shared" si="30"/>
        <v>9.5</v>
      </c>
      <c r="G381" s="1">
        <f t="shared" si="31"/>
        <v>5.5</v>
      </c>
      <c r="H381" s="6">
        <f t="shared" si="32"/>
        <v>896.23255899999992</v>
      </c>
      <c r="I381" s="4">
        <f t="shared" si="33"/>
        <v>4929.2790744999993</v>
      </c>
    </row>
    <row r="382" spans="1:9" x14ac:dyDescent="0.2">
      <c r="A382" s="1" t="s">
        <v>34</v>
      </c>
      <c r="B382" s="1" t="s">
        <v>45</v>
      </c>
      <c r="C382" s="5">
        <v>39218</v>
      </c>
      <c r="D382" s="4">
        <v>27511.870000000003</v>
      </c>
      <c r="E382" s="1">
        <f t="shared" si="29"/>
        <v>2007</v>
      </c>
      <c r="F382" s="1">
        <f t="shared" si="30"/>
        <v>9.5</v>
      </c>
      <c r="G382" s="1">
        <f t="shared" si="31"/>
        <v>5.5</v>
      </c>
      <c r="H382" s="6">
        <f t="shared" si="32"/>
        <v>1835.041729</v>
      </c>
      <c r="I382" s="4">
        <f t="shared" si="33"/>
        <v>10092.729509500001</v>
      </c>
    </row>
    <row r="383" spans="1:9" x14ac:dyDescent="0.2">
      <c r="A383" s="1" t="s">
        <v>34</v>
      </c>
      <c r="B383" s="1" t="s">
        <v>45</v>
      </c>
      <c r="C383" s="5">
        <v>39241</v>
      </c>
      <c r="D383" s="4">
        <v>7883.72</v>
      </c>
      <c r="E383" s="1">
        <f t="shared" si="29"/>
        <v>2007</v>
      </c>
      <c r="F383" s="1">
        <f t="shared" si="30"/>
        <v>9.5</v>
      </c>
      <c r="G383" s="1">
        <f t="shared" si="31"/>
        <v>5.5</v>
      </c>
      <c r="H383" s="6">
        <f t="shared" si="32"/>
        <v>525.84412399999997</v>
      </c>
      <c r="I383" s="4">
        <f t="shared" si="33"/>
        <v>2892.1426819999997</v>
      </c>
    </row>
    <row r="384" spans="1:9" x14ac:dyDescent="0.2">
      <c r="A384" s="1" t="s">
        <v>34</v>
      </c>
      <c r="B384" s="1" t="s">
        <v>45</v>
      </c>
      <c r="C384" s="5">
        <v>39248</v>
      </c>
      <c r="D384" s="4">
        <v>9268.1200000000008</v>
      </c>
      <c r="E384" s="1">
        <f t="shared" si="29"/>
        <v>2007</v>
      </c>
      <c r="F384" s="1">
        <f t="shared" si="30"/>
        <v>9.5</v>
      </c>
      <c r="G384" s="1">
        <f t="shared" si="31"/>
        <v>5.5</v>
      </c>
      <c r="H384" s="6">
        <f t="shared" si="32"/>
        <v>618.18360400000006</v>
      </c>
      <c r="I384" s="4">
        <f t="shared" si="33"/>
        <v>3400.0098220000004</v>
      </c>
    </row>
    <row r="385" spans="1:9" x14ac:dyDescent="0.2">
      <c r="A385" s="1" t="s">
        <v>34</v>
      </c>
      <c r="B385" s="1" t="s">
        <v>45</v>
      </c>
      <c r="C385" s="5">
        <v>39278</v>
      </c>
      <c r="D385" s="4">
        <v>6153.94</v>
      </c>
      <c r="E385" s="1">
        <f t="shared" si="29"/>
        <v>2007</v>
      </c>
      <c r="F385" s="1">
        <f t="shared" si="30"/>
        <v>9.5</v>
      </c>
      <c r="G385" s="1">
        <f t="shared" si="31"/>
        <v>5.5</v>
      </c>
      <c r="H385" s="6">
        <f t="shared" si="32"/>
        <v>410.46779799999996</v>
      </c>
      <c r="I385" s="4">
        <f t="shared" si="33"/>
        <v>2257.5728889999996</v>
      </c>
    </row>
    <row r="386" spans="1:9" x14ac:dyDescent="0.2">
      <c r="A386" s="1" t="s">
        <v>34</v>
      </c>
      <c r="B386" s="1" t="s">
        <v>45</v>
      </c>
      <c r="C386" s="5">
        <v>39309</v>
      </c>
      <c r="D386" s="4">
        <v>-230010.88</v>
      </c>
      <c r="E386" s="1">
        <f t="shared" si="29"/>
        <v>2007</v>
      </c>
      <c r="F386" s="1">
        <f t="shared" si="30"/>
        <v>9.5</v>
      </c>
      <c r="G386" s="1">
        <f t="shared" si="31"/>
        <v>5.5</v>
      </c>
      <c r="H386" s="6">
        <f t="shared" si="32"/>
        <v>-15341.725696</v>
      </c>
      <c r="I386" s="4">
        <f t="shared" si="33"/>
        <v>-84379.491328000004</v>
      </c>
    </row>
    <row r="387" spans="1:9" x14ac:dyDescent="0.2">
      <c r="A387" s="1" t="s">
        <v>34</v>
      </c>
      <c r="B387" s="1" t="s">
        <v>45</v>
      </c>
      <c r="C387" s="5">
        <v>39325</v>
      </c>
      <c r="D387" s="4">
        <v>57146.06</v>
      </c>
      <c r="E387" s="1">
        <f t="shared" si="29"/>
        <v>2007</v>
      </c>
      <c r="F387" s="1">
        <f t="shared" si="30"/>
        <v>9.5</v>
      </c>
      <c r="G387" s="1">
        <f t="shared" si="31"/>
        <v>5.5</v>
      </c>
      <c r="H387" s="6">
        <f t="shared" si="32"/>
        <v>3811.6422019999995</v>
      </c>
      <c r="I387" s="4">
        <f t="shared" si="33"/>
        <v>20964.032110999997</v>
      </c>
    </row>
    <row r="388" spans="1:9" x14ac:dyDescent="0.2">
      <c r="A388" s="1" t="s">
        <v>34</v>
      </c>
      <c r="B388" s="1" t="s">
        <v>45</v>
      </c>
      <c r="C388" s="5">
        <v>39326</v>
      </c>
      <c r="D388" s="4">
        <v>0</v>
      </c>
      <c r="E388" s="1">
        <f t="shared" si="29"/>
        <v>2007</v>
      </c>
      <c r="F388" s="1">
        <f t="shared" si="30"/>
        <v>0</v>
      </c>
      <c r="G388" s="1">
        <f t="shared" si="31"/>
        <v>0</v>
      </c>
      <c r="H388" s="6">
        <f t="shared" si="32"/>
        <v>0</v>
      </c>
      <c r="I388" s="4">
        <f t="shared" si="33"/>
        <v>0</v>
      </c>
    </row>
    <row r="389" spans="1:9" x14ac:dyDescent="0.2">
      <c r="A389" s="1" t="s">
        <v>34</v>
      </c>
      <c r="B389" s="1" t="s">
        <v>45</v>
      </c>
      <c r="C389" s="5">
        <v>39370</v>
      </c>
      <c r="D389" s="4">
        <v>6438.94</v>
      </c>
      <c r="E389" s="1">
        <f t="shared" ref="E389:E452" si="34">YEAR(C389)</f>
        <v>2007</v>
      </c>
      <c r="F389" s="1">
        <f t="shared" ref="F389:F452" si="35">IF(D389&lt;&gt;0,YEARFRAC($D$1,DATE(YEAR(C389),6,30),0),)</f>
        <v>9.5</v>
      </c>
      <c r="G389" s="1">
        <f t="shared" ref="G389:G452" si="36">IF(F389&lt;&gt;0,$F$1-F389,0)</f>
        <v>5.5</v>
      </c>
      <c r="H389" s="6">
        <f t="shared" ref="H389:H452" si="37">IF(G389&lt;=0,0,D389*$H$1)</f>
        <v>429.47729799999996</v>
      </c>
      <c r="I389" s="4">
        <f t="shared" ref="I389:I452" si="38">G389*H389</f>
        <v>2362.1251389999998</v>
      </c>
    </row>
    <row r="390" spans="1:9" x14ac:dyDescent="0.2">
      <c r="A390" s="1" t="s">
        <v>34</v>
      </c>
      <c r="B390" s="1" t="s">
        <v>45</v>
      </c>
      <c r="C390" s="5">
        <v>39372</v>
      </c>
      <c r="D390" s="4">
        <v>1669408.01</v>
      </c>
      <c r="E390" s="1">
        <f t="shared" si="34"/>
        <v>2007</v>
      </c>
      <c r="F390" s="1">
        <f t="shared" si="35"/>
        <v>9.5</v>
      </c>
      <c r="G390" s="1">
        <f t="shared" si="36"/>
        <v>5.5</v>
      </c>
      <c r="H390" s="6">
        <f t="shared" si="37"/>
        <v>111349.51426699999</v>
      </c>
      <c r="I390" s="4">
        <f t="shared" si="38"/>
        <v>612422.32846849994</v>
      </c>
    </row>
    <row r="391" spans="1:9" x14ac:dyDescent="0.2">
      <c r="A391" s="1" t="s">
        <v>34</v>
      </c>
      <c r="B391" s="1" t="s">
        <v>45</v>
      </c>
      <c r="C391" s="5">
        <v>39386</v>
      </c>
      <c r="D391" s="4">
        <v>4982.34</v>
      </c>
      <c r="E391" s="1">
        <f t="shared" si="34"/>
        <v>2007</v>
      </c>
      <c r="F391" s="1">
        <f t="shared" si="35"/>
        <v>9.5</v>
      </c>
      <c r="G391" s="1">
        <f t="shared" si="36"/>
        <v>5.5</v>
      </c>
      <c r="H391" s="6">
        <f t="shared" si="37"/>
        <v>332.32207799999998</v>
      </c>
      <c r="I391" s="4">
        <f t="shared" si="38"/>
        <v>1827.7714289999999</v>
      </c>
    </row>
    <row r="392" spans="1:9" x14ac:dyDescent="0.2">
      <c r="A392" s="1" t="s">
        <v>34</v>
      </c>
      <c r="B392" s="1" t="s">
        <v>45</v>
      </c>
      <c r="C392" s="5">
        <v>39401</v>
      </c>
      <c r="D392" s="4">
        <v>1553.58</v>
      </c>
      <c r="E392" s="1">
        <f t="shared" si="34"/>
        <v>2007</v>
      </c>
      <c r="F392" s="1">
        <f t="shared" si="35"/>
        <v>9.5</v>
      </c>
      <c r="G392" s="1">
        <f t="shared" si="36"/>
        <v>5.5</v>
      </c>
      <c r="H392" s="6">
        <f t="shared" si="37"/>
        <v>103.62378599999998</v>
      </c>
      <c r="I392" s="4">
        <f t="shared" si="38"/>
        <v>569.93082299999992</v>
      </c>
    </row>
    <row r="393" spans="1:9" x14ac:dyDescent="0.2">
      <c r="A393" s="1" t="s">
        <v>34</v>
      </c>
      <c r="B393" s="1" t="s">
        <v>45</v>
      </c>
      <c r="C393" s="5">
        <v>39416</v>
      </c>
      <c r="D393" s="4">
        <v>1485.13</v>
      </c>
      <c r="E393" s="1">
        <f t="shared" si="34"/>
        <v>2007</v>
      </c>
      <c r="F393" s="1">
        <f t="shared" si="35"/>
        <v>9.5</v>
      </c>
      <c r="G393" s="1">
        <f t="shared" si="36"/>
        <v>5.5</v>
      </c>
      <c r="H393" s="6">
        <f t="shared" si="37"/>
        <v>99.058171000000002</v>
      </c>
      <c r="I393" s="4">
        <f t="shared" si="38"/>
        <v>544.81994050000003</v>
      </c>
    </row>
    <row r="394" spans="1:9" x14ac:dyDescent="0.2">
      <c r="A394" s="1" t="s">
        <v>34</v>
      </c>
      <c r="B394" s="1" t="s">
        <v>45</v>
      </c>
      <c r="C394" s="5">
        <v>39431</v>
      </c>
      <c r="D394" s="4">
        <v>2184.41</v>
      </c>
      <c r="E394" s="1">
        <f t="shared" si="34"/>
        <v>2007</v>
      </c>
      <c r="F394" s="1">
        <f t="shared" si="35"/>
        <v>9.5</v>
      </c>
      <c r="G394" s="1">
        <f t="shared" si="36"/>
        <v>5.5</v>
      </c>
      <c r="H394" s="6">
        <f t="shared" si="37"/>
        <v>145.70014699999999</v>
      </c>
      <c r="I394" s="4">
        <f t="shared" si="38"/>
        <v>801.35080849999997</v>
      </c>
    </row>
    <row r="395" spans="1:9" x14ac:dyDescent="0.2">
      <c r="A395" s="1" t="s">
        <v>34</v>
      </c>
      <c r="B395" s="1" t="s">
        <v>45</v>
      </c>
      <c r="C395" s="5">
        <v>39447</v>
      </c>
      <c r="D395" s="4">
        <v>1754930.6900000002</v>
      </c>
      <c r="E395" s="1">
        <f t="shared" si="34"/>
        <v>2007</v>
      </c>
      <c r="F395" s="1">
        <f t="shared" si="35"/>
        <v>9.5</v>
      </c>
      <c r="G395" s="1">
        <f t="shared" si="36"/>
        <v>5.5</v>
      </c>
      <c r="H395" s="6">
        <f t="shared" si="37"/>
        <v>117053.87702300001</v>
      </c>
      <c r="I395" s="4">
        <f t="shared" si="38"/>
        <v>643796.32362650009</v>
      </c>
    </row>
    <row r="396" spans="1:9" x14ac:dyDescent="0.2">
      <c r="A396" s="1" t="s">
        <v>34</v>
      </c>
      <c r="B396" s="1" t="s">
        <v>45</v>
      </c>
      <c r="C396" s="5">
        <v>39448</v>
      </c>
      <c r="D396" s="4">
        <v>54396.22</v>
      </c>
      <c r="E396" s="1">
        <f t="shared" si="34"/>
        <v>2008</v>
      </c>
      <c r="F396" s="1">
        <f t="shared" si="35"/>
        <v>8.5</v>
      </c>
      <c r="G396" s="1">
        <f t="shared" si="36"/>
        <v>6.5</v>
      </c>
      <c r="H396" s="6">
        <f t="shared" si="37"/>
        <v>3628.2278739999997</v>
      </c>
      <c r="I396" s="4">
        <f t="shared" si="38"/>
        <v>23583.481180999999</v>
      </c>
    </row>
    <row r="397" spans="1:9" x14ac:dyDescent="0.2">
      <c r="A397" s="1" t="s">
        <v>34</v>
      </c>
      <c r="B397" s="1" t="s">
        <v>45</v>
      </c>
      <c r="C397" s="5">
        <v>39449</v>
      </c>
      <c r="D397" s="4">
        <v>21605.62</v>
      </c>
      <c r="E397" s="1">
        <f t="shared" si="34"/>
        <v>2008</v>
      </c>
      <c r="F397" s="1">
        <f t="shared" si="35"/>
        <v>8.5</v>
      </c>
      <c r="G397" s="1">
        <f t="shared" si="36"/>
        <v>6.5</v>
      </c>
      <c r="H397" s="6">
        <f t="shared" si="37"/>
        <v>1441.0948539999999</v>
      </c>
      <c r="I397" s="4">
        <f t="shared" si="38"/>
        <v>9367.1165509999992</v>
      </c>
    </row>
    <row r="398" spans="1:9" x14ac:dyDescent="0.2">
      <c r="A398" s="1" t="s">
        <v>34</v>
      </c>
      <c r="B398" s="1" t="s">
        <v>45</v>
      </c>
      <c r="C398" s="5">
        <v>39462</v>
      </c>
      <c r="D398" s="4">
        <v>24</v>
      </c>
      <c r="E398" s="1">
        <f t="shared" si="34"/>
        <v>2008</v>
      </c>
      <c r="F398" s="1">
        <f t="shared" si="35"/>
        <v>8.5</v>
      </c>
      <c r="G398" s="1">
        <f t="shared" si="36"/>
        <v>6.5</v>
      </c>
      <c r="H398" s="6">
        <f t="shared" si="37"/>
        <v>1.6008</v>
      </c>
      <c r="I398" s="4">
        <f t="shared" si="38"/>
        <v>10.405200000000001</v>
      </c>
    </row>
    <row r="399" spans="1:9" x14ac:dyDescent="0.2">
      <c r="A399" s="1" t="s">
        <v>34</v>
      </c>
      <c r="B399" s="1" t="s">
        <v>45</v>
      </c>
      <c r="C399" s="5">
        <v>39478</v>
      </c>
      <c r="D399" s="4">
        <v>1766.62</v>
      </c>
      <c r="E399" s="1">
        <f t="shared" si="34"/>
        <v>2008</v>
      </c>
      <c r="F399" s="1">
        <f t="shared" si="35"/>
        <v>8.5</v>
      </c>
      <c r="G399" s="1">
        <f t="shared" si="36"/>
        <v>6.5</v>
      </c>
      <c r="H399" s="6">
        <f t="shared" si="37"/>
        <v>117.83355399999998</v>
      </c>
      <c r="I399" s="4">
        <f t="shared" si="38"/>
        <v>765.91810099999987</v>
      </c>
    </row>
    <row r="400" spans="1:9" x14ac:dyDescent="0.2">
      <c r="A400" s="1" t="s">
        <v>34</v>
      </c>
      <c r="B400" s="1" t="s">
        <v>45</v>
      </c>
      <c r="C400" s="5">
        <v>39493</v>
      </c>
      <c r="D400" s="4">
        <v>189805.73</v>
      </c>
      <c r="E400" s="1">
        <f t="shared" si="34"/>
        <v>2008</v>
      </c>
      <c r="F400" s="1">
        <f t="shared" si="35"/>
        <v>8.5</v>
      </c>
      <c r="G400" s="1">
        <f t="shared" si="36"/>
        <v>6.5</v>
      </c>
      <c r="H400" s="6">
        <f t="shared" si="37"/>
        <v>12660.042191</v>
      </c>
      <c r="I400" s="4">
        <f t="shared" si="38"/>
        <v>82290.27424150001</v>
      </c>
    </row>
    <row r="401" spans="1:9" x14ac:dyDescent="0.2">
      <c r="A401" s="1" t="s">
        <v>34</v>
      </c>
      <c r="B401" s="1" t="s">
        <v>45</v>
      </c>
      <c r="C401" s="5">
        <v>39500</v>
      </c>
      <c r="D401" s="4">
        <v>536.45000000000005</v>
      </c>
      <c r="E401" s="1">
        <f t="shared" si="34"/>
        <v>2008</v>
      </c>
      <c r="F401" s="1">
        <f t="shared" si="35"/>
        <v>8.5</v>
      </c>
      <c r="G401" s="1">
        <f t="shared" si="36"/>
        <v>6.5</v>
      </c>
      <c r="H401" s="6">
        <f t="shared" si="37"/>
        <v>35.781215000000003</v>
      </c>
      <c r="I401" s="4">
        <f t="shared" si="38"/>
        <v>232.57789750000001</v>
      </c>
    </row>
    <row r="402" spans="1:9" x14ac:dyDescent="0.2">
      <c r="A402" s="1" t="s">
        <v>34</v>
      </c>
      <c r="B402" s="1" t="s">
        <v>45</v>
      </c>
      <c r="C402" s="5">
        <v>39506</v>
      </c>
      <c r="D402" s="4">
        <v>32429.59</v>
      </c>
      <c r="E402" s="1">
        <f t="shared" si="34"/>
        <v>2008</v>
      </c>
      <c r="F402" s="1">
        <f t="shared" si="35"/>
        <v>8.5</v>
      </c>
      <c r="G402" s="1">
        <f t="shared" si="36"/>
        <v>6.5</v>
      </c>
      <c r="H402" s="6">
        <f t="shared" si="37"/>
        <v>2163.0536529999999</v>
      </c>
      <c r="I402" s="4">
        <f t="shared" si="38"/>
        <v>14059.848744499999</v>
      </c>
    </row>
    <row r="403" spans="1:9" x14ac:dyDescent="0.2">
      <c r="A403" s="1" t="s">
        <v>34</v>
      </c>
      <c r="B403" s="1" t="s">
        <v>45</v>
      </c>
      <c r="C403" s="5">
        <v>39507</v>
      </c>
      <c r="D403" s="4">
        <v>665901.53</v>
      </c>
      <c r="E403" s="1">
        <f t="shared" si="34"/>
        <v>2008</v>
      </c>
      <c r="F403" s="1">
        <f t="shared" si="35"/>
        <v>8.5</v>
      </c>
      <c r="G403" s="1">
        <f t="shared" si="36"/>
        <v>6.5</v>
      </c>
      <c r="H403" s="6">
        <f t="shared" si="37"/>
        <v>44415.632051000001</v>
      </c>
      <c r="I403" s="4">
        <f t="shared" si="38"/>
        <v>288701.60833150003</v>
      </c>
    </row>
    <row r="404" spans="1:9" x14ac:dyDescent="0.2">
      <c r="A404" s="1" t="s">
        <v>34</v>
      </c>
      <c r="B404" s="1" t="s">
        <v>45</v>
      </c>
      <c r="C404" s="5">
        <v>39522</v>
      </c>
      <c r="D404" s="4">
        <v>1564.49</v>
      </c>
      <c r="E404" s="1">
        <f t="shared" si="34"/>
        <v>2008</v>
      </c>
      <c r="F404" s="1">
        <f t="shared" si="35"/>
        <v>8.5</v>
      </c>
      <c r="G404" s="1">
        <f t="shared" si="36"/>
        <v>6.5</v>
      </c>
      <c r="H404" s="6">
        <f t="shared" si="37"/>
        <v>104.35148299999999</v>
      </c>
      <c r="I404" s="4">
        <f t="shared" si="38"/>
        <v>678.28463949999991</v>
      </c>
    </row>
    <row r="405" spans="1:9" x14ac:dyDescent="0.2">
      <c r="A405" s="1" t="s">
        <v>34</v>
      </c>
      <c r="B405" s="1" t="s">
        <v>45</v>
      </c>
      <c r="C405" s="5">
        <v>39527</v>
      </c>
      <c r="D405" s="4">
        <v>13272.59</v>
      </c>
      <c r="E405" s="1">
        <f t="shared" si="34"/>
        <v>2008</v>
      </c>
      <c r="F405" s="1">
        <f t="shared" si="35"/>
        <v>8.5</v>
      </c>
      <c r="G405" s="1">
        <f t="shared" si="36"/>
        <v>6.5</v>
      </c>
      <c r="H405" s="6">
        <f t="shared" si="37"/>
        <v>885.28175299999998</v>
      </c>
      <c r="I405" s="4">
        <f t="shared" si="38"/>
        <v>5754.3313945</v>
      </c>
    </row>
    <row r="406" spans="1:9" x14ac:dyDescent="0.2">
      <c r="A406" s="1" t="s">
        <v>34</v>
      </c>
      <c r="B406" s="1" t="s">
        <v>45</v>
      </c>
      <c r="C406" s="5">
        <v>39538</v>
      </c>
      <c r="D406" s="4">
        <v>145388.39000000001</v>
      </c>
      <c r="E406" s="1">
        <f t="shared" si="34"/>
        <v>2008</v>
      </c>
      <c r="F406" s="1">
        <f t="shared" si="35"/>
        <v>8.5</v>
      </c>
      <c r="G406" s="1">
        <f t="shared" si="36"/>
        <v>6.5</v>
      </c>
      <c r="H406" s="6">
        <f t="shared" si="37"/>
        <v>9697.4056130000008</v>
      </c>
      <c r="I406" s="4">
        <f t="shared" si="38"/>
        <v>63033.136484500006</v>
      </c>
    </row>
    <row r="407" spans="1:9" x14ac:dyDescent="0.2">
      <c r="A407" s="1" t="s">
        <v>34</v>
      </c>
      <c r="B407" s="1" t="s">
        <v>45</v>
      </c>
      <c r="C407" s="5">
        <v>39553</v>
      </c>
      <c r="D407" s="4">
        <v>1325.73</v>
      </c>
      <c r="E407" s="1">
        <f t="shared" si="34"/>
        <v>2008</v>
      </c>
      <c r="F407" s="1">
        <f t="shared" si="35"/>
        <v>8.5</v>
      </c>
      <c r="G407" s="1">
        <f t="shared" si="36"/>
        <v>6.5</v>
      </c>
      <c r="H407" s="6">
        <f t="shared" si="37"/>
        <v>88.426190999999989</v>
      </c>
      <c r="I407" s="4">
        <f t="shared" si="38"/>
        <v>574.77024149999988</v>
      </c>
    </row>
    <row r="408" spans="1:9" x14ac:dyDescent="0.2">
      <c r="A408" s="1" t="s">
        <v>34</v>
      </c>
      <c r="B408" s="1" t="s">
        <v>45</v>
      </c>
      <c r="C408" s="5">
        <v>39561</v>
      </c>
      <c r="D408" s="4">
        <v>6983.21</v>
      </c>
      <c r="E408" s="1">
        <f t="shared" si="34"/>
        <v>2008</v>
      </c>
      <c r="F408" s="1">
        <f t="shared" si="35"/>
        <v>8.5</v>
      </c>
      <c r="G408" s="1">
        <f t="shared" si="36"/>
        <v>6.5</v>
      </c>
      <c r="H408" s="6">
        <f t="shared" si="37"/>
        <v>465.78010699999999</v>
      </c>
      <c r="I408" s="4">
        <f t="shared" si="38"/>
        <v>3027.5706955000001</v>
      </c>
    </row>
    <row r="409" spans="1:9" x14ac:dyDescent="0.2">
      <c r="A409" s="1" t="s">
        <v>34</v>
      </c>
      <c r="B409" s="1" t="s">
        <v>45</v>
      </c>
      <c r="C409" s="5">
        <v>39599</v>
      </c>
      <c r="D409" s="4">
        <v>4072.87</v>
      </c>
      <c r="E409" s="1">
        <f t="shared" si="34"/>
        <v>2008</v>
      </c>
      <c r="F409" s="1">
        <f t="shared" si="35"/>
        <v>8.5</v>
      </c>
      <c r="G409" s="1">
        <f t="shared" si="36"/>
        <v>6.5</v>
      </c>
      <c r="H409" s="6">
        <f t="shared" si="37"/>
        <v>271.66042899999997</v>
      </c>
      <c r="I409" s="4">
        <f t="shared" si="38"/>
        <v>1765.7927884999997</v>
      </c>
    </row>
    <row r="410" spans="1:9" x14ac:dyDescent="0.2">
      <c r="A410" s="1" t="s">
        <v>34</v>
      </c>
      <c r="B410" s="1" t="s">
        <v>45</v>
      </c>
      <c r="C410" s="5">
        <v>39600</v>
      </c>
      <c r="D410" s="4">
        <v>4931.75</v>
      </c>
      <c r="E410" s="1">
        <f t="shared" si="34"/>
        <v>2008</v>
      </c>
      <c r="F410" s="1">
        <f t="shared" si="35"/>
        <v>8.5</v>
      </c>
      <c r="G410" s="1">
        <f t="shared" si="36"/>
        <v>6.5</v>
      </c>
      <c r="H410" s="6">
        <f t="shared" si="37"/>
        <v>328.94772499999999</v>
      </c>
      <c r="I410" s="4">
        <f t="shared" si="38"/>
        <v>2138.1602124999999</v>
      </c>
    </row>
    <row r="411" spans="1:9" x14ac:dyDescent="0.2">
      <c r="A411" s="1" t="s">
        <v>34</v>
      </c>
      <c r="B411" s="1" t="s">
        <v>45</v>
      </c>
      <c r="C411" s="5">
        <v>39616</v>
      </c>
      <c r="D411" s="4">
        <v>197642.85</v>
      </c>
      <c r="E411" s="1">
        <f t="shared" si="34"/>
        <v>2008</v>
      </c>
      <c r="F411" s="1">
        <f t="shared" si="35"/>
        <v>8.5</v>
      </c>
      <c r="G411" s="1">
        <f t="shared" si="36"/>
        <v>6.5</v>
      </c>
      <c r="H411" s="6">
        <f t="shared" si="37"/>
        <v>13182.778095</v>
      </c>
      <c r="I411" s="4">
        <f t="shared" si="38"/>
        <v>85688.057617500002</v>
      </c>
    </row>
    <row r="412" spans="1:9" x14ac:dyDescent="0.2">
      <c r="A412" s="1" t="s">
        <v>34</v>
      </c>
      <c r="B412" s="1" t="s">
        <v>45</v>
      </c>
      <c r="C412" s="5">
        <v>39619</v>
      </c>
      <c r="D412" s="4">
        <v>9694.0499999999993</v>
      </c>
      <c r="E412" s="1">
        <f t="shared" si="34"/>
        <v>2008</v>
      </c>
      <c r="F412" s="1">
        <f t="shared" si="35"/>
        <v>8.5</v>
      </c>
      <c r="G412" s="1">
        <f t="shared" si="36"/>
        <v>6.5</v>
      </c>
      <c r="H412" s="6">
        <f t="shared" si="37"/>
        <v>646.59313499999996</v>
      </c>
      <c r="I412" s="4">
        <f t="shared" si="38"/>
        <v>4202.8553775</v>
      </c>
    </row>
    <row r="413" spans="1:9" x14ac:dyDescent="0.2">
      <c r="A413" s="1" t="s">
        <v>34</v>
      </c>
      <c r="B413" s="1" t="s">
        <v>45</v>
      </c>
      <c r="C413" s="5">
        <v>39629</v>
      </c>
      <c r="D413" s="4">
        <v>1657202.89</v>
      </c>
      <c r="E413" s="1">
        <f t="shared" si="34"/>
        <v>2008</v>
      </c>
      <c r="F413" s="1">
        <f t="shared" si="35"/>
        <v>8.5</v>
      </c>
      <c r="G413" s="1">
        <f t="shared" si="36"/>
        <v>6.5</v>
      </c>
      <c r="H413" s="6">
        <f t="shared" si="37"/>
        <v>110535.43276299999</v>
      </c>
      <c r="I413" s="4">
        <f t="shared" si="38"/>
        <v>718480.31295949989</v>
      </c>
    </row>
    <row r="414" spans="1:9" x14ac:dyDescent="0.2">
      <c r="A414" s="1" t="s">
        <v>34</v>
      </c>
      <c r="B414" s="1" t="s">
        <v>45</v>
      </c>
      <c r="C414" s="5">
        <v>39660</v>
      </c>
      <c r="D414" s="4">
        <v>29028.77</v>
      </c>
      <c r="E414" s="1">
        <f t="shared" si="34"/>
        <v>2008</v>
      </c>
      <c r="F414" s="1">
        <f t="shared" si="35"/>
        <v>8.5</v>
      </c>
      <c r="G414" s="1">
        <f t="shared" si="36"/>
        <v>6.5</v>
      </c>
      <c r="H414" s="6">
        <f t="shared" si="37"/>
        <v>1936.2189589999998</v>
      </c>
      <c r="I414" s="4">
        <f t="shared" si="38"/>
        <v>12585.423233499998</v>
      </c>
    </row>
    <row r="415" spans="1:9" x14ac:dyDescent="0.2">
      <c r="A415" s="1" t="s">
        <v>34</v>
      </c>
      <c r="B415" s="1" t="s">
        <v>45</v>
      </c>
      <c r="C415" s="5">
        <v>39691</v>
      </c>
      <c r="D415" s="4">
        <v>83449.540000000008</v>
      </c>
      <c r="E415" s="1">
        <f t="shared" si="34"/>
        <v>2008</v>
      </c>
      <c r="F415" s="1">
        <f t="shared" si="35"/>
        <v>8.5</v>
      </c>
      <c r="G415" s="1">
        <f t="shared" si="36"/>
        <v>6.5</v>
      </c>
      <c r="H415" s="6">
        <f t="shared" si="37"/>
        <v>5566.0843180000002</v>
      </c>
      <c r="I415" s="4">
        <f t="shared" si="38"/>
        <v>36179.548067000003</v>
      </c>
    </row>
    <row r="416" spans="1:9" x14ac:dyDescent="0.2">
      <c r="A416" s="1" t="s">
        <v>34</v>
      </c>
      <c r="B416" s="1" t="s">
        <v>45</v>
      </c>
      <c r="C416" s="5">
        <v>39721</v>
      </c>
      <c r="D416" s="4">
        <v>142511.10999999999</v>
      </c>
      <c r="E416" s="1">
        <f t="shared" si="34"/>
        <v>2008</v>
      </c>
      <c r="F416" s="1">
        <f t="shared" si="35"/>
        <v>8.5</v>
      </c>
      <c r="G416" s="1">
        <f t="shared" si="36"/>
        <v>6.5</v>
      </c>
      <c r="H416" s="6">
        <f t="shared" si="37"/>
        <v>9505.491036999998</v>
      </c>
      <c r="I416" s="4">
        <f t="shared" si="38"/>
        <v>61785.691740499984</v>
      </c>
    </row>
    <row r="417" spans="1:9" x14ac:dyDescent="0.2">
      <c r="A417" s="1" t="s">
        <v>34</v>
      </c>
      <c r="B417" s="1" t="s">
        <v>45</v>
      </c>
      <c r="C417" s="5">
        <v>39722</v>
      </c>
      <c r="D417" s="4">
        <v>26727.54</v>
      </c>
      <c r="E417" s="1">
        <f t="shared" si="34"/>
        <v>2008</v>
      </c>
      <c r="F417" s="1">
        <f t="shared" si="35"/>
        <v>8.5</v>
      </c>
      <c r="G417" s="1">
        <f t="shared" si="36"/>
        <v>6.5</v>
      </c>
      <c r="H417" s="6">
        <f t="shared" si="37"/>
        <v>1782.7269179999998</v>
      </c>
      <c r="I417" s="4">
        <f t="shared" si="38"/>
        <v>11587.724966999998</v>
      </c>
    </row>
    <row r="418" spans="1:9" x14ac:dyDescent="0.2">
      <c r="A418" s="1" t="s">
        <v>34</v>
      </c>
      <c r="B418" s="1" t="s">
        <v>45</v>
      </c>
      <c r="C418" s="5">
        <v>39736</v>
      </c>
      <c r="D418" s="4">
        <v>2.63</v>
      </c>
      <c r="E418" s="1">
        <f t="shared" si="34"/>
        <v>2008</v>
      </c>
      <c r="F418" s="1">
        <f t="shared" si="35"/>
        <v>8.5</v>
      </c>
      <c r="G418" s="1">
        <f t="shared" si="36"/>
        <v>6.5</v>
      </c>
      <c r="H418" s="6">
        <f t="shared" si="37"/>
        <v>0.17542099999999999</v>
      </c>
      <c r="I418" s="4">
        <f t="shared" si="38"/>
        <v>1.1402364999999999</v>
      </c>
    </row>
    <row r="419" spans="1:9" x14ac:dyDescent="0.2">
      <c r="A419" s="1" t="s">
        <v>34</v>
      </c>
      <c r="B419" s="1" t="s">
        <v>45</v>
      </c>
      <c r="C419" s="5">
        <v>39748</v>
      </c>
      <c r="D419" s="4">
        <v>42554.79</v>
      </c>
      <c r="E419" s="1">
        <f t="shared" si="34"/>
        <v>2008</v>
      </c>
      <c r="F419" s="1">
        <f t="shared" si="35"/>
        <v>8.5</v>
      </c>
      <c r="G419" s="1">
        <f t="shared" si="36"/>
        <v>6.5</v>
      </c>
      <c r="H419" s="6">
        <f t="shared" si="37"/>
        <v>2838.404493</v>
      </c>
      <c r="I419" s="4">
        <f t="shared" si="38"/>
        <v>18449.629204500001</v>
      </c>
    </row>
    <row r="420" spans="1:9" x14ac:dyDescent="0.2">
      <c r="A420" s="1" t="s">
        <v>34</v>
      </c>
      <c r="B420" s="1" t="s">
        <v>45</v>
      </c>
      <c r="C420" s="5">
        <v>39752</v>
      </c>
      <c r="D420" s="4">
        <v>-37958.320000000007</v>
      </c>
      <c r="E420" s="1">
        <f t="shared" si="34"/>
        <v>2008</v>
      </c>
      <c r="F420" s="1">
        <f t="shared" si="35"/>
        <v>8.5</v>
      </c>
      <c r="G420" s="1">
        <f t="shared" si="36"/>
        <v>6.5</v>
      </c>
      <c r="H420" s="6">
        <f t="shared" si="37"/>
        <v>-2531.8199440000003</v>
      </c>
      <c r="I420" s="4">
        <f t="shared" si="38"/>
        <v>-16456.829636000002</v>
      </c>
    </row>
    <row r="421" spans="1:9" x14ac:dyDescent="0.2">
      <c r="A421" s="1" t="s">
        <v>34</v>
      </c>
      <c r="B421" s="1" t="s">
        <v>45</v>
      </c>
      <c r="C421" s="5">
        <v>39767</v>
      </c>
      <c r="D421" s="4">
        <v>195.86</v>
      </c>
      <c r="E421" s="1">
        <f t="shared" si="34"/>
        <v>2008</v>
      </c>
      <c r="F421" s="1">
        <f t="shared" si="35"/>
        <v>8.5</v>
      </c>
      <c r="G421" s="1">
        <f t="shared" si="36"/>
        <v>6.5</v>
      </c>
      <c r="H421" s="6">
        <f t="shared" si="37"/>
        <v>13.063862</v>
      </c>
      <c r="I421" s="4">
        <f t="shared" si="38"/>
        <v>84.915103000000002</v>
      </c>
    </row>
    <row r="422" spans="1:9" x14ac:dyDescent="0.2">
      <c r="A422" s="1" t="s">
        <v>34</v>
      </c>
      <c r="B422" s="1" t="s">
        <v>45</v>
      </c>
      <c r="C422" s="5">
        <v>39777</v>
      </c>
      <c r="D422" s="4">
        <v>4583.8</v>
      </c>
      <c r="E422" s="1">
        <f t="shared" si="34"/>
        <v>2008</v>
      </c>
      <c r="F422" s="1">
        <f t="shared" si="35"/>
        <v>8.5</v>
      </c>
      <c r="G422" s="1">
        <f t="shared" si="36"/>
        <v>6.5</v>
      </c>
      <c r="H422" s="6">
        <f t="shared" si="37"/>
        <v>305.73946000000001</v>
      </c>
      <c r="I422" s="4">
        <f t="shared" si="38"/>
        <v>1987.3064899999999</v>
      </c>
    </row>
    <row r="423" spans="1:9" x14ac:dyDescent="0.2">
      <c r="A423" s="1" t="s">
        <v>34</v>
      </c>
      <c r="B423" s="1" t="s">
        <v>45</v>
      </c>
      <c r="C423" s="5">
        <v>39782</v>
      </c>
      <c r="D423" s="4">
        <v>4817.59</v>
      </c>
      <c r="E423" s="1">
        <f t="shared" si="34"/>
        <v>2008</v>
      </c>
      <c r="F423" s="1">
        <f t="shared" si="35"/>
        <v>8.5</v>
      </c>
      <c r="G423" s="1">
        <f t="shared" si="36"/>
        <v>6.5</v>
      </c>
      <c r="H423" s="6">
        <f t="shared" si="37"/>
        <v>321.33325300000001</v>
      </c>
      <c r="I423" s="4">
        <f t="shared" si="38"/>
        <v>2088.6661445</v>
      </c>
    </row>
    <row r="424" spans="1:9" x14ac:dyDescent="0.2">
      <c r="A424" s="1" t="s">
        <v>34</v>
      </c>
      <c r="B424" s="1" t="s">
        <v>45</v>
      </c>
      <c r="C424" s="5">
        <v>39783</v>
      </c>
      <c r="D424" s="4">
        <v>83461.960000000006</v>
      </c>
      <c r="E424" s="1">
        <f t="shared" si="34"/>
        <v>2008</v>
      </c>
      <c r="F424" s="1">
        <f t="shared" si="35"/>
        <v>8.5</v>
      </c>
      <c r="G424" s="1">
        <f t="shared" si="36"/>
        <v>6.5</v>
      </c>
      <c r="H424" s="6">
        <f t="shared" si="37"/>
        <v>5566.9127319999998</v>
      </c>
      <c r="I424" s="4">
        <f t="shared" si="38"/>
        <v>36184.932757999995</v>
      </c>
    </row>
    <row r="425" spans="1:9" x14ac:dyDescent="0.2">
      <c r="A425" s="1" t="s">
        <v>34</v>
      </c>
      <c r="B425" s="1" t="s">
        <v>45</v>
      </c>
      <c r="C425" s="5">
        <v>39791</v>
      </c>
      <c r="D425" s="4">
        <v>4709.75</v>
      </c>
      <c r="E425" s="1">
        <f t="shared" si="34"/>
        <v>2008</v>
      </c>
      <c r="F425" s="1">
        <f t="shared" si="35"/>
        <v>8.5</v>
      </c>
      <c r="G425" s="1">
        <f t="shared" si="36"/>
        <v>6.5</v>
      </c>
      <c r="H425" s="6">
        <f t="shared" si="37"/>
        <v>314.14032499999996</v>
      </c>
      <c r="I425" s="4">
        <f t="shared" si="38"/>
        <v>2041.9121124999997</v>
      </c>
    </row>
    <row r="426" spans="1:9" x14ac:dyDescent="0.2">
      <c r="A426" s="1" t="s">
        <v>34</v>
      </c>
      <c r="B426" s="1" t="s">
        <v>45</v>
      </c>
      <c r="C426" s="5">
        <v>39792</v>
      </c>
      <c r="D426" s="4">
        <v>14371.14</v>
      </c>
      <c r="E426" s="1">
        <f t="shared" si="34"/>
        <v>2008</v>
      </c>
      <c r="F426" s="1">
        <f t="shared" si="35"/>
        <v>8.5</v>
      </c>
      <c r="G426" s="1">
        <f t="shared" si="36"/>
        <v>6.5</v>
      </c>
      <c r="H426" s="6">
        <f t="shared" si="37"/>
        <v>958.55503799999985</v>
      </c>
      <c r="I426" s="4">
        <f t="shared" si="38"/>
        <v>6230.6077469999991</v>
      </c>
    </row>
    <row r="427" spans="1:9" x14ac:dyDescent="0.2">
      <c r="A427" s="1" t="s">
        <v>34</v>
      </c>
      <c r="B427" s="1" t="s">
        <v>45</v>
      </c>
      <c r="C427" s="5">
        <v>39793</v>
      </c>
      <c r="D427" s="4">
        <v>8824.65</v>
      </c>
      <c r="E427" s="1">
        <f t="shared" si="34"/>
        <v>2008</v>
      </c>
      <c r="F427" s="1">
        <f t="shared" si="35"/>
        <v>8.5</v>
      </c>
      <c r="G427" s="1">
        <f t="shared" si="36"/>
        <v>6.5</v>
      </c>
      <c r="H427" s="6">
        <f t="shared" si="37"/>
        <v>588.60415499999999</v>
      </c>
      <c r="I427" s="4">
        <f t="shared" si="38"/>
        <v>3825.9270074999999</v>
      </c>
    </row>
    <row r="428" spans="1:9" x14ac:dyDescent="0.2">
      <c r="A428" s="1" t="s">
        <v>34</v>
      </c>
      <c r="B428" s="1" t="s">
        <v>45</v>
      </c>
      <c r="C428" s="5">
        <v>39797</v>
      </c>
      <c r="D428" s="4">
        <v>7180.47</v>
      </c>
      <c r="E428" s="1">
        <f t="shared" si="34"/>
        <v>2008</v>
      </c>
      <c r="F428" s="1">
        <f t="shared" si="35"/>
        <v>8.5</v>
      </c>
      <c r="G428" s="1">
        <f t="shared" si="36"/>
        <v>6.5</v>
      </c>
      <c r="H428" s="6">
        <f t="shared" si="37"/>
        <v>478.93734899999998</v>
      </c>
      <c r="I428" s="4">
        <f t="shared" si="38"/>
        <v>3113.0927684999997</v>
      </c>
    </row>
    <row r="429" spans="1:9" x14ac:dyDescent="0.2">
      <c r="A429" s="1" t="s">
        <v>34</v>
      </c>
      <c r="B429" s="1" t="s">
        <v>45</v>
      </c>
      <c r="C429" s="5">
        <v>39813</v>
      </c>
      <c r="D429" s="4">
        <v>6248.8</v>
      </c>
      <c r="E429" s="1">
        <f t="shared" si="34"/>
        <v>2008</v>
      </c>
      <c r="F429" s="1">
        <f t="shared" si="35"/>
        <v>8.5</v>
      </c>
      <c r="G429" s="1">
        <f t="shared" si="36"/>
        <v>6.5</v>
      </c>
      <c r="H429" s="6">
        <f t="shared" si="37"/>
        <v>416.79496</v>
      </c>
      <c r="I429" s="4">
        <f t="shared" si="38"/>
        <v>2709.1672400000002</v>
      </c>
    </row>
    <row r="430" spans="1:9" x14ac:dyDescent="0.2">
      <c r="A430" s="1" t="s">
        <v>34</v>
      </c>
      <c r="B430" s="1" t="s">
        <v>45</v>
      </c>
      <c r="C430" s="5">
        <v>39828</v>
      </c>
      <c r="D430" s="4">
        <v>6633.59</v>
      </c>
      <c r="E430" s="1">
        <f t="shared" si="34"/>
        <v>2009</v>
      </c>
      <c r="F430" s="1">
        <f t="shared" si="35"/>
        <v>7.5</v>
      </c>
      <c r="G430" s="1">
        <f t="shared" si="36"/>
        <v>7.5</v>
      </c>
      <c r="H430" s="6">
        <f t="shared" si="37"/>
        <v>442.46045299999997</v>
      </c>
      <c r="I430" s="4">
        <f t="shared" si="38"/>
        <v>3318.4533974999999</v>
      </c>
    </row>
    <row r="431" spans="1:9" x14ac:dyDescent="0.2">
      <c r="A431" s="1" t="s">
        <v>34</v>
      </c>
      <c r="B431" s="1" t="s">
        <v>45</v>
      </c>
      <c r="C431" s="5">
        <v>39844</v>
      </c>
      <c r="D431" s="4">
        <v>40707.89</v>
      </c>
      <c r="E431" s="1">
        <f t="shared" si="34"/>
        <v>2009</v>
      </c>
      <c r="F431" s="1">
        <f t="shared" si="35"/>
        <v>7.5</v>
      </c>
      <c r="G431" s="1">
        <f t="shared" si="36"/>
        <v>7.5</v>
      </c>
      <c r="H431" s="6">
        <f t="shared" si="37"/>
        <v>2715.2162629999998</v>
      </c>
      <c r="I431" s="4">
        <f t="shared" si="38"/>
        <v>20364.121972499997</v>
      </c>
    </row>
    <row r="432" spans="1:9" x14ac:dyDescent="0.2">
      <c r="A432" s="1" t="s">
        <v>34</v>
      </c>
      <c r="B432" s="1" t="s">
        <v>45</v>
      </c>
      <c r="C432" s="5">
        <v>39845</v>
      </c>
      <c r="D432" s="4">
        <v>25844.22</v>
      </c>
      <c r="E432" s="1">
        <f t="shared" si="34"/>
        <v>2009</v>
      </c>
      <c r="F432" s="1">
        <f t="shared" si="35"/>
        <v>7.5</v>
      </c>
      <c r="G432" s="1">
        <f t="shared" si="36"/>
        <v>7.5</v>
      </c>
      <c r="H432" s="6">
        <f t="shared" si="37"/>
        <v>1723.8094739999999</v>
      </c>
      <c r="I432" s="4">
        <f t="shared" si="38"/>
        <v>12928.571054999999</v>
      </c>
    </row>
    <row r="433" spans="1:9" x14ac:dyDescent="0.2">
      <c r="A433" s="1" t="s">
        <v>34</v>
      </c>
      <c r="B433" s="1" t="s">
        <v>45</v>
      </c>
      <c r="C433" s="5">
        <v>39859</v>
      </c>
      <c r="D433" s="4">
        <v>2028.84</v>
      </c>
      <c r="E433" s="1">
        <f t="shared" si="34"/>
        <v>2009</v>
      </c>
      <c r="F433" s="1">
        <f t="shared" si="35"/>
        <v>7.5</v>
      </c>
      <c r="G433" s="1">
        <f t="shared" si="36"/>
        <v>7.5</v>
      </c>
      <c r="H433" s="6">
        <f t="shared" si="37"/>
        <v>135.32362799999999</v>
      </c>
      <c r="I433" s="4">
        <f t="shared" si="38"/>
        <v>1014.9272099999998</v>
      </c>
    </row>
    <row r="434" spans="1:9" x14ac:dyDescent="0.2">
      <c r="A434" s="1" t="s">
        <v>34</v>
      </c>
      <c r="B434" s="1" t="s">
        <v>45</v>
      </c>
      <c r="C434" s="5">
        <v>39861</v>
      </c>
      <c r="D434" s="4">
        <v>368877.35</v>
      </c>
      <c r="E434" s="1">
        <f t="shared" si="34"/>
        <v>2009</v>
      </c>
      <c r="F434" s="1">
        <f t="shared" si="35"/>
        <v>7.5</v>
      </c>
      <c r="G434" s="1">
        <f t="shared" si="36"/>
        <v>7.5</v>
      </c>
      <c r="H434" s="6">
        <f t="shared" si="37"/>
        <v>24604.119244999998</v>
      </c>
      <c r="I434" s="4">
        <f t="shared" si="38"/>
        <v>184530.89433749998</v>
      </c>
    </row>
    <row r="435" spans="1:9" x14ac:dyDescent="0.2">
      <c r="A435" s="1" t="s">
        <v>34</v>
      </c>
      <c r="B435" s="1" t="s">
        <v>45</v>
      </c>
      <c r="C435" s="5">
        <v>39885</v>
      </c>
      <c r="D435" s="4">
        <v>37331.729999999996</v>
      </c>
      <c r="E435" s="1">
        <f t="shared" si="34"/>
        <v>2009</v>
      </c>
      <c r="F435" s="1">
        <f t="shared" si="35"/>
        <v>7.5</v>
      </c>
      <c r="G435" s="1">
        <f t="shared" si="36"/>
        <v>7.5</v>
      </c>
      <c r="H435" s="6">
        <f t="shared" si="37"/>
        <v>2490.0263909999994</v>
      </c>
      <c r="I435" s="4">
        <f t="shared" si="38"/>
        <v>18675.197932499996</v>
      </c>
    </row>
    <row r="436" spans="1:9" x14ac:dyDescent="0.2">
      <c r="A436" s="1" t="s">
        <v>34</v>
      </c>
      <c r="B436" s="1" t="s">
        <v>45</v>
      </c>
      <c r="C436" s="5">
        <v>39903</v>
      </c>
      <c r="D436" s="4">
        <v>287387.76</v>
      </c>
      <c r="E436" s="1">
        <f t="shared" si="34"/>
        <v>2009</v>
      </c>
      <c r="F436" s="1">
        <f t="shared" si="35"/>
        <v>7.5</v>
      </c>
      <c r="G436" s="1">
        <f t="shared" si="36"/>
        <v>7.5</v>
      </c>
      <c r="H436" s="6">
        <f t="shared" si="37"/>
        <v>19168.763591999999</v>
      </c>
      <c r="I436" s="4">
        <f t="shared" si="38"/>
        <v>143765.72693999999</v>
      </c>
    </row>
    <row r="437" spans="1:9" x14ac:dyDescent="0.2">
      <c r="A437" s="1" t="s">
        <v>34</v>
      </c>
      <c r="B437" s="1" t="s">
        <v>45</v>
      </c>
      <c r="C437" s="5">
        <v>39904</v>
      </c>
      <c r="D437" s="4">
        <v>3511.96</v>
      </c>
      <c r="E437" s="1">
        <f t="shared" si="34"/>
        <v>2009</v>
      </c>
      <c r="F437" s="1">
        <f t="shared" si="35"/>
        <v>7.5</v>
      </c>
      <c r="G437" s="1">
        <f t="shared" si="36"/>
        <v>7.5</v>
      </c>
      <c r="H437" s="6">
        <f t="shared" si="37"/>
        <v>234.24773199999998</v>
      </c>
      <c r="I437" s="4">
        <f t="shared" si="38"/>
        <v>1756.85799</v>
      </c>
    </row>
    <row r="438" spans="1:9" x14ac:dyDescent="0.2">
      <c r="A438" s="1" t="s">
        <v>34</v>
      </c>
      <c r="B438" s="1" t="s">
        <v>45</v>
      </c>
      <c r="C438" s="5">
        <v>39917</v>
      </c>
      <c r="D438" s="4">
        <v>7199.24</v>
      </c>
      <c r="E438" s="1">
        <f t="shared" si="34"/>
        <v>2009</v>
      </c>
      <c r="F438" s="1">
        <f t="shared" si="35"/>
        <v>7.5</v>
      </c>
      <c r="G438" s="1">
        <f t="shared" si="36"/>
        <v>7.5</v>
      </c>
      <c r="H438" s="6">
        <f t="shared" si="37"/>
        <v>480.18930799999993</v>
      </c>
      <c r="I438" s="4">
        <f t="shared" si="38"/>
        <v>3601.4198099999994</v>
      </c>
    </row>
    <row r="439" spans="1:9" x14ac:dyDescent="0.2">
      <c r="A439" s="1" t="s">
        <v>34</v>
      </c>
      <c r="B439" s="1" t="s">
        <v>45</v>
      </c>
      <c r="C439" s="5">
        <v>39918</v>
      </c>
      <c r="D439" s="4">
        <v>9045.24</v>
      </c>
      <c r="E439" s="1">
        <f t="shared" si="34"/>
        <v>2009</v>
      </c>
      <c r="F439" s="1">
        <f t="shared" si="35"/>
        <v>7.5</v>
      </c>
      <c r="G439" s="1">
        <f t="shared" si="36"/>
        <v>7.5</v>
      </c>
      <c r="H439" s="6">
        <f t="shared" si="37"/>
        <v>603.31750799999998</v>
      </c>
      <c r="I439" s="4">
        <f t="shared" si="38"/>
        <v>4524.8813099999998</v>
      </c>
    </row>
    <row r="440" spans="1:9" x14ac:dyDescent="0.2">
      <c r="A440" s="1" t="s">
        <v>34</v>
      </c>
      <c r="B440" s="1" t="s">
        <v>45</v>
      </c>
      <c r="C440" s="5">
        <v>39933</v>
      </c>
      <c r="D440" s="4">
        <v>8084.32</v>
      </c>
      <c r="E440" s="1">
        <f t="shared" si="34"/>
        <v>2009</v>
      </c>
      <c r="F440" s="1">
        <f t="shared" si="35"/>
        <v>7.5</v>
      </c>
      <c r="G440" s="1">
        <f t="shared" si="36"/>
        <v>7.5</v>
      </c>
      <c r="H440" s="6">
        <f t="shared" si="37"/>
        <v>539.22414399999991</v>
      </c>
      <c r="I440" s="4">
        <f t="shared" si="38"/>
        <v>4044.1810799999994</v>
      </c>
    </row>
    <row r="441" spans="1:9" x14ac:dyDescent="0.2">
      <c r="A441" s="1" t="s">
        <v>34</v>
      </c>
      <c r="B441" s="1" t="s">
        <v>45</v>
      </c>
      <c r="C441" s="5">
        <v>39948</v>
      </c>
      <c r="D441" s="4">
        <v>31396.34</v>
      </c>
      <c r="E441" s="1">
        <f t="shared" si="34"/>
        <v>2009</v>
      </c>
      <c r="F441" s="1">
        <f t="shared" si="35"/>
        <v>7.5</v>
      </c>
      <c r="G441" s="1">
        <f t="shared" si="36"/>
        <v>7.5</v>
      </c>
      <c r="H441" s="6">
        <f t="shared" si="37"/>
        <v>2094.135878</v>
      </c>
      <c r="I441" s="4">
        <f t="shared" si="38"/>
        <v>15706.019085</v>
      </c>
    </row>
    <row r="442" spans="1:9" x14ac:dyDescent="0.2">
      <c r="A442" s="1" t="s">
        <v>34</v>
      </c>
      <c r="B442" s="1" t="s">
        <v>45</v>
      </c>
      <c r="C442" s="5">
        <v>39964</v>
      </c>
      <c r="D442" s="4">
        <v>2026.87</v>
      </c>
      <c r="E442" s="1">
        <f t="shared" si="34"/>
        <v>2009</v>
      </c>
      <c r="F442" s="1">
        <f t="shared" si="35"/>
        <v>7.5</v>
      </c>
      <c r="G442" s="1">
        <f t="shared" si="36"/>
        <v>7.5</v>
      </c>
      <c r="H442" s="6">
        <f t="shared" si="37"/>
        <v>135.192229</v>
      </c>
      <c r="I442" s="4">
        <f t="shared" si="38"/>
        <v>1013.9417175</v>
      </c>
    </row>
    <row r="443" spans="1:9" x14ac:dyDescent="0.2">
      <c r="A443" s="1" t="s">
        <v>34</v>
      </c>
      <c r="B443" s="1" t="s">
        <v>45</v>
      </c>
      <c r="C443" s="5">
        <v>39979</v>
      </c>
      <c r="D443" s="4">
        <v>44074.879999999997</v>
      </c>
      <c r="E443" s="1">
        <f t="shared" si="34"/>
        <v>2009</v>
      </c>
      <c r="F443" s="1">
        <f t="shared" si="35"/>
        <v>7.5</v>
      </c>
      <c r="G443" s="1">
        <f t="shared" si="36"/>
        <v>7.5</v>
      </c>
      <c r="H443" s="6">
        <f t="shared" si="37"/>
        <v>2939.7944959999995</v>
      </c>
      <c r="I443" s="4">
        <f t="shared" si="38"/>
        <v>22048.458719999995</v>
      </c>
    </row>
    <row r="444" spans="1:9" x14ac:dyDescent="0.2">
      <c r="A444" s="1" t="s">
        <v>34</v>
      </c>
      <c r="B444" s="1" t="s">
        <v>45</v>
      </c>
      <c r="C444" s="5">
        <v>39994</v>
      </c>
      <c r="D444" s="4">
        <v>58445.37</v>
      </c>
      <c r="E444" s="1">
        <f t="shared" si="34"/>
        <v>2009</v>
      </c>
      <c r="F444" s="1">
        <f t="shared" si="35"/>
        <v>7.5</v>
      </c>
      <c r="G444" s="1">
        <f t="shared" si="36"/>
        <v>7.5</v>
      </c>
      <c r="H444" s="6">
        <f t="shared" si="37"/>
        <v>3898.3061789999997</v>
      </c>
      <c r="I444" s="4">
        <f t="shared" si="38"/>
        <v>29237.296342499998</v>
      </c>
    </row>
    <row r="445" spans="1:9" x14ac:dyDescent="0.2">
      <c r="A445" s="1" t="s">
        <v>34</v>
      </c>
      <c r="B445" s="1" t="s">
        <v>45</v>
      </c>
      <c r="C445" s="5">
        <v>39995</v>
      </c>
      <c r="D445" s="4">
        <v>50979.08</v>
      </c>
      <c r="E445" s="1">
        <f t="shared" si="34"/>
        <v>2009</v>
      </c>
      <c r="F445" s="1">
        <f t="shared" si="35"/>
        <v>7.5</v>
      </c>
      <c r="G445" s="1">
        <f t="shared" si="36"/>
        <v>7.5</v>
      </c>
      <c r="H445" s="6">
        <f t="shared" si="37"/>
        <v>3400.3046359999998</v>
      </c>
      <c r="I445" s="4">
        <f t="shared" si="38"/>
        <v>25502.284769999998</v>
      </c>
    </row>
    <row r="446" spans="1:9" x14ac:dyDescent="0.2">
      <c r="A446" s="1" t="s">
        <v>34</v>
      </c>
      <c r="B446" s="1" t="s">
        <v>45</v>
      </c>
      <c r="C446" s="5">
        <v>40009</v>
      </c>
      <c r="D446" s="4">
        <v>59837.73</v>
      </c>
      <c r="E446" s="1">
        <f t="shared" si="34"/>
        <v>2009</v>
      </c>
      <c r="F446" s="1">
        <f t="shared" si="35"/>
        <v>7.5</v>
      </c>
      <c r="G446" s="1">
        <f t="shared" si="36"/>
        <v>7.5</v>
      </c>
      <c r="H446" s="6">
        <f t="shared" si="37"/>
        <v>3991.1765909999999</v>
      </c>
      <c r="I446" s="4">
        <f t="shared" si="38"/>
        <v>29933.824432499998</v>
      </c>
    </row>
    <row r="447" spans="1:9" x14ac:dyDescent="0.2">
      <c r="A447" s="1" t="s">
        <v>34</v>
      </c>
      <c r="B447" s="1" t="s">
        <v>45</v>
      </c>
      <c r="C447" s="5">
        <v>40025</v>
      </c>
      <c r="D447" s="4">
        <v>704.56</v>
      </c>
      <c r="E447" s="1">
        <f t="shared" si="34"/>
        <v>2009</v>
      </c>
      <c r="F447" s="1">
        <f t="shared" si="35"/>
        <v>7.5</v>
      </c>
      <c r="G447" s="1">
        <f t="shared" si="36"/>
        <v>7.5</v>
      </c>
      <c r="H447" s="6">
        <f t="shared" si="37"/>
        <v>46.994151999999993</v>
      </c>
      <c r="I447" s="4">
        <f t="shared" si="38"/>
        <v>352.45613999999995</v>
      </c>
    </row>
    <row r="448" spans="1:9" x14ac:dyDescent="0.2">
      <c r="A448" s="1" t="s">
        <v>34</v>
      </c>
      <c r="B448" s="1" t="s">
        <v>45</v>
      </c>
      <c r="C448" s="5">
        <v>40040</v>
      </c>
      <c r="D448" s="4">
        <v>31478.97</v>
      </c>
      <c r="E448" s="1">
        <f t="shared" si="34"/>
        <v>2009</v>
      </c>
      <c r="F448" s="1">
        <f t="shared" si="35"/>
        <v>7.5</v>
      </c>
      <c r="G448" s="1">
        <f t="shared" si="36"/>
        <v>7.5</v>
      </c>
      <c r="H448" s="6">
        <f t="shared" si="37"/>
        <v>2099.6472989999997</v>
      </c>
      <c r="I448" s="4">
        <f t="shared" si="38"/>
        <v>15747.354742499998</v>
      </c>
    </row>
    <row r="449" spans="1:9" x14ac:dyDescent="0.2">
      <c r="A449" s="1" t="s">
        <v>34</v>
      </c>
      <c r="B449" s="1" t="s">
        <v>45</v>
      </c>
      <c r="C449" s="5">
        <v>40056</v>
      </c>
      <c r="D449" s="4">
        <v>6732.72</v>
      </c>
      <c r="E449" s="1">
        <f t="shared" si="34"/>
        <v>2009</v>
      </c>
      <c r="F449" s="1">
        <f t="shared" si="35"/>
        <v>7.5</v>
      </c>
      <c r="G449" s="1">
        <f t="shared" si="36"/>
        <v>7.5</v>
      </c>
      <c r="H449" s="6">
        <f t="shared" si="37"/>
        <v>449.07242400000001</v>
      </c>
      <c r="I449" s="4">
        <f t="shared" si="38"/>
        <v>3368.0431800000001</v>
      </c>
    </row>
    <row r="450" spans="1:9" x14ac:dyDescent="0.2">
      <c r="A450" s="1" t="s">
        <v>34</v>
      </c>
      <c r="B450" s="1" t="s">
        <v>45</v>
      </c>
      <c r="C450" s="5">
        <v>40057</v>
      </c>
      <c r="D450" s="4">
        <v>51967.93</v>
      </c>
      <c r="E450" s="1">
        <f t="shared" si="34"/>
        <v>2009</v>
      </c>
      <c r="F450" s="1">
        <f t="shared" si="35"/>
        <v>7.5</v>
      </c>
      <c r="G450" s="1">
        <f t="shared" si="36"/>
        <v>7.5</v>
      </c>
      <c r="H450" s="6">
        <f t="shared" si="37"/>
        <v>3466.2609309999998</v>
      </c>
      <c r="I450" s="4">
        <f t="shared" si="38"/>
        <v>25996.9569825</v>
      </c>
    </row>
    <row r="451" spans="1:9" x14ac:dyDescent="0.2">
      <c r="A451" s="1" t="s">
        <v>34</v>
      </c>
      <c r="B451" s="1" t="s">
        <v>45</v>
      </c>
      <c r="C451" s="5">
        <v>40071</v>
      </c>
      <c r="D451" s="4">
        <v>36563.199999999997</v>
      </c>
      <c r="E451" s="1">
        <f t="shared" si="34"/>
        <v>2009</v>
      </c>
      <c r="F451" s="1">
        <f t="shared" si="35"/>
        <v>7.5</v>
      </c>
      <c r="G451" s="1">
        <f t="shared" si="36"/>
        <v>7.5</v>
      </c>
      <c r="H451" s="6">
        <f t="shared" si="37"/>
        <v>2438.7654399999997</v>
      </c>
      <c r="I451" s="4">
        <f t="shared" si="38"/>
        <v>18290.740799999996</v>
      </c>
    </row>
    <row r="452" spans="1:9" x14ac:dyDescent="0.2">
      <c r="A452" s="1" t="s">
        <v>34</v>
      </c>
      <c r="B452" s="1" t="s">
        <v>45</v>
      </c>
      <c r="C452" s="5">
        <v>40084</v>
      </c>
      <c r="D452" s="4">
        <v>52070.7</v>
      </c>
      <c r="E452" s="1">
        <f t="shared" si="34"/>
        <v>2009</v>
      </c>
      <c r="F452" s="1">
        <f t="shared" si="35"/>
        <v>7.5</v>
      </c>
      <c r="G452" s="1">
        <f t="shared" si="36"/>
        <v>7.5</v>
      </c>
      <c r="H452" s="6">
        <f t="shared" si="37"/>
        <v>3473.1156899999996</v>
      </c>
      <c r="I452" s="4">
        <f t="shared" si="38"/>
        <v>26048.367674999998</v>
      </c>
    </row>
    <row r="453" spans="1:9" x14ac:dyDescent="0.2">
      <c r="A453" s="1" t="s">
        <v>34</v>
      </c>
      <c r="B453" s="1" t="s">
        <v>45</v>
      </c>
      <c r="C453" s="5">
        <v>40086</v>
      </c>
      <c r="D453" s="4">
        <v>-143.44</v>
      </c>
      <c r="E453" s="1">
        <f t="shared" ref="E453:E516" si="39">YEAR(C453)</f>
        <v>2009</v>
      </c>
      <c r="F453" s="1">
        <f t="shared" ref="F453:F516" si="40">IF(D453&lt;&gt;0,YEARFRAC($D$1,DATE(YEAR(C453),6,30),0),)</f>
        <v>7.5</v>
      </c>
      <c r="G453" s="1">
        <f t="shared" ref="G453:G516" si="41">IF(F453&lt;&gt;0,$F$1-F453,0)</f>
        <v>7.5</v>
      </c>
      <c r="H453" s="6">
        <f t="shared" ref="H453:H516" si="42">IF(G453&lt;=0,0,D453*$H$1)</f>
        <v>-9.5674479999999988</v>
      </c>
      <c r="I453" s="4">
        <f t="shared" ref="I453:I516" si="43">G453*H453</f>
        <v>-71.755859999999984</v>
      </c>
    </row>
    <row r="454" spans="1:9" x14ac:dyDescent="0.2">
      <c r="A454" s="1" t="s">
        <v>34</v>
      </c>
      <c r="B454" s="1" t="s">
        <v>45</v>
      </c>
      <c r="C454" s="5">
        <v>40101</v>
      </c>
      <c r="D454" s="4">
        <v>17682.349999999999</v>
      </c>
      <c r="E454" s="1">
        <f t="shared" si="39"/>
        <v>2009</v>
      </c>
      <c r="F454" s="1">
        <f t="shared" si="40"/>
        <v>7.5</v>
      </c>
      <c r="G454" s="1">
        <f t="shared" si="41"/>
        <v>7.5</v>
      </c>
      <c r="H454" s="6">
        <f t="shared" si="42"/>
        <v>1179.4127449999999</v>
      </c>
      <c r="I454" s="4">
        <f t="shared" si="43"/>
        <v>8845.5955874999981</v>
      </c>
    </row>
    <row r="455" spans="1:9" x14ac:dyDescent="0.2">
      <c r="A455" s="1" t="s">
        <v>34</v>
      </c>
      <c r="B455" s="1" t="s">
        <v>45</v>
      </c>
      <c r="C455" s="5">
        <v>40107</v>
      </c>
      <c r="D455" s="4">
        <v>144451.76</v>
      </c>
      <c r="E455" s="1">
        <f t="shared" si="39"/>
        <v>2009</v>
      </c>
      <c r="F455" s="1">
        <f t="shared" si="40"/>
        <v>7.5</v>
      </c>
      <c r="G455" s="1">
        <f t="shared" si="41"/>
        <v>7.5</v>
      </c>
      <c r="H455" s="6">
        <f t="shared" si="42"/>
        <v>9634.9323920000006</v>
      </c>
      <c r="I455" s="4">
        <f t="shared" si="43"/>
        <v>72261.992940000011</v>
      </c>
    </row>
    <row r="456" spans="1:9" x14ac:dyDescent="0.2">
      <c r="A456" s="1" t="s">
        <v>34</v>
      </c>
      <c r="B456" s="1" t="s">
        <v>45</v>
      </c>
      <c r="C456" s="5">
        <v>40132</v>
      </c>
      <c r="D456" s="4">
        <v>51052.25</v>
      </c>
      <c r="E456" s="1">
        <f t="shared" si="39"/>
        <v>2009</v>
      </c>
      <c r="F456" s="1">
        <f t="shared" si="40"/>
        <v>7.5</v>
      </c>
      <c r="G456" s="1">
        <f t="shared" si="41"/>
        <v>7.5</v>
      </c>
      <c r="H456" s="6">
        <f t="shared" si="42"/>
        <v>3405.1850749999999</v>
      </c>
      <c r="I456" s="4">
        <f t="shared" si="43"/>
        <v>25538.888062499998</v>
      </c>
    </row>
    <row r="457" spans="1:9" x14ac:dyDescent="0.2">
      <c r="A457" s="1" t="s">
        <v>34</v>
      </c>
      <c r="B457" s="1" t="s">
        <v>45</v>
      </c>
      <c r="C457" s="5">
        <v>40147</v>
      </c>
      <c r="D457" s="4">
        <v>27452.35</v>
      </c>
      <c r="E457" s="1">
        <f t="shared" si="39"/>
        <v>2009</v>
      </c>
      <c r="F457" s="1">
        <f t="shared" si="40"/>
        <v>7.5</v>
      </c>
      <c r="G457" s="1">
        <f t="shared" si="41"/>
        <v>7.5</v>
      </c>
      <c r="H457" s="6">
        <f t="shared" si="42"/>
        <v>1831.0717449999997</v>
      </c>
      <c r="I457" s="4">
        <f t="shared" si="43"/>
        <v>13733.038087499997</v>
      </c>
    </row>
    <row r="458" spans="1:9" x14ac:dyDescent="0.2">
      <c r="A458" s="1" t="s">
        <v>34</v>
      </c>
      <c r="B458" s="1" t="s">
        <v>45</v>
      </c>
      <c r="C458" s="5">
        <v>40161</v>
      </c>
      <c r="D458" s="4">
        <v>15314.050000000001</v>
      </c>
      <c r="E458" s="1">
        <f t="shared" si="39"/>
        <v>2009</v>
      </c>
      <c r="F458" s="1">
        <f t="shared" si="40"/>
        <v>7.5</v>
      </c>
      <c r="G458" s="1">
        <f t="shared" si="41"/>
        <v>7.5</v>
      </c>
      <c r="H458" s="6">
        <f t="shared" si="42"/>
        <v>1021.447135</v>
      </c>
      <c r="I458" s="4">
        <f t="shared" si="43"/>
        <v>7660.8535124999999</v>
      </c>
    </row>
    <row r="459" spans="1:9" x14ac:dyDescent="0.2">
      <c r="A459" s="1" t="s">
        <v>34</v>
      </c>
      <c r="B459" s="1" t="s">
        <v>45</v>
      </c>
      <c r="C459" s="5">
        <v>40162</v>
      </c>
      <c r="D459" s="4">
        <v>133742.85999999999</v>
      </c>
      <c r="E459" s="1">
        <f t="shared" si="39"/>
        <v>2009</v>
      </c>
      <c r="F459" s="1">
        <f t="shared" si="40"/>
        <v>7.5</v>
      </c>
      <c r="G459" s="1">
        <f t="shared" si="41"/>
        <v>7.5</v>
      </c>
      <c r="H459" s="6">
        <f t="shared" si="42"/>
        <v>8920.6487619999989</v>
      </c>
      <c r="I459" s="4">
        <f t="shared" si="43"/>
        <v>66904.865714999993</v>
      </c>
    </row>
    <row r="460" spans="1:9" x14ac:dyDescent="0.2">
      <c r="A460" s="1" t="s">
        <v>34</v>
      </c>
      <c r="B460" s="1" t="s">
        <v>45</v>
      </c>
      <c r="C460" s="5">
        <v>40178</v>
      </c>
      <c r="D460" s="4">
        <v>233139.58000000002</v>
      </c>
      <c r="E460" s="1">
        <f t="shared" si="39"/>
        <v>2009</v>
      </c>
      <c r="F460" s="1">
        <f t="shared" si="40"/>
        <v>7.5</v>
      </c>
      <c r="G460" s="1">
        <f t="shared" si="41"/>
        <v>7.5</v>
      </c>
      <c r="H460" s="6">
        <f t="shared" si="42"/>
        <v>15550.409986000001</v>
      </c>
      <c r="I460" s="4">
        <f t="shared" si="43"/>
        <v>116628.074895</v>
      </c>
    </row>
    <row r="461" spans="1:9" x14ac:dyDescent="0.2">
      <c r="A461" s="1" t="s">
        <v>34</v>
      </c>
      <c r="B461" s="1" t="s">
        <v>45</v>
      </c>
      <c r="C461" s="5">
        <v>40193</v>
      </c>
      <c r="D461" s="4">
        <v>6986.47</v>
      </c>
      <c r="E461" s="1">
        <f t="shared" si="39"/>
        <v>2010</v>
      </c>
      <c r="F461" s="1">
        <f t="shared" si="40"/>
        <v>6.5</v>
      </c>
      <c r="G461" s="1">
        <f t="shared" si="41"/>
        <v>8.5</v>
      </c>
      <c r="H461" s="6">
        <f t="shared" si="42"/>
        <v>465.99754899999999</v>
      </c>
      <c r="I461" s="4">
        <f t="shared" si="43"/>
        <v>3960.9791664999998</v>
      </c>
    </row>
    <row r="462" spans="1:9" x14ac:dyDescent="0.2">
      <c r="A462" s="1" t="s">
        <v>34</v>
      </c>
      <c r="B462" s="1" t="s">
        <v>45</v>
      </c>
      <c r="C462" s="5">
        <v>40224</v>
      </c>
      <c r="D462" s="4">
        <v>-2263.0100000000002</v>
      </c>
      <c r="E462" s="1">
        <f t="shared" si="39"/>
        <v>2010</v>
      </c>
      <c r="F462" s="1">
        <f t="shared" si="40"/>
        <v>6.5</v>
      </c>
      <c r="G462" s="1">
        <f t="shared" si="41"/>
        <v>8.5</v>
      </c>
      <c r="H462" s="6">
        <f t="shared" si="42"/>
        <v>-150.942767</v>
      </c>
      <c r="I462" s="4">
        <f t="shared" si="43"/>
        <v>-1283.0135195</v>
      </c>
    </row>
    <row r="463" spans="1:9" x14ac:dyDescent="0.2">
      <c r="A463" s="1" t="s">
        <v>34</v>
      </c>
      <c r="B463" s="1" t="s">
        <v>45</v>
      </c>
      <c r="C463" s="5">
        <v>40235</v>
      </c>
      <c r="D463" s="4">
        <v>97586.02</v>
      </c>
      <c r="E463" s="1">
        <f t="shared" si="39"/>
        <v>2010</v>
      </c>
      <c r="F463" s="1">
        <f t="shared" si="40"/>
        <v>6.5</v>
      </c>
      <c r="G463" s="1">
        <f t="shared" si="41"/>
        <v>8.5</v>
      </c>
      <c r="H463" s="6">
        <f t="shared" si="42"/>
        <v>6508.9875339999999</v>
      </c>
      <c r="I463" s="4">
        <f t="shared" si="43"/>
        <v>55326.394038999999</v>
      </c>
    </row>
    <row r="464" spans="1:9" x14ac:dyDescent="0.2">
      <c r="A464" s="1" t="s">
        <v>34</v>
      </c>
      <c r="B464" s="1" t="s">
        <v>45</v>
      </c>
      <c r="C464" s="5">
        <v>40237</v>
      </c>
      <c r="D464" s="4">
        <v>1947.95</v>
      </c>
      <c r="E464" s="1">
        <f t="shared" si="39"/>
        <v>2010</v>
      </c>
      <c r="F464" s="1">
        <f t="shared" si="40"/>
        <v>6.5</v>
      </c>
      <c r="G464" s="1">
        <f t="shared" si="41"/>
        <v>8.5</v>
      </c>
      <c r="H464" s="6">
        <f t="shared" si="42"/>
        <v>129.92826499999998</v>
      </c>
      <c r="I464" s="4">
        <f t="shared" si="43"/>
        <v>1104.3902524999999</v>
      </c>
    </row>
    <row r="465" spans="1:9" x14ac:dyDescent="0.2">
      <c r="A465" s="1" t="s">
        <v>34</v>
      </c>
      <c r="B465" s="1" t="s">
        <v>45</v>
      </c>
      <c r="C465" s="5">
        <v>40239</v>
      </c>
      <c r="D465" s="4">
        <v>16418.32</v>
      </c>
      <c r="E465" s="1">
        <f t="shared" si="39"/>
        <v>2010</v>
      </c>
      <c r="F465" s="1">
        <f t="shared" si="40"/>
        <v>6.5</v>
      </c>
      <c r="G465" s="1">
        <f t="shared" si="41"/>
        <v>8.5</v>
      </c>
      <c r="H465" s="6">
        <f t="shared" si="42"/>
        <v>1095.101944</v>
      </c>
      <c r="I465" s="4">
        <f t="shared" si="43"/>
        <v>9308.3665240000009</v>
      </c>
    </row>
    <row r="466" spans="1:9" x14ac:dyDescent="0.2">
      <c r="A466" s="1" t="s">
        <v>34</v>
      </c>
      <c r="B466" s="1" t="s">
        <v>45</v>
      </c>
      <c r="C466" s="5">
        <v>40252</v>
      </c>
      <c r="D466" s="4">
        <v>20138.98</v>
      </c>
      <c r="E466" s="1">
        <f t="shared" si="39"/>
        <v>2010</v>
      </c>
      <c r="F466" s="1">
        <f t="shared" si="40"/>
        <v>6.5</v>
      </c>
      <c r="G466" s="1">
        <f t="shared" si="41"/>
        <v>8.5</v>
      </c>
      <c r="H466" s="6">
        <f t="shared" si="42"/>
        <v>1343.2699659999998</v>
      </c>
      <c r="I466" s="4">
        <f t="shared" si="43"/>
        <v>11417.794710999999</v>
      </c>
    </row>
    <row r="467" spans="1:9" x14ac:dyDescent="0.2">
      <c r="A467" s="1" t="s">
        <v>34</v>
      </c>
      <c r="B467" s="1" t="s">
        <v>45</v>
      </c>
      <c r="C467" s="5">
        <v>40263</v>
      </c>
      <c r="D467" s="4">
        <v>148518.54</v>
      </c>
      <c r="E467" s="1">
        <f t="shared" si="39"/>
        <v>2010</v>
      </c>
      <c r="F467" s="1">
        <f t="shared" si="40"/>
        <v>6.5</v>
      </c>
      <c r="G467" s="1">
        <f t="shared" si="41"/>
        <v>8.5</v>
      </c>
      <c r="H467" s="6">
        <f t="shared" si="42"/>
        <v>9906.1866179999997</v>
      </c>
      <c r="I467" s="4">
        <f t="shared" si="43"/>
        <v>84202.586253000001</v>
      </c>
    </row>
    <row r="468" spans="1:9" x14ac:dyDescent="0.2">
      <c r="A468" s="1" t="s">
        <v>34</v>
      </c>
      <c r="B468" s="1" t="s">
        <v>45</v>
      </c>
      <c r="C468" s="5">
        <v>40265</v>
      </c>
      <c r="D468" s="4">
        <v>0</v>
      </c>
      <c r="E468" s="1">
        <f t="shared" si="39"/>
        <v>2010</v>
      </c>
      <c r="F468" s="1">
        <f t="shared" si="40"/>
        <v>0</v>
      </c>
      <c r="G468" s="1">
        <f t="shared" si="41"/>
        <v>0</v>
      </c>
      <c r="H468" s="6">
        <f t="shared" si="42"/>
        <v>0</v>
      </c>
      <c r="I468" s="4">
        <f t="shared" si="43"/>
        <v>0</v>
      </c>
    </row>
    <row r="469" spans="1:9" x14ac:dyDescent="0.2">
      <c r="A469" s="1" t="s">
        <v>34</v>
      </c>
      <c r="B469" s="1" t="s">
        <v>45</v>
      </c>
      <c r="C469" s="5">
        <v>40268</v>
      </c>
      <c r="D469" s="4">
        <v>211342.32</v>
      </c>
      <c r="E469" s="1">
        <f t="shared" si="39"/>
        <v>2010</v>
      </c>
      <c r="F469" s="1">
        <f t="shared" si="40"/>
        <v>6.5</v>
      </c>
      <c r="G469" s="1">
        <f t="shared" si="41"/>
        <v>8.5</v>
      </c>
      <c r="H469" s="6">
        <f t="shared" si="42"/>
        <v>14096.532744</v>
      </c>
      <c r="I469" s="4">
        <f t="shared" si="43"/>
        <v>119820.528324</v>
      </c>
    </row>
    <row r="470" spans="1:9" x14ac:dyDescent="0.2">
      <c r="A470" s="1" t="s">
        <v>34</v>
      </c>
      <c r="B470" s="1" t="s">
        <v>45</v>
      </c>
      <c r="C470" s="5">
        <v>40288</v>
      </c>
      <c r="D470" s="4">
        <v>2101.65</v>
      </c>
      <c r="E470" s="1">
        <f t="shared" si="39"/>
        <v>2010</v>
      </c>
      <c r="F470" s="1">
        <f t="shared" si="40"/>
        <v>6.5</v>
      </c>
      <c r="G470" s="1">
        <f t="shared" si="41"/>
        <v>8.5</v>
      </c>
      <c r="H470" s="6">
        <f t="shared" si="42"/>
        <v>140.18005500000001</v>
      </c>
      <c r="I470" s="4">
        <f t="shared" si="43"/>
        <v>1191.5304675</v>
      </c>
    </row>
    <row r="471" spans="1:9" x14ac:dyDescent="0.2">
      <c r="A471" s="1" t="s">
        <v>34</v>
      </c>
      <c r="B471" s="1" t="s">
        <v>45</v>
      </c>
      <c r="C471" s="5">
        <v>40313</v>
      </c>
      <c r="D471" s="4">
        <v>814.19</v>
      </c>
      <c r="E471" s="1">
        <f t="shared" si="39"/>
        <v>2010</v>
      </c>
      <c r="F471" s="1">
        <f t="shared" si="40"/>
        <v>6.5</v>
      </c>
      <c r="G471" s="1">
        <f t="shared" si="41"/>
        <v>8.5</v>
      </c>
      <c r="H471" s="6">
        <f t="shared" si="42"/>
        <v>54.306472999999997</v>
      </c>
      <c r="I471" s="4">
        <f t="shared" si="43"/>
        <v>461.60502049999997</v>
      </c>
    </row>
    <row r="472" spans="1:9" x14ac:dyDescent="0.2">
      <c r="A472" s="1" t="s">
        <v>34</v>
      </c>
      <c r="B472" s="1" t="s">
        <v>45</v>
      </c>
      <c r="C472" s="5">
        <v>40329</v>
      </c>
      <c r="D472" s="4">
        <v>43198.13</v>
      </c>
      <c r="E472" s="1">
        <f t="shared" si="39"/>
        <v>2010</v>
      </c>
      <c r="F472" s="1">
        <f t="shared" si="40"/>
        <v>6.5</v>
      </c>
      <c r="G472" s="1">
        <f t="shared" si="41"/>
        <v>8.5</v>
      </c>
      <c r="H472" s="6">
        <f t="shared" si="42"/>
        <v>2881.3152709999995</v>
      </c>
      <c r="I472" s="4">
        <f t="shared" si="43"/>
        <v>24491.179803499996</v>
      </c>
    </row>
    <row r="473" spans="1:9" x14ac:dyDescent="0.2">
      <c r="A473" s="1" t="s">
        <v>34</v>
      </c>
      <c r="B473" s="1" t="s">
        <v>45</v>
      </c>
      <c r="C473" s="5">
        <v>40330</v>
      </c>
      <c r="D473" s="4">
        <v>108745.88</v>
      </c>
      <c r="E473" s="1">
        <f t="shared" si="39"/>
        <v>2010</v>
      </c>
      <c r="F473" s="1">
        <f t="shared" si="40"/>
        <v>6.5</v>
      </c>
      <c r="G473" s="1">
        <f t="shared" si="41"/>
        <v>8.5</v>
      </c>
      <c r="H473" s="6">
        <f t="shared" si="42"/>
        <v>7253.3501959999994</v>
      </c>
      <c r="I473" s="4">
        <f t="shared" si="43"/>
        <v>61653.476665999995</v>
      </c>
    </row>
    <row r="474" spans="1:9" x14ac:dyDescent="0.2">
      <c r="A474" s="1" t="s">
        <v>34</v>
      </c>
      <c r="B474" s="1" t="s">
        <v>45</v>
      </c>
      <c r="C474" s="5">
        <v>40344</v>
      </c>
      <c r="D474" s="4">
        <v>2625.18</v>
      </c>
      <c r="E474" s="1">
        <f t="shared" si="39"/>
        <v>2010</v>
      </c>
      <c r="F474" s="1">
        <f t="shared" si="40"/>
        <v>6.5</v>
      </c>
      <c r="G474" s="1">
        <f t="shared" si="41"/>
        <v>8.5</v>
      </c>
      <c r="H474" s="6">
        <f t="shared" si="42"/>
        <v>175.09950599999999</v>
      </c>
      <c r="I474" s="4">
        <f t="shared" si="43"/>
        <v>1488.3458009999999</v>
      </c>
    </row>
    <row r="475" spans="1:9" x14ac:dyDescent="0.2">
      <c r="A475" s="1" t="s">
        <v>34</v>
      </c>
      <c r="B475" s="1" t="s">
        <v>45</v>
      </c>
      <c r="C475" s="5">
        <v>40347</v>
      </c>
      <c r="D475" s="4">
        <v>62452.2</v>
      </c>
      <c r="E475" s="1">
        <f t="shared" si="39"/>
        <v>2010</v>
      </c>
      <c r="F475" s="1">
        <f t="shared" si="40"/>
        <v>6.5</v>
      </c>
      <c r="G475" s="1">
        <f t="shared" si="41"/>
        <v>8.5</v>
      </c>
      <c r="H475" s="6">
        <f t="shared" si="42"/>
        <v>4165.5617399999992</v>
      </c>
      <c r="I475" s="4">
        <f t="shared" si="43"/>
        <v>35407.274789999996</v>
      </c>
    </row>
    <row r="476" spans="1:9" x14ac:dyDescent="0.2">
      <c r="A476" s="1" t="s">
        <v>34</v>
      </c>
      <c r="B476" s="1" t="s">
        <v>45</v>
      </c>
      <c r="C476" s="5">
        <v>40357</v>
      </c>
      <c r="D476" s="4">
        <v>91922.82</v>
      </c>
      <c r="E476" s="1">
        <f t="shared" si="39"/>
        <v>2010</v>
      </c>
      <c r="F476" s="1">
        <f t="shared" si="40"/>
        <v>6.5</v>
      </c>
      <c r="G476" s="1">
        <f t="shared" si="41"/>
        <v>8.5</v>
      </c>
      <c r="H476" s="6">
        <f t="shared" si="42"/>
        <v>6131.2520940000004</v>
      </c>
      <c r="I476" s="4">
        <f t="shared" si="43"/>
        <v>52115.642799000001</v>
      </c>
    </row>
    <row r="477" spans="1:9" x14ac:dyDescent="0.2">
      <c r="A477" s="1" t="s">
        <v>34</v>
      </c>
      <c r="B477" s="1" t="s">
        <v>45</v>
      </c>
      <c r="C477" s="5">
        <v>40359</v>
      </c>
      <c r="D477" s="4">
        <v>12568.16</v>
      </c>
      <c r="E477" s="1">
        <f t="shared" si="39"/>
        <v>2010</v>
      </c>
      <c r="F477" s="1">
        <f t="shared" si="40"/>
        <v>6.5</v>
      </c>
      <c r="G477" s="1">
        <f t="shared" si="41"/>
        <v>8.5</v>
      </c>
      <c r="H477" s="6">
        <f t="shared" si="42"/>
        <v>838.29627199999993</v>
      </c>
      <c r="I477" s="4">
        <f t="shared" si="43"/>
        <v>7125.5183119999992</v>
      </c>
    </row>
    <row r="478" spans="1:9" x14ac:dyDescent="0.2">
      <c r="A478" s="1" t="s">
        <v>34</v>
      </c>
      <c r="B478" s="1" t="s">
        <v>45</v>
      </c>
      <c r="C478" s="5">
        <v>40365</v>
      </c>
      <c r="D478" s="4">
        <v>20855.400000000001</v>
      </c>
      <c r="E478" s="1">
        <f t="shared" si="39"/>
        <v>2010</v>
      </c>
      <c r="F478" s="1">
        <f t="shared" si="40"/>
        <v>6.5</v>
      </c>
      <c r="G478" s="1">
        <f t="shared" si="41"/>
        <v>8.5</v>
      </c>
      <c r="H478" s="6">
        <f t="shared" si="42"/>
        <v>1391.0551800000001</v>
      </c>
      <c r="I478" s="4">
        <f t="shared" si="43"/>
        <v>11823.96903</v>
      </c>
    </row>
    <row r="479" spans="1:9" x14ac:dyDescent="0.2">
      <c r="A479" s="1" t="s">
        <v>34</v>
      </c>
      <c r="B479" s="1" t="s">
        <v>45</v>
      </c>
      <c r="C479" s="5">
        <v>40374</v>
      </c>
      <c r="D479" s="4">
        <v>-1959.15</v>
      </c>
      <c r="E479" s="1">
        <f t="shared" si="39"/>
        <v>2010</v>
      </c>
      <c r="F479" s="1">
        <f t="shared" si="40"/>
        <v>6.5</v>
      </c>
      <c r="G479" s="1">
        <f t="shared" si="41"/>
        <v>8.5</v>
      </c>
      <c r="H479" s="6">
        <f t="shared" si="42"/>
        <v>-130.67530500000001</v>
      </c>
      <c r="I479" s="4">
        <f t="shared" si="43"/>
        <v>-1110.7400925000002</v>
      </c>
    </row>
    <row r="480" spans="1:9" x14ac:dyDescent="0.2">
      <c r="A480" s="1" t="s">
        <v>34</v>
      </c>
      <c r="B480" s="1" t="s">
        <v>45</v>
      </c>
      <c r="C480" s="5">
        <v>40390</v>
      </c>
      <c r="D480" s="4">
        <v>296724.18</v>
      </c>
      <c r="E480" s="1">
        <f t="shared" si="39"/>
        <v>2010</v>
      </c>
      <c r="F480" s="1">
        <f t="shared" si="40"/>
        <v>6.5</v>
      </c>
      <c r="G480" s="1">
        <f t="shared" si="41"/>
        <v>8.5</v>
      </c>
      <c r="H480" s="6">
        <f t="shared" si="42"/>
        <v>19791.502805999997</v>
      </c>
      <c r="I480" s="4">
        <f t="shared" si="43"/>
        <v>168227.77385099998</v>
      </c>
    </row>
    <row r="481" spans="1:9" x14ac:dyDescent="0.2">
      <c r="A481" s="1" t="s">
        <v>34</v>
      </c>
      <c r="B481" s="1" t="s">
        <v>45</v>
      </c>
      <c r="C481" s="5">
        <v>40405</v>
      </c>
      <c r="D481" s="4">
        <v>1899.78</v>
      </c>
      <c r="E481" s="1">
        <f t="shared" si="39"/>
        <v>2010</v>
      </c>
      <c r="F481" s="1">
        <f t="shared" si="40"/>
        <v>6.5</v>
      </c>
      <c r="G481" s="1">
        <f t="shared" si="41"/>
        <v>8.5</v>
      </c>
      <c r="H481" s="6">
        <f t="shared" si="42"/>
        <v>126.71532599999999</v>
      </c>
      <c r="I481" s="4">
        <f t="shared" si="43"/>
        <v>1077.0802709999998</v>
      </c>
    </row>
    <row r="482" spans="1:9" x14ac:dyDescent="0.2">
      <c r="A482" s="1" t="s">
        <v>34</v>
      </c>
      <c r="B482" s="1" t="s">
        <v>45</v>
      </c>
      <c r="C482" s="5">
        <v>40421</v>
      </c>
      <c r="D482" s="4">
        <v>215581.92000000004</v>
      </c>
      <c r="E482" s="1">
        <f t="shared" si="39"/>
        <v>2010</v>
      </c>
      <c r="F482" s="1">
        <f t="shared" si="40"/>
        <v>6.5</v>
      </c>
      <c r="G482" s="1">
        <f t="shared" si="41"/>
        <v>8.5</v>
      </c>
      <c r="H482" s="6">
        <f t="shared" si="42"/>
        <v>14379.314064000002</v>
      </c>
      <c r="I482" s="4">
        <f t="shared" si="43"/>
        <v>122224.16954400002</v>
      </c>
    </row>
    <row r="483" spans="1:9" x14ac:dyDescent="0.2">
      <c r="A483" s="1" t="s">
        <v>34</v>
      </c>
      <c r="B483" s="1" t="s">
        <v>45</v>
      </c>
      <c r="C483" s="5">
        <v>40422</v>
      </c>
      <c r="D483" s="4">
        <v>12513.28</v>
      </c>
      <c r="E483" s="1">
        <f t="shared" si="39"/>
        <v>2010</v>
      </c>
      <c r="F483" s="1">
        <f t="shared" si="40"/>
        <v>6.5</v>
      </c>
      <c r="G483" s="1">
        <f t="shared" si="41"/>
        <v>8.5</v>
      </c>
      <c r="H483" s="6">
        <f t="shared" si="42"/>
        <v>834.63577599999996</v>
      </c>
      <c r="I483" s="4">
        <f t="shared" si="43"/>
        <v>7094.4040959999993</v>
      </c>
    </row>
    <row r="484" spans="1:9" x14ac:dyDescent="0.2">
      <c r="A484" s="1" t="s">
        <v>34</v>
      </c>
      <c r="B484" s="1" t="s">
        <v>45</v>
      </c>
      <c r="C484" s="5">
        <v>40436</v>
      </c>
      <c r="D484" s="4">
        <v>982.42</v>
      </c>
      <c r="E484" s="1">
        <f t="shared" si="39"/>
        <v>2010</v>
      </c>
      <c r="F484" s="1">
        <f t="shared" si="40"/>
        <v>6.5</v>
      </c>
      <c r="G484" s="1">
        <f t="shared" si="41"/>
        <v>8.5</v>
      </c>
      <c r="H484" s="6">
        <f t="shared" si="42"/>
        <v>65.527413999999993</v>
      </c>
      <c r="I484" s="4">
        <f t="shared" si="43"/>
        <v>556.9830189999999</v>
      </c>
    </row>
    <row r="485" spans="1:9" x14ac:dyDescent="0.2">
      <c r="A485" s="1" t="s">
        <v>34</v>
      </c>
      <c r="B485" s="1" t="s">
        <v>45</v>
      </c>
      <c r="C485" s="5">
        <v>40451</v>
      </c>
      <c r="D485" s="4">
        <v>128525.51</v>
      </c>
      <c r="E485" s="1">
        <f t="shared" si="39"/>
        <v>2010</v>
      </c>
      <c r="F485" s="1">
        <f t="shared" si="40"/>
        <v>6.5</v>
      </c>
      <c r="G485" s="1">
        <f t="shared" si="41"/>
        <v>8.5</v>
      </c>
      <c r="H485" s="6">
        <f t="shared" si="42"/>
        <v>8572.6515169999984</v>
      </c>
      <c r="I485" s="4">
        <f t="shared" si="43"/>
        <v>72867.537894499983</v>
      </c>
    </row>
    <row r="486" spans="1:9" x14ac:dyDescent="0.2">
      <c r="A486" s="1" t="s">
        <v>34</v>
      </c>
      <c r="B486" s="1" t="s">
        <v>45</v>
      </c>
      <c r="C486" s="5">
        <v>40452</v>
      </c>
      <c r="D486" s="4">
        <v>76757.19</v>
      </c>
      <c r="E486" s="1">
        <f t="shared" si="39"/>
        <v>2010</v>
      </c>
      <c r="F486" s="1">
        <f t="shared" si="40"/>
        <v>6.5</v>
      </c>
      <c r="G486" s="1">
        <f t="shared" si="41"/>
        <v>8.5</v>
      </c>
      <c r="H486" s="6">
        <f t="shared" si="42"/>
        <v>5119.704573</v>
      </c>
      <c r="I486" s="4">
        <f t="shared" si="43"/>
        <v>43517.488870499998</v>
      </c>
    </row>
    <row r="487" spans="1:9" x14ac:dyDescent="0.2">
      <c r="A487" s="1" t="s">
        <v>34</v>
      </c>
      <c r="B487" s="1" t="s">
        <v>45</v>
      </c>
      <c r="C487" s="5">
        <v>40466</v>
      </c>
      <c r="D487" s="4">
        <v>-2885.96</v>
      </c>
      <c r="E487" s="1">
        <f t="shared" si="39"/>
        <v>2010</v>
      </c>
      <c r="F487" s="1">
        <f t="shared" si="40"/>
        <v>6.5</v>
      </c>
      <c r="G487" s="1">
        <f t="shared" si="41"/>
        <v>8.5</v>
      </c>
      <c r="H487" s="6">
        <f t="shared" si="42"/>
        <v>-192.49353199999999</v>
      </c>
      <c r="I487" s="4">
        <f t="shared" si="43"/>
        <v>-1636.1950219999999</v>
      </c>
    </row>
    <row r="488" spans="1:9" x14ac:dyDescent="0.2">
      <c r="A488" s="1" t="s">
        <v>34</v>
      </c>
      <c r="B488" s="1" t="s">
        <v>45</v>
      </c>
      <c r="C488" s="5">
        <v>40482</v>
      </c>
      <c r="D488" s="4">
        <v>366731.95</v>
      </c>
      <c r="E488" s="1">
        <f t="shared" si="39"/>
        <v>2010</v>
      </c>
      <c r="F488" s="1">
        <f t="shared" si="40"/>
        <v>6.5</v>
      </c>
      <c r="G488" s="1">
        <f t="shared" si="41"/>
        <v>8.5</v>
      </c>
      <c r="H488" s="6">
        <f t="shared" si="42"/>
        <v>24461.021065000001</v>
      </c>
      <c r="I488" s="4">
        <f t="shared" si="43"/>
        <v>207918.6790525</v>
      </c>
    </row>
    <row r="489" spans="1:9" x14ac:dyDescent="0.2">
      <c r="A489" s="1" t="s">
        <v>34</v>
      </c>
      <c r="B489" s="1" t="s">
        <v>45</v>
      </c>
      <c r="C489" s="5">
        <v>40497</v>
      </c>
      <c r="D489" s="4">
        <v>26959.07</v>
      </c>
      <c r="E489" s="1">
        <f t="shared" si="39"/>
        <v>2010</v>
      </c>
      <c r="F489" s="1">
        <f t="shared" si="40"/>
        <v>6.5</v>
      </c>
      <c r="G489" s="1">
        <f t="shared" si="41"/>
        <v>8.5</v>
      </c>
      <c r="H489" s="6">
        <f t="shared" si="42"/>
        <v>1798.1699689999998</v>
      </c>
      <c r="I489" s="4">
        <f t="shared" si="43"/>
        <v>15284.444736499998</v>
      </c>
    </row>
    <row r="490" spans="1:9" x14ac:dyDescent="0.2">
      <c r="A490" s="1" t="s">
        <v>34</v>
      </c>
      <c r="B490" s="1" t="s">
        <v>45</v>
      </c>
      <c r="C490" s="5">
        <v>40512</v>
      </c>
      <c r="D490" s="4">
        <v>27233.149999999998</v>
      </c>
      <c r="E490" s="1">
        <f t="shared" si="39"/>
        <v>2010</v>
      </c>
      <c r="F490" s="1">
        <f t="shared" si="40"/>
        <v>6.5</v>
      </c>
      <c r="G490" s="1">
        <f t="shared" si="41"/>
        <v>8.5</v>
      </c>
      <c r="H490" s="6">
        <f t="shared" si="42"/>
        <v>1816.4511049999996</v>
      </c>
      <c r="I490" s="4">
        <f t="shared" si="43"/>
        <v>15439.834392499997</v>
      </c>
    </row>
    <row r="491" spans="1:9" x14ac:dyDescent="0.2">
      <c r="A491" s="1" t="s">
        <v>34</v>
      </c>
      <c r="B491" s="1" t="s">
        <v>45</v>
      </c>
      <c r="C491" s="5">
        <v>40513</v>
      </c>
      <c r="D491" s="4">
        <v>103171.39</v>
      </c>
      <c r="E491" s="1">
        <f t="shared" si="39"/>
        <v>2010</v>
      </c>
      <c r="F491" s="1">
        <f t="shared" si="40"/>
        <v>6.5</v>
      </c>
      <c r="G491" s="1">
        <f t="shared" si="41"/>
        <v>8.5</v>
      </c>
      <c r="H491" s="6">
        <f t="shared" si="42"/>
        <v>6881.5317129999994</v>
      </c>
      <c r="I491" s="4">
        <f t="shared" si="43"/>
        <v>58493.019560499997</v>
      </c>
    </row>
    <row r="492" spans="1:9" x14ac:dyDescent="0.2">
      <c r="A492" s="1" t="s">
        <v>34</v>
      </c>
      <c r="B492" s="1" t="s">
        <v>45</v>
      </c>
      <c r="C492" s="5">
        <v>40526</v>
      </c>
      <c r="D492" s="4">
        <v>0</v>
      </c>
      <c r="E492" s="1">
        <f t="shared" si="39"/>
        <v>2010</v>
      </c>
      <c r="F492" s="1">
        <f t="shared" si="40"/>
        <v>0</v>
      </c>
      <c r="G492" s="1">
        <f t="shared" si="41"/>
        <v>0</v>
      </c>
      <c r="H492" s="6">
        <f t="shared" si="42"/>
        <v>0</v>
      </c>
      <c r="I492" s="4">
        <f t="shared" si="43"/>
        <v>0</v>
      </c>
    </row>
    <row r="493" spans="1:9" x14ac:dyDescent="0.2">
      <c r="A493" s="1" t="s">
        <v>34</v>
      </c>
      <c r="B493" s="1" t="s">
        <v>45</v>
      </c>
      <c r="C493" s="5">
        <v>40527</v>
      </c>
      <c r="D493" s="4">
        <v>24424.98</v>
      </c>
      <c r="E493" s="1">
        <f t="shared" si="39"/>
        <v>2010</v>
      </c>
      <c r="F493" s="1">
        <f t="shared" si="40"/>
        <v>6.5</v>
      </c>
      <c r="G493" s="1">
        <f t="shared" si="41"/>
        <v>8.5</v>
      </c>
      <c r="H493" s="6">
        <f t="shared" si="42"/>
        <v>1629.1461659999998</v>
      </c>
      <c r="I493" s="4">
        <f t="shared" si="43"/>
        <v>13847.742410999997</v>
      </c>
    </row>
    <row r="494" spans="1:9" x14ac:dyDescent="0.2">
      <c r="A494" s="1" t="s">
        <v>34</v>
      </c>
      <c r="B494" s="1" t="s">
        <v>45</v>
      </c>
      <c r="C494" s="5">
        <v>40543</v>
      </c>
      <c r="D494" s="4">
        <v>154311.39000000001</v>
      </c>
      <c r="E494" s="1">
        <f t="shared" si="39"/>
        <v>2010</v>
      </c>
      <c r="F494" s="1">
        <f t="shared" si="40"/>
        <v>6.5</v>
      </c>
      <c r="G494" s="1">
        <f t="shared" si="41"/>
        <v>8.5</v>
      </c>
      <c r="H494" s="6">
        <f t="shared" si="42"/>
        <v>10292.569713000001</v>
      </c>
      <c r="I494" s="4">
        <f t="shared" si="43"/>
        <v>87486.842560500008</v>
      </c>
    </row>
    <row r="495" spans="1:9" x14ac:dyDescent="0.2">
      <c r="A495" s="1" t="s">
        <v>34</v>
      </c>
      <c r="B495" s="1" t="s">
        <v>45</v>
      </c>
      <c r="C495" s="5">
        <v>40548</v>
      </c>
      <c r="D495" s="4">
        <v>88422.09</v>
      </c>
      <c r="E495" s="1">
        <f t="shared" si="39"/>
        <v>2011</v>
      </c>
      <c r="F495" s="1">
        <f t="shared" si="40"/>
        <v>5.5</v>
      </c>
      <c r="G495" s="1">
        <f t="shared" si="41"/>
        <v>9.5</v>
      </c>
      <c r="H495" s="6">
        <f t="shared" si="42"/>
        <v>5897.7534029999997</v>
      </c>
      <c r="I495" s="4">
        <f t="shared" si="43"/>
        <v>56028.657328499998</v>
      </c>
    </row>
    <row r="496" spans="1:9" x14ac:dyDescent="0.2">
      <c r="A496" s="1" t="s">
        <v>34</v>
      </c>
      <c r="B496" s="1" t="s">
        <v>45</v>
      </c>
      <c r="C496" s="5">
        <v>40558</v>
      </c>
      <c r="D496" s="4">
        <v>-18721.87</v>
      </c>
      <c r="E496" s="1">
        <f t="shared" si="39"/>
        <v>2011</v>
      </c>
      <c r="F496" s="1">
        <f t="shared" si="40"/>
        <v>5.5</v>
      </c>
      <c r="G496" s="1">
        <f t="shared" si="41"/>
        <v>9.5</v>
      </c>
      <c r="H496" s="6">
        <f t="shared" si="42"/>
        <v>-1248.7487289999999</v>
      </c>
      <c r="I496" s="4">
        <f t="shared" si="43"/>
        <v>-11863.1129255</v>
      </c>
    </row>
    <row r="497" spans="1:9" x14ac:dyDescent="0.2">
      <c r="A497" s="1" t="s">
        <v>34</v>
      </c>
      <c r="B497" s="1" t="s">
        <v>45</v>
      </c>
      <c r="C497" s="5">
        <v>40569</v>
      </c>
      <c r="D497" s="4">
        <v>1854.49</v>
      </c>
      <c r="E497" s="1">
        <f t="shared" si="39"/>
        <v>2011</v>
      </c>
      <c r="F497" s="1">
        <f t="shared" si="40"/>
        <v>5.5</v>
      </c>
      <c r="G497" s="1">
        <f t="shared" si="41"/>
        <v>9.5</v>
      </c>
      <c r="H497" s="6">
        <f t="shared" si="42"/>
        <v>123.69448299999999</v>
      </c>
      <c r="I497" s="4">
        <f t="shared" si="43"/>
        <v>1175.0975884999998</v>
      </c>
    </row>
    <row r="498" spans="1:9" x14ac:dyDescent="0.2">
      <c r="A498" s="1" t="s">
        <v>34</v>
      </c>
      <c r="B498" s="1" t="s">
        <v>45</v>
      </c>
      <c r="C498" s="5">
        <v>40575</v>
      </c>
      <c r="D498" s="4">
        <v>35017.94</v>
      </c>
      <c r="E498" s="1">
        <f t="shared" si="39"/>
        <v>2011</v>
      </c>
      <c r="F498" s="1">
        <f t="shared" si="40"/>
        <v>5.5</v>
      </c>
      <c r="G498" s="1">
        <f t="shared" si="41"/>
        <v>9.5</v>
      </c>
      <c r="H498" s="6">
        <f t="shared" si="42"/>
        <v>2335.696598</v>
      </c>
      <c r="I498" s="4">
        <f t="shared" si="43"/>
        <v>22189.117681</v>
      </c>
    </row>
    <row r="499" spans="1:9" x14ac:dyDescent="0.2">
      <c r="A499" s="1" t="s">
        <v>34</v>
      </c>
      <c r="B499" s="1" t="s">
        <v>45</v>
      </c>
      <c r="C499" s="5">
        <v>40589</v>
      </c>
      <c r="D499" s="4">
        <v>4968.72</v>
      </c>
      <c r="E499" s="1">
        <f t="shared" si="39"/>
        <v>2011</v>
      </c>
      <c r="F499" s="1">
        <f t="shared" si="40"/>
        <v>5.5</v>
      </c>
      <c r="G499" s="1">
        <f t="shared" si="41"/>
        <v>9.5</v>
      </c>
      <c r="H499" s="6">
        <f t="shared" si="42"/>
        <v>331.41362399999997</v>
      </c>
      <c r="I499" s="4">
        <f t="shared" si="43"/>
        <v>3148.4294279999999</v>
      </c>
    </row>
    <row r="500" spans="1:9" x14ac:dyDescent="0.2">
      <c r="A500" s="1" t="s">
        <v>34</v>
      </c>
      <c r="B500" s="1" t="s">
        <v>45</v>
      </c>
      <c r="C500" s="5">
        <v>40590</v>
      </c>
      <c r="D500" s="4">
        <v>4305.3599999999997</v>
      </c>
      <c r="E500" s="1">
        <f t="shared" si="39"/>
        <v>2011</v>
      </c>
      <c r="F500" s="1">
        <f t="shared" si="40"/>
        <v>5.5</v>
      </c>
      <c r="G500" s="1">
        <f t="shared" si="41"/>
        <v>9.5</v>
      </c>
      <c r="H500" s="6">
        <f t="shared" si="42"/>
        <v>287.16751199999993</v>
      </c>
      <c r="I500" s="4">
        <f t="shared" si="43"/>
        <v>2728.0913639999994</v>
      </c>
    </row>
    <row r="501" spans="1:9" x14ac:dyDescent="0.2">
      <c r="A501" s="1" t="s">
        <v>34</v>
      </c>
      <c r="B501" s="1" t="s">
        <v>45</v>
      </c>
      <c r="C501" s="5">
        <v>40592</v>
      </c>
      <c r="D501" s="4">
        <v>92364.47</v>
      </c>
      <c r="E501" s="1">
        <f t="shared" si="39"/>
        <v>2011</v>
      </c>
      <c r="F501" s="1">
        <f t="shared" si="40"/>
        <v>5.5</v>
      </c>
      <c r="G501" s="1">
        <f t="shared" si="41"/>
        <v>9.5</v>
      </c>
      <c r="H501" s="6">
        <f t="shared" si="42"/>
        <v>6160.7101489999995</v>
      </c>
      <c r="I501" s="4">
        <f t="shared" si="43"/>
        <v>58526.746415499998</v>
      </c>
    </row>
    <row r="502" spans="1:9" x14ac:dyDescent="0.2">
      <c r="A502" s="1" t="s">
        <v>34</v>
      </c>
      <c r="B502" s="1" t="s">
        <v>45</v>
      </c>
      <c r="C502" s="5">
        <v>40625</v>
      </c>
      <c r="D502" s="4">
        <v>65876.52</v>
      </c>
      <c r="E502" s="1">
        <f t="shared" si="39"/>
        <v>2011</v>
      </c>
      <c r="F502" s="1">
        <f t="shared" si="40"/>
        <v>5.5</v>
      </c>
      <c r="G502" s="1">
        <f t="shared" si="41"/>
        <v>9.5</v>
      </c>
      <c r="H502" s="6">
        <f t="shared" si="42"/>
        <v>4393.9638839999998</v>
      </c>
      <c r="I502" s="4">
        <f t="shared" si="43"/>
        <v>41742.656898000001</v>
      </c>
    </row>
    <row r="503" spans="1:9" x14ac:dyDescent="0.2">
      <c r="A503" s="1" t="s">
        <v>34</v>
      </c>
      <c r="B503" s="1" t="s">
        <v>45</v>
      </c>
      <c r="C503" s="5">
        <v>40633</v>
      </c>
      <c r="D503" s="4">
        <v>5499.21</v>
      </c>
      <c r="E503" s="1">
        <f t="shared" si="39"/>
        <v>2011</v>
      </c>
      <c r="F503" s="1">
        <f t="shared" si="40"/>
        <v>5.5</v>
      </c>
      <c r="G503" s="1">
        <f t="shared" si="41"/>
        <v>9.5</v>
      </c>
      <c r="H503" s="6">
        <f t="shared" si="42"/>
        <v>366.79730699999999</v>
      </c>
      <c r="I503" s="4">
        <f t="shared" si="43"/>
        <v>3484.5744165000001</v>
      </c>
    </row>
    <row r="504" spans="1:9" x14ac:dyDescent="0.2">
      <c r="A504" s="1" t="s">
        <v>34</v>
      </c>
      <c r="B504" s="1" t="s">
        <v>45</v>
      </c>
      <c r="C504" s="5">
        <v>40640</v>
      </c>
      <c r="D504" s="4">
        <v>23167.86</v>
      </c>
      <c r="E504" s="1">
        <f t="shared" si="39"/>
        <v>2011</v>
      </c>
      <c r="F504" s="1">
        <f t="shared" si="40"/>
        <v>5.5</v>
      </c>
      <c r="G504" s="1">
        <f t="shared" si="41"/>
        <v>9.5</v>
      </c>
      <c r="H504" s="6">
        <f t="shared" si="42"/>
        <v>1545.2962619999998</v>
      </c>
      <c r="I504" s="4">
        <f t="shared" si="43"/>
        <v>14680.314488999999</v>
      </c>
    </row>
    <row r="505" spans="1:9" x14ac:dyDescent="0.2">
      <c r="A505" s="1" t="s">
        <v>34</v>
      </c>
      <c r="B505" s="1" t="s">
        <v>45</v>
      </c>
      <c r="C505" s="5">
        <v>40648</v>
      </c>
      <c r="D505" s="4">
        <v>18288</v>
      </c>
      <c r="E505" s="1">
        <f t="shared" si="39"/>
        <v>2011</v>
      </c>
      <c r="F505" s="1">
        <f t="shared" si="40"/>
        <v>5.5</v>
      </c>
      <c r="G505" s="1">
        <f t="shared" si="41"/>
        <v>9.5</v>
      </c>
      <c r="H505" s="6">
        <f t="shared" si="42"/>
        <v>1219.8095999999998</v>
      </c>
      <c r="I505" s="4">
        <f t="shared" si="43"/>
        <v>11588.191199999997</v>
      </c>
    </row>
    <row r="506" spans="1:9" x14ac:dyDescent="0.2">
      <c r="A506" s="1" t="s">
        <v>34</v>
      </c>
      <c r="B506" s="1" t="s">
        <v>45</v>
      </c>
      <c r="C506" s="5">
        <v>40724</v>
      </c>
      <c r="D506" s="4">
        <v>546.66</v>
      </c>
      <c r="E506" s="1">
        <f t="shared" si="39"/>
        <v>2011</v>
      </c>
      <c r="F506" s="1">
        <f t="shared" si="40"/>
        <v>5.5</v>
      </c>
      <c r="G506" s="1">
        <f t="shared" si="41"/>
        <v>9.5</v>
      </c>
      <c r="H506" s="6">
        <f t="shared" si="42"/>
        <v>36.462221999999997</v>
      </c>
      <c r="I506" s="4">
        <f t="shared" si="43"/>
        <v>346.39110899999997</v>
      </c>
    </row>
    <row r="507" spans="1:9" x14ac:dyDescent="0.2">
      <c r="A507" s="1" t="s">
        <v>34</v>
      </c>
      <c r="B507" s="1" t="s">
        <v>45</v>
      </c>
      <c r="C507" s="5">
        <v>40746</v>
      </c>
      <c r="D507" s="4">
        <v>20883.240000000002</v>
      </c>
      <c r="E507" s="1">
        <f t="shared" si="39"/>
        <v>2011</v>
      </c>
      <c r="F507" s="1">
        <f t="shared" si="40"/>
        <v>5.5</v>
      </c>
      <c r="G507" s="1">
        <f t="shared" si="41"/>
        <v>9.5</v>
      </c>
      <c r="H507" s="6">
        <f t="shared" si="42"/>
        <v>1392.912108</v>
      </c>
      <c r="I507" s="4">
        <f t="shared" si="43"/>
        <v>13232.665026000001</v>
      </c>
    </row>
    <row r="508" spans="1:9" x14ac:dyDescent="0.2">
      <c r="A508" s="1" t="s">
        <v>34</v>
      </c>
      <c r="B508" s="1" t="s">
        <v>45</v>
      </c>
      <c r="C508" s="5">
        <v>40805</v>
      </c>
      <c r="D508" s="4">
        <v>378895.06</v>
      </c>
      <c r="E508" s="1">
        <f t="shared" si="39"/>
        <v>2011</v>
      </c>
      <c r="F508" s="1">
        <f t="shared" si="40"/>
        <v>5.5</v>
      </c>
      <c r="G508" s="1">
        <f t="shared" si="41"/>
        <v>9.5</v>
      </c>
      <c r="H508" s="6">
        <f t="shared" si="42"/>
        <v>25272.300501999998</v>
      </c>
      <c r="I508" s="4">
        <f t="shared" si="43"/>
        <v>240086.85476899997</v>
      </c>
    </row>
    <row r="509" spans="1:9" x14ac:dyDescent="0.2">
      <c r="A509" s="1" t="s">
        <v>34</v>
      </c>
      <c r="B509" s="1" t="s">
        <v>45</v>
      </c>
      <c r="C509" s="5">
        <v>40806</v>
      </c>
      <c r="D509" s="4">
        <v>642379.39</v>
      </c>
      <c r="E509" s="1">
        <f t="shared" si="39"/>
        <v>2011</v>
      </c>
      <c r="F509" s="1">
        <f t="shared" si="40"/>
        <v>5.5</v>
      </c>
      <c r="G509" s="1">
        <f t="shared" si="41"/>
        <v>9.5</v>
      </c>
      <c r="H509" s="6">
        <f t="shared" si="42"/>
        <v>42846.705312999999</v>
      </c>
      <c r="I509" s="4">
        <f t="shared" si="43"/>
        <v>407043.70047350001</v>
      </c>
    </row>
    <row r="510" spans="1:9" x14ac:dyDescent="0.2">
      <c r="A510" s="1" t="s">
        <v>34</v>
      </c>
      <c r="B510" s="1" t="s">
        <v>45</v>
      </c>
      <c r="C510" s="5">
        <v>40848</v>
      </c>
      <c r="D510" s="4">
        <v>1225.81</v>
      </c>
      <c r="E510" s="1">
        <f t="shared" si="39"/>
        <v>2011</v>
      </c>
      <c r="F510" s="1">
        <f t="shared" si="40"/>
        <v>5.5</v>
      </c>
      <c r="G510" s="1">
        <f t="shared" si="41"/>
        <v>9.5</v>
      </c>
      <c r="H510" s="6">
        <f t="shared" si="42"/>
        <v>81.761526999999987</v>
      </c>
      <c r="I510" s="4">
        <f t="shared" si="43"/>
        <v>776.73450649999984</v>
      </c>
    </row>
    <row r="511" spans="1:9" x14ac:dyDescent="0.2">
      <c r="A511" s="1" t="s">
        <v>34</v>
      </c>
      <c r="B511" s="1" t="s">
        <v>45</v>
      </c>
      <c r="C511" s="5">
        <v>40858</v>
      </c>
      <c r="D511" s="4">
        <v>3822.62</v>
      </c>
      <c r="E511" s="1">
        <f t="shared" si="39"/>
        <v>2011</v>
      </c>
      <c r="F511" s="1">
        <f t="shared" si="40"/>
        <v>5.5</v>
      </c>
      <c r="G511" s="1">
        <f t="shared" si="41"/>
        <v>9.5</v>
      </c>
      <c r="H511" s="6">
        <f t="shared" si="42"/>
        <v>254.96875399999996</v>
      </c>
      <c r="I511" s="4">
        <f t="shared" si="43"/>
        <v>2422.2031629999997</v>
      </c>
    </row>
    <row r="512" spans="1:9" x14ac:dyDescent="0.2">
      <c r="A512" s="1" t="s">
        <v>34</v>
      </c>
      <c r="B512" s="1" t="s">
        <v>45</v>
      </c>
      <c r="C512" s="5">
        <v>40877</v>
      </c>
      <c r="D512" s="4">
        <v>21428.43</v>
      </c>
      <c r="E512" s="1">
        <f t="shared" si="39"/>
        <v>2011</v>
      </c>
      <c r="F512" s="1">
        <f t="shared" si="40"/>
        <v>5.5</v>
      </c>
      <c r="G512" s="1">
        <f t="shared" si="41"/>
        <v>9.5</v>
      </c>
      <c r="H512" s="6">
        <f t="shared" si="42"/>
        <v>1429.2762809999999</v>
      </c>
      <c r="I512" s="4">
        <f t="shared" si="43"/>
        <v>13578.124669499999</v>
      </c>
    </row>
    <row r="513" spans="1:9" x14ac:dyDescent="0.2">
      <c r="A513" s="1" t="s">
        <v>34</v>
      </c>
      <c r="B513" s="1" t="s">
        <v>45</v>
      </c>
      <c r="C513" s="5">
        <v>40885</v>
      </c>
      <c r="D513" s="4">
        <v>24543.43</v>
      </c>
      <c r="E513" s="1">
        <f t="shared" si="39"/>
        <v>2011</v>
      </c>
      <c r="F513" s="1">
        <f t="shared" si="40"/>
        <v>5.5</v>
      </c>
      <c r="G513" s="1">
        <f t="shared" si="41"/>
        <v>9.5</v>
      </c>
      <c r="H513" s="6">
        <f t="shared" si="42"/>
        <v>1637.046781</v>
      </c>
      <c r="I513" s="4">
        <f t="shared" si="43"/>
        <v>15551.9444195</v>
      </c>
    </row>
    <row r="514" spans="1:9" x14ac:dyDescent="0.2">
      <c r="A514" s="1" t="s">
        <v>34</v>
      </c>
      <c r="B514" s="1" t="s">
        <v>45</v>
      </c>
      <c r="C514" s="5">
        <v>40889</v>
      </c>
      <c r="D514" s="4">
        <v>0</v>
      </c>
      <c r="E514" s="1">
        <f t="shared" si="39"/>
        <v>2011</v>
      </c>
      <c r="F514" s="1">
        <f t="shared" si="40"/>
        <v>0</v>
      </c>
      <c r="G514" s="1">
        <f t="shared" si="41"/>
        <v>0</v>
      </c>
      <c r="H514" s="6">
        <f t="shared" si="42"/>
        <v>0</v>
      </c>
      <c r="I514" s="4">
        <f t="shared" si="43"/>
        <v>0</v>
      </c>
    </row>
    <row r="515" spans="1:9" x14ac:dyDescent="0.2">
      <c r="A515" s="1" t="s">
        <v>34</v>
      </c>
      <c r="B515" s="1" t="s">
        <v>45</v>
      </c>
      <c r="C515" s="5">
        <v>40903</v>
      </c>
      <c r="D515" s="4">
        <v>10431.73</v>
      </c>
      <c r="E515" s="1">
        <f t="shared" si="39"/>
        <v>2011</v>
      </c>
      <c r="F515" s="1">
        <f t="shared" si="40"/>
        <v>5.5</v>
      </c>
      <c r="G515" s="1">
        <f t="shared" si="41"/>
        <v>9.5</v>
      </c>
      <c r="H515" s="6">
        <f t="shared" si="42"/>
        <v>695.79639099999997</v>
      </c>
      <c r="I515" s="4">
        <f t="shared" si="43"/>
        <v>6610.0657144999996</v>
      </c>
    </row>
    <row r="516" spans="1:9" x14ac:dyDescent="0.2">
      <c r="A516" s="1" t="s">
        <v>34</v>
      </c>
      <c r="B516" s="1" t="s">
        <v>45</v>
      </c>
      <c r="C516" s="5">
        <v>40908</v>
      </c>
      <c r="D516" s="4">
        <v>47829.240000000005</v>
      </c>
      <c r="E516" s="1">
        <f t="shared" si="39"/>
        <v>2011</v>
      </c>
      <c r="F516" s="1">
        <f t="shared" si="40"/>
        <v>5.5</v>
      </c>
      <c r="G516" s="1">
        <f t="shared" si="41"/>
        <v>9.5</v>
      </c>
      <c r="H516" s="6">
        <f t="shared" si="42"/>
        <v>3190.2103080000002</v>
      </c>
      <c r="I516" s="4">
        <f t="shared" si="43"/>
        <v>30306.997926</v>
      </c>
    </row>
    <row r="517" spans="1:9" x14ac:dyDescent="0.2">
      <c r="A517" s="1" t="s">
        <v>34</v>
      </c>
      <c r="B517" s="1" t="s">
        <v>45</v>
      </c>
      <c r="C517" s="5">
        <v>40939</v>
      </c>
      <c r="D517" s="4">
        <v>3261.86</v>
      </c>
      <c r="E517" s="1">
        <f t="shared" ref="E517:E580" si="44">YEAR(C517)</f>
        <v>2012</v>
      </c>
      <c r="F517" s="1">
        <f t="shared" ref="F517:F580" si="45">IF(D517&lt;&gt;0,YEARFRAC($D$1,DATE(YEAR(C517),6,30),0),)</f>
        <v>4.5</v>
      </c>
      <c r="G517" s="1">
        <f t="shared" ref="G517:G580" si="46">IF(F517&lt;&gt;0,$F$1-F517,0)</f>
        <v>10.5</v>
      </c>
      <c r="H517" s="6">
        <f t="shared" ref="H517:H580" si="47">IF(G517&lt;=0,0,D517*$H$1)</f>
        <v>217.56606199999999</v>
      </c>
      <c r="I517" s="4">
        <f t="shared" ref="I517:I580" si="48">G517*H517</f>
        <v>2284.443651</v>
      </c>
    </row>
    <row r="518" spans="1:9" x14ac:dyDescent="0.2">
      <c r="A518" s="1" t="s">
        <v>34</v>
      </c>
      <c r="B518" s="1" t="s">
        <v>45</v>
      </c>
      <c r="C518" s="5">
        <v>40962</v>
      </c>
      <c r="D518" s="4">
        <v>5597.3</v>
      </c>
      <c r="E518" s="1">
        <f t="shared" si="44"/>
        <v>2012</v>
      </c>
      <c r="F518" s="1">
        <f t="shared" si="45"/>
        <v>4.5</v>
      </c>
      <c r="G518" s="1">
        <f t="shared" si="46"/>
        <v>10.5</v>
      </c>
      <c r="H518" s="6">
        <f t="shared" si="47"/>
        <v>373.33990999999997</v>
      </c>
      <c r="I518" s="4">
        <f t="shared" si="48"/>
        <v>3920.0690549999999</v>
      </c>
    </row>
    <row r="519" spans="1:9" x14ac:dyDescent="0.2">
      <c r="A519" s="1" t="s">
        <v>34</v>
      </c>
      <c r="B519" s="1" t="s">
        <v>45</v>
      </c>
      <c r="C519" s="5">
        <v>40968</v>
      </c>
      <c r="D519" s="4">
        <v>32834.879999999997</v>
      </c>
      <c r="E519" s="1">
        <f t="shared" si="44"/>
        <v>2012</v>
      </c>
      <c r="F519" s="1">
        <f t="shared" si="45"/>
        <v>4.5</v>
      </c>
      <c r="G519" s="1">
        <f t="shared" si="46"/>
        <v>10.5</v>
      </c>
      <c r="H519" s="6">
        <f t="shared" si="47"/>
        <v>2190.0864959999999</v>
      </c>
      <c r="I519" s="4">
        <f t="shared" si="48"/>
        <v>22995.908208000001</v>
      </c>
    </row>
    <row r="520" spans="1:9" x14ac:dyDescent="0.2">
      <c r="A520" s="1" t="s">
        <v>34</v>
      </c>
      <c r="B520" s="1" t="s">
        <v>45</v>
      </c>
      <c r="C520" s="5">
        <v>40973</v>
      </c>
      <c r="D520" s="4">
        <v>66148.789999999994</v>
      </c>
      <c r="E520" s="1">
        <f t="shared" si="44"/>
        <v>2012</v>
      </c>
      <c r="F520" s="1">
        <f t="shared" si="45"/>
        <v>4.5</v>
      </c>
      <c r="G520" s="1">
        <f t="shared" si="46"/>
        <v>10.5</v>
      </c>
      <c r="H520" s="6">
        <f t="shared" si="47"/>
        <v>4412.1242929999989</v>
      </c>
      <c r="I520" s="4">
        <f t="shared" si="48"/>
        <v>46327.305076499986</v>
      </c>
    </row>
    <row r="521" spans="1:9" x14ac:dyDescent="0.2">
      <c r="A521" s="1" t="s">
        <v>34</v>
      </c>
      <c r="B521" s="1" t="s">
        <v>45</v>
      </c>
      <c r="C521" s="5">
        <v>40974</v>
      </c>
      <c r="D521" s="4">
        <v>0</v>
      </c>
      <c r="E521" s="1">
        <f t="shared" si="44"/>
        <v>2012</v>
      </c>
      <c r="F521" s="1">
        <f t="shared" si="45"/>
        <v>0</v>
      </c>
      <c r="G521" s="1">
        <f t="shared" si="46"/>
        <v>0</v>
      </c>
      <c r="H521" s="6">
        <f t="shared" si="47"/>
        <v>0</v>
      </c>
      <c r="I521" s="4">
        <f t="shared" si="48"/>
        <v>0</v>
      </c>
    </row>
    <row r="522" spans="1:9" x14ac:dyDescent="0.2">
      <c r="A522" s="1" t="s">
        <v>34</v>
      </c>
      <c r="B522" s="1" t="s">
        <v>45</v>
      </c>
      <c r="C522" s="5">
        <v>40983</v>
      </c>
      <c r="D522" s="4">
        <v>96443.13</v>
      </c>
      <c r="E522" s="1">
        <f t="shared" si="44"/>
        <v>2012</v>
      </c>
      <c r="F522" s="1">
        <f t="shared" si="45"/>
        <v>4.5</v>
      </c>
      <c r="G522" s="1">
        <f t="shared" si="46"/>
        <v>10.5</v>
      </c>
      <c r="H522" s="6">
        <f t="shared" si="47"/>
        <v>6432.7567710000003</v>
      </c>
      <c r="I522" s="4">
        <f t="shared" si="48"/>
        <v>67543.946095499996</v>
      </c>
    </row>
    <row r="523" spans="1:9" x14ac:dyDescent="0.2">
      <c r="A523" s="1" t="s">
        <v>34</v>
      </c>
      <c r="B523" s="1" t="s">
        <v>45</v>
      </c>
      <c r="C523" s="5">
        <v>40999</v>
      </c>
      <c r="D523" s="4">
        <v>1145.26</v>
      </c>
      <c r="E523" s="1">
        <f t="shared" si="44"/>
        <v>2012</v>
      </c>
      <c r="F523" s="1">
        <f t="shared" si="45"/>
        <v>4.5</v>
      </c>
      <c r="G523" s="1">
        <f t="shared" si="46"/>
        <v>10.5</v>
      </c>
      <c r="H523" s="6">
        <f t="shared" si="47"/>
        <v>76.388841999999997</v>
      </c>
      <c r="I523" s="4">
        <f t="shared" si="48"/>
        <v>802.08284099999992</v>
      </c>
    </row>
    <row r="524" spans="1:9" x14ac:dyDescent="0.2">
      <c r="A524" s="1" t="s">
        <v>34</v>
      </c>
      <c r="B524" s="1" t="s">
        <v>45</v>
      </c>
      <c r="C524" s="5">
        <v>41029</v>
      </c>
      <c r="D524" s="4">
        <v>154.17000000000002</v>
      </c>
      <c r="E524" s="1">
        <f t="shared" si="44"/>
        <v>2012</v>
      </c>
      <c r="F524" s="1">
        <f t="shared" si="45"/>
        <v>4.5</v>
      </c>
      <c r="G524" s="1">
        <f t="shared" si="46"/>
        <v>10.5</v>
      </c>
      <c r="H524" s="6">
        <f t="shared" si="47"/>
        <v>10.283139</v>
      </c>
      <c r="I524" s="4">
        <f t="shared" si="48"/>
        <v>107.9729595</v>
      </c>
    </row>
    <row r="525" spans="1:9" x14ac:dyDescent="0.2">
      <c r="A525" s="1" t="s">
        <v>34</v>
      </c>
      <c r="B525" s="1" t="s">
        <v>45</v>
      </c>
      <c r="C525" s="5">
        <v>41039</v>
      </c>
      <c r="D525" s="4">
        <v>52316.58</v>
      </c>
      <c r="E525" s="1">
        <f t="shared" si="44"/>
        <v>2012</v>
      </c>
      <c r="F525" s="1">
        <f t="shared" si="45"/>
        <v>4.5</v>
      </c>
      <c r="G525" s="1">
        <f t="shared" si="46"/>
        <v>10.5</v>
      </c>
      <c r="H525" s="6">
        <f t="shared" si="47"/>
        <v>3489.5158859999997</v>
      </c>
      <c r="I525" s="4">
        <f t="shared" si="48"/>
        <v>36639.916803</v>
      </c>
    </row>
    <row r="526" spans="1:9" x14ac:dyDescent="0.2">
      <c r="A526" s="1" t="s">
        <v>34</v>
      </c>
      <c r="B526" s="1" t="s">
        <v>45</v>
      </c>
      <c r="C526" s="5">
        <v>41060</v>
      </c>
      <c r="D526" s="4">
        <v>36361.61</v>
      </c>
      <c r="E526" s="1">
        <f t="shared" si="44"/>
        <v>2012</v>
      </c>
      <c r="F526" s="1">
        <f t="shared" si="45"/>
        <v>4.5</v>
      </c>
      <c r="G526" s="1">
        <f t="shared" si="46"/>
        <v>10.5</v>
      </c>
      <c r="H526" s="6">
        <f t="shared" si="47"/>
        <v>2425.319387</v>
      </c>
      <c r="I526" s="4">
        <f t="shared" si="48"/>
        <v>25465.853563500001</v>
      </c>
    </row>
    <row r="527" spans="1:9" x14ac:dyDescent="0.2">
      <c r="A527" s="1" t="s">
        <v>34</v>
      </c>
      <c r="B527" s="1" t="s">
        <v>45</v>
      </c>
      <c r="C527" s="5">
        <v>41090</v>
      </c>
      <c r="D527" s="4">
        <v>135677.21</v>
      </c>
      <c r="E527" s="1">
        <f t="shared" si="44"/>
        <v>2012</v>
      </c>
      <c r="F527" s="1">
        <f t="shared" si="45"/>
        <v>4.5</v>
      </c>
      <c r="G527" s="1">
        <f t="shared" si="46"/>
        <v>10.5</v>
      </c>
      <c r="H527" s="6">
        <f t="shared" si="47"/>
        <v>9049.6699069999995</v>
      </c>
      <c r="I527" s="4">
        <f t="shared" si="48"/>
        <v>95021.534023499989</v>
      </c>
    </row>
    <row r="528" spans="1:9" x14ac:dyDescent="0.2">
      <c r="A528" s="1" t="s">
        <v>34</v>
      </c>
      <c r="B528" s="1" t="s">
        <v>45</v>
      </c>
      <c r="C528" s="5">
        <v>41091</v>
      </c>
      <c r="D528" s="4">
        <v>183251.88</v>
      </c>
      <c r="E528" s="1">
        <f t="shared" si="44"/>
        <v>2012</v>
      </c>
      <c r="F528" s="1">
        <f t="shared" si="45"/>
        <v>4.5</v>
      </c>
      <c r="G528" s="1">
        <f t="shared" si="46"/>
        <v>10.5</v>
      </c>
      <c r="H528" s="6">
        <f t="shared" si="47"/>
        <v>12222.900395999999</v>
      </c>
      <c r="I528" s="4">
        <f t="shared" si="48"/>
        <v>128340.45415799999</v>
      </c>
    </row>
    <row r="529" spans="1:9" x14ac:dyDescent="0.2">
      <c r="A529" s="1" t="s">
        <v>34</v>
      </c>
      <c r="B529" s="1" t="s">
        <v>45</v>
      </c>
      <c r="C529" s="5">
        <v>41150</v>
      </c>
      <c r="D529" s="4">
        <v>105338.32</v>
      </c>
      <c r="E529" s="1">
        <f t="shared" si="44"/>
        <v>2012</v>
      </c>
      <c r="F529" s="1">
        <f t="shared" si="45"/>
        <v>4.5</v>
      </c>
      <c r="G529" s="1">
        <f t="shared" si="46"/>
        <v>10.5</v>
      </c>
      <c r="H529" s="6">
        <f t="shared" si="47"/>
        <v>7026.0659439999999</v>
      </c>
      <c r="I529" s="4">
        <f t="shared" si="48"/>
        <v>73773.692412000004</v>
      </c>
    </row>
    <row r="530" spans="1:9" x14ac:dyDescent="0.2">
      <c r="A530" s="1" t="s">
        <v>34</v>
      </c>
      <c r="B530" s="1" t="s">
        <v>45</v>
      </c>
      <c r="C530" s="5">
        <v>41227</v>
      </c>
      <c r="D530" s="4">
        <v>1975.73</v>
      </c>
      <c r="E530" s="1">
        <f t="shared" si="44"/>
        <v>2012</v>
      </c>
      <c r="F530" s="1">
        <f t="shared" si="45"/>
        <v>4.5</v>
      </c>
      <c r="G530" s="1">
        <f t="shared" si="46"/>
        <v>10.5</v>
      </c>
      <c r="H530" s="6">
        <f t="shared" si="47"/>
        <v>131.78119099999998</v>
      </c>
      <c r="I530" s="4">
        <f t="shared" si="48"/>
        <v>1383.7025054999997</v>
      </c>
    </row>
    <row r="531" spans="1:9" x14ac:dyDescent="0.2">
      <c r="A531" s="1" t="s">
        <v>34</v>
      </c>
      <c r="B531" s="1" t="s">
        <v>45</v>
      </c>
      <c r="C531" s="5">
        <v>41239</v>
      </c>
      <c r="D531" s="4">
        <v>53874.83</v>
      </c>
      <c r="E531" s="1">
        <f t="shared" si="44"/>
        <v>2012</v>
      </c>
      <c r="F531" s="1">
        <f t="shared" si="45"/>
        <v>4.5</v>
      </c>
      <c r="G531" s="1">
        <f t="shared" si="46"/>
        <v>10.5</v>
      </c>
      <c r="H531" s="6">
        <f t="shared" si="47"/>
        <v>3593.451161</v>
      </c>
      <c r="I531" s="4">
        <f t="shared" si="48"/>
        <v>37731.237190499996</v>
      </c>
    </row>
    <row r="532" spans="1:9" x14ac:dyDescent="0.2">
      <c r="A532" s="1" t="s">
        <v>34</v>
      </c>
      <c r="B532" s="1" t="s">
        <v>45</v>
      </c>
      <c r="C532" s="5">
        <v>41256</v>
      </c>
      <c r="D532" s="4">
        <v>55677.01</v>
      </c>
      <c r="E532" s="1">
        <f t="shared" si="44"/>
        <v>2012</v>
      </c>
      <c r="F532" s="1">
        <f t="shared" si="45"/>
        <v>4.5</v>
      </c>
      <c r="G532" s="1">
        <f t="shared" si="46"/>
        <v>10.5</v>
      </c>
      <c r="H532" s="6">
        <f t="shared" si="47"/>
        <v>3713.656567</v>
      </c>
      <c r="I532" s="4">
        <f t="shared" si="48"/>
        <v>38993.393953500003</v>
      </c>
    </row>
    <row r="533" spans="1:9" x14ac:dyDescent="0.2">
      <c r="A533" s="1" t="s">
        <v>34</v>
      </c>
      <c r="B533" s="1" t="s">
        <v>45</v>
      </c>
      <c r="C533" s="5">
        <v>41257</v>
      </c>
      <c r="D533" s="4">
        <v>247138.43</v>
      </c>
      <c r="E533" s="1">
        <f t="shared" si="44"/>
        <v>2012</v>
      </c>
      <c r="F533" s="1">
        <f t="shared" si="45"/>
        <v>4.5</v>
      </c>
      <c r="G533" s="1">
        <f t="shared" si="46"/>
        <v>10.5</v>
      </c>
      <c r="H533" s="6">
        <f t="shared" si="47"/>
        <v>16484.133280999999</v>
      </c>
      <c r="I533" s="4">
        <f t="shared" si="48"/>
        <v>173083.39945049997</v>
      </c>
    </row>
    <row r="534" spans="1:9" x14ac:dyDescent="0.2">
      <c r="A534" s="1" t="s">
        <v>34</v>
      </c>
      <c r="B534" s="1" t="s">
        <v>45</v>
      </c>
      <c r="C534" s="5">
        <v>41267</v>
      </c>
      <c r="D534" s="4">
        <v>115677.46</v>
      </c>
      <c r="E534" s="1">
        <f t="shared" si="44"/>
        <v>2012</v>
      </c>
      <c r="F534" s="1">
        <f t="shared" si="45"/>
        <v>4.5</v>
      </c>
      <c r="G534" s="1">
        <f t="shared" si="46"/>
        <v>10.5</v>
      </c>
      <c r="H534" s="6">
        <f t="shared" si="47"/>
        <v>7715.6865820000003</v>
      </c>
      <c r="I534" s="4">
        <f t="shared" si="48"/>
        <v>81014.709111000004</v>
      </c>
    </row>
    <row r="535" spans="1:9" x14ac:dyDescent="0.2">
      <c r="A535" s="1" t="s">
        <v>34</v>
      </c>
      <c r="B535" s="1" t="s">
        <v>45</v>
      </c>
      <c r="C535" s="5">
        <v>41274</v>
      </c>
      <c r="D535" s="4">
        <v>45283.43</v>
      </c>
      <c r="E535" s="1">
        <f t="shared" si="44"/>
        <v>2012</v>
      </c>
      <c r="F535" s="1">
        <f t="shared" si="45"/>
        <v>4.5</v>
      </c>
      <c r="G535" s="1">
        <f t="shared" si="46"/>
        <v>10.5</v>
      </c>
      <c r="H535" s="6">
        <f t="shared" si="47"/>
        <v>3020.4047809999997</v>
      </c>
      <c r="I535" s="4">
        <f t="shared" si="48"/>
        <v>31714.250200499999</v>
      </c>
    </row>
    <row r="536" spans="1:9" x14ac:dyDescent="0.2">
      <c r="A536" s="1" t="s">
        <v>34</v>
      </c>
      <c r="B536" s="1" t="s">
        <v>45</v>
      </c>
      <c r="C536" s="5">
        <v>41275</v>
      </c>
      <c r="D536" s="4">
        <v>70645.070000000007</v>
      </c>
      <c r="E536" s="1">
        <f t="shared" si="44"/>
        <v>2013</v>
      </c>
      <c r="F536" s="1">
        <f t="shared" si="45"/>
        <v>3.5</v>
      </c>
      <c r="G536" s="1">
        <f t="shared" si="46"/>
        <v>11.5</v>
      </c>
      <c r="H536" s="6">
        <f t="shared" si="47"/>
        <v>4712.0261689999998</v>
      </c>
      <c r="I536" s="4">
        <f t="shared" si="48"/>
        <v>54188.300943499999</v>
      </c>
    </row>
    <row r="537" spans="1:9" x14ac:dyDescent="0.2">
      <c r="A537" s="1" t="s">
        <v>34</v>
      </c>
      <c r="B537" s="1" t="s">
        <v>45</v>
      </c>
      <c r="C537" s="5">
        <v>41303</v>
      </c>
      <c r="D537" s="4">
        <v>22011.42</v>
      </c>
      <c r="E537" s="1">
        <f t="shared" si="44"/>
        <v>2013</v>
      </c>
      <c r="F537" s="1">
        <f t="shared" si="45"/>
        <v>3.5</v>
      </c>
      <c r="G537" s="1">
        <f t="shared" si="46"/>
        <v>11.5</v>
      </c>
      <c r="H537" s="6">
        <f t="shared" si="47"/>
        <v>1468.1617139999998</v>
      </c>
      <c r="I537" s="4">
        <f t="shared" si="48"/>
        <v>16883.859710999997</v>
      </c>
    </row>
    <row r="538" spans="1:9" x14ac:dyDescent="0.2">
      <c r="A538" s="1" t="s">
        <v>34</v>
      </c>
      <c r="B538" s="1" t="s">
        <v>45</v>
      </c>
      <c r="C538" s="5">
        <v>41333</v>
      </c>
      <c r="D538" s="4">
        <v>39255.270000000004</v>
      </c>
      <c r="E538" s="1">
        <f t="shared" si="44"/>
        <v>2013</v>
      </c>
      <c r="F538" s="1">
        <f t="shared" si="45"/>
        <v>3.5</v>
      </c>
      <c r="G538" s="1">
        <f t="shared" si="46"/>
        <v>11.5</v>
      </c>
      <c r="H538" s="6">
        <f t="shared" si="47"/>
        <v>2618.326509</v>
      </c>
      <c r="I538" s="4">
        <f t="shared" si="48"/>
        <v>30110.754853499999</v>
      </c>
    </row>
    <row r="539" spans="1:9" x14ac:dyDescent="0.2">
      <c r="A539" s="1" t="s">
        <v>34</v>
      </c>
      <c r="B539" s="1" t="s">
        <v>45</v>
      </c>
      <c r="C539" s="5">
        <v>41348</v>
      </c>
      <c r="D539" s="4">
        <v>26134.07</v>
      </c>
      <c r="E539" s="1">
        <f t="shared" si="44"/>
        <v>2013</v>
      </c>
      <c r="F539" s="1">
        <f t="shared" si="45"/>
        <v>3.5</v>
      </c>
      <c r="G539" s="1">
        <f t="shared" si="46"/>
        <v>11.5</v>
      </c>
      <c r="H539" s="6">
        <f t="shared" si="47"/>
        <v>1743.1424689999999</v>
      </c>
      <c r="I539" s="4">
        <f t="shared" si="48"/>
        <v>20046.138393499998</v>
      </c>
    </row>
    <row r="540" spans="1:9" x14ac:dyDescent="0.2">
      <c r="A540" s="1" t="s">
        <v>34</v>
      </c>
      <c r="B540" s="1" t="s">
        <v>45</v>
      </c>
      <c r="C540" s="5">
        <v>41365</v>
      </c>
      <c r="D540" s="4">
        <v>15798.63</v>
      </c>
      <c r="E540" s="1">
        <f t="shared" si="44"/>
        <v>2013</v>
      </c>
      <c r="F540" s="1">
        <f t="shared" si="45"/>
        <v>3.5</v>
      </c>
      <c r="G540" s="1">
        <f t="shared" si="46"/>
        <v>11.5</v>
      </c>
      <c r="H540" s="6">
        <f t="shared" si="47"/>
        <v>1053.7686209999999</v>
      </c>
      <c r="I540" s="4">
        <f t="shared" si="48"/>
        <v>12118.339141499999</v>
      </c>
    </row>
    <row r="541" spans="1:9" x14ac:dyDescent="0.2">
      <c r="A541" s="1" t="s">
        <v>34</v>
      </c>
      <c r="B541" s="1" t="s">
        <v>45</v>
      </c>
      <c r="C541" s="5">
        <v>41369</v>
      </c>
      <c r="D541" s="4">
        <v>248775.13</v>
      </c>
      <c r="E541" s="1">
        <f t="shared" si="44"/>
        <v>2013</v>
      </c>
      <c r="F541" s="1">
        <f t="shared" si="45"/>
        <v>3.5</v>
      </c>
      <c r="G541" s="1">
        <f t="shared" si="46"/>
        <v>11.5</v>
      </c>
      <c r="H541" s="6">
        <f t="shared" si="47"/>
        <v>16593.301170999999</v>
      </c>
      <c r="I541" s="4">
        <f t="shared" si="48"/>
        <v>190822.96346649999</v>
      </c>
    </row>
    <row r="542" spans="1:9" x14ac:dyDescent="0.2">
      <c r="A542" s="1" t="s">
        <v>34</v>
      </c>
      <c r="B542" s="1" t="s">
        <v>45</v>
      </c>
      <c r="C542" s="5">
        <v>41393</v>
      </c>
      <c r="D542" s="4">
        <v>2187.7399999999998</v>
      </c>
      <c r="E542" s="1">
        <f t="shared" si="44"/>
        <v>2013</v>
      </c>
      <c r="F542" s="1">
        <f t="shared" si="45"/>
        <v>3.5</v>
      </c>
      <c r="G542" s="1">
        <f t="shared" si="46"/>
        <v>11.5</v>
      </c>
      <c r="H542" s="6">
        <f t="shared" si="47"/>
        <v>145.92225799999997</v>
      </c>
      <c r="I542" s="4">
        <f t="shared" si="48"/>
        <v>1678.1059669999997</v>
      </c>
    </row>
    <row r="543" spans="1:9" x14ac:dyDescent="0.2">
      <c r="A543" s="1" t="s">
        <v>34</v>
      </c>
      <c r="B543" s="1" t="s">
        <v>45</v>
      </c>
      <c r="C543" s="5">
        <v>41418</v>
      </c>
      <c r="D543" s="4">
        <v>51789.39</v>
      </c>
      <c r="E543" s="1">
        <f t="shared" si="44"/>
        <v>2013</v>
      </c>
      <c r="F543" s="1">
        <f t="shared" si="45"/>
        <v>3.5</v>
      </c>
      <c r="G543" s="1">
        <f t="shared" si="46"/>
        <v>11.5</v>
      </c>
      <c r="H543" s="6">
        <f t="shared" si="47"/>
        <v>3454.3523129999999</v>
      </c>
      <c r="I543" s="4">
        <f t="shared" si="48"/>
        <v>39725.051599499995</v>
      </c>
    </row>
    <row r="544" spans="1:9" x14ac:dyDescent="0.2">
      <c r="A544" s="1" t="s">
        <v>34</v>
      </c>
      <c r="B544" s="1" t="s">
        <v>45</v>
      </c>
      <c r="C544" s="5">
        <v>41424</v>
      </c>
      <c r="D544" s="4">
        <v>229014.12</v>
      </c>
      <c r="E544" s="1">
        <f t="shared" si="44"/>
        <v>2013</v>
      </c>
      <c r="F544" s="1">
        <f t="shared" si="45"/>
        <v>3.5</v>
      </c>
      <c r="G544" s="1">
        <f t="shared" si="46"/>
        <v>11.5</v>
      </c>
      <c r="H544" s="6">
        <f t="shared" si="47"/>
        <v>15275.241803999999</v>
      </c>
      <c r="I544" s="4">
        <f t="shared" si="48"/>
        <v>175665.280746</v>
      </c>
    </row>
    <row r="545" spans="1:9" x14ac:dyDescent="0.2">
      <c r="A545" s="1" t="s">
        <v>34</v>
      </c>
      <c r="B545" s="1" t="s">
        <v>45</v>
      </c>
      <c r="C545" s="5">
        <v>41426</v>
      </c>
      <c r="D545" s="4">
        <v>334348.53999999998</v>
      </c>
      <c r="E545" s="1">
        <f t="shared" si="44"/>
        <v>2013</v>
      </c>
      <c r="F545" s="1">
        <f t="shared" si="45"/>
        <v>3.5</v>
      </c>
      <c r="G545" s="1">
        <f t="shared" si="46"/>
        <v>11.5</v>
      </c>
      <c r="H545" s="6">
        <f t="shared" si="47"/>
        <v>22301.047617999997</v>
      </c>
      <c r="I545" s="4">
        <f t="shared" si="48"/>
        <v>256462.04760699996</v>
      </c>
    </row>
    <row r="546" spans="1:9" x14ac:dyDescent="0.2">
      <c r="A546" s="1" t="s">
        <v>34</v>
      </c>
      <c r="B546" s="1" t="s">
        <v>45</v>
      </c>
      <c r="C546" s="5">
        <v>41429</v>
      </c>
      <c r="D546" s="4">
        <v>222498.92</v>
      </c>
      <c r="E546" s="1">
        <f t="shared" si="44"/>
        <v>2013</v>
      </c>
      <c r="F546" s="1">
        <f t="shared" si="45"/>
        <v>3.5</v>
      </c>
      <c r="G546" s="1">
        <f t="shared" si="46"/>
        <v>11.5</v>
      </c>
      <c r="H546" s="6">
        <f t="shared" si="47"/>
        <v>14840.677964</v>
      </c>
      <c r="I546" s="4">
        <f t="shared" si="48"/>
        <v>170667.79658600001</v>
      </c>
    </row>
    <row r="547" spans="1:9" x14ac:dyDescent="0.2">
      <c r="A547" s="1" t="s">
        <v>34</v>
      </c>
      <c r="B547" s="1" t="s">
        <v>45</v>
      </c>
      <c r="C547" s="5">
        <v>41438</v>
      </c>
      <c r="D547" s="4">
        <v>4267.43</v>
      </c>
      <c r="E547" s="1">
        <f t="shared" si="44"/>
        <v>2013</v>
      </c>
      <c r="F547" s="1">
        <f t="shared" si="45"/>
        <v>3.5</v>
      </c>
      <c r="G547" s="1">
        <f t="shared" si="46"/>
        <v>11.5</v>
      </c>
      <c r="H547" s="6">
        <f t="shared" si="47"/>
        <v>284.63758100000001</v>
      </c>
      <c r="I547" s="4">
        <f t="shared" si="48"/>
        <v>3273.3321814999999</v>
      </c>
    </row>
    <row r="548" spans="1:9" x14ac:dyDescent="0.2">
      <c r="A548" s="1" t="s">
        <v>34</v>
      </c>
      <c r="B548" s="1" t="s">
        <v>45</v>
      </c>
      <c r="C548" s="5">
        <v>41487</v>
      </c>
      <c r="D548" s="4">
        <v>87397.03</v>
      </c>
      <c r="E548" s="1">
        <f t="shared" si="44"/>
        <v>2013</v>
      </c>
      <c r="F548" s="1">
        <f t="shared" si="45"/>
        <v>3.5</v>
      </c>
      <c r="G548" s="1">
        <f t="shared" si="46"/>
        <v>11.5</v>
      </c>
      <c r="H548" s="6">
        <f t="shared" si="47"/>
        <v>5829.3819009999997</v>
      </c>
      <c r="I548" s="4">
        <f t="shared" si="48"/>
        <v>67037.8918615</v>
      </c>
    </row>
    <row r="549" spans="1:9" x14ac:dyDescent="0.2">
      <c r="A549" s="1" t="s">
        <v>34</v>
      </c>
      <c r="B549" s="1" t="s">
        <v>45</v>
      </c>
      <c r="C549" s="5">
        <v>41494</v>
      </c>
      <c r="D549" s="4">
        <v>130416.56</v>
      </c>
      <c r="E549" s="1">
        <f t="shared" si="44"/>
        <v>2013</v>
      </c>
      <c r="F549" s="1">
        <f t="shared" si="45"/>
        <v>3.5</v>
      </c>
      <c r="G549" s="1">
        <f t="shared" si="46"/>
        <v>11.5</v>
      </c>
      <c r="H549" s="6">
        <f t="shared" si="47"/>
        <v>8698.7845519999992</v>
      </c>
      <c r="I549" s="4">
        <f t="shared" si="48"/>
        <v>100036.02234799998</v>
      </c>
    </row>
    <row r="550" spans="1:9" x14ac:dyDescent="0.2">
      <c r="A550" s="1" t="s">
        <v>34</v>
      </c>
      <c r="B550" s="1" t="s">
        <v>45</v>
      </c>
      <c r="C550" s="5">
        <v>41500</v>
      </c>
      <c r="D550" s="4">
        <v>47220.36</v>
      </c>
      <c r="E550" s="1">
        <f t="shared" si="44"/>
        <v>2013</v>
      </c>
      <c r="F550" s="1">
        <f t="shared" si="45"/>
        <v>3.5</v>
      </c>
      <c r="G550" s="1">
        <f t="shared" si="46"/>
        <v>11.5</v>
      </c>
      <c r="H550" s="6">
        <f t="shared" si="47"/>
        <v>3149.5980119999999</v>
      </c>
      <c r="I550" s="4">
        <f t="shared" si="48"/>
        <v>36220.377137999996</v>
      </c>
    </row>
    <row r="551" spans="1:9" x14ac:dyDescent="0.2">
      <c r="A551" s="1" t="s">
        <v>34</v>
      </c>
      <c r="B551" s="1" t="s">
        <v>45</v>
      </c>
      <c r="C551" s="5">
        <v>41518</v>
      </c>
      <c r="D551" s="4">
        <v>1685872.54</v>
      </c>
      <c r="E551" s="1">
        <f t="shared" si="44"/>
        <v>2013</v>
      </c>
      <c r="F551" s="1">
        <f t="shared" si="45"/>
        <v>3.5</v>
      </c>
      <c r="G551" s="1">
        <f t="shared" si="46"/>
        <v>11.5</v>
      </c>
      <c r="H551" s="6">
        <f t="shared" si="47"/>
        <v>112447.698418</v>
      </c>
      <c r="I551" s="4">
        <f t="shared" si="48"/>
        <v>1293148.5318070001</v>
      </c>
    </row>
    <row r="552" spans="1:9" x14ac:dyDescent="0.2">
      <c r="A552" s="1" t="s">
        <v>34</v>
      </c>
      <c r="B552" s="1" t="s">
        <v>45</v>
      </c>
      <c r="C552" s="5">
        <v>41527</v>
      </c>
      <c r="D552" s="4">
        <v>33665.39</v>
      </c>
      <c r="E552" s="1">
        <f t="shared" si="44"/>
        <v>2013</v>
      </c>
      <c r="F552" s="1">
        <f t="shared" si="45"/>
        <v>3.5</v>
      </c>
      <c r="G552" s="1">
        <f t="shared" si="46"/>
        <v>11.5</v>
      </c>
      <c r="H552" s="6">
        <f t="shared" si="47"/>
        <v>2245.4815129999997</v>
      </c>
      <c r="I552" s="4">
        <f t="shared" si="48"/>
        <v>25823.037399499997</v>
      </c>
    </row>
    <row r="553" spans="1:9" x14ac:dyDescent="0.2">
      <c r="A553" s="1" t="s">
        <v>34</v>
      </c>
      <c r="B553" s="1" t="s">
        <v>45</v>
      </c>
      <c r="C553" s="5">
        <v>41528</v>
      </c>
      <c r="D553" s="4">
        <v>9231</v>
      </c>
      <c r="E553" s="1">
        <f t="shared" si="44"/>
        <v>2013</v>
      </c>
      <c r="F553" s="1">
        <f t="shared" si="45"/>
        <v>3.5</v>
      </c>
      <c r="G553" s="1">
        <f t="shared" si="46"/>
        <v>11.5</v>
      </c>
      <c r="H553" s="6">
        <f t="shared" si="47"/>
        <v>615.70769999999993</v>
      </c>
      <c r="I553" s="4">
        <f t="shared" si="48"/>
        <v>7080.6385499999997</v>
      </c>
    </row>
    <row r="554" spans="1:9" x14ac:dyDescent="0.2">
      <c r="A554" s="1" t="s">
        <v>34</v>
      </c>
      <c r="B554" s="1" t="s">
        <v>45</v>
      </c>
      <c r="C554" s="5">
        <v>41529</v>
      </c>
      <c r="D554" s="4">
        <v>465239.97</v>
      </c>
      <c r="E554" s="1">
        <f t="shared" si="44"/>
        <v>2013</v>
      </c>
      <c r="F554" s="1">
        <f t="shared" si="45"/>
        <v>3.5</v>
      </c>
      <c r="G554" s="1">
        <f t="shared" si="46"/>
        <v>11.5</v>
      </c>
      <c r="H554" s="6">
        <f t="shared" si="47"/>
        <v>31031.505998999997</v>
      </c>
      <c r="I554" s="4">
        <f t="shared" si="48"/>
        <v>356862.31898849999</v>
      </c>
    </row>
    <row r="555" spans="1:9" x14ac:dyDescent="0.2">
      <c r="A555" s="1" t="s">
        <v>34</v>
      </c>
      <c r="B555" s="1" t="s">
        <v>45</v>
      </c>
      <c r="C555" s="5">
        <v>41547</v>
      </c>
      <c r="D555" s="4">
        <v>393643.29</v>
      </c>
      <c r="E555" s="1">
        <f t="shared" si="44"/>
        <v>2013</v>
      </c>
      <c r="F555" s="1">
        <f t="shared" si="45"/>
        <v>3.5</v>
      </c>
      <c r="G555" s="1">
        <f t="shared" si="46"/>
        <v>11.5</v>
      </c>
      <c r="H555" s="6">
        <f t="shared" si="47"/>
        <v>26256.007442999999</v>
      </c>
      <c r="I555" s="4">
        <f t="shared" si="48"/>
        <v>301944.08559450001</v>
      </c>
    </row>
    <row r="556" spans="1:9" x14ac:dyDescent="0.2">
      <c r="A556" s="1" t="s">
        <v>34</v>
      </c>
      <c r="B556" s="1" t="s">
        <v>45</v>
      </c>
      <c r="C556" s="5">
        <v>41556</v>
      </c>
      <c r="D556" s="4">
        <v>4048.2</v>
      </c>
      <c r="E556" s="1">
        <f t="shared" si="44"/>
        <v>2013</v>
      </c>
      <c r="F556" s="1">
        <f t="shared" si="45"/>
        <v>3.5</v>
      </c>
      <c r="G556" s="1">
        <f t="shared" si="46"/>
        <v>11.5</v>
      </c>
      <c r="H556" s="6">
        <f t="shared" si="47"/>
        <v>270.01493999999997</v>
      </c>
      <c r="I556" s="4">
        <f t="shared" si="48"/>
        <v>3105.1718099999998</v>
      </c>
    </row>
    <row r="557" spans="1:9" x14ac:dyDescent="0.2">
      <c r="A557" s="1" t="s">
        <v>34</v>
      </c>
      <c r="B557" s="1" t="s">
        <v>45</v>
      </c>
      <c r="C557" s="5">
        <v>41585</v>
      </c>
      <c r="D557" s="4">
        <v>0.01</v>
      </c>
      <c r="E557" s="1">
        <f t="shared" si="44"/>
        <v>2013</v>
      </c>
      <c r="F557" s="1">
        <f t="shared" si="45"/>
        <v>3.5</v>
      </c>
      <c r="G557" s="1">
        <f t="shared" si="46"/>
        <v>11.5</v>
      </c>
      <c r="H557" s="6">
        <f t="shared" si="47"/>
        <v>6.6699999999999995E-4</v>
      </c>
      <c r="I557" s="4">
        <f t="shared" si="48"/>
        <v>7.6704999999999994E-3</v>
      </c>
    </row>
    <row r="558" spans="1:9" x14ac:dyDescent="0.2">
      <c r="A558" s="1" t="s">
        <v>34</v>
      </c>
      <c r="B558" s="1" t="s">
        <v>45</v>
      </c>
      <c r="C558" s="5">
        <v>41591</v>
      </c>
      <c r="D558" s="4">
        <v>189251.78</v>
      </c>
      <c r="E558" s="1">
        <f t="shared" si="44"/>
        <v>2013</v>
      </c>
      <c r="F558" s="1">
        <f t="shared" si="45"/>
        <v>3.5</v>
      </c>
      <c r="G558" s="1">
        <f t="shared" si="46"/>
        <v>11.5</v>
      </c>
      <c r="H558" s="6">
        <f t="shared" si="47"/>
        <v>12623.093725999999</v>
      </c>
      <c r="I558" s="4">
        <f t="shared" si="48"/>
        <v>145165.57784899999</v>
      </c>
    </row>
    <row r="559" spans="1:9" x14ac:dyDescent="0.2">
      <c r="A559" s="1" t="s">
        <v>34</v>
      </c>
      <c r="B559" s="1" t="s">
        <v>45</v>
      </c>
      <c r="C559" s="5">
        <v>41593</v>
      </c>
      <c r="D559" s="4">
        <v>45850.080000000002</v>
      </c>
      <c r="E559" s="1">
        <f t="shared" si="44"/>
        <v>2013</v>
      </c>
      <c r="F559" s="1">
        <f t="shared" si="45"/>
        <v>3.5</v>
      </c>
      <c r="G559" s="1">
        <f t="shared" si="46"/>
        <v>11.5</v>
      </c>
      <c r="H559" s="6">
        <f t="shared" si="47"/>
        <v>3058.2003359999999</v>
      </c>
      <c r="I559" s="4">
        <f t="shared" si="48"/>
        <v>35169.303864000001</v>
      </c>
    </row>
    <row r="560" spans="1:9" x14ac:dyDescent="0.2">
      <c r="A560" s="1" t="s">
        <v>34</v>
      </c>
      <c r="B560" s="1" t="s">
        <v>45</v>
      </c>
      <c r="C560" s="5">
        <v>41618</v>
      </c>
      <c r="D560" s="4">
        <v>0</v>
      </c>
      <c r="E560" s="1">
        <f t="shared" si="44"/>
        <v>2013</v>
      </c>
      <c r="F560" s="1">
        <f t="shared" si="45"/>
        <v>0</v>
      </c>
      <c r="G560" s="1">
        <f t="shared" si="46"/>
        <v>0</v>
      </c>
      <c r="H560" s="6">
        <f t="shared" si="47"/>
        <v>0</v>
      </c>
      <c r="I560" s="4">
        <f t="shared" si="48"/>
        <v>0</v>
      </c>
    </row>
    <row r="561" spans="1:9" x14ac:dyDescent="0.2">
      <c r="A561" s="1" t="s">
        <v>34</v>
      </c>
      <c r="B561" s="1" t="s">
        <v>45</v>
      </c>
      <c r="C561" s="5">
        <v>41624</v>
      </c>
      <c r="D561" s="4">
        <v>3187.12</v>
      </c>
      <c r="E561" s="1">
        <f t="shared" si="44"/>
        <v>2013</v>
      </c>
      <c r="F561" s="1">
        <f t="shared" si="45"/>
        <v>3.5</v>
      </c>
      <c r="G561" s="1">
        <f t="shared" si="46"/>
        <v>11.5</v>
      </c>
      <c r="H561" s="6">
        <f t="shared" si="47"/>
        <v>212.58090399999998</v>
      </c>
      <c r="I561" s="4">
        <f t="shared" si="48"/>
        <v>2444.6803959999997</v>
      </c>
    </row>
    <row r="562" spans="1:9" x14ac:dyDescent="0.2">
      <c r="A562" s="1" t="s">
        <v>34</v>
      </c>
      <c r="B562" s="1" t="s">
        <v>45</v>
      </c>
      <c r="C562" s="5">
        <v>41640</v>
      </c>
      <c r="D562" s="4">
        <v>42126.62</v>
      </c>
      <c r="E562" s="1">
        <f t="shared" si="44"/>
        <v>2014</v>
      </c>
      <c r="F562" s="1">
        <f t="shared" si="45"/>
        <v>2.5</v>
      </c>
      <c r="G562" s="1">
        <f t="shared" si="46"/>
        <v>12.5</v>
      </c>
      <c r="H562" s="6">
        <f t="shared" si="47"/>
        <v>2809.845554</v>
      </c>
      <c r="I562" s="4">
        <f t="shared" si="48"/>
        <v>35123.069425000002</v>
      </c>
    </row>
    <row r="563" spans="1:9" x14ac:dyDescent="0.2">
      <c r="A563" s="1" t="s">
        <v>34</v>
      </c>
      <c r="B563" s="1" t="s">
        <v>45</v>
      </c>
      <c r="C563" s="5">
        <v>41654</v>
      </c>
      <c r="D563" s="4">
        <v>3099.39</v>
      </c>
      <c r="E563" s="1">
        <f t="shared" si="44"/>
        <v>2014</v>
      </c>
      <c r="F563" s="1">
        <f t="shared" si="45"/>
        <v>2.5</v>
      </c>
      <c r="G563" s="1">
        <f t="shared" si="46"/>
        <v>12.5</v>
      </c>
      <c r="H563" s="6">
        <f t="shared" si="47"/>
        <v>206.72931299999999</v>
      </c>
      <c r="I563" s="4">
        <f t="shared" si="48"/>
        <v>2584.1164125</v>
      </c>
    </row>
    <row r="564" spans="1:9" x14ac:dyDescent="0.2">
      <c r="A564" s="1" t="s">
        <v>34</v>
      </c>
      <c r="B564" s="1" t="s">
        <v>45</v>
      </c>
      <c r="C564" s="5">
        <v>41677</v>
      </c>
      <c r="D564" s="4">
        <v>16611.66</v>
      </c>
      <c r="E564" s="1">
        <f t="shared" si="44"/>
        <v>2014</v>
      </c>
      <c r="F564" s="1">
        <f t="shared" si="45"/>
        <v>2.5</v>
      </c>
      <c r="G564" s="1">
        <f t="shared" si="46"/>
        <v>12.5</v>
      </c>
      <c r="H564" s="6">
        <f t="shared" si="47"/>
        <v>1107.9977219999998</v>
      </c>
      <c r="I564" s="4">
        <f t="shared" si="48"/>
        <v>13849.971524999997</v>
      </c>
    </row>
    <row r="565" spans="1:9" x14ac:dyDescent="0.2">
      <c r="A565" s="1" t="s">
        <v>34</v>
      </c>
      <c r="B565" s="1" t="s">
        <v>45</v>
      </c>
      <c r="C565" s="5">
        <v>41680</v>
      </c>
      <c r="D565" s="4">
        <v>2528.84</v>
      </c>
      <c r="E565" s="1">
        <f t="shared" si="44"/>
        <v>2014</v>
      </c>
      <c r="F565" s="1">
        <f t="shared" si="45"/>
        <v>2.5</v>
      </c>
      <c r="G565" s="1">
        <f t="shared" si="46"/>
        <v>12.5</v>
      </c>
      <c r="H565" s="6">
        <f t="shared" si="47"/>
        <v>168.67362800000001</v>
      </c>
      <c r="I565" s="4">
        <f t="shared" si="48"/>
        <v>2108.4203500000003</v>
      </c>
    </row>
    <row r="566" spans="1:9" x14ac:dyDescent="0.2">
      <c r="A566" s="1" t="s">
        <v>34</v>
      </c>
      <c r="B566" s="1" t="s">
        <v>45</v>
      </c>
      <c r="C566" s="5">
        <v>41709</v>
      </c>
      <c r="D566" s="4">
        <v>234203.63</v>
      </c>
      <c r="E566" s="1">
        <f t="shared" si="44"/>
        <v>2014</v>
      </c>
      <c r="F566" s="1">
        <f t="shared" si="45"/>
        <v>2.5</v>
      </c>
      <c r="G566" s="1">
        <f t="shared" si="46"/>
        <v>12.5</v>
      </c>
      <c r="H566" s="6">
        <f t="shared" si="47"/>
        <v>15621.382120999999</v>
      </c>
      <c r="I566" s="4">
        <f t="shared" si="48"/>
        <v>195267.27651249999</v>
      </c>
    </row>
    <row r="567" spans="1:9" x14ac:dyDescent="0.2">
      <c r="A567" s="1" t="s">
        <v>34</v>
      </c>
      <c r="B567" s="1" t="s">
        <v>45</v>
      </c>
      <c r="C567" s="5">
        <v>41723</v>
      </c>
      <c r="D567" s="4">
        <v>361381.03</v>
      </c>
      <c r="E567" s="1">
        <f t="shared" si="44"/>
        <v>2014</v>
      </c>
      <c r="F567" s="1">
        <f t="shared" si="45"/>
        <v>2.5</v>
      </c>
      <c r="G567" s="1">
        <f t="shared" si="46"/>
        <v>12.5</v>
      </c>
      <c r="H567" s="6">
        <f t="shared" si="47"/>
        <v>24104.114700999999</v>
      </c>
      <c r="I567" s="4">
        <f t="shared" si="48"/>
        <v>301301.4337625</v>
      </c>
    </row>
    <row r="568" spans="1:9" x14ac:dyDescent="0.2">
      <c r="A568" s="1" t="s">
        <v>34</v>
      </c>
      <c r="B568" s="1" t="s">
        <v>45</v>
      </c>
      <c r="C568" s="5">
        <v>41760</v>
      </c>
      <c r="D568" s="4">
        <v>31508.95</v>
      </c>
      <c r="E568" s="1">
        <f t="shared" si="44"/>
        <v>2014</v>
      </c>
      <c r="F568" s="1">
        <f t="shared" si="45"/>
        <v>2.5</v>
      </c>
      <c r="G568" s="1">
        <f t="shared" si="46"/>
        <v>12.5</v>
      </c>
      <c r="H568" s="6">
        <f t="shared" si="47"/>
        <v>2101.6469649999999</v>
      </c>
      <c r="I568" s="4">
        <f t="shared" si="48"/>
        <v>26270.587062499999</v>
      </c>
    </row>
    <row r="569" spans="1:9" x14ac:dyDescent="0.2">
      <c r="A569" s="1" t="s">
        <v>34</v>
      </c>
      <c r="B569" s="1" t="s">
        <v>45</v>
      </c>
      <c r="C569" s="5">
        <v>41791</v>
      </c>
      <c r="D569" s="4">
        <v>112206.05</v>
      </c>
      <c r="E569" s="1">
        <f t="shared" si="44"/>
        <v>2014</v>
      </c>
      <c r="F569" s="1">
        <f t="shared" si="45"/>
        <v>2.5</v>
      </c>
      <c r="G569" s="1">
        <f t="shared" si="46"/>
        <v>12.5</v>
      </c>
      <c r="H569" s="6">
        <f t="shared" si="47"/>
        <v>7484.1435349999992</v>
      </c>
      <c r="I569" s="4">
        <f t="shared" si="48"/>
        <v>93551.794187499996</v>
      </c>
    </row>
    <row r="570" spans="1:9" x14ac:dyDescent="0.2">
      <c r="A570" s="1" t="s">
        <v>34</v>
      </c>
      <c r="B570" s="1" t="s">
        <v>45</v>
      </c>
      <c r="C570" s="5">
        <v>41795</v>
      </c>
      <c r="D570" s="4">
        <v>107825.32</v>
      </c>
      <c r="E570" s="1">
        <f t="shared" si="44"/>
        <v>2014</v>
      </c>
      <c r="F570" s="1">
        <f t="shared" si="45"/>
        <v>2.5</v>
      </c>
      <c r="G570" s="1">
        <f t="shared" si="46"/>
        <v>12.5</v>
      </c>
      <c r="H570" s="6">
        <f t="shared" si="47"/>
        <v>7191.9488439999996</v>
      </c>
      <c r="I570" s="4">
        <f t="shared" si="48"/>
        <v>89899.360549999998</v>
      </c>
    </row>
    <row r="571" spans="1:9" x14ac:dyDescent="0.2">
      <c r="A571" s="1" t="s">
        <v>34</v>
      </c>
      <c r="B571" s="1" t="s">
        <v>45</v>
      </c>
      <c r="C571" s="5">
        <v>41806</v>
      </c>
      <c r="D571" s="4">
        <v>3563.68</v>
      </c>
      <c r="E571" s="1">
        <f t="shared" si="44"/>
        <v>2014</v>
      </c>
      <c r="F571" s="1">
        <f t="shared" si="45"/>
        <v>2.5</v>
      </c>
      <c r="G571" s="1">
        <f t="shared" si="46"/>
        <v>12.5</v>
      </c>
      <c r="H571" s="6">
        <f t="shared" si="47"/>
        <v>237.69745599999996</v>
      </c>
      <c r="I571" s="4">
        <f t="shared" si="48"/>
        <v>2971.2181999999993</v>
      </c>
    </row>
    <row r="572" spans="1:9" x14ac:dyDescent="0.2">
      <c r="A572" s="1" t="s">
        <v>34</v>
      </c>
      <c r="B572" s="1" t="s">
        <v>45</v>
      </c>
      <c r="C572" s="5">
        <v>41821</v>
      </c>
      <c r="D572" s="4">
        <v>44187.13</v>
      </c>
      <c r="E572" s="1">
        <f t="shared" si="44"/>
        <v>2014</v>
      </c>
      <c r="F572" s="1">
        <f t="shared" si="45"/>
        <v>2.5</v>
      </c>
      <c r="G572" s="1">
        <f t="shared" si="46"/>
        <v>12.5</v>
      </c>
      <c r="H572" s="6">
        <f t="shared" si="47"/>
        <v>2947.2815709999995</v>
      </c>
      <c r="I572" s="4">
        <f t="shared" si="48"/>
        <v>36841.019637499994</v>
      </c>
    </row>
    <row r="573" spans="1:9" x14ac:dyDescent="0.2">
      <c r="A573" s="1" t="s">
        <v>34</v>
      </c>
      <c r="B573" s="1" t="s">
        <v>45</v>
      </c>
      <c r="C573" s="5">
        <v>41844</v>
      </c>
      <c r="D573" s="4">
        <v>59642.12</v>
      </c>
      <c r="E573" s="1">
        <f t="shared" si="44"/>
        <v>2014</v>
      </c>
      <c r="F573" s="1">
        <f t="shared" si="45"/>
        <v>2.5</v>
      </c>
      <c r="G573" s="1">
        <f t="shared" si="46"/>
        <v>12.5</v>
      </c>
      <c r="H573" s="6">
        <f t="shared" si="47"/>
        <v>3978.1294039999998</v>
      </c>
      <c r="I573" s="4">
        <f t="shared" si="48"/>
        <v>49726.617549999995</v>
      </c>
    </row>
    <row r="574" spans="1:9" x14ac:dyDescent="0.2">
      <c r="A574" s="1" t="s">
        <v>34</v>
      </c>
      <c r="B574" s="1" t="s">
        <v>45</v>
      </c>
      <c r="C574" s="5">
        <v>41850</v>
      </c>
      <c r="D574" s="4">
        <v>42029.3</v>
      </c>
      <c r="E574" s="1">
        <f t="shared" si="44"/>
        <v>2014</v>
      </c>
      <c r="F574" s="1">
        <f t="shared" si="45"/>
        <v>2.5</v>
      </c>
      <c r="G574" s="1">
        <f t="shared" si="46"/>
        <v>12.5</v>
      </c>
      <c r="H574" s="6">
        <f t="shared" si="47"/>
        <v>2803.3543100000002</v>
      </c>
      <c r="I574" s="4">
        <f t="shared" si="48"/>
        <v>35041.928875000005</v>
      </c>
    </row>
    <row r="575" spans="1:9" x14ac:dyDescent="0.2">
      <c r="A575" s="1" t="s">
        <v>34</v>
      </c>
      <c r="B575" s="1" t="s">
        <v>45</v>
      </c>
      <c r="C575" s="5">
        <v>41877</v>
      </c>
      <c r="D575" s="4">
        <v>54445.279999999999</v>
      </c>
      <c r="E575" s="1">
        <f t="shared" si="44"/>
        <v>2014</v>
      </c>
      <c r="F575" s="1">
        <f t="shared" si="45"/>
        <v>2.5</v>
      </c>
      <c r="G575" s="1">
        <f t="shared" si="46"/>
        <v>12.5</v>
      </c>
      <c r="H575" s="6">
        <f t="shared" si="47"/>
        <v>3631.5001759999996</v>
      </c>
      <c r="I575" s="4">
        <f t="shared" si="48"/>
        <v>45393.752199999995</v>
      </c>
    </row>
    <row r="576" spans="1:9" x14ac:dyDescent="0.2">
      <c r="A576" s="1" t="s">
        <v>34</v>
      </c>
      <c r="B576" s="1" t="s">
        <v>45</v>
      </c>
      <c r="C576" s="5">
        <v>41911</v>
      </c>
      <c r="D576" s="4">
        <v>33526.959999999999</v>
      </c>
      <c r="E576" s="1">
        <f t="shared" si="44"/>
        <v>2014</v>
      </c>
      <c r="F576" s="1">
        <f t="shared" si="45"/>
        <v>2.5</v>
      </c>
      <c r="G576" s="1">
        <f t="shared" si="46"/>
        <v>12.5</v>
      </c>
      <c r="H576" s="6">
        <f t="shared" si="47"/>
        <v>2236.2482319999999</v>
      </c>
      <c r="I576" s="4">
        <f t="shared" si="48"/>
        <v>27953.102899999998</v>
      </c>
    </row>
    <row r="577" spans="1:9" x14ac:dyDescent="0.2">
      <c r="A577" s="1" t="s">
        <v>34</v>
      </c>
      <c r="B577" s="1" t="s">
        <v>45</v>
      </c>
      <c r="C577" s="5">
        <v>41913</v>
      </c>
      <c r="D577" s="4">
        <v>166725.19</v>
      </c>
      <c r="E577" s="1">
        <f t="shared" si="44"/>
        <v>2014</v>
      </c>
      <c r="F577" s="1">
        <f t="shared" si="45"/>
        <v>2.5</v>
      </c>
      <c r="G577" s="1">
        <f t="shared" si="46"/>
        <v>12.5</v>
      </c>
      <c r="H577" s="6">
        <f t="shared" si="47"/>
        <v>11120.570173</v>
      </c>
      <c r="I577" s="4">
        <f t="shared" si="48"/>
        <v>139007.12716249999</v>
      </c>
    </row>
    <row r="578" spans="1:9" x14ac:dyDescent="0.2">
      <c r="A578" s="1" t="s">
        <v>34</v>
      </c>
      <c r="B578" s="1" t="s">
        <v>45</v>
      </c>
      <c r="C578" s="5">
        <v>41919</v>
      </c>
      <c r="D578" s="4">
        <v>115581.33</v>
      </c>
      <c r="E578" s="1">
        <f t="shared" si="44"/>
        <v>2014</v>
      </c>
      <c r="F578" s="1">
        <f t="shared" si="45"/>
        <v>2.5</v>
      </c>
      <c r="G578" s="1">
        <f t="shared" si="46"/>
        <v>12.5</v>
      </c>
      <c r="H578" s="6">
        <f t="shared" si="47"/>
        <v>7709.274711</v>
      </c>
      <c r="I578" s="4">
        <f t="shared" si="48"/>
        <v>96365.933887499996</v>
      </c>
    </row>
    <row r="579" spans="1:9" x14ac:dyDescent="0.2">
      <c r="A579" s="1" t="s">
        <v>34</v>
      </c>
      <c r="B579" s="1" t="s">
        <v>45</v>
      </c>
      <c r="C579" s="5">
        <v>41927</v>
      </c>
      <c r="D579" s="4">
        <v>38223.269999999997</v>
      </c>
      <c r="E579" s="1">
        <f t="shared" si="44"/>
        <v>2014</v>
      </c>
      <c r="F579" s="1">
        <f t="shared" si="45"/>
        <v>2.5</v>
      </c>
      <c r="G579" s="1">
        <f t="shared" si="46"/>
        <v>12.5</v>
      </c>
      <c r="H579" s="6">
        <f t="shared" si="47"/>
        <v>2549.4921089999998</v>
      </c>
      <c r="I579" s="4">
        <f t="shared" si="48"/>
        <v>31868.651362499997</v>
      </c>
    </row>
    <row r="580" spans="1:9" x14ac:dyDescent="0.2">
      <c r="A580" s="1" t="s">
        <v>34</v>
      </c>
      <c r="B580" s="1" t="s">
        <v>45</v>
      </c>
      <c r="C580" s="5">
        <v>41944</v>
      </c>
      <c r="D580" s="4">
        <v>49957.27</v>
      </c>
      <c r="E580" s="1">
        <f t="shared" si="44"/>
        <v>2014</v>
      </c>
      <c r="F580" s="1">
        <f t="shared" si="45"/>
        <v>2.5</v>
      </c>
      <c r="G580" s="1">
        <f t="shared" si="46"/>
        <v>12.5</v>
      </c>
      <c r="H580" s="6">
        <f t="shared" si="47"/>
        <v>3332.1499089999998</v>
      </c>
      <c r="I580" s="4">
        <f t="shared" si="48"/>
        <v>41651.873862499997</v>
      </c>
    </row>
    <row r="581" spans="1:9" x14ac:dyDescent="0.2">
      <c r="A581" s="1" t="s">
        <v>34</v>
      </c>
      <c r="B581" s="1" t="s">
        <v>45</v>
      </c>
      <c r="C581" s="5">
        <v>41964</v>
      </c>
      <c r="D581" s="4">
        <v>270735.55</v>
      </c>
      <c r="E581" s="1">
        <f t="shared" ref="E581:E644" si="49">YEAR(C581)</f>
        <v>2014</v>
      </c>
      <c r="F581" s="1">
        <f t="shared" ref="F581:F644" si="50">IF(D581&lt;&gt;0,YEARFRAC($D$1,DATE(YEAR(C581),6,30),0),)</f>
        <v>2.5</v>
      </c>
      <c r="G581" s="1">
        <f t="shared" ref="G581:G644" si="51">IF(F581&lt;&gt;0,$F$1-F581,0)</f>
        <v>12.5</v>
      </c>
      <c r="H581" s="6">
        <f t="shared" ref="H581:H644" si="52">IF(G581&lt;=0,0,D581*$H$1)</f>
        <v>18058.061184999999</v>
      </c>
      <c r="I581" s="4">
        <f t="shared" ref="I581:I644" si="53">G581*H581</f>
        <v>225725.76481249998</v>
      </c>
    </row>
    <row r="582" spans="1:9" x14ac:dyDescent="0.2">
      <c r="A582" s="1" t="s">
        <v>34</v>
      </c>
      <c r="B582" s="1" t="s">
        <v>45</v>
      </c>
      <c r="C582" s="5">
        <v>41981</v>
      </c>
      <c r="D582" s="4">
        <v>124093.01999999999</v>
      </c>
      <c r="E582" s="1">
        <f t="shared" si="49"/>
        <v>2014</v>
      </c>
      <c r="F582" s="1">
        <f t="shared" si="50"/>
        <v>2.5</v>
      </c>
      <c r="G582" s="1">
        <f t="shared" si="51"/>
        <v>12.5</v>
      </c>
      <c r="H582" s="6">
        <f t="shared" si="52"/>
        <v>8277.0044339999986</v>
      </c>
      <c r="I582" s="4">
        <f t="shared" si="53"/>
        <v>103462.55542499998</v>
      </c>
    </row>
    <row r="583" spans="1:9" x14ac:dyDescent="0.2">
      <c r="A583" s="1" t="s">
        <v>34</v>
      </c>
      <c r="B583" s="1" t="s">
        <v>45</v>
      </c>
      <c r="C583" s="5">
        <v>41997</v>
      </c>
      <c r="D583" s="4">
        <v>85387.21</v>
      </c>
      <c r="E583" s="1">
        <f t="shared" si="49"/>
        <v>2014</v>
      </c>
      <c r="F583" s="1">
        <f t="shared" si="50"/>
        <v>2.5</v>
      </c>
      <c r="G583" s="1">
        <f t="shared" si="51"/>
        <v>12.5</v>
      </c>
      <c r="H583" s="6">
        <f t="shared" si="52"/>
        <v>5695.3269069999997</v>
      </c>
      <c r="I583" s="4">
        <f t="shared" si="53"/>
        <v>71191.58633749999</v>
      </c>
    </row>
    <row r="584" spans="1:9" x14ac:dyDescent="0.2">
      <c r="A584" s="1" t="s">
        <v>34</v>
      </c>
      <c r="B584" s="1" t="s">
        <v>45</v>
      </c>
      <c r="C584" s="5">
        <v>42005</v>
      </c>
      <c r="D584" s="4">
        <v>65941.820000000007</v>
      </c>
      <c r="E584" s="1">
        <f t="shared" si="49"/>
        <v>2015</v>
      </c>
      <c r="F584" s="1">
        <f t="shared" si="50"/>
        <v>1.5</v>
      </c>
      <c r="G584" s="1">
        <f t="shared" si="51"/>
        <v>13.5</v>
      </c>
      <c r="H584" s="6">
        <f t="shared" si="52"/>
        <v>4398.3193940000001</v>
      </c>
      <c r="I584" s="4">
        <f t="shared" si="53"/>
        <v>59377.311819000002</v>
      </c>
    </row>
    <row r="585" spans="1:9" x14ac:dyDescent="0.2">
      <c r="A585" s="1" t="s">
        <v>34</v>
      </c>
      <c r="B585" s="1" t="s">
        <v>45</v>
      </c>
      <c r="C585" s="5">
        <v>42044</v>
      </c>
      <c r="D585" s="4">
        <v>13699.66</v>
      </c>
      <c r="E585" s="1">
        <f t="shared" si="49"/>
        <v>2015</v>
      </c>
      <c r="F585" s="1">
        <f t="shared" si="50"/>
        <v>1.5</v>
      </c>
      <c r="G585" s="1">
        <f t="shared" si="51"/>
        <v>13.5</v>
      </c>
      <c r="H585" s="6">
        <f t="shared" si="52"/>
        <v>913.76732199999992</v>
      </c>
      <c r="I585" s="4">
        <f t="shared" si="53"/>
        <v>12335.858847</v>
      </c>
    </row>
    <row r="586" spans="1:9" x14ac:dyDescent="0.2">
      <c r="A586" s="1" t="s">
        <v>34</v>
      </c>
      <c r="B586" s="1" t="s">
        <v>45</v>
      </c>
      <c r="C586" s="5">
        <v>42064</v>
      </c>
      <c r="D586" s="4">
        <v>41555.69</v>
      </c>
      <c r="E586" s="1">
        <f t="shared" si="49"/>
        <v>2015</v>
      </c>
      <c r="F586" s="1">
        <f t="shared" si="50"/>
        <v>1.5</v>
      </c>
      <c r="G586" s="1">
        <f t="shared" si="51"/>
        <v>13.5</v>
      </c>
      <c r="H586" s="6">
        <f t="shared" si="52"/>
        <v>2771.7645229999998</v>
      </c>
      <c r="I586" s="4">
        <f t="shared" si="53"/>
        <v>37418.821060499999</v>
      </c>
    </row>
    <row r="587" spans="1:9" x14ac:dyDescent="0.2">
      <c r="A587" s="1" t="s">
        <v>34</v>
      </c>
      <c r="B587" s="1" t="s">
        <v>45</v>
      </c>
      <c r="C587" s="5">
        <v>42094</v>
      </c>
      <c r="D587" s="4">
        <v>56290.62</v>
      </c>
      <c r="E587" s="1">
        <f t="shared" si="49"/>
        <v>2015</v>
      </c>
      <c r="F587" s="1">
        <f t="shared" si="50"/>
        <v>1.5</v>
      </c>
      <c r="G587" s="1">
        <f t="shared" si="51"/>
        <v>13.5</v>
      </c>
      <c r="H587" s="6">
        <f t="shared" si="52"/>
        <v>3754.5843540000001</v>
      </c>
      <c r="I587" s="4">
        <f t="shared" si="53"/>
        <v>50686.888779000001</v>
      </c>
    </row>
    <row r="588" spans="1:9" x14ac:dyDescent="0.2">
      <c r="A588" s="1" t="s">
        <v>34</v>
      </c>
      <c r="B588" s="1" t="s">
        <v>45</v>
      </c>
      <c r="C588" s="5">
        <v>42156</v>
      </c>
      <c r="D588" s="4">
        <v>3035.87</v>
      </c>
      <c r="E588" s="1">
        <f t="shared" si="49"/>
        <v>2015</v>
      </c>
      <c r="F588" s="1">
        <f t="shared" si="50"/>
        <v>1.5</v>
      </c>
      <c r="G588" s="1">
        <f t="shared" si="51"/>
        <v>13.5</v>
      </c>
      <c r="H588" s="6">
        <f t="shared" si="52"/>
        <v>202.49252899999999</v>
      </c>
      <c r="I588" s="4">
        <f t="shared" si="53"/>
        <v>2733.6491415</v>
      </c>
    </row>
    <row r="589" spans="1:9" x14ac:dyDescent="0.2">
      <c r="A589" s="1" t="s">
        <v>34</v>
      </c>
      <c r="B589" s="1" t="s">
        <v>45</v>
      </c>
      <c r="C589" s="5">
        <v>42163</v>
      </c>
      <c r="D589" s="4">
        <v>66466.789999999994</v>
      </c>
      <c r="E589" s="1">
        <f t="shared" si="49"/>
        <v>2015</v>
      </c>
      <c r="F589" s="1">
        <f t="shared" si="50"/>
        <v>1.5</v>
      </c>
      <c r="G589" s="1">
        <f t="shared" si="51"/>
        <v>13.5</v>
      </c>
      <c r="H589" s="6">
        <f t="shared" si="52"/>
        <v>4433.3348929999993</v>
      </c>
      <c r="I589" s="4">
        <f t="shared" si="53"/>
        <v>59850.021055499994</v>
      </c>
    </row>
    <row r="590" spans="1:9" x14ac:dyDescent="0.2">
      <c r="A590" s="1" t="s">
        <v>34</v>
      </c>
      <c r="B590" s="1" t="s">
        <v>45</v>
      </c>
      <c r="C590" s="5">
        <v>42243</v>
      </c>
      <c r="D590" s="4">
        <v>252523.59</v>
      </c>
      <c r="E590" s="1">
        <f t="shared" si="49"/>
        <v>2015</v>
      </c>
      <c r="F590" s="1">
        <f t="shared" si="50"/>
        <v>1.5</v>
      </c>
      <c r="G590" s="1">
        <f t="shared" si="51"/>
        <v>13.5</v>
      </c>
      <c r="H590" s="6">
        <f t="shared" si="52"/>
        <v>16843.323452999997</v>
      </c>
      <c r="I590" s="4">
        <f t="shared" si="53"/>
        <v>227384.86661549995</v>
      </c>
    </row>
    <row r="591" spans="1:9" x14ac:dyDescent="0.2">
      <c r="A591" s="1" t="s">
        <v>34</v>
      </c>
      <c r="B591" s="1" t="s">
        <v>45</v>
      </c>
      <c r="C591" s="5">
        <v>42276</v>
      </c>
      <c r="D591" s="4">
        <v>707523.74</v>
      </c>
      <c r="E591" s="1">
        <f t="shared" si="49"/>
        <v>2015</v>
      </c>
      <c r="F591" s="1">
        <f t="shared" si="50"/>
        <v>1.5</v>
      </c>
      <c r="G591" s="1">
        <f t="shared" si="51"/>
        <v>13.5</v>
      </c>
      <c r="H591" s="6">
        <f t="shared" si="52"/>
        <v>47191.833457999994</v>
      </c>
      <c r="I591" s="4">
        <f t="shared" si="53"/>
        <v>637089.75168299989</v>
      </c>
    </row>
    <row r="592" spans="1:9" x14ac:dyDescent="0.2">
      <c r="A592" s="1" t="s">
        <v>34</v>
      </c>
      <c r="B592" s="1" t="s">
        <v>45</v>
      </c>
      <c r="C592" s="5">
        <v>42297</v>
      </c>
      <c r="D592" s="4">
        <v>0</v>
      </c>
      <c r="E592" s="1">
        <f t="shared" si="49"/>
        <v>2015</v>
      </c>
      <c r="F592" s="1">
        <f t="shared" si="50"/>
        <v>0</v>
      </c>
      <c r="G592" s="1">
        <f t="shared" si="51"/>
        <v>0</v>
      </c>
      <c r="H592" s="6">
        <f t="shared" si="52"/>
        <v>0</v>
      </c>
      <c r="I592" s="4">
        <f t="shared" si="53"/>
        <v>0</v>
      </c>
    </row>
    <row r="593" spans="1:9" x14ac:dyDescent="0.2">
      <c r="A593" s="1" t="s">
        <v>34</v>
      </c>
      <c r="B593" s="1" t="s">
        <v>45</v>
      </c>
      <c r="C593" s="5">
        <v>42339</v>
      </c>
      <c r="D593" s="4">
        <v>279281.52</v>
      </c>
      <c r="E593" s="1">
        <f t="shared" si="49"/>
        <v>2015</v>
      </c>
      <c r="F593" s="1">
        <f t="shared" si="50"/>
        <v>1.5</v>
      </c>
      <c r="G593" s="1">
        <f t="shared" si="51"/>
        <v>13.5</v>
      </c>
      <c r="H593" s="6">
        <f t="shared" si="52"/>
        <v>18628.077384</v>
      </c>
      <c r="I593" s="4">
        <f t="shared" si="53"/>
        <v>251479.04468399999</v>
      </c>
    </row>
    <row r="594" spans="1:9" x14ac:dyDescent="0.2">
      <c r="A594" s="1" t="s">
        <v>34</v>
      </c>
      <c r="B594" s="1" t="s">
        <v>45</v>
      </c>
      <c r="C594" s="5">
        <v>42349</v>
      </c>
      <c r="D594" s="4">
        <v>27420.12</v>
      </c>
      <c r="E594" s="1">
        <f t="shared" si="49"/>
        <v>2015</v>
      </c>
      <c r="F594" s="1">
        <f t="shared" si="50"/>
        <v>1.5</v>
      </c>
      <c r="G594" s="1">
        <f t="shared" si="51"/>
        <v>13.5</v>
      </c>
      <c r="H594" s="6">
        <f t="shared" si="52"/>
        <v>1828.9220039999998</v>
      </c>
      <c r="I594" s="4">
        <f t="shared" si="53"/>
        <v>24690.447053999997</v>
      </c>
    </row>
    <row r="595" spans="1:9" x14ac:dyDescent="0.2">
      <c r="A595" s="1" t="s">
        <v>34</v>
      </c>
      <c r="B595" s="1" t="s">
        <v>45</v>
      </c>
      <c r="C595" s="5">
        <v>42370</v>
      </c>
      <c r="D595" s="4">
        <v>46369.43</v>
      </c>
      <c r="E595" s="1">
        <f t="shared" si="49"/>
        <v>2016</v>
      </c>
      <c r="F595" s="1">
        <f t="shared" si="50"/>
        <v>0.5</v>
      </c>
      <c r="G595" s="1">
        <f t="shared" si="51"/>
        <v>14.5</v>
      </c>
      <c r="H595" s="6">
        <f t="shared" si="52"/>
        <v>3092.8409809999998</v>
      </c>
      <c r="I595" s="4">
        <f t="shared" si="53"/>
        <v>44846.194224499995</v>
      </c>
    </row>
    <row r="596" spans="1:9" x14ac:dyDescent="0.2">
      <c r="A596" s="1" t="s">
        <v>34</v>
      </c>
      <c r="B596" s="1" t="s">
        <v>45</v>
      </c>
      <c r="C596" s="5">
        <v>42395</v>
      </c>
      <c r="D596" s="4">
        <v>66052.75</v>
      </c>
      <c r="E596" s="1">
        <f t="shared" si="49"/>
        <v>2016</v>
      </c>
      <c r="F596" s="1">
        <f t="shared" si="50"/>
        <v>0.5</v>
      </c>
      <c r="G596" s="1">
        <f t="shared" si="51"/>
        <v>14.5</v>
      </c>
      <c r="H596" s="6">
        <f t="shared" si="52"/>
        <v>4405.718425</v>
      </c>
      <c r="I596" s="4">
        <f t="shared" si="53"/>
        <v>63882.917162500002</v>
      </c>
    </row>
    <row r="597" spans="1:9" x14ac:dyDescent="0.2">
      <c r="A597" s="1" t="s">
        <v>34</v>
      </c>
      <c r="B597" s="1" t="s">
        <v>45</v>
      </c>
      <c r="C597" s="5">
        <v>42440</v>
      </c>
      <c r="D597" s="4">
        <v>1533.37</v>
      </c>
      <c r="E597" s="1">
        <f t="shared" si="49"/>
        <v>2016</v>
      </c>
      <c r="F597" s="1">
        <f t="shared" si="50"/>
        <v>0.5</v>
      </c>
      <c r="G597" s="1">
        <f t="shared" si="51"/>
        <v>14.5</v>
      </c>
      <c r="H597" s="6">
        <f t="shared" si="52"/>
        <v>102.27577899999999</v>
      </c>
      <c r="I597" s="4">
        <f t="shared" si="53"/>
        <v>1482.9987954999997</v>
      </c>
    </row>
    <row r="598" spans="1:9" x14ac:dyDescent="0.2">
      <c r="A598" s="1" t="s">
        <v>34</v>
      </c>
      <c r="B598" s="1" t="s">
        <v>45</v>
      </c>
      <c r="C598" s="5">
        <v>42461</v>
      </c>
      <c r="D598" s="4">
        <v>19432.84</v>
      </c>
      <c r="E598" s="1">
        <f t="shared" si="49"/>
        <v>2016</v>
      </c>
      <c r="F598" s="1">
        <f t="shared" si="50"/>
        <v>0.5</v>
      </c>
      <c r="G598" s="1">
        <f t="shared" si="51"/>
        <v>14.5</v>
      </c>
      <c r="H598" s="6">
        <f t="shared" si="52"/>
        <v>1296.1704279999999</v>
      </c>
      <c r="I598" s="4">
        <f t="shared" si="53"/>
        <v>18794.471205999998</v>
      </c>
    </row>
    <row r="599" spans="1:9" x14ac:dyDescent="0.2">
      <c r="A599" s="1" t="s">
        <v>34</v>
      </c>
      <c r="B599" s="1" t="s">
        <v>45</v>
      </c>
      <c r="C599" s="5">
        <v>42472</v>
      </c>
      <c r="D599" s="4">
        <v>106916.25</v>
      </c>
      <c r="E599" s="1">
        <f t="shared" si="49"/>
        <v>2016</v>
      </c>
      <c r="F599" s="1">
        <f t="shared" si="50"/>
        <v>0.5</v>
      </c>
      <c r="G599" s="1">
        <f t="shared" si="51"/>
        <v>14.5</v>
      </c>
      <c r="H599" s="6">
        <f t="shared" si="52"/>
        <v>7131.3138749999998</v>
      </c>
      <c r="I599" s="4">
        <f t="shared" si="53"/>
        <v>103404.05118749999</v>
      </c>
    </row>
    <row r="600" spans="1:9" x14ac:dyDescent="0.2">
      <c r="A600" s="1" t="s">
        <v>34</v>
      </c>
      <c r="B600" s="1" t="s">
        <v>45</v>
      </c>
      <c r="C600" s="5">
        <v>42478</v>
      </c>
      <c r="D600" s="4">
        <v>2877.77</v>
      </c>
      <c r="E600" s="1">
        <f t="shared" si="49"/>
        <v>2016</v>
      </c>
      <c r="F600" s="1">
        <f t="shared" si="50"/>
        <v>0.5</v>
      </c>
      <c r="G600" s="1">
        <f t="shared" si="51"/>
        <v>14.5</v>
      </c>
      <c r="H600" s="6">
        <f t="shared" si="52"/>
        <v>191.94725899999997</v>
      </c>
      <c r="I600" s="4">
        <f t="shared" si="53"/>
        <v>2783.2352554999998</v>
      </c>
    </row>
    <row r="601" spans="1:9" x14ac:dyDescent="0.2">
      <c r="A601" s="1" t="s">
        <v>34</v>
      </c>
      <c r="B601" s="1" t="s">
        <v>45</v>
      </c>
      <c r="C601" s="5">
        <v>42489</v>
      </c>
      <c r="D601" s="4">
        <v>34332.31</v>
      </c>
      <c r="E601" s="1">
        <f t="shared" si="49"/>
        <v>2016</v>
      </c>
      <c r="F601" s="1">
        <f t="shared" si="50"/>
        <v>0.5</v>
      </c>
      <c r="G601" s="1">
        <f t="shared" si="51"/>
        <v>14.5</v>
      </c>
      <c r="H601" s="6">
        <f t="shared" si="52"/>
        <v>2289.9650769999998</v>
      </c>
      <c r="I601" s="4">
        <f t="shared" si="53"/>
        <v>33204.493616499996</v>
      </c>
    </row>
    <row r="602" spans="1:9" x14ac:dyDescent="0.2">
      <c r="A602" s="1" t="s">
        <v>34</v>
      </c>
      <c r="B602" s="1" t="s">
        <v>45</v>
      </c>
      <c r="C602" s="5">
        <v>42493</v>
      </c>
      <c r="D602" s="4">
        <v>135855</v>
      </c>
      <c r="E602" s="1">
        <f t="shared" si="49"/>
        <v>2016</v>
      </c>
      <c r="F602" s="1">
        <f t="shared" si="50"/>
        <v>0.5</v>
      </c>
      <c r="G602" s="1">
        <f t="shared" si="51"/>
        <v>14.5</v>
      </c>
      <c r="H602" s="6">
        <f t="shared" si="52"/>
        <v>9061.5284999999985</v>
      </c>
      <c r="I602" s="4">
        <f t="shared" si="53"/>
        <v>131392.16324999998</v>
      </c>
    </row>
    <row r="603" spans="1:9" x14ac:dyDescent="0.2">
      <c r="A603" s="1" t="s">
        <v>34</v>
      </c>
      <c r="B603" s="1" t="s">
        <v>45</v>
      </c>
      <c r="C603" s="5">
        <v>42514</v>
      </c>
      <c r="D603" s="4">
        <v>180273.59</v>
      </c>
      <c r="E603" s="1">
        <f t="shared" si="49"/>
        <v>2016</v>
      </c>
      <c r="F603" s="1">
        <f t="shared" si="50"/>
        <v>0.5</v>
      </c>
      <c r="G603" s="1">
        <f t="shared" si="51"/>
        <v>14.5</v>
      </c>
      <c r="H603" s="6">
        <f t="shared" si="52"/>
        <v>12024.248452999998</v>
      </c>
      <c r="I603" s="4">
        <f t="shared" si="53"/>
        <v>174351.60256849998</v>
      </c>
    </row>
    <row r="604" spans="1:9" x14ac:dyDescent="0.2">
      <c r="A604" s="1" t="s">
        <v>34</v>
      </c>
      <c r="B604" s="1" t="s">
        <v>45</v>
      </c>
      <c r="C604" s="5">
        <v>42522</v>
      </c>
      <c r="D604" s="4">
        <v>-8.82</v>
      </c>
      <c r="E604" s="1">
        <f t="shared" si="49"/>
        <v>2016</v>
      </c>
      <c r="F604" s="1">
        <f t="shared" si="50"/>
        <v>0.5</v>
      </c>
      <c r="G604" s="1">
        <f t="shared" si="51"/>
        <v>14.5</v>
      </c>
      <c r="H604" s="6">
        <f t="shared" si="52"/>
        <v>-0.58829399999999998</v>
      </c>
      <c r="I604" s="4">
        <f t="shared" si="53"/>
        <v>-8.5302629999999997</v>
      </c>
    </row>
    <row r="605" spans="1:9" x14ac:dyDescent="0.2">
      <c r="A605" s="1" t="s">
        <v>34</v>
      </c>
      <c r="B605" s="1" t="s">
        <v>45</v>
      </c>
      <c r="C605" s="5">
        <v>42593</v>
      </c>
      <c r="D605" s="4">
        <v>25400.9</v>
      </c>
      <c r="E605" s="1">
        <f t="shared" si="49"/>
        <v>2016</v>
      </c>
      <c r="F605" s="1">
        <f t="shared" si="50"/>
        <v>0.5</v>
      </c>
      <c r="G605" s="1">
        <f t="shared" si="51"/>
        <v>14.5</v>
      </c>
      <c r="H605" s="6">
        <f t="shared" si="52"/>
        <v>1694.2400299999999</v>
      </c>
      <c r="I605" s="4">
        <f t="shared" si="53"/>
        <v>24566.480434999998</v>
      </c>
    </row>
    <row r="606" spans="1:9" x14ac:dyDescent="0.2">
      <c r="A606" s="1" t="s">
        <v>34</v>
      </c>
      <c r="B606" s="1" t="s">
        <v>45</v>
      </c>
      <c r="C606" s="5">
        <v>42594</v>
      </c>
      <c r="D606" s="4">
        <v>123363.6</v>
      </c>
      <c r="E606" s="1">
        <f t="shared" si="49"/>
        <v>2016</v>
      </c>
      <c r="F606" s="1">
        <f t="shared" si="50"/>
        <v>0.5</v>
      </c>
      <c r="G606" s="1">
        <f t="shared" si="51"/>
        <v>14.5</v>
      </c>
      <c r="H606" s="6">
        <f t="shared" si="52"/>
        <v>8228.3521199999996</v>
      </c>
      <c r="I606" s="4">
        <f t="shared" si="53"/>
        <v>119311.10574</v>
      </c>
    </row>
    <row r="607" spans="1:9" x14ac:dyDescent="0.2">
      <c r="A607" s="1" t="s">
        <v>34</v>
      </c>
      <c r="B607" s="1" t="s">
        <v>45</v>
      </c>
      <c r="C607" s="5">
        <v>42600</v>
      </c>
      <c r="D607" s="4">
        <v>180887.38</v>
      </c>
      <c r="E607" s="1">
        <f t="shared" si="49"/>
        <v>2016</v>
      </c>
      <c r="F607" s="1">
        <f t="shared" si="50"/>
        <v>0.5</v>
      </c>
      <c r="G607" s="1">
        <f t="shared" si="51"/>
        <v>14.5</v>
      </c>
      <c r="H607" s="6">
        <f t="shared" si="52"/>
        <v>12065.188246</v>
      </c>
      <c r="I607" s="4">
        <f t="shared" si="53"/>
        <v>174945.229567</v>
      </c>
    </row>
    <row r="608" spans="1:9" x14ac:dyDescent="0.2">
      <c r="A608" s="1" t="s">
        <v>34</v>
      </c>
      <c r="B608" s="1" t="s">
        <v>45</v>
      </c>
      <c r="C608" s="5">
        <v>42655</v>
      </c>
      <c r="D608" s="4">
        <v>36553.68</v>
      </c>
      <c r="E608" s="1">
        <f t="shared" si="49"/>
        <v>2016</v>
      </c>
      <c r="F608" s="1">
        <f t="shared" si="50"/>
        <v>0.5</v>
      </c>
      <c r="G608" s="1">
        <f t="shared" si="51"/>
        <v>14.5</v>
      </c>
      <c r="H608" s="6">
        <f t="shared" si="52"/>
        <v>2438.1304559999999</v>
      </c>
      <c r="I608" s="4">
        <f t="shared" si="53"/>
        <v>35352.891611999999</v>
      </c>
    </row>
    <row r="609" spans="1:9" x14ac:dyDescent="0.2">
      <c r="A609" s="1" t="s">
        <v>34</v>
      </c>
      <c r="B609" s="1" t="s">
        <v>45</v>
      </c>
      <c r="C609" s="5">
        <v>42725</v>
      </c>
      <c r="D609" s="4">
        <v>196212.94</v>
      </c>
      <c r="E609" s="1">
        <f t="shared" si="49"/>
        <v>2016</v>
      </c>
      <c r="F609" s="1">
        <f t="shared" si="50"/>
        <v>0.5</v>
      </c>
      <c r="G609" s="1">
        <f t="shared" si="51"/>
        <v>14.5</v>
      </c>
      <c r="H609" s="6">
        <f t="shared" si="52"/>
        <v>13087.403097999999</v>
      </c>
      <c r="I609" s="4">
        <f t="shared" si="53"/>
        <v>189767.34492099998</v>
      </c>
    </row>
    <row r="610" spans="1:9" x14ac:dyDescent="0.2">
      <c r="A610" s="1" t="s">
        <v>34</v>
      </c>
      <c r="B610" s="1" t="s">
        <v>45</v>
      </c>
      <c r="C610" s="5">
        <v>42726</v>
      </c>
      <c r="D610" s="4">
        <v>109510.36</v>
      </c>
      <c r="E610" s="1">
        <f t="shared" si="49"/>
        <v>2016</v>
      </c>
      <c r="F610" s="1">
        <f t="shared" si="50"/>
        <v>0.5</v>
      </c>
      <c r="G610" s="1">
        <f t="shared" si="51"/>
        <v>14.5</v>
      </c>
      <c r="H610" s="6">
        <f t="shared" si="52"/>
        <v>7304.3410119999999</v>
      </c>
      <c r="I610" s="4">
        <f t="shared" si="53"/>
        <v>105912.944674</v>
      </c>
    </row>
    <row r="611" spans="1:9" x14ac:dyDescent="0.2">
      <c r="A611" s="1" t="s">
        <v>34</v>
      </c>
      <c r="B611" s="1" t="s">
        <v>37</v>
      </c>
      <c r="C611" s="5">
        <v>25934</v>
      </c>
      <c r="D611" s="4">
        <v>446.28</v>
      </c>
      <c r="E611" s="1">
        <f t="shared" si="49"/>
        <v>1971</v>
      </c>
      <c r="F611" s="1">
        <f t="shared" si="50"/>
        <v>45.5</v>
      </c>
      <c r="G611" s="1">
        <f t="shared" si="51"/>
        <v>-30.5</v>
      </c>
      <c r="H611" s="6">
        <f t="shared" si="52"/>
        <v>0</v>
      </c>
      <c r="I611" s="4">
        <f t="shared" si="53"/>
        <v>0</v>
      </c>
    </row>
    <row r="612" spans="1:9" x14ac:dyDescent="0.2">
      <c r="A612" s="1" t="s">
        <v>34</v>
      </c>
      <c r="B612" s="1" t="s">
        <v>37</v>
      </c>
      <c r="C612" s="5">
        <v>28491</v>
      </c>
      <c r="D612" s="4">
        <v>3601.87</v>
      </c>
      <c r="E612" s="1">
        <f t="shared" si="49"/>
        <v>1978</v>
      </c>
      <c r="F612" s="1">
        <f t="shared" si="50"/>
        <v>38.5</v>
      </c>
      <c r="G612" s="1">
        <f t="shared" si="51"/>
        <v>-23.5</v>
      </c>
      <c r="H612" s="6">
        <f t="shared" si="52"/>
        <v>0</v>
      </c>
      <c r="I612" s="4">
        <f t="shared" si="53"/>
        <v>0</v>
      </c>
    </row>
    <row r="613" spans="1:9" x14ac:dyDescent="0.2">
      <c r="A613" s="1" t="s">
        <v>34</v>
      </c>
      <c r="B613" s="1" t="s">
        <v>37</v>
      </c>
      <c r="C613" s="5">
        <v>28856</v>
      </c>
      <c r="D613" s="4">
        <v>1040.8</v>
      </c>
      <c r="E613" s="1">
        <f t="shared" si="49"/>
        <v>1979</v>
      </c>
      <c r="F613" s="1">
        <f t="shared" si="50"/>
        <v>37.5</v>
      </c>
      <c r="G613" s="1">
        <f t="shared" si="51"/>
        <v>-22.5</v>
      </c>
      <c r="H613" s="6">
        <f t="shared" si="52"/>
        <v>0</v>
      </c>
      <c r="I613" s="4">
        <f t="shared" si="53"/>
        <v>0</v>
      </c>
    </row>
    <row r="614" spans="1:9" x14ac:dyDescent="0.2">
      <c r="A614" s="1" t="s">
        <v>34</v>
      </c>
      <c r="B614" s="1" t="s">
        <v>37</v>
      </c>
      <c r="C614" s="5">
        <v>29587</v>
      </c>
      <c r="D614" s="4">
        <v>7488.44</v>
      </c>
      <c r="E614" s="1">
        <f t="shared" si="49"/>
        <v>1981</v>
      </c>
      <c r="F614" s="1">
        <f t="shared" si="50"/>
        <v>35.5</v>
      </c>
      <c r="G614" s="1">
        <f t="shared" si="51"/>
        <v>-20.5</v>
      </c>
      <c r="H614" s="6">
        <f t="shared" si="52"/>
        <v>0</v>
      </c>
      <c r="I614" s="4">
        <f t="shared" si="53"/>
        <v>0</v>
      </c>
    </row>
    <row r="615" spans="1:9" x14ac:dyDescent="0.2">
      <c r="A615" s="1" t="s">
        <v>34</v>
      </c>
      <c r="B615" s="1" t="s">
        <v>37</v>
      </c>
      <c r="C615" s="5">
        <v>29952</v>
      </c>
      <c r="D615" s="4">
        <v>1595.03</v>
      </c>
      <c r="E615" s="1">
        <f t="shared" si="49"/>
        <v>1982</v>
      </c>
      <c r="F615" s="1">
        <f t="shared" si="50"/>
        <v>34.5</v>
      </c>
      <c r="G615" s="1">
        <f t="shared" si="51"/>
        <v>-19.5</v>
      </c>
      <c r="H615" s="6">
        <f t="shared" si="52"/>
        <v>0</v>
      </c>
      <c r="I615" s="4">
        <f t="shared" si="53"/>
        <v>0</v>
      </c>
    </row>
    <row r="616" spans="1:9" x14ac:dyDescent="0.2">
      <c r="A616" s="1" t="s">
        <v>34</v>
      </c>
      <c r="B616" s="1" t="s">
        <v>37</v>
      </c>
      <c r="C616" s="5">
        <v>30317</v>
      </c>
      <c r="D616" s="4">
        <v>42972.340000000004</v>
      </c>
      <c r="E616" s="1">
        <f t="shared" si="49"/>
        <v>1983</v>
      </c>
      <c r="F616" s="1">
        <f t="shared" si="50"/>
        <v>33.5</v>
      </c>
      <c r="G616" s="1">
        <f t="shared" si="51"/>
        <v>-18.5</v>
      </c>
      <c r="H616" s="6">
        <f t="shared" si="52"/>
        <v>0</v>
      </c>
      <c r="I616" s="4">
        <f t="shared" si="53"/>
        <v>0</v>
      </c>
    </row>
    <row r="617" spans="1:9" x14ac:dyDescent="0.2">
      <c r="A617" s="1" t="s">
        <v>34</v>
      </c>
      <c r="B617" s="1" t="s">
        <v>37</v>
      </c>
      <c r="C617" s="5">
        <v>30682</v>
      </c>
      <c r="D617" s="4">
        <v>54420.27</v>
      </c>
      <c r="E617" s="1">
        <f t="shared" si="49"/>
        <v>1984</v>
      </c>
      <c r="F617" s="1">
        <f t="shared" si="50"/>
        <v>32.5</v>
      </c>
      <c r="G617" s="1">
        <f t="shared" si="51"/>
        <v>-17.5</v>
      </c>
      <c r="H617" s="6">
        <f t="shared" si="52"/>
        <v>0</v>
      </c>
      <c r="I617" s="4">
        <f t="shared" si="53"/>
        <v>0</v>
      </c>
    </row>
    <row r="618" spans="1:9" x14ac:dyDescent="0.2">
      <c r="A618" s="1" t="s">
        <v>34</v>
      </c>
      <c r="B618" s="1" t="s">
        <v>37</v>
      </c>
      <c r="C618" s="5">
        <v>31048</v>
      </c>
      <c r="D618" s="4">
        <v>77793.200000000012</v>
      </c>
      <c r="E618" s="1">
        <f t="shared" si="49"/>
        <v>1985</v>
      </c>
      <c r="F618" s="1">
        <f t="shared" si="50"/>
        <v>31.5</v>
      </c>
      <c r="G618" s="1">
        <f t="shared" si="51"/>
        <v>-16.5</v>
      </c>
      <c r="H618" s="6">
        <f t="shared" si="52"/>
        <v>0</v>
      </c>
      <c r="I618" s="4">
        <f t="shared" si="53"/>
        <v>0</v>
      </c>
    </row>
    <row r="619" spans="1:9" x14ac:dyDescent="0.2">
      <c r="A619" s="1" t="s">
        <v>34</v>
      </c>
      <c r="B619" s="1" t="s">
        <v>37</v>
      </c>
      <c r="C619" s="5">
        <v>31413</v>
      </c>
      <c r="D619" s="4">
        <v>1061.71</v>
      </c>
      <c r="E619" s="1">
        <f t="shared" si="49"/>
        <v>1986</v>
      </c>
      <c r="F619" s="1">
        <f t="shared" si="50"/>
        <v>30.5</v>
      </c>
      <c r="G619" s="1">
        <f t="shared" si="51"/>
        <v>-15.5</v>
      </c>
      <c r="H619" s="6">
        <f t="shared" si="52"/>
        <v>0</v>
      </c>
      <c r="I619" s="4">
        <f t="shared" si="53"/>
        <v>0</v>
      </c>
    </row>
    <row r="620" spans="1:9" x14ac:dyDescent="0.2">
      <c r="A620" s="1" t="s">
        <v>34</v>
      </c>
      <c r="B620" s="1" t="s">
        <v>37</v>
      </c>
      <c r="C620" s="5">
        <v>31778</v>
      </c>
      <c r="D620" s="4">
        <v>13348.289999999999</v>
      </c>
      <c r="E620" s="1">
        <f t="shared" si="49"/>
        <v>1987</v>
      </c>
      <c r="F620" s="1">
        <f t="shared" si="50"/>
        <v>29.5</v>
      </c>
      <c r="G620" s="1">
        <f t="shared" si="51"/>
        <v>-14.5</v>
      </c>
      <c r="H620" s="6">
        <f t="shared" si="52"/>
        <v>0</v>
      </c>
      <c r="I620" s="4">
        <f t="shared" si="53"/>
        <v>0</v>
      </c>
    </row>
    <row r="621" spans="1:9" x14ac:dyDescent="0.2">
      <c r="A621" s="1" t="s">
        <v>34</v>
      </c>
      <c r="B621" s="1" t="s">
        <v>37</v>
      </c>
      <c r="C621" s="5">
        <v>32143</v>
      </c>
      <c r="D621" s="4">
        <v>77.77</v>
      </c>
      <c r="E621" s="1">
        <f t="shared" si="49"/>
        <v>1988</v>
      </c>
      <c r="F621" s="1">
        <f t="shared" si="50"/>
        <v>28.5</v>
      </c>
      <c r="G621" s="1">
        <f t="shared" si="51"/>
        <v>-13.5</v>
      </c>
      <c r="H621" s="6">
        <f t="shared" si="52"/>
        <v>0</v>
      </c>
      <c r="I621" s="4">
        <f t="shared" si="53"/>
        <v>0</v>
      </c>
    </row>
    <row r="622" spans="1:9" x14ac:dyDescent="0.2">
      <c r="A622" s="1" t="s">
        <v>34</v>
      </c>
      <c r="B622" s="1" t="s">
        <v>37</v>
      </c>
      <c r="C622" s="5">
        <v>32509</v>
      </c>
      <c r="D622" s="4">
        <v>15318.51</v>
      </c>
      <c r="E622" s="1">
        <f t="shared" si="49"/>
        <v>1989</v>
      </c>
      <c r="F622" s="1">
        <f t="shared" si="50"/>
        <v>27.5</v>
      </c>
      <c r="G622" s="1">
        <f t="shared" si="51"/>
        <v>-12.5</v>
      </c>
      <c r="H622" s="6">
        <f t="shared" si="52"/>
        <v>0</v>
      </c>
      <c r="I622" s="4">
        <f t="shared" si="53"/>
        <v>0</v>
      </c>
    </row>
    <row r="623" spans="1:9" x14ac:dyDescent="0.2">
      <c r="A623" s="1" t="s">
        <v>34</v>
      </c>
      <c r="B623" s="1" t="s">
        <v>37</v>
      </c>
      <c r="C623" s="5">
        <v>32874</v>
      </c>
      <c r="D623" s="4">
        <v>19272.169999999998</v>
      </c>
      <c r="E623" s="1">
        <f t="shared" si="49"/>
        <v>1990</v>
      </c>
      <c r="F623" s="1">
        <f t="shared" si="50"/>
        <v>26.5</v>
      </c>
      <c r="G623" s="1">
        <f t="shared" si="51"/>
        <v>-11.5</v>
      </c>
      <c r="H623" s="6">
        <f t="shared" si="52"/>
        <v>0</v>
      </c>
      <c r="I623" s="4">
        <f t="shared" si="53"/>
        <v>0</v>
      </c>
    </row>
    <row r="624" spans="1:9" x14ac:dyDescent="0.2">
      <c r="A624" s="1" t="s">
        <v>34</v>
      </c>
      <c r="B624" s="1" t="s">
        <v>37</v>
      </c>
      <c r="C624" s="5">
        <v>33239</v>
      </c>
      <c r="D624" s="4">
        <v>77087.13</v>
      </c>
      <c r="E624" s="1">
        <f t="shared" si="49"/>
        <v>1991</v>
      </c>
      <c r="F624" s="1">
        <f t="shared" si="50"/>
        <v>25.5</v>
      </c>
      <c r="G624" s="1">
        <f t="shared" si="51"/>
        <v>-10.5</v>
      </c>
      <c r="H624" s="6">
        <f t="shared" si="52"/>
        <v>0</v>
      </c>
      <c r="I624" s="4">
        <f t="shared" si="53"/>
        <v>0</v>
      </c>
    </row>
    <row r="625" spans="1:9" x14ac:dyDescent="0.2">
      <c r="A625" s="1" t="s">
        <v>34</v>
      </c>
      <c r="B625" s="1" t="s">
        <v>37</v>
      </c>
      <c r="C625" s="5">
        <v>33604</v>
      </c>
      <c r="D625" s="4">
        <v>10918.14</v>
      </c>
      <c r="E625" s="1">
        <f t="shared" si="49"/>
        <v>1992</v>
      </c>
      <c r="F625" s="1">
        <f t="shared" si="50"/>
        <v>24.5</v>
      </c>
      <c r="G625" s="1">
        <f t="shared" si="51"/>
        <v>-9.5</v>
      </c>
      <c r="H625" s="6">
        <f t="shared" si="52"/>
        <v>0</v>
      </c>
      <c r="I625" s="4">
        <f t="shared" si="53"/>
        <v>0</v>
      </c>
    </row>
    <row r="626" spans="1:9" x14ac:dyDescent="0.2">
      <c r="A626" s="1" t="s">
        <v>34</v>
      </c>
      <c r="B626" s="1" t="s">
        <v>37</v>
      </c>
      <c r="C626" s="5">
        <v>33970</v>
      </c>
      <c r="D626" s="4">
        <v>42226.6</v>
      </c>
      <c r="E626" s="1">
        <f t="shared" si="49"/>
        <v>1993</v>
      </c>
      <c r="F626" s="1">
        <f t="shared" si="50"/>
        <v>23.5</v>
      </c>
      <c r="G626" s="1">
        <f t="shared" si="51"/>
        <v>-8.5</v>
      </c>
      <c r="H626" s="6">
        <f t="shared" si="52"/>
        <v>0</v>
      </c>
      <c r="I626" s="4">
        <f t="shared" si="53"/>
        <v>0</v>
      </c>
    </row>
    <row r="627" spans="1:9" x14ac:dyDescent="0.2">
      <c r="A627" s="1" t="s">
        <v>34</v>
      </c>
      <c r="B627" s="1" t="s">
        <v>37</v>
      </c>
      <c r="C627" s="5">
        <v>34335</v>
      </c>
      <c r="D627" s="4">
        <v>12988.310000000001</v>
      </c>
      <c r="E627" s="1">
        <f t="shared" si="49"/>
        <v>1994</v>
      </c>
      <c r="F627" s="1">
        <f t="shared" si="50"/>
        <v>22.5</v>
      </c>
      <c r="G627" s="1">
        <f t="shared" si="51"/>
        <v>-7.5</v>
      </c>
      <c r="H627" s="6">
        <f t="shared" si="52"/>
        <v>0</v>
      </c>
      <c r="I627" s="4">
        <f t="shared" si="53"/>
        <v>0</v>
      </c>
    </row>
    <row r="628" spans="1:9" x14ac:dyDescent="0.2">
      <c r="A628" s="1" t="s">
        <v>34</v>
      </c>
      <c r="B628" s="1" t="s">
        <v>37</v>
      </c>
      <c r="C628" s="5">
        <v>34700</v>
      </c>
      <c r="D628" s="4">
        <v>137180.22</v>
      </c>
      <c r="E628" s="1">
        <f t="shared" si="49"/>
        <v>1995</v>
      </c>
      <c r="F628" s="1">
        <f t="shared" si="50"/>
        <v>21.5</v>
      </c>
      <c r="G628" s="1">
        <f t="shared" si="51"/>
        <v>-6.5</v>
      </c>
      <c r="H628" s="6">
        <f t="shared" si="52"/>
        <v>0</v>
      </c>
      <c r="I628" s="4">
        <f t="shared" si="53"/>
        <v>0</v>
      </c>
    </row>
    <row r="629" spans="1:9" x14ac:dyDescent="0.2">
      <c r="A629" s="1" t="s">
        <v>34</v>
      </c>
      <c r="B629" s="1" t="s">
        <v>37</v>
      </c>
      <c r="C629" s="5">
        <v>35431</v>
      </c>
      <c r="D629" s="4">
        <v>41400.770000000004</v>
      </c>
      <c r="E629" s="1">
        <f t="shared" si="49"/>
        <v>1997</v>
      </c>
      <c r="F629" s="1">
        <f t="shared" si="50"/>
        <v>19.5</v>
      </c>
      <c r="G629" s="1">
        <f t="shared" si="51"/>
        <v>-4.5</v>
      </c>
      <c r="H629" s="6">
        <f t="shared" si="52"/>
        <v>0</v>
      </c>
      <c r="I629" s="4">
        <f t="shared" si="53"/>
        <v>0</v>
      </c>
    </row>
    <row r="630" spans="1:9" x14ac:dyDescent="0.2">
      <c r="A630" s="1" t="s">
        <v>34</v>
      </c>
      <c r="B630" s="1" t="s">
        <v>37</v>
      </c>
      <c r="C630" s="5">
        <v>35796</v>
      </c>
      <c r="D630" s="4">
        <v>28520.670000000002</v>
      </c>
      <c r="E630" s="1">
        <f t="shared" si="49"/>
        <v>1998</v>
      </c>
      <c r="F630" s="1">
        <f t="shared" si="50"/>
        <v>18.5</v>
      </c>
      <c r="G630" s="1">
        <f t="shared" si="51"/>
        <v>-3.5</v>
      </c>
      <c r="H630" s="6">
        <f t="shared" si="52"/>
        <v>0</v>
      </c>
      <c r="I630" s="4">
        <f t="shared" si="53"/>
        <v>0</v>
      </c>
    </row>
    <row r="631" spans="1:9" x14ac:dyDescent="0.2">
      <c r="A631" s="1" t="s">
        <v>34</v>
      </c>
      <c r="B631" s="1" t="s">
        <v>37</v>
      </c>
      <c r="C631" s="5">
        <v>36161</v>
      </c>
      <c r="D631" s="4">
        <v>4281.1000000000004</v>
      </c>
      <c r="E631" s="1">
        <f t="shared" si="49"/>
        <v>1999</v>
      </c>
      <c r="F631" s="1">
        <f t="shared" si="50"/>
        <v>17.5</v>
      </c>
      <c r="G631" s="1">
        <f t="shared" si="51"/>
        <v>-2.5</v>
      </c>
      <c r="H631" s="6">
        <f t="shared" si="52"/>
        <v>0</v>
      </c>
      <c r="I631" s="4">
        <f t="shared" si="53"/>
        <v>0</v>
      </c>
    </row>
    <row r="632" spans="1:9" x14ac:dyDescent="0.2">
      <c r="A632" s="1" t="s">
        <v>34</v>
      </c>
      <c r="B632" s="1" t="s">
        <v>37</v>
      </c>
      <c r="C632" s="5">
        <v>36526</v>
      </c>
      <c r="D632" s="4">
        <v>182674.72999999998</v>
      </c>
      <c r="E632" s="1">
        <f t="shared" si="49"/>
        <v>2000</v>
      </c>
      <c r="F632" s="1">
        <f t="shared" si="50"/>
        <v>16.5</v>
      </c>
      <c r="G632" s="1">
        <f t="shared" si="51"/>
        <v>-1.5</v>
      </c>
      <c r="H632" s="6">
        <f t="shared" si="52"/>
        <v>0</v>
      </c>
      <c r="I632" s="4">
        <f t="shared" si="53"/>
        <v>0</v>
      </c>
    </row>
    <row r="633" spans="1:9" x14ac:dyDescent="0.2">
      <c r="A633" s="1" t="s">
        <v>34</v>
      </c>
      <c r="B633" s="1" t="s">
        <v>37</v>
      </c>
      <c r="C633" s="5">
        <v>36892</v>
      </c>
      <c r="D633" s="4">
        <v>7968.7</v>
      </c>
      <c r="E633" s="1">
        <f t="shared" si="49"/>
        <v>2001</v>
      </c>
      <c r="F633" s="1">
        <f t="shared" si="50"/>
        <v>15.5</v>
      </c>
      <c r="G633" s="1">
        <f t="shared" si="51"/>
        <v>-0.5</v>
      </c>
      <c r="H633" s="6">
        <f t="shared" si="52"/>
        <v>0</v>
      </c>
      <c r="I633" s="4">
        <f t="shared" si="53"/>
        <v>0</v>
      </c>
    </row>
    <row r="634" spans="1:9" x14ac:dyDescent="0.2">
      <c r="A634" s="1" t="s">
        <v>34</v>
      </c>
      <c r="B634" s="1" t="s">
        <v>37</v>
      </c>
      <c r="C634" s="5">
        <v>37257</v>
      </c>
      <c r="D634" s="4">
        <v>31354.579999999998</v>
      </c>
      <c r="E634" s="1">
        <f t="shared" si="49"/>
        <v>2002</v>
      </c>
      <c r="F634" s="1">
        <f t="shared" si="50"/>
        <v>14.5</v>
      </c>
      <c r="G634" s="1">
        <f t="shared" si="51"/>
        <v>0.5</v>
      </c>
      <c r="H634" s="6">
        <f t="shared" si="52"/>
        <v>2091.3504859999998</v>
      </c>
      <c r="I634" s="4">
        <f t="shared" si="53"/>
        <v>1045.6752429999999</v>
      </c>
    </row>
    <row r="635" spans="1:9" x14ac:dyDescent="0.2">
      <c r="A635" s="1" t="s">
        <v>34</v>
      </c>
      <c r="B635" s="1" t="s">
        <v>37</v>
      </c>
      <c r="C635" s="5">
        <v>37622</v>
      </c>
      <c r="D635" s="4">
        <v>113977.03</v>
      </c>
      <c r="E635" s="1">
        <f t="shared" si="49"/>
        <v>2003</v>
      </c>
      <c r="F635" s="1">
        <f t="shared" si="50"/>
        <v>13.5</v>
      </c>
      <c r="G635" s="1">
        <f t="shared" si="51"/>
        <v>1.5</v>
      </c>
      <c r="H635" s="6">
        <f t="shared" si="52"/>
        <v>7602.2679009999993</v>
      </c>
      <c r="I635" s="4">
        <f t="shared" si="53"/>
        <v>11403.401851499999</v>
      </c>
    </row>
    <row r="636" spans="1:9" x14ac:dyDescent="0.2">
      <c r="A636" s="1" t="s">
        <v>34</v>
      </c>
      <c r="B636" s="1" t="s">
        <v>37</v>
      </c>
      <c r="C636" s="5">
        <v>37987</v>
      </c>
      <c r="D636" s="4">
        <v>212295.21000000002</v>
      </c>
      <c r="E636" s="1">
        <f t="shared" si="49"/>
        <v>2004</v>
      </c>
      <c r="F636" s="1">
        <f t="shared" si="50"/>
        <v>12.5</v>
      </c>
      <c r="G636" s="1">
        <f t="shared" si="51"/>
        <v>2.5</v>
      </c>
      <c r="H636" s="6">
        <f t="shared" si="52"/>
        <v>14160.090507000001</v>
      </c>
      <c r="I636" s="4">
        <f t="shared" si="53"/>
        <v>35400.226267500002</v>
      </c>
    </row>
    <row r="637" spans="1:9" x14ac:dyDescent="0.2">
      <c r="A637" s="1" t="s">
        <v>34</v>
      </c>
      <c r="B637" s="1" t="s">
        <v>37</v>
      </c>
      <c r="C637" s="5">
        <v>38353</v>
      </c>
      <c r="D637" s="4">
        <v>0</v>
      </c>
      <c r="E637" s="1">
        <f t="shared" si="49"/>
        <v>2005</v>
      </c>
      <c r="F637" s="1">
        <f t="shared" si="50"/>
        <v>0</v>
      </c>
      <c r="G637" s="1">
        <f t="shared" si="51"/>
        <v>0</v>
      </c>
      <c r="H637" s="6">
        <f t="shared" si="52"/>
        <v>0</v>
      </c>
      <c r="I637" s="4">
        <f t="shared" si="53"/>
        <v>0</v>
      </c>
    </row>
    <row r="638" spans="1:9" x14ac:dyDescent="0.2">
      <c r="A638" s="1" t="s">
        <v>34</v>
      </c>
      <c r="B638" s="1" t="s">
        <v>37</v>
      </c>
      <c r="C638" s="5">
        <v>38646</v>
      </c>
      <c r="D638" s="4">
        <v>38598</v>
      </c>
      <c r="E638" s="1">
        <f t="shared" si="49"/>
        <v>2005</v>
      </c>
      <c r="F638" s="1">
        <f t="shared" si="50"/>
        <v>11.5</v>
      </c>
      <c r="G638" s="1">
        <f t="shared" si="51"/>
        <v>3.5</v>
      </c>
      <c r="H638" s="6">
        <f t="shared" si="52"/>
        <v>2574.4865999999997</v>
      </c>
      <c r="I638" s="4">
        <f t="shared" si="53"/>
        <v>9010.7030999999988</v>
      </c>
    </row>
    <row r="639" spans="1:9" x14ac:dyDescent="0.2">
      <c r="A639" s="1" t="s">
        <v>34</v>
      </c>
      <c r="B639" s="1" t="s">
        <v>37</v>
      </c>
      <c r="C639" s="5">
        <v>38687</v>
      </c>
      <c r="D639" s="4">
        <v>0</v>
      </c>
      <c r="E639" s="1">
        <f t="shared" si="49"/>
        <v>2005</v>
      </c>
      <c r="F639" s="1">
        <f t="shared" si="50"/>
        <v>0</v>
      </c>
      <c r="G639" s="1">
        <f t="shared" si="51"/>
        <v>0</v>
      </c>
      <c r="H639" s="6">
        <f t="shared" si="52"/>
        <v>0</v>
      </c>
      <c r="I639" s="4">
        <f t="shared" si="53"/>
        <v>0</v>
      </c>
    </row>
    <row r="640" spans="1:9" x14ac:dyDescent="0.2">
      <c r="A640" s="1" t="s">
        <v>34</v>
      </c>
      <c r="B640" s="1" t="s">
        <v>37</v>
      </c>
      <c r="C640" s="5">
        <v>38807</v>
      </c>
      <c r="D640" s="4">
        <v>34025.61</v>
      </c>
      <c r="E640" s="1">
        <f t="shared" si="49"/>
        <v>2006</v>
      </c>
      <c r="F640" s="1">
        <f t="shared" si="50"/>
        <v>10.5</v>
      </c>
      <c r="G640" s="1">
        <f t="shared" si="51"/>
        <v>4.5</v>
      </c>
      <c r="H640" s="6">
        <f t="shared" si="52"/>
        <v>2269.5081869999999</v>
      </c>
      <c r="I640" s="4">
        <f t="shared" si="53"/>
        <v>10212.786841499999</v>
      </c>
    </row>
    <row r="641" spans="1:9" x14ac:dyDescent="0.2">
      <c r="A641" s="1" t="s">
        <v>34</v>
      </c>
      <c r="B641" s="1" t="s">
        <v>37</v>
      </c>
      <c r="C641" s="5">
        <v>38995</v>
      </c>
      <c r="D641" s="4">
        <v>0</v>
      </c>
      <c r="E641" s="1">
        <f t="shared" si="49"/>
        <v>2006</v>
      </c>
      <c r="F641" s="1">
        <f t="shared" si="50"/>
        <v>0</v>
      </c>
      <c r="G641" s="1">
        <f t="shared" si="51"/>
        <v>0</v>
      </c>
      <c r="H641" s="6">
        <f t="shared" si="52"/>
        <v>0</v>
      </c>
      <c r="I641" s="4">
        <f t="shared" si="53"/>
        <v>0</v>
      </c>
    </row>
    <row r="642" spans="1:9" x14ac:dyDescent="0.2">
      <c r="A642" s="1" t="s">
        <v>34</v>
      </c>
      <c r="B642" s="1" t="s">
        <v>37</v>
      </c>
      <c r="C642" s="5">
        <v>39021</v>
      </c>
      <c r="D642" s="4">
        <v>0</v>
      </c>
      <c r="E642" s="1">
        <f t="shared" si="49"/>
        <v>2006</v>
      </c>
      <c r="F642" s="1">
        <f t="shared" si="50"/>
        <v>0</v>
      </c>
      <c r="G642" s="1">
        <f t="shared" si="51"/>
        <v>0</v>
      </c>
      <c r="H642" s="6">
        <f t="shared" si="52"/>
        <v>0</v>
      </c>
      <c r="I642" s="4">
        <f t="shared" si="53"/>
        <v>0</v>
      </c>
    </row>
    <row r="643" spans="1:9" x14ac:dyDescent="0.2">
      <c r="A643" s="1" t="s">
        <v>34</v>
      </c>
      <c r="B643" s="1" t="s">
        <v>37</v>
      </c>
      <c r="C643" s="5">
        <v>39051</v>
      </c>
      <c r="D643" s="4">
        <v>0</v>
      </c>
      <c r="E643" s="1">
        <f t="shared" si="49"/>
        <v>2006</v>
      </c>
      <c r="F643" s="1">
        <f t="shared" si="50"/>
        <v>0</v>
      </c>
      <c r="G643" s="1">
        <f t="shared" si="51"/>
        <v>0</v>
      </c>
      <c r="H643" s="6">
        <f t="shared" si="52"/>
        <v>0</v>
      </c>
      <c r="I643" s="4">
        <f t="shared" si="53"/>
        <v>0</v>
      </c>
    </row>
    <row r="644" spans="1:9" x14ac:dyDescent="0.2">
      <c r="A644" s="1" t="s">
        <v>34</v>
      </c>
      <c r="B644" s="1" t="s">
        <v>37</v>
      </c>
      <c r="C644" s="5">
        <v>39198</v>
      </c>
      <c r="D644" s="4">
        <v>37702.629999999997</v>
      </c>
      <c r="E644" s="1">
        <f t="shared" si="49"/>
        <v>2007</v>
      </c>
      <c r="F644" s="1">
        <f t="shared" si="50"/>
        <v>9.5</v>
      </c>
      <c r="G644" s="1">
        <f t="shared" si="51"/>
        <v>5.5</v>
      </c>
      <c r="H644" s="6">
        <f t="shared" si="52"/>
        <v>2514.7654209999996</v>
      </c>
      <c r="I644" s="4">
        <f t="shared" si="53"/>
        <v>13831.209815499999</v>
      </c>
    </row>
    <row r="645" spans="1:9" x14ac:dyDescent="0.2">
      <c r="A645" s="1" t="s">
        <v>34</v>
      </c>
      <c r="B645" s="1" t="s">
        <v>37</v>
      </c>
      <c r="C645" s="5">
        <v>39206</v>
      </c>
      <c r="D645" s="4">
        <v>63579.040000000001</v>
      </c>
      <c r="E645" s="1">
        <f t="shared" ref="E645:E708" si="54">YEAR(C645)</f>
        <v>2007</v>
      </c>
      <c r="F645" s="1">
        <f t="shared" ref="F645:F708" si="55">IF(D645&lt;&gt;0,YEARFRAC($D$1,DATE(YEAR(C645),6,30),0),)</f>
        <v>9.5</v>
      </c>
      <c r="G645" s="1">
        <f t="shared" ref="G645:G708" si="56">IF(F645&lt;&gt;0,$F$1-F645,0)</f>
        <v>5.5</v>
      </c>
      <c r="H645" s="6">
        <f t="shared" ref="H645:H708" si="57">IF(G645&lt;=0,0,D645*$H$1)</f>
        <v>4240.7219679999998</v>
      </c>
      <c r="I645" s="4">
        <f t="shared" ref="I645:I708" si="58">G645*H645</f>
        <v>23323.970824</v>
      </c>
    </row>
    <row r="646" spans="1:9" x14ac:dyDescent="0.2">
      <c r="A646" s="1" t="s">
        <v>34</v>
      </c>
      <c r="B646" s="1" t="s">
        <v>37</v>
      </c>
      <c r="C646" s="5">
        <v>39507</v>
      </c>
      <c r="D646" s="4">
        <v>33919.07</v>
      </c>
      <c r="E646" s="1">
        <f t="shared" si="54"/>
        <v>2008</v>
      </c>
      <c r="F646" s="1">
        <f t="shared" si="55"/>
        <v>8.5</v>
      </c>
      <c r="G646" s="1">
        <f t="shared" si="56"/>
        <v>6.5</v>
      </c>
      <c r="H646" s="6">
        <f t="shared" si="57"/>
        <v>2262.401969</v>
      </c>
      <c r="I646" s="4">
        <f t="shared" si="58"/>
        <v>14705.6127985</v>
      </c>
    </row>
    <row r="647" spans="1:9" x14ac:dyDescent="0.2">
      <c r="A647" s="1" t="s">
        <v>34</v>
      </c>
      <c r="B647" s="1" t="s">
        <v>37</v>
      </c>
      <c r="C647" s="5">
        <v>39599</v>
      </c>
      <c r="D647" s="4">
        <v>80315.42</v>
      </c>
      <c r="E647" s="1">
        <f t="shared" si="54"/>
        <v>2008</v>
      </c>
      <c r="F647" s="1">
        <f t="shared" si="55"/>
        <v>8.5</v>
      </c>
      <c r="G647" s="1">
        <f t="shared" si="56"/>
        <v>6.5</v>
      </c>
      <c r="H647" s="6">
        <f t="shared" si="57"/>
        <v>5357.0385139999999</v>
      </c>
      <c r="I647" s="4">
        <f t="shared" si="58"/>
        <v>34820.750340999999</v>
      </c>
    </row>
    <row r="648" spans="1:9" x14ac:dyDescent="0.2">
      <c r="A648" s="1" t="s">
        <v>34</v>
      </c>
      <c r="B648" s="1" t="s">
        <v>37</v>
      </c>
      <c r="C648" s="5">
        <v>39782</v>
      </c>
      <c r="D648" s="4">
        <v>1481.18</v>
      </c>
      <c r="E648" s="1">
        <f t="shared" si="54"/>
        <v>2008</v>
      </c>
      <c r="F648" s="1">
        <f t="shared" si="55"/>
        <v>8.5</v>
      </c>
      <c r="G648" s="1">
        <f t="shared" si="56"/>
        <v>6.5</v>
      </c>
      <c r="H648" s="6">
        <f t="shared" si="57"/>
        <v>98.794705999999991</v>
      </c>
      <c r="I648" s="4">
        <f t="shared" si="58"/>
        <v>642.16558899999995</v>
      </c>
    </row>
    <row r="649" spans="1:9" x14ac:dyDescent="0.2">
      <c r="A649" s="1" t="s">
        <v>34</v>
      </c>
      <c r="B649" s="1" t="s">
        <v>37</v>
      </c>
      <c r="C649" s="5">
        <v>39813</v>
      </c>
      <c r="D649" s="4">
        <v>3019.3</v>
      </c>
      <c r="E649" s="1">
        <f t="shared" si="54"/>
        <v>2008</v>
      </c>
      <c r="F649" s="1">
        <f t="shared" si="55"/>
        <v>8.5</v>
      </c>
      <c r="G649" s="1">
        <f t="shared" si="56"/>
        <v>6.5</v>
      </c>
      <c r="H649" s="6">
        <f t="shared" si="57"/>
        <v>201.38730999999999</v>
      </c>
      <c r="I649" s="4">
        <f t="shared" si="58"/>
        <v>1309.017515</v>
      </c>
    </row>
    <row r="650" spans="1:9" x14ac:dyDescent="0.2">
      <c r="A650" s="1" t="s">
        <v>34</v>
      </c>
      <c r="B650" s="1" t="s">
        <v>37</v>
      </c>
      <c r="C650" s="5">
        <v>39872</v>
      </c>
      <c r="D650" s="4">
        <v>5719.13</v>
      </c>
      <c r="E650" s="1">
        <f t="shared" si="54"/>
        <v>2009</v>
      </c>
      <c r="F650" s="1">
        <f t="shared" si="55"/>
        <v>7.5</v>
      </c>
      <c r="G650" s="1">
        <f t="shared" si="56"/>
        <v>7.5</v>
      </c>
      <c r="H650" s="6">
        <f t="shared" si="57"/>
        <v>381.46597099999997</v>
      </c>
      <c r="I650" s="4">
        <f t="shared" si="58"/>
        <v>2860.9947824999999</v>
      </c>
    </row>
    <row r="651" spans="1:9" x14ac:dyDescent="0.2">
      <c r="A651" s="1" t="s">
        <v>34</v>
      </c>
      <c r="B651" s="1" t="s">
        <v>37</v>
      </c>
      <c r="C651" s="5">
        <v>40043</v>
      </c>
      <c r="D651" s="4">
        <v>67303.88</v>
      </c>
      <c r="E651" s="1">
        <f t="shared" si="54"/>
        <v>2009</v>
      </c>
      <c r="F651" s="1">
        <f t="shared" si="55"/>
        <v>7.5</v>
      </c>
      <c r="G651" s="1">
        <f t="shared" si="56"/>
        <v>7.5</v>
      </c>
      <c r="H651" s="6">
        <f t="shared" si="57"/>
        <v>4489.1687959999999</v>
      </c>
      <c r="I651" s="4">
        <f t="shared" si="58"/>
        <v>33668.76597</v>
      </c>
    </row>
    <row r="652" spans="1:9" x14ac:dyDescent="0.2">
      <c r="A652" s="1" t="s">
        <v>34</v>
      </c>
      <c r="B652" s="1" t="s">
        <v>37</v>
      </c>
      <c r="C652" s="5">
        <v>40086</v>
      </c>
      <c r="D652" s="4">
        <v>51602.829999999994</v>
      </c>
      <c r="E652" s="1">
        <f t="shared" si="54"/>
        <v>2009</v>
      </c>
      <c r="F652" s="1">
        <f t="shared" si="55"/>
        <v>7.5</v>
      </c>
      <c r="G652" s="1">
        <f t="shared" si="56"/>
        <v>7.5</v>
      </c>
      <c r="H652" s="6">
        <f t="shared" si="57"/>
        <v>3441.9087609999992</v>
      </c>
      <c r="I652" s="4">
        <f t="shared" si="58"/>
        <v>25814.315707499994</v>
      </c>
    </row>
    <row r="653" spans="1:9" x14ac:dyDescent="0.2">
      <c r="A653" s="1" t="s">
        <v>34</v>
      </c>
      <c r="B653" s="1" t="s">
        <v>37</v>
      </c>
      <c r="C653" s="5">
        <v>40105</v>
      </c>
      <c r="D653" s="4">
        <v>156159.26</v>
      </c>
      <c r="E653" s="1">
        <f t="shared" si="54"/>
        <v>2009</v>
      </c>
      <c r="F653" s="1">
        <f t="shared" si="55"/>
        <v>7.5</v>
      </c>
      <c r="G653" s="1">
        <f t="shared" si="56"/>
        <v>7.5</v>
      </c>
      <c r="H653" s="6">
        <f t="shared" si="57"/>
        <v>10415.822641999999</v>
      </c>
      <c r="I653" s="4">
        <f t="shared" si="58"/>
        <v>78118.669815000001</v>
      </c>
    </row>
    <row r="654" spans="1:9" x14ac:dyDescent="0.2">
      <c r="A654" s="1" t="s">
        <v>34</v>
      </c>
      <c r="B654" s="1" t="s">
        <v>37</v>
      </c>
      <c r="C654" s="5">
        <v>40161</v>
      </c>
      <c r="D654" s="4">
        <v>6212.42</v>
      </c>
      <c r="E654" s="1">
        <f t="shared" si="54"/>
        <v>2009</v>
      </c>
      <c r="F654" s="1">
        <f t="shared" si="55"/>
        <v>7.5</v>
      </c>
      <c r="G654" s="1">
        <f t="shared" si="56"/>
        <v>7.5</v>
      </c>
      <c r="H654" s="6">
        <f t="shared" si="57"/>
        <v>414.36841399999997</v>
      </c>
      <c r="I654" s="4">
        <f t="shared" si="58"/>
        <v>3107.763105</v>
      </c>
    </row>
    <row r="655" spans="1:9" x14ac:dyDescent="0.2">
      <c r="A655" s="1" t="s">
        <v>34</v>
      </c>
      <c r="B655" s="1" t="s">
        <v>37</v>
      </c>
      <c r="C655" s="5">
        <v>40482</v>
      </c>
      <c r="D655" s="4">
        <v>84080.72</v>
      </c>
      <c r="E655" s="1">
        <f t="shared" si="54"/>
        <v>2010</v>
      </c>
      <c r="F655" s="1">
        <f t="shared" si="55"/>
        <v>6.5</v>
      </c>
      <c r="G655" s="1">
        <f t="shared" si="56"/>
        <v>8.5</v>
      </c>
      <c r="H655" s="6">
        <f t="shared" si="57"/>
        <v>5608.1840240000001</v>
      </c>
      <c r="I655" s="4">
        <f t="shared" si="58"/>
        <v>47669.564204000002</v>
      </c>
    </row>
    <row r="656" spans="1:9" x14ac:dyDescent="0.2">
      <c r="A656" s="1" t="s">
        <v>34</v>
      </c>
      <c r="B656" s="1" t="s">
        <v>37</v>
      </c>
      <c r="C656" s="5">
        <v>40694</v>
      </c>
      <c r="D656" s="4">
        <v>1201.6400000000001</v>
      </c>
      <c r="E656" s="1">
        <f t="shared" si="54"/>
        <v>2011</v>
      </c>
      <c r="F656" s="1">
        <f t="shared" si="55"/>
        <v>5.5</v>
      </c>
      <c r="G656" s="1">
        <f t="shared" si="56"/>
        <v>9.5</v>
      </c>
      <c r="H656" s="6">
        <f t="shared" si="57"/>
        <v>80.149388000000002</v>
      </c>
      <c r="I656" s="4">
        <f t="shared" si="58"/>
        <v>761.41918599999997</v>
      </c>
    </row>
    <row r="657" spans="1:9" x14ac:dyDescent="0.2">
      <c r="A657" s="1" t="s">
        <v>34</v>
      </c>
      <c r="B657" s="1" t="s">
        <v>37</v>
      </c>
      <c r="C657" s="5">
        <v>40724</v>
      </c>
      <c r="D657" s="4">
        <v>-1488.66</v>
      </c>
      <c r="E657" s="1">
        <f t="shared" si="54"/>
        <v>2011</v>
      </c>
      <c r="F657" s="1">
        <f t="shared" si="55"/>
        <v>5.5</v>
      </c>
      <c r="G657" s="1">
        <f t="shared" si="56"/>
        <v>9.5</v>
      </c>
      <c r="H657" s="6">
        <f t="shared" si="57"/>
        <v>-99.293621999999999</v>
      </c>
      <c r="I657" s="4">
        <f t="shared" si="58"/>
        <v>-943.28940899999998</v>
      </c>
    </row>
    <row r="658" spans="1:9" x14ac:dyDescent="0.2">
      <c r="A658" s="1" t="s">
        <v>34</v>
      </c>
      <c r="B658" s="1" t="s">
        <v>37</v>
      </c>
      <c r="C658" s="5">
        <v>40755</v>
      </c>
      <c r="D658" s="4">
        <v>287.02</v>
      </c>
      <c r="E658" s="1">
        <f t="shared" si="54"/>
        <v>2011</v>
      </c>
      <c r="F658" s="1">
        <f t="shared" si="55"/>
        <v>5.5</v>
      </c>
      <c r="G658" s="1">
        <f t="shared" si="56"/>
        <v>9.5</v>
      </c>
      <c r="H658" s="6">
        <f t="shared" si="57"/>
        <v>19.144233999999997</v>
      </c>
      <c r="I658" s="4">
        <f t="shared" si="58"/>
        <v>181.87022299999998</v>
      </c>
    </row>
    <row r="659" spans="1:9" x14ac:dyDescent="0.2">
      <c r="A659" s="1" t="s">
        <v>34</v>
      </c>
      <c r="B659" s="1" t="s">
        <v>37</v>
      </c>
      <c r="C659" s="5">
        <v>40802</v>
      </c>
      <c r="D659" s="4">
        <v>94609.5</v>
      </c>
      <c r="E659" s="1">
        <f t="shared" si="54"/>
        <v>2011</v>
      </c>
      <c r="F659" s="1">
        <f t="shared" si="55"/>
        <v>5.5</v>
      </c>
      <c r="G659" s="1">
        <f t="shared" si="56"/>
        <v>9.5</v>
      </c>
      <c r="H659" s="6">
        <f t="shared" si="57"/>
        <v>6310.4536499999995</v>
      </c>
      <c r="I659" s="4">
        <f t="shared" si="58"/>
        <v>59949.309674999997</v>
      </c>
    </row>
    <row r="660" spans="1:9" x14ac:dyDescent="0.2">
      <c r="A660" s="1" t="s">
        <v>34</v>
      </c>
      <c r="B660" s="1" t="s">
        <v>37</v>
      </c>
      <c r="C660" s="5">
        <v>40812</v>
      </c>
      <c r="D660" s="4">
        <v>114512.95</v>
      </c>
      <c r="E660" s="1">
        <f t="shared" si="54"/>
        <v>2011</v>
      </c>
      <c r="F660" s="1">
        <f t="shared" si="55"/>
        <v>5.5</v>
      </c>
      <c r="G660" s="1">
        <f t="shared" si="56"/>
        <v>9.5</v>
      </c>
      <c r="H660" s="6">
        <f t="shared" si="57"/>
        <v>7638.0137649999997</v>
      </c>
      <c r="I660" s="4">
        <f t="shared" si="58"/>
        <v>72561.130767499999</v>
      </c>
    </row>
    <row r="661" spans="1:9" x14ac:dyDescent="0.2">
      <c r="A661" s="1" t="s">
        <v>34</v>
      </c>
      <c r="B661" s="1" t="s">
        <v>37</v>
      </c>
      <c r="C661" s="5">
        <v>40817</v>
      </c>
      <c r="D661" s="4">
        <v>70111.62</v>
      </c>
      <c r="E661" s="1">
        <f t="shared" si="54"/>
        <v>2011</v>
      </c>
      <c r="F661" s="1">
        <f t="shared" si="55"/>
        <v>5.5</v>
      </c>
      <c r="G661" s="1">
        <f t="shared" si="56"/>
        <v>9.5</v>
      </c>
      <c r="H661" s="6">
        <f t="shared" si="57"/>
        <v>4676.4450539999998</v>
      </c>
      <c r="I661" s="4">
        <f t="shared" si="58"/>
        <v>44426.228013</v>
      </c>
    </row>
    <row r="662" spans="1:9" x14ac:dyDescent="0.2">
      <c r="A662" s="1" t="s">
        <v>34</v>
      </c>
      <c r="B662" s="1" t="s">
        <v>37</v>
      </c>
      <c r="C662" s="5">
        <v>40821</v>
      </c>
      <c r="D662" s="4">
        <v>39517.129999999997</v>
      </c>
      <c r="E662" s="1">
        <f t="shared" si="54"/>
        <v>2011</v>
      </c>
      <c r="F662" s="1">
        <f t="shared" si="55"/>
        <v>5.5</v>
      </c>
      <c r="G662" s="1">
        <f t="shared" si="56"/>
        <v>9.5</v>
      </c>
      <c r="H662" s="6">
        <f t="shared" si="57"/>
        <v>2635.7925709999995</v>
      </c>
      <c r="I662" s="4">
        <f t="shared" si="58"/>
        <v>25040.029424499997</v>
      </c>
    </row>
    <row r="663" spans="1:9" x14ac:dyDescent="0.2">
      <c r="A663" s="1" t="s">
        <v>34</v>
      </c>
      <c r="B663" s="1" t="s">
        <v>37</v>
      </c>
      <c r="C663" s="5">
        <v>40903</v>
      </c>
      <c r="D663" s="4">
        <v>150618.78999999998</v>
      </c>
      <c r="E663" s="1">
        <f t="shared" si="54"/>
        <v>2011</v>
      </c>
      <c r="F663" s="1">
        <f t="shared" si="55"/>
        <v>5.5</v>
      </c>
      <c r="G663" s="1">
        <f t="shared" si="56"/>
        <v>9.5</v>
      </c>
      <c r="H663" s="6">
        <f t="shared" si="57"/>
        <v>10046.273292999998</v>
      </c>
      <c r="I663" s="4">
        <f t="shared" si="58"/>
        <v>95439.596283499981</v>
      </c>
    </row>
    <row r="664" spans="1:9" x14ac:dyDescent="0.2">
      <c r="A664" s="1" t="s">
        <v>34</v>
      </c>
      <c r="B664" s="1" t="s">
        <v>37</v>
      </c>
      <c r="C664" s="5">
        <v>40939</v>
      </c>
      <c r="D664" s="4">
        <v>-23.39</v>
      </c>
      <c r="E664" s="1">
        <f t="shared" si="54"/>
        <v>2012</v>
      </c>
      <c r="F664" s="1">
        <f t="shared" si="55"/>
        <v>4.5</v>
      </c>
      <c r="G664" s="1">
        <f t="shared" si="56"/>
        <v>10.5</v>
      </c>
      <c r="H664" s="6">
        <f t="shared" si="57"/>
        <v>-1.5601129999999999</v>
      </c>
      <c r="I664" s="4">
        <f t="shared" si="58"/>
        <v>-16.381186499999998</v>
      </c>
    </row>
    <row r="665" spans="1:9" x14ac:dyDescent="0.2">
      <c r="A665" s="1" t="s">
        <v>34</v>
      </c>
      <c r="B665" s="1" t="s">
        <v>37</v>
      </c>
      <c r="C665" s="5">
        <v>40999</v>
      </c>
      <c r="D665" s="4">
        <v>23.39</v>
      </c>
      <c r="E665" s="1">
        <f t="shared" si="54"/>
        <v>2012</v>
      </c>
      <c r="F665" s="1">
        <f t="shared" si="55"/>
        <v>4.5</v>
      </c>
      <c r="G665" s="1">
        <f t="shared" si="56"/>
        <v>10.5</v>
      </c>
      <c r="H665" s="6">
        <f t="shared" si="57"/>
        <v>1.5601129999999999</v>
      </c>
      <c r="I665" s="4">
        <f t="shared" si="58"/>
        <v>16.381186499999998</v>
      </c>
    </row>
    <row r="666" spans="1:9" x14ac:dyDescent="0.2">
      <c r="A666" s="1" t="s">
        <v>34</v>
      </c>
      <c r="B666" s="1" t="s">
        <v>37</v>
      </c>
      <c r="C666" s="5">
        <v>41172</v>
      </c>
      <c r="D666" s="4">
        <v>152496.23000000001</v>
      </c>
      <c r="E666" s="1">
        <f t="shared" si="54"/>
        <v>2012</v>
      </c>
      <c r="F666" s="1">
        <f t="shared" si="55"/>
        <v>4.5</v>
      </c>
      <c r="G666" s="1">
        <f t="shared" si="56"/>
        <v>10.5</v>
      </c>
      <c r="H666" s="6">
        <f t="shared" si="57"/>
        <v>10171.498541000001</v>
      </c>
      <c r="I666" s="4">
        <f t="shared" si="58"/>
        <v>106800.73468050001</v>
      </c>
    </row>
    <row r="667" spans="1:9" x14ac:dyDescent="0.2">
      <c r="A667" s="1" t="s">
        <v>34</v>
      </c>
      <c r="B667" s="1" t="s">
        <v>37</v>
      </c>
      <c r="C667" s="5">
        <v>41348</v>
      </c>
      <c r="D667" s="4">
        <v>28637.9</v>
      </c>
      <c r="E667" s="1">
        <f t="shared" si="54"/>
        <v>2013</v>
      </c>
      <c r="F667" s="1">
        <f t="shared" si="55"/>
        <v>3.5</v>
      </c>
      <c r="G667" s="1">
        <f t="shared" si="56"/>
        <v>11.5</v>
      </c>
      <c r="H667" s="6">
        <f t="shared" si="57"/>
        <v>1910.1479299999999</v>
      </c>
      <c r="I667" s="4">
        <f t="shared" si="58"/>
        <v>21966.701194999998</v>
      </c>
    </row>
    <row r="668" spans="1:9" x14ac:dyDescent="0.2">
      <c r="A668" s="1" t="s">
        <v>34</v>
      </c>
      <c r="B668" s="1" t="s">
        <v>37</v>
      </c>
      <c r="C668" s="5">
        <v>41518</v>
      </c>
      <c r="D668" s="4">
        <v>341278.38</v>
      </c>
      <c r="E668" s="1">
        <f t="shared" si="54"/>
        <v>2013</v>
      </c>
      <c r="F668" s="1">
        <f t="shared" si="55"/>
        <v>3.5</v>
      </c>
      <c r="G668" s="1">
        <f t="shared" si="56"/>
        <v>11.5</v>
      </c>
      <c r="H668" s="6">
        <f t="shared" si="57"/>
        <v>22763.267946</v>
      </c>
      <c r="I668" s="4">
        <f t="shared" si="58"/>
        <v>261777.58137900001</v>
      </c>
    </row>
    <row r="669" spans="1:9" x14ac:dyDescent="0.2">
      <c r="A669" s="1" t="s">
        <v>34</v>
      </c>
      <c r="B669" s="1" t="s">
        <v>37</v>
      </c>
      <c r="C669" s="5">
        <v>41585</v>
      </c>
      <c r="D669" s="4">
        <v>-1.0000000000000004E-2</v>
      </c>
      <c r="E669" s="1">
        <f t="shared" si="54"/>
        <v>2013</v>
      </c>
      <c r="F669" s="1">
        <f t="shared" si="55"/>
        <v>3.5</v>
      </c>
      <c r="G669" s="1">
        <f t="shared" si="56"/>
        <v>11.5</v>
      </c>
      <c r="H669" s="6">
        <f t="shared" si="57"/>
        <v>-6.6700000000000017E-4</v>
      </c>
      <c r="I669" s="4">
        <f t="shared" si="58"/>
        <v>-7.670500000000002E-3</v>
      </c>
    </row>
    <row r="670" spans="1:9" x14ac:dyDescent="0.2">
      <c r="A670" s="1" t="s">
        <v>34</v>
      </c>
      <c r="B670" s="1" t="s">
        <v>37</v>
      </c>
      <c r="C670" s="5">
        <v>41618</v>
      </c>
      <c r="D670" s="4">
        <v>3095.5</v>
      </c>
      <c r="E670" s="1">
        <f t="shared" si="54"/>
        <v>2013</v>
      </c>
      <c r="F670" s="1">
        <f t="shared" si="55"/>
        <v>3.5</v>
      </c>
      <c r="G670" s="1">
        <f t="shared" si="56"/>
        <v>11.5</v>
      </c>
      <c r="H670" s="6">
        <f t="shared" si="57"/>
        <v>206.46984999999998</v>
      </c>
      <c r="I670" s="4">
        <f t="shared" si="58"/>
        <v>2374.4032749999997</v>
      </c>
    </row>
    <row r="671" spans="1:9" x14ac:dyDescent="0.2">
      <c r="A671" s="1" t="s">
        <v>34</v>
      </c>
      <c r="B671" s="1" t="s">
        <v>37</v>
      </c>
      <c r="C671" s="5">
        <v>41671</v>
      </c>
      <c r="D671" s="4">
        <v>55532.81</v>
      </c>
      <c r="E671" s="1">
        <f t="shared" si="54"/>
        <v>2014</v>
      </c>
      <c r="F671" s="1">
        <f t="shared" si="55"/>
        <v>2.5</v>
      </c>
      <c r="G671" s="1">
        <f t="shared" si="56"/>
        <v>12.5</v>
      </c>
      <c r="H671" s="6">
        <f t="shared" si="57"/>
        <v>3704.0384269999995</v>
      </c>
      <c r="I671" s="4">
        <f t="shared" si="58"/>
        <v>46300.48033749999</v>
      </c>
    </row>
    <row r="672" spans="1:9" x14ac:dyDescent="0.2">
      <c r="A672" s="1" t="s">
        <v>34</v>
      </c>
      <c r="B672" s="1" t="s">
        <v>37</v>
      </c>
      <c r="C672" s="5">
        <v>41760</v>
      </c>
      <c r="D672" s="4">
        <v>526332.72</v>
      </c>
      <c r="E672" s="1">
        <f t="shared" si="54"/>
        <v>2014</v>
      </c>
      <c r="F672" s="1">
        <f t="shared" si="55"/>
        <v>2.5</v>
      </c>
      <c r="G672" s="1">
        <f t="shared" si="56"/>
        <v>12.5</v>
      </c>
      <c r="H672" s="6">
        <f t="shared" si="57"/>
        <v>35106.392423999998</v>
      </c>
      <c r="I672" s="4">
        <f t="shared" si="58"/>
        <v>438829.90529999998</v>
      </c>
    </row>
    <row r="673" spans="1:9" x14ac:dyDescent="0.2">
      <c r="A673" s="1" t="s">
        <v>34</v>
      </c>
      <c r="B673" s="1" t="s">
        <v>37</v>
      </c>
      <c r="C673" s="5">
        <v>41791</v>
      </c>
      <c r="D673" s="4">
        <v>153896.54</v>
      </c>
      <c r="E673" s="1">
        <f t="shared" si="54"/>
        <v>2014</v>
      </c>
      <c r="F673" s="1">
        <f t="shared" si="55"/>
        <v>2.5</v>
      </c>
      <c r="G673" s="1">
        <f t="shared" si="56"/>
        <v>12.5</v>
      </c>
      <c r="H673" s="6">
        <f t="shared" si="57"/>
        <v>10264.899218</v>
      </c>
      <c r="I673" s="4">
        <f t="shared" si="58"/>
        <v>128311.240225</v>
      </c>
    </row>
    <row r="674" spans="1:9" x14ac:dyDescent="0.2">
      <c r="A674" s="1" t="s">
        <v>34</v>
      </c>
      <c r="B674" s="1" t="s">
        <v>37</v>
      </c>
      <c r="C674" s="5">
        <v>41859</v>
      </c>
      <c r="D674" s="4">
        <v>143822.70000000001</v>
      </c>
      <c r="E674" s="1">
        <f t="shared" si="54"/>
        <v>2014</v>
      </c>
      <c r="F674" s="1">
        <f t="shared" si="55"/>
        <v>2.5</v>
      </c>
      <c r="G674" s="1">
        <f t="shared" si="56"/>
        <v>12.5</v>
      </c>
      <c r="H674" s="6">
        <f t="shared" si="57"/>
        <v>9592.9740899999997</v>
      </c>
      <c r="I674" s="4">
        <f t="shared" si="58"/>
        <v>119912.176125</v>
      </c>
    </row>
    <row r="675" spans="1:9" x14ac:dyDescent="0.2">
      <c r="A675" s="1" t="s">
        <v>34</v>
      </c>
      <c r="B675" s="1" t="s">
        <v>37</v>
      </c>
      <c r="C675" s="5">
        <v>41872</v>
      </c>
      <c r="D675" s="4">
        <v>3915.31</v>
      </c>
      <c r="E675" s="1">
        <f t="shared" si="54"/>
        <v>2014</v>
      </c>
      <c r="F675" s="1">
        <f t="shared" si="55"/>
        <v>2.5</v>
      </c>
      <c r="G675" s="1">
        <f t="shared" si="56"/>
        <v>12.5</v>
      </c>
      <c r="H675" s="6">
        <f t="shared" si="57"/>
        <v>261.15117699999996</v>
      </c>
      <c r="I675" s="4">
        <f t="shared" si="58"/>
        <v>3264.3897124999994</v>
      </c>
    </row>
    <row r="676" spans="1:9" x14ac:dyDescent="0.2">
      <c r="A676" s="1" t="s">
        <v>34</v>
      </c>
      <c r="B676" s="1" t="s">
        <v>37</v>
      </c>
      <c r="C676" s="5">
        <v>41887</v>
      </c>
      <c r="D676" s="4">
        <v>14208.01</v>
      </c>
      <c r="E676" s="1">
        <f t="shared" si="54"/>
        <v>2014</v>
      </c>
      <c r="F676" s="1">
        <f t="shared" si="55"/>
        <v>2.5</v>
      </c>
      <c r="G676" s="1">
        <f t="shared" si="56"/>
        <v>12.5</v>
      </c>
      <c r="H676" s="6">
        <f t="shared" si="57"/>
        <v>947.67426699999999</v>
      </c>
      <c r="I676" s="4">
        <f t="shared" si="58"/>
        <v>11845.9283375</v>
      </c>
    </row>
    <row r="677" spans="1:9" x14ac:dyDescent="0.2">
      <c r="A677" s="1" t="s">
        <v>34</v>
      </c>
      <c r="B677" s="1" t="s">
        <v>37</v>
      </c>
      <c r="C677" s="5">
        <v>41892</v>
      </c>
      <c r="D677" s="4">
        <v>139960.42000000001</v>
      </c>
      <c r="E677" s="1">
        <f t="shared" si="54"/>
        <v>2014</v>
      </c>
      <c r="F677" s="1">
        <f t="shared" si="55"/>
        <v>2.5</v>
      </c>
      <c r="G677" s="1">
        <f t="shared" si="56"/>
        <v>12.5</v>
      </c>
      <c r="H677" s="6">
        <f t="shared" si="57"/>
        <v>9335.3600139999999</v>
      </c>
      <c r="I677" s="4">
        <f t="shared" si="58"/>
        <v>116692.00017499999</v>
      </c>
    </row>
    <row r="678" spans="1:9" x14ac:dyDescent="0.2">
      <c r="A678" s="1" t="s">
        <v>34</v>
      </c>
      <c r="B678" s="1" t="s">
        <v>37</v>
      </c>
      <c r="C678" s="5">
        <v>41997</v>
      </c>
      <c r="D678" s="4">
        <v>102542.27</v>
      </c>
      <c r="E678" s="1">
        <f t="shared" si="54"/>
        <v>2014</v>
      </c>
      <c r="F678" s="1">
        <f t="shared" si="55"/>
        <v>2.5</v>
      </c>
      <c r="G678" s="1">
        <f t="shared" si="56"/>
        <v>12.5</v>
      </c>
      <c r="H678" s="6">
        <f t="shared" si="57"/>
        <v>6839.5694089999997</v>
      </c>
      <c r="I678" s="4">
        <f t="shared" si="58"/>
        <v>85494.617612499991</v>
      </c>
    </row>
    <row r="679" spans="1:9" x14ac:dyDescent="0.2">
      <c r="A679" s="1" t="s">
        <v>34</v>
      </c>
      <c r="B679" s="1" t="s">
        <v>37</v>
      </c>
      <c r="C679" s="5">
        <v>42004</v>
      </c>
      <c r="D679" s="4">
        <v>0</v>
      </c>
      <c r="E679" s="1">
        <f t="shared" si="54"/>
        <v>2014</v>
      </c>
      <c r="F679" s="1">
        <f t="shared" si="55"/>
        <v>0</v>
      </c>
      <c r="G679" s="1">
        <f t="shared" si="56"/>
        <v>0</v>
      </c>
      <c r="H679" s="6">
        <f t="shared" si="57"/>
        <v>0</v>
      </c>
      <c r="I679" s="4">
        <f t="shared" si="58"/>
        <v>0</v>
      </c>
    </row>
    <row r="680" spans="1:9" x14ac:dyDescent="0.2">
      <c r="A680" s="1" t="s">
        <v>34</v>
      </c>
      <c r="B680" s="1" t="s">
        <v>37</v>
      </c>
      <c r="C680" s="5">
        <v>42064</v>
      </c>
      <c r="D680" s="4">
        <v>396849.68</v>
      </c>
      <c r="E680" s="1">
        <f t="shared" si="54"/>
        <v>2015</v>
      </c>
      <c r="F680" s="1">
        <f t="shared" si="55"/>
        <v>1.5</v>
      </c>
      <c r="G680" s="1">
        <f t="shared" si="56"/>
        <v>13.5</v>
      </c>
      <c r="H680" s="6">
        <f t="shared" si="57"/>
        <v>26469.873655999996</v>
      </c>
      <c r="I680" s="4">
        <f t="shared" si="58"/>
        <v>357343.29435599997</v>
      </c>
    </row>
    <row r="681" spans="1:9" x14ac:dyDescent="0.2">
      <c r="A681" s="1" t="s">
        <v>34</v>
      </c>
      <c r="B681" s="1" t="s">
        <v>37</v>
      </c>
      <c r="C681" s="5">
        <v>42094</v>
      </c>
      <c r="D681" s="4">
        <v>21658.21</v>
      </c>
      <c r="E681" s="1">
        <f t="shared" si="54"/>
        <v>2015</v>
      </c>
      <c r="F681" s="1">
        <f t="shared" si="55"/>
        <v>1.5</v>
      </c>
      <c r="G681" s="1">
        <f t="shared" si="56"/>
        <v>13.5</v>
      </c>
      <c r="H681" s="6">
        <f t="shared" si="57"/>
        <v>1444.6026069999998</v>
      </c>
      <c r="I681" s="4">
        <f t="shared" si="58"/>
        <v>19502.135194499999</v>
      </c>
    </row>
    <row r="682" spans="1:9" x14ac:dyDescent="0.2">
      <c r="A682" s="1" t="s">
        <v>34</v>
      </c>
      <c r="B682" s="1" t="s">
        <v>37</v>
      </c>
      <c r="C682" s="5">
        <v>42096</v>
      </c>
      <c r="D682" s="4">
        <v>62901.39</v>
      </c>
      <c r="E682" s="1">
        <f t="shared" si="54"/>
        <v>2015</v>
      </c>
      <c r="F682" s="1">
        <f t="shared" si="55"/>
        <v>1.5</v>
      </c>
      <c r="G682" s="1">
        <f t="shared" si="56"/>
        <v>13.5</v>
      </c>
      <c r="H682" s="6">
        <f t="shared" si="57"/>
        <v>4195.5227129999994</v>
      </c>
      <c r="I682" s="4">
        <f t="shared" si="58"/>
        <v>56639.556625499994</v>
      </c>
    </row>
    <row r="683" spans="1:9" x14ac:dyDescent="0.2">
      <c r="A683" s="1" t="s">
        <v>34</v>
      </c>
      <c r="B683" s="1" t="s">
        <v>37</v>
      </c>
      <c r="C683" s="5">
        <v>42234</v>
      </c>
      <c r="D683" s="4">
        <v>264789.48</v>
      </c>
      <c r="E683" s="1">
        <f t="shared" si="54"/>
        <v>2015</v>
      </c>
      <c r="F683" s="1">
        <f t="shared" si="55"/>
        <v>1.5</v>
      </c>
      <c r="G683" s="1">
        <f t="shared" si="56"/>
        <v>13.5</v>
      </c>
      <c r="H683" s="6">
        <f t="shared" si="57"/>
        <v>17661.458315999997</v>
      </c>
      <c r="I683" s="4">
        <f t="shared" si="58"/>
        <v>238429.68726599996</v>
      </c>
    </row>
    <row r="684" spans="1:9" x14ac:dyDescent="0.2">
      <c r="A684" s="1" t="s">
        <v>34</v>
      </c>
      <c r="B684" s="1" t="s">
        <v>37</v>
      </c>
      <c r="C684" s="5">
        <v>42339</v>
      </c>
      <c r="D684" s="4">
        <v>2416.29</v>
      </c>
      <c r="E684" s="1">
        <f t="shared" si="54"/>
        <v>2015</v>
      </c>
      <c r="F684" s="1">
        <f t="shared" si="55"/>
        <v>1.5</v>
      </c>
      <c r="G684" s="1">
        <f t="shared" si="56"/>
        <v>13.5</v>
      </c>
      <c r="H684" s="6">
        <f t="shared" si="57"/>
        <v>161.16654299999999</v>
      </c>
      <c r="I684" s="4">
        <f t="shared" si="58"/>
        <v>2175.7483305000001</v>
      </c>
    </row>
    <row r="685" spans="1:9" x14ac:dyDescent="0.2">
      <c r="A685" s="1" t="s">
        <v>34</v>
      </c>
      <c r="B685" s="1" t="s">
        <v>37</v>
      </c>
      <c r="C685" s="5">
        <v>42360</v>
      </c>
      <c r="D685" s="4">
        <v>22291.07</v>
      </c>
      <c r="E685" s="1">
        <f t="shared" si="54"/>
        <v>2015</v>
      </c>
      <c r="F685" s="1">
        <f t="shared" si="55"/>
        <v>1.5</v>
      </c>
      <c r="G685" s="1">
        <f t="shared" si="56"/>
        <v>13.5</v>
      </c>
      <c r="H685" s="6">
        <f t="shared" si="57"/>
        <v>1486.8143689999999</v>
      </c>
      <c r="I685" s="4">
        <f t="shared" si="58"/>
        <v>20071.9939815</v>
      </c>
    </row>
    <row r="686" spans="1:9" x14ac:dyDescent="0.2">
      <c r="A686" s="1" t="s">
        <v>34</v>
      </c>
      <c r="B686" s="1" t="s">
        <v>37</v>
      </c>
      <c r="C686" s="5">
        <v>42380</v>
      </c>
      <c r="D686" s="4">
        <v>27885.9</v>
      </c>
      <c r="E686" s="1">
        <f t="shared" si="54"/>
        <v>2016</v>
      </c>
      <c r="F686" s="1">
        <f t="shared" si="55"/>
        <v>0.5</v>
      </c>
      <c r="G686" s="1">
        <f t="shared" si="56"/>
        <v>14.5</v>
      </c>
      <c r="H686" s="6">
        <f t="shared" si="57"/>
        <v>1859.9895300000001</v>
      </c>
      <c r="I686" s="4">
        <f t="shared" si="58"/>
        <v>26969.848185000003</v>
      </c>
    </row>
    <row r="687" spans="1:9" x14ac:dyDescent="0.2">
      <c r="A687" s="1" t="s">
        <v>34</v>
      </c>
      <c r="B687" s="1" t="s">
        <v>37</v>
      </c>
      <c r="C687" s="5">
        <v>42388</v>
      </c>
      <c r="D687" s="4">
        <v>116897.12</v>
      </c>
      <c r="E687" s="1">
        <f t="shared" si="54"/>
        <v>2016</v>
      </c>
      <c r="F687" s="1">
        <f t="shared" si="55"/>
        <v>0.5</v>
      </c>
      <c r="G687" s="1">
        <f t="shared" si="56"/>
        <v>14.5</v>
      </c>
      <c r="H687" s="6">
        <f t="shared" si="57"/>
        <v>7797.0379039999989</v>
      </c>
      <c r="I687" s="4">
        <f t="shared" si="58"/>
        <v>113057.04960799999</v>
      </c>
    </row>
    <row r="688" spans="1:9" x14ac:dyDescent="0.2">
      <c r="A688" s="1" t="s">
        <v>34</v>
      </c>
      <c r="B688" s="1" t="s">
        <v>37</v>
      </c>
      <c r="C688" s="5">
        <v>42396</v>
      </c>
      <c r="D688" s="4">
        <v>80780.41</v>
      </c>
      <c r="E688" s="1">
        <f t="shared" si="54"/>
        <v>2016</v>
      </c>
      <c r="F688" s="1">
        <f t="shared" si="55"/>
        <v>0.5</v>
      </c>
      <c r="G688" s="1">
        <f t="shared" si="56"/>
        <v>14.5</v>
      </c>
      <c r="H688" s="6">
        <f t="shared" si="57"/>
        <v>5388.053347</v>
      </c>
      <c r="I688" s="4">
        <f t="shared" si="58"/>
        <v>78126.773531500003</v>
      </c>
    </row>
    <row r="689" spans="1:9" x14ac:dyDescent="0.2">
      <c r="A689" s="1" t="s">
        <v>34</v>
      </c>
      <c r="B689" s="1" t="s">
        <v>37</v>
      </c>
      <c r="C689" s="5">
        <v>42467</v>
      </c>
      <c r="D689" s="4">
        <v>89815.69</v>
      </c>
      <c r="E689" s="1">
        <f t="shared" si="54"/>
        <v>2016</v>
      </c>
      <c r="F689" s="1">
        <f t="shared" si="55"/>
        <v>0.5</v>
      </c>
      <c r="G689" s="1">
        <f t="shared" si="56"/>
        <v>14.5</v>
      </c>
      <c r="H689" s="6">
        <f t="shared" si="57"/>
        <v>5990.7065229999998</v>
      </c>
      <c r="I689" s="4">
        <f t="shared" si="58"/>
        <v>86865.244583499996</v>
      </c>
    </row>
    <row r="690" spans="1:9" x14ac:dyDescent="0.2">
      <c r="A690" s="1" t="s">
        <v>34</v>
      </c>
      <c r="B690" s="1" t="s">
        <v>37</v>
      </c>
      <c r="C690" s="5">
        <v>42487</v>
      </c>
      <c r="D690" s="4">
        <v>1967.42</v>
      </c>
      <c r="E690" s="1">
        <f t="shared" si="54"/>
        <v>2016</v>
      </c>
      <c r="F690" s="1">
        <f t="shared" si="55"/>
        <v>0.5</v>
      </c>
      <c r="G690" s="1">
        <f t="shared" si="56"/>
        <v>14.5</v>
      </c>
      <c r="H690" s="6">
        <f t="shared" si="57"/>
        <v>131.22691399999999</v>
      </c>
      <c r="I690" s="4">
        <f t="shared" si="58"/>
        <v>1902.7902529999999</v>
      </c>
    </row>
    <row r="691" spans="1:9" x14ac:dyDescent="0.2">
      <c r="A691" s="1" t="s">
        <v>34</v>
      </c>
      <c r="B691" s="1" t="s">
        <v>37</v>
      </c>
      <c r="C691" s="5">
        <v>42641</v>
      </c>
      <c r="D691" s="4">
        <v>265463.24</v>
      </c>
      <c r="E691" s="1">
        <f t="shared" si="54"/>
        <v>2016</v>
      </c>
      <c r="F691" s="1">
        <f t="shared" si="55"/>
        <v>0.5</v>
      </c>
      <c r="G691" s="1">
        <f t="shared" si="56"/>
        <v>14.5</v>
      </c>
      <c r="H691" s="6">
        <f t="shared" si="57"/>
        <v>17706.398107999998</v>
      </c>
      <c r="I691" s="4">
        <f t="shared" si="58"/>
        <v>256742.77256599997</v>
      </c>
    </row>
    <row r="692" spans="1:9" x14ac:dyDescent="0.2">
      <c r="A692" s="1" t="s">
        <v>34</v>
      </c>
      <c r="B692" s="1" t="s">
        <v>37</v>
      </c>
      <c r="C692" s="5">
        <v>42725</v>
      </c>
      <c r="D692" s="4">
        <v>14200.099999999999</v>
      </c>
      <c r="E692" s="1">
        <f t="shared" si="54"/>
        <v>2016</v>
      </c>
      <c r="F692" s="1">
        <f t="shared" si="55"/>
        <v>0.5</v>
      </c>
      <c r="G692" s="1">
        <f t="shared" si="56"/>
        <v>14.5</v>
      </c>
      <c r="H692" s="6">
        <f t="shared" si="57"/>
        <v>947.14666999999986</v>
      </c>
      <c r="I692" s="4">
        <f t="shared" si="58"/>
        <v>13733.626714999999</v>
      </c>
    </row>
    <row r="693" spans="1:9" x14ac:dyDescent="0.2">
      <c r="A693" s="1" t="s">
        <v>34</v>
      </c>
      <c r="B693" s="1" t="s">
        <v>740</v>
      </c>
      <c r="C693" s="5">
        <v>37257</v>
      </c>
      <c r="D693" s="4">
        <v>0</v>
      </c>
      <c r="E693" s="1">
        <f t="shared" si="54"/>
        <v>2002</v>
      </c>
      <c r="F693" s="1">
        <f t="shared" si="55"/>
        <v>0</v>
      </c>
      <c r="G693" s="1">
        <f t="shared" si="56"/>
        <v>0</v>
      </c>
      <c r="H693" s="6">
        <f t="shared" si="57"/>
        <v>0</v>
      </c>
      <c r="I693" s="4">
        <f t="shared" si="58"/>
        <v>0</v>
      </c>
    </row>
    <row r="694" spans="1:9" x14ac:dyDescent="0.2">
      <c r="A694" s="1" t="s">
        <v>34</v>
      </c>
      <c r="B694" s="1" t="s">
        <v>740</v>
      </c>
      <c r="C694" s="5">
        <v>38646</v>
      </c>
      <c r="D694" s="4">
        <v>2560.23</v>
      </c>
      <c r="E694" s="1">
        <f t="shared" si="54"/>
        <v>2005</v>
      </c>
      <c r="F694" s="1">
        <f t="shared" si="55"/>
        <v>11.5</v>
      </c>
      <c r="G694" s="1">
        <f t="shared" si="56"/>
        <v>3.5</v>
      </c>
      <c r="H694" s="6">
        <f t="shared" si="57"/>
        <v>170.76734099999999</v>
      </c>
      <c r="I694" s="4">
        <f t="shared" si="58"/>
        <v>597.68569349999996</v>
      </c>
    </row>
    <row r="695" spans="1:9" x14ac:dyDescent="0.2">
      <c r="A695" s="1" t="s">
        <v>34</v>
      </c>
      <c r="B695" s="1" t="s">
        <v>740</v>
      </c>
      <c r="C695" s="5">
        <v>41675</v>
      </c>
      <c r="D695" s="4">
        <v>24464.34</v>
      </c>
      <c r="E695" s="1">
        <f t="shared" si="54"/>
        <v>2014</v>
      </c>
      <c r="F695" s="1">
        <f t="shared" si="55"/>
        <v>2.5</v>
      </c>
      <c r="G695" s="1">
        <f t="shared" si="56"/>
        <v>12.5</v>
      </c>
      <c r="H695" s="6">
        <f t="shared" si="57"/>
        <v>1631.7714779999999</v>
      </c>
      <c r="I695" s="4">
        <f t="shared" si="58"/>
        <v>20397.143474999997</v>
      </c>
    </row>
    <row r="696" spans="1:9" x14ac:dyDescent="0.2">
      <c r="A696" s="1" t="s">
        <v>34</v>
      </c>
      <c r="B696" s="1" t="s">
        <v>740</v>
      </c>
      <c r="C696" s="5">
        <v>41791</v>
      </c>
      <c r="D696" s="4">
        <v>58284.65</v>
      </c>
      <c r="E696" s="1">
        <f t="shared" si="54"/>
        <v>2014</v>
      </c>
      <c r="F696" s="1">
        <f t="shared" si="55"/>
        <v>2.5</v>
      </c>
      <c r="G696" s="1">
        <f t="shared" si="56"/>
        <v>12.5</v>
      </c>
      <c r="H696" s="6">
        <f t="shared" si="57"/>
        <v>3887.586155</v>
      </c>
      <c r="I696" s="4">
        <f t="shared" si="58"/>
        <v>48594.826937500002</v>
      </c>
    </row>
    <row r="697" spans="1:9" x14ac:dyDescent="0.2">
      <c r="A697" s="1" t="s">
        <v>34</v>
      </c>
      <c r="B697" s="1" t="s">
        <v>740</v>
      </c>
      <c r="C697" s="5">
        <v>42003</v>
      </c>
      <c r="D697" s="4">
        <v>108668.01</v>
      </c>
      <c r="E697" s="1">
        <f t="shared" si="54"/>
        <v>2014</v>
      </c>
      <c r="F697" s="1">
        <f t="shared" si="55"/>
        <v>2.5</v>
      </c>
      <c r="G697" s="1">
        <f t="shared" si="56"/>
        <v>12.5</v>
      </c>
      <c r="H697" s="6">
        <f t="shared" si="57"/>
        <v>7248.1562669999994</v>
      </c>
      <c r="I697" s="4">
        <f t="shared" si="58"/>
        <v>90601.953337499988</v>
      </c>
    </row>
    <row r="698" spans="1:9" x14ac:dyDescent="0.2">
      <c r="A698" s="1" t="s">
        <v>34</v>
      </c>
      <c r="B698" s="1" t="s">
        <v>740</v>
      </c>
      <c r="C698" s="5">
        <v>42034</v>
      </c>
      <c r="D698" s="4">
        <v>77892.56</v>
      </c>
      <c r="E698" s="1">
        <f t="shared" si="54"/>
        <v>2015</v>
      </c>
      <c r="F698" s="1">
        <f t="shared" si="55"/>
        <v>1.5</v>
      </c>
      <c r="G698" s="1">
        <f t="shared" si="56"/>
        <v>13.5</v>
      </c>
      <c r="H698" s="6">
        <f t="shared" si="57"/>
        <v>5195.4337519999999</v>
      </c>
      <c r="I698" s="4">
        <f t="shared" si="58"/>
        <v>70138.355651999998</v>
      </c>
    </row>
    <row r="699" spans="1:9" x14ac:dyDescent="0.2">
      <c r="A699" s="1" t="s">
        <v>34</v>
      </c>
      <c r="B699" s="1" t="s">
        <v>740</v>
      </c>
      <c r="C699" s="5">
        <v>42339</v>
      </c>
      <c r="D699" s="4">
        <v>-118.91</v>
      </c>
      <c r="E699" s="1">
        <f t="shared" si="54"/>
        <v>2015</v>
      </c>
      <c r="F699" s="1">
        <f t="shared" si="55"/>
        <v>1.5</v>
      </c>
      <c r="G699" s="1">
        <f t="shared" si="56"/>
        <v>13.5</v>
      </c>
      <c r="H699" s="6">
        <f t="shared" si="57"/>
        <v>-7.9312969999999989</v>
      </c>
      <c r="I699" s="4">
        <f t="shared" si="58"/>
        <v>-107.07250949999998</v>
      </c>
    </row>
    <row r="700" spans="1:9" x14ac:dyDescent="0.2">
      <c r="A700" s="1" t="s">
        <v>34</v>
      </c>
      <c r="B700" s="1" t="s">
        <v>740</v>
      </c>
      <c r="C700" s="5">
        <v>42451</v>
      </c>
      <c r="D700" s="4">
        <v>597469.35</v>
      </c>
      <c r="E700" s="1">
        <f t="shared" si="54"/>
        <v>2016</v>
      </c>
      <c r="F700" s="1">
        <f t="shared" si="55"/>
        <v>0.5</v>
      </c>
      <c r="G700" s="1">
        <f t="shared" si="56"/>
        <v>14.5</v>
      </c>
      <c r="H700" s="6">
        <f t="shared" si="57"/>
        <v>39851.205644999995</v>
      </c>
      <c r="I700" s="4">
        <f t="shared" si="58"/>
        <v>577842.48185249988</v>
      </c>
    </row>
    <row r="701" spans="1:9" x14ac:dyDescent="0.2">
      <c r="A701" s="1" t="s">
        <v>34</v>
      </c>
      <c r="B701" s="1" t="s">
        <v>30</v>
      </c>
      <c r="C701" s="5">
        <v>27030</v>
      </c>
      <c r="D701" s="4">
        <v>181.81</v>
      </c>
      <c r="E701" s="1">
        <f t="shared" si="54"/>
        <v>1974</v>
      </c>
      <c r="F701" s="1">
        <f t="shared" si="55"/>
        <v>42.5</v>
      </c>
      <c r="G701" s="1">
        <f t="shared" si="56"/>
        <v>-27.5</v>
      </c>
      <c r="H701" s="6">
        <f t="shared" si="57"/>
        <v>0</v>
      </c>
      <c r="I701" s="4">
        <f t="shared" si="58"/>
        <v>0</v>
      </c>
    </row>
    <row r="702" spans="1:9" x14ac:dyDescent="0.2">
      <c r="A702" s="1" t="s">
        <v>34</v>
      </c>
      <c r="B702" s="1" t="s">
        <v>30</v>
      </c>
      <c r="C702" s="5">
        <v>27395</v>
      </c>
      <c r="D702" s="4">
        <v>559.09</v>
      </c>
      <c r="E702" s="1">
        <f t="shared" si="54"/>
        <v>1975</v>
      </c>
      <c r="F702" s="1">
        <f t="shared" si="55"/>
        <v>41.5</v>
      </c>
      <c r="G702" s="1">
        <f t="shared" si="56"/>
        <v>-26.5</v>
      </c>
      <c r="H702" s="6">
        <f t="shared" si="57"/>
        <v>0</v>
      </c>
      <c r="I702" s="4">
        <f t="shared" si="58"/>
        <v>0</v>
      </c>
    </row>
    <row r="703" spans="1:9" x14ac:dyDescent="0.2">
      <c r="A703" s="1" t="s">
        <v>34</v>
      </c>
      <c r="B703" s="1" t="s">
        <v>30</v>
      </c>
      <c r="C703" s="5">
        <v>27760</v>
      </c>
      <c r="D703" s="4">
        <v>2422.69</v>
      </c>
      <c r="E703" s="1">
        <f t="shared" si="54"/>
        <v>1976</v>
      </c>
      <c r="F703" s="1">
        <f t="shared" si="55"/>
        <v>40.5</v>
      </c>
      <c r="G703" s="1">
        <f t="shared" si="56"/>
        <v>-25.5</v>
      </c>
      <c r="H703" s="6">
        <f t="shared" si="57"/>
        <v>0</v>
      </c>
      <c r="I703" s="4">
        <f t="shared" si="58"/>
        <v>0</v>
      </c>
    </row>
    <row r="704" spans="1:9" x14ac:dyDescent="0.2">
      <c r="A704" s="1" t="s">
        <v>34</v>
      </c>
      <c r="B704" s="1" t="s">
        <v>30</v>
      </c>
      <c r="C704" s="5">
        <v>28126</v>
      </c>
      <c r="D704" s="4">
        <v>983</v>
      </c>
      <c r="E704" s="1">
        <f t="shared" si="54"/>
        <v>1977</v>
      </c>
      <c r="F704" s="1">
        <f t="shared" si="55"/>
        <v>39.5</v>
      </c>
      <c r="G704" s="1">
        <f t="shared" si="56"/>
        <v>-24.5</v>
      </c>
      <c r="H704" s="6">
        <f t="shared" si="57"/>
        <v>0</v>
      </c>
      <c r="I704" s="4">
        <f t="shared" si="58"/>
        <v>0</v>
      </c>
    </row>
    <row r="705" spans="1:9" x14ac:dyDescent="0.2">
      <c r="A705" s="1" t="s">
        <v>34</v>
      </c>
      <c r="B705" s="1" t="s">
        <v>30</v>
      </c>
      <c r="C705" s="5">
        <v>28856</v>
      </c>
      <c r="D705" s="4">
        <v>3258.38</v>
      </c>
      <c r="E705" s="1">
        <f t="shared" si="54"/>
        <v>1979</v>
      </c>
      <c r="F705" s="1">
        <f t="shared" si="55"/>
        <v>37.5</v>
      </c>
      <c r="G705" s="1">
        <f t="shared" si="56"/>
        <v>-22.5</v>
      </c>
      <c r="H705" s="6">
        <f t="shared" si="57"/>
        <v>0</v>
      </c>
      <c r="I705" s="4">
        <f t="shared" si="58"/>
        <v>0</v>
      </c>
    </row>
    <row r="706" spans="1:9" x14ac:dyDescent="0.2">
      <c r="A706" s="1" t="s">
        <v>34</v>
      </c>
      <c r="B706" s="1" t="s">
        <v>30</v>
      </c>
      <c r="C706" s="5">
        <v>29221</v>
      </c>
      <c r="D706" s="4">
        <v>1399.02</v>
      </c>
      <c r="E706" s="1">
        <f t="shared" si="54"/>
        <v>1980</v>
      </c>
      <c r="F706" s="1">
        <f t="shared" si="55"/>
        <v>36.5</v>
      </c>
      <c r="G706" s="1">
        <f t="shared" si="56"/>
        <v>-21.5</v>
      </c>
      <c r="H706" s="6">
        <f t="shared" si="57"/>
        <v>0</v>
      </c>
      <c r="I706" s="4">
        <f t="shared" si="58"/>
        <v>0</v>
      </c>
    </row>
    <row r="707" spans="1:9" x14ac:dyDescent="0.2">
      <c r="A707" s="1" t="s">
        <v>34</v>
      </c>
      <c r="B707" s="1" t="s">
        <v>30</v>
      </c>
      <c r="C707" s="5">
        <v>29587</v>
      </c>
      <c r="D707" s="4">
        <v>23150.799999999999</v>
      </c>
      <c r="E707" s="1">
        <f t="shared" si="54"/>
        <v>1981</v>
      </c>
      <c r="F707" s="1">
        <f t="shared" si="55"/>
        <v>35.5</v>
      </c>
      <c r="G707" s="1">
        <f t="shared" si="56"/>
        <v>-20.5</v>
      </c>
      <c r="H707" s="6">
        <f t="shared" si="57"/>
        <v>0</v>
      </c>
      <c r="I707" s="4">
        <f t="shared" si="58"/>
        <v>0</v>
      </c>
    </row>
    <row r="708" spans="1:9" x14ac:dyDescent="0.2">
      <c r="A708" s="1" t="s">
        <v>34</v>
      </c>
      <c r="B708" s="1" t="s">
        <v>30</v>
      </c>
      <c r="C708" s="5">
        <v>29952</v>
      </c>
      <c r="D708" s="4">
        <v>1613.3200000000002</v>
      </c>
      <c r="E708" s="1">
        <f t="shared" si="54"/>
        <v>1982</v>
      </c>
      <c r="F708" s="1">
        <f t="shared" si="55"/>
        <v>34.5</v>
      </c>
      <c r="G708" s="1">
        <f t="shared" si="56"/>
        <v>-19.5</v>
      </c>
      <c r="H708" s="6">
        <f t="shared" si="57"/>
        <v>0</v>
      </c>
      <c r="I708" s="4">
        <f t="shared" si="58"/>
        <v>0</v>
      </c>
    </row>
    <row r="709" spans="1:9" x14ac:dyDescent="0.2">
      <c r="A709" s="1" t="s">
        <v>34</v>
      </c>
      <c r="B709" s="1" t="s">
        <v>30</v>
      </c>
      <c r="C709" s="5">
        <v>30682</v>
      </c>
      <c r="D709" s="4">
        <v>59419.64</v>
      </c>
      <c r="E709" s="1">
        <f t="shared" ref="E709:E772" si="59">YEAR(C709)</f>
        <v>1984</v>
      </c>
      <c r="F709" s="1">
        <f t="shared" ref="F709:F772" si="60">IF(D709&lt;&gt;0,YEARFRAC($D$1,DATE(YEAR(C709),6,30),0),)</f>
        <v>32.5</v>
      </c>
      <c r="G709" s="1">
        <f t="shared" ref="G709:G772" si="61">IF(F709&lt;&gt;0,$F$1-F709,0)</f>
        <v>-17.5</v>
      </c>
      <c r="H709" s="6">
        <f t="shared" ref="H709:H772" si="62">IF(G709&lt;=0,0,D709*$H$1)</f>
        <v>0</v>
      </c>
      <c r="I709" s="4">
        <f t="shared" ref="I709:I772" si="63">G709*H709</f>
        <v>0</v>
      </c>
    </row>
    <row r="710" spans="1:9" x14ac:dyDescent="0.2">
      <c r="A710" s="1" t="s">
        <v>34</v>
      </c>
      <c r="B710" s="1" t="s">
        <v>30</v>
      </c>
      <c r="C710" s="5">
        <v>31048</v>
      </c>
      <c r="D710" s="4">
        <v>30468.41</v>
      </c>
      <c r="E710" s="1">
        <f t="shared" si="59"/>
        <v>1985</v>
      </c>
      <c r="F710" s="1">
        <f t="shared" si="60"/>
        <v>31.5</v>
      </c>
      <c r="G710" s="1">
        <f t="shared" si="61"/>
        <v>-16.5</v>
      </c>
      <c r="H710" s="6">
        <f t="shared" si="62"/>
        <v>0</v>
      </c>
      <c r="I710" s="4">
        <f t="shared" si="63"/>
        <v>0</v>
      </c>
    </row>
    <row r="711" spans="1:9" x14ac:dyDescent="0.2">
      <c r="A711" s="1" t="s">
        <v>34</v>
      </c>
      <c r="B711" s="1" t="s">
        <v>30</v>
      </c>
      <c r="C711" s="5">
        <v>31413</v>
      </c>
      <c r="D711" s="4">
        <v>110534.62</v>
      </c>
      <c r="E711" s="1">
        <f t="shared" si="59"/>
        <v>1986</v>
      </c>
      <c r="F711" s="1">
        <f t="shared" si="60"/>
        <v>30.5</v>
      </c>
      <c r="G711" s="1">
        <f t="shared" si="61"/>
        <v>-15.5</v>
      </c>
      <c r="H711" s="6">
        <f t="shared" si="62"/>
        <v>0</v>
      </c>
      <c r="I711" s="4">
        <f t="shared" si="63"/>
        <v>0</v>
      </c>
    </row>
    <row r="712" spans="1:9" x14ac:dyDescent="0.2">
      <c r="A712" s="1" t="s">
        <v>34</v>
      </c>
      <c r="B712" s="1" t="s">
        <v>30</v>
      </c>
      <c r="C712" s="5">
        <v>31778</v>
      </c>
      <c r="D712" s="4">
        <v>96459.24</v>
      </c>
      <c r="E712" s="1">
        <f t="shared" si="59"/>
        <v>1987</v>
      </c>
      <c r="F712" s="1">
        <f t="shared" si="60"/>
        <v>29.5</v>
      </c>
      <c r="G712" s="1">
        <f t="shared" si="61"/>
        <v>-14.5</v>
      </c>
      <c r="H712" s="6">
        <f t="shared" si="62"/>
        <v>0</v>
      </c>
      <c r="I712" s="4">
        <f t="shared" si="63"/>
        <v>0</v>
      </c>
    </row>
    <row r="713" spans="1:9" x14ac:dyDescent="0.2">
      <c r="A713" s="1" t="s">
        <v>34</v>
      </c>
      <c r="B713" s="1" t="s">
        <v>30</v>
      </c>
      <c r="C713" s="5">
        <v>32143</v>
      </c>
      <c r="D713" s="4">
        <v>7537.51</v>
      </c>
      <c r="E713" s="1">
        <f t="shared" si="59"/>
        <v>1988</v>
      </c>
      <c r="F713" s="1">
        <f t="shared" si="60"/>
        <v>28.5</v>
      </c>
      <c r="G713" s="1">
        <f t="shared" si="61"/>
        <v>-13.5</v>
      </c>
      <c r="H713" s="6">
        <f t="shared" si="62"/>
        <v>0</v>
      </c>
      <c r="I713" s="4">
        <f t="shared" si="63"/>
        <v>0</v>
      </c>
    </row>
    <row r="714" spans="1:9" x14ac:dyDescent="0.2">
      <c r="A714" s="1" t="s">
        <v>34</v>
      </c>
      <c r="B714" s="1" t="s">
        <v>30</v>
      </c>
      <c r="C714" s="5">
        <v>32509</v>
      </c>
      <c r="D714" s="4">
        <v>3974.15</v>
      </c>
      <c r="E714" s="1">
        <f t="shared" si="59"/>
        <v>1989</v>
      </c>
      <c r="F714" s="1">
        <f t="shared" si="60"/>
        <v>27.5</v>
      </c>
      <c r="G714" s="1">
        <f t="shared" si="61"/>
        <v>-12.5</v>
      </c>
      <c r="H714" s="6">
        <f t="shared" si="62"/>
        <v>0</v>
      </c>
      <c r="I714" s="4">
        <f t="shared" si="63"/>
        <v>0</v>
      </c>
    </row>
    <row r="715" spans="1:9" x14ac:dyDescent="0.2">
      <c r="A715" s="1" t="s">
        <v>34</v>
      </c>
      <c r="B715" s="1" t="s">
        <v>30</v>
      </c>
      <c r="C715" s="5">
        <v>32874</v>
      </c>
      <c r="D715" s="4">
        <v>22665.050000000003</v>
      </c>
      <c r="E715" s="1">
        <f t="shared" si="59"/>
        <v>1990</v>
      </c>
      <c r="F715" s="1">
        <f t="shared" si="60"/>
        <v>26.5</v>
      </c>
      <c r="G715" s="1">
        <f t="shared" si="61"/>
        <v>-11.5</v>
      </c>
      <c r="H715" s="6">
        <f t="shared" si="62"/>
        <v>0</v>
      </c>
      <c r="I715" s="4">
        <f t="shared" si="63"/>
        <v>0</v>
      </c>
    </row>
    <row r="716" spans="1:9" x14ac:dyDescent="0.2">
      <c r="A716" s="1" t="s">
        <v>34</v>
      </c>
      <c r="B716" s="1" t="s">
        <v>30</v>
      </c>
      <c r="C716" s="5">
        <v>33239</v>
      </c>
      <c r="D716" s="4">
        <v>39493.11</v>
      </c>
      <c r="E716" s="1">
        <f t="shared" si="59"/>
        <v>1991</v>
      </c>
      <c r="F716" s="1">
        <f t="shared" si="60"/>
        <v>25.5</v>
      </c>
      <c r="G716" s="1">
        <f t="shared" si="61"/>
        <v>-10.5</v>
      </c>
      <c r="H716" s="6">
        <f t="shared" si="62"/>
        <v>0</v>
      </c>
      <c r="I716" s="4">
        <f t="shared" si="63"/>
        <v>0</v>
      </c>
    </row>
    <row r="717" spans="1:9" x14ac:dyDescent="0.2">
      <c r="A717" s="1" t="s">
        <v>34</v>
      </c>
      <c r="B717" s="1" t="s">
        <v>30</v>
      </c>
      <c r="C717" s="5">
        <v>33604</v>
      </c>
      <c r="D717" s="4">
        <v>112164.92</v>
      </c>
      <c r="E717" s="1">
        <f t="shared" si="59"/>
        <v>1992</v>
      </c>
      <c r="F717" s="1">
        <f t="shared" si="60"/>
        <v>24.5</v>
      </c>
      <c r="G717" s="1">
        <f t="shared" si="61"/>
        <v>-9.5</v>
      </c>
      <c r="H717" s="6">
        <f t="shared" si="62"/>
        <v>0</v>
      </c>
      <c r="I717" s="4">
        <f t="shared" si="63"/>
        <v>0</v>
      </c>
    </row>
    <row r="718" spans="1:9" x14ac:dyDescent="0.2">
      <c r="A718" s="1" t="s">
        <v>34</v>
      </c>
      <c r="B718" s="1" t="s">
        <v>30</v>
      </c>
      <c r="C718" s="5">
        <v>33970</v>
      </c>
      <c r="D718" s="4">
        <v>97808.010000000009</v>
      </c>
      <c r="E718" s="1">
        <f t="shared" si="59"/>
        <v>1993</v>
      </c>
      <c r="F718" s="1">
        <f t="shared" si="60"/>
        <v>23.5</v>
      </c>
      <c r="G718" s="1">
        <f t="shared" si="61"/>
        <v>-8.5</v>
      </c>
      <c r="H718" s="6">
        <f t="shared" si="62"/>
        <v>0</v>
      </c>
      <c r="I718" s="4">
        <f t="shared" si="63"/>
        <v>0</v>
      </c>
    </row>
    <row r="719" spans="1:9" x14ac:dyDescent="0.2">
      <c r="A719" s="1" t="s">
        <v>34</v>
      </c>
      <c r="B719" s="1" t="s">
        <v>30</v>
      </c>
      <c r="C719" s="5">
        <v>34335</v>
      </c>
      <c r="D719" s="4">
        <v>624741.96</v>
      </c>
      <c r="E719" s="1">
        <f t="shared" si="59"/>
        <v>1994</v>
      </c>
      <c r="F719" s="1">
        <f t="shared" si="60"/>
        <v>22.5</v>
      </c>
      <c r="G719" s="1">
        <f t="shared" si="61"/>
        <v>-7.5</v>
      </c>
      <c r="H719" s="6">
        <f t="shared" si="62"/>
        <v>0</v>
      </c>
      <c r="I719" s="4">
        <f t="shared" si="63"/>
        <v>0</v>
      </c>
    </row>
    <row r="720" spans="1:9" x14ac:dyDescent="0.2">
      <c r="A720" s="1" t="s">
        <v>34</v>
      </c>
      <c r="B720" s="1" t="s">
        <v>30</v>
      </c>
      <c r="C720" s="5">
        <v>34700</v>
      </c>
      <c r="D720" s="4">
        <v>145.69999999999999</v>
      </c>
      <c r="E720" s="1">
        <f t="shared" si="59"/>
        <v>1995</v>
      </c>
      <c r="F720" s="1">
        <f t="shared" si="60"/>
        <v>21.5</v>
      </c>
      <c r="G720" s="1">
        <f t="shared" si="61"/>
        <v>-6.5</v>
      </c>
      <c r="H720" s="6">
        <f t="shared" si="62"/>
        <v>0</v>
      </c>
      <c r="I720" s="4">
        <f t="shared" si="63"/>
        <v>0</v>
      </c>
    </row>
    <row r="721" spans="1:9" x14ac:dyDescent="0.2">
      <c r="A721" s="1" t="s">
        <v>34</v>
      </c>
      <c r="B721" s="1" t="s">
        <v>30</v>
      </c>
      <c r="C721" s="5">
        <v>35065</v>
      </c>
      <c r="D721" s="4">
        <v>73364.650000000009</v>
      </c>
      <c r="E721" s="1">
        <f t="shared" si="59"/>
        <v>1996</v>
      </c>
      <c r="F721" s="1">
        <f t="shared" si="60"/>
        <v>20.5</v>
      </c>
      <c r="G721" s="1">
        <f t="shared" si="61"/>
        <v>-5.5</v>
      </c>
      <c r="H721" s="6">
        <f t="shared" si="62"/>
        <v>0</v>
      </c>
      <c r="I721" s="4">
        <f t="shared" si="63"/>
        <v>0</v>
      </c>
    </row>
    <row r="722" spans="1:9" x14ac:dyDescent="0.2">
      <c r="A722" s="1" t="s">
        <v>34</v>
      </c>
      <c r="B722" s="1" t="s">
        <v>30</v>
      </c>
      <c r="C722" s="5">
        <v>35431</v>
      </c>
      <c r="D722" s="4">
        <v>115475.59999999999</v>
      </c>
      <c r="E722" s="1">
        <f t="shared" si="59"/>
        <v>1997</v>
      </c>
      <c r="F722" s="1">
        <f t="shared" si="60"/>
        <v>19.5</v>
      </c>
      <c r="G722" s="1">
        <f t="shared" si="61"/>
        <v>-4.5</v>
      </c>
      <c r="H722" s="6">
        <f t="shared" si="62"/>
        <v>0</v>
      </c>
      <c r="I722" s="4">
        <f t="shared" si="63"/>
        <v>0</v>
      </c>
    </row>
    <row r="723" spans="1:9" x14ac:dyDescent="0.2">
      <c r="A723" s="1" t="s">
        <v>34</v>
      </c>
      <c r="B723" s="1" t="s">
        <v>30</v>
      </c>
      <c r="C723" s="5">
        <v>35796</v>
      </c>
      <c r="D723" s="4">
        <v>65445.640000000007</v>
      </c>
      <c r="E723" s="1">
        <f t="shared" si="59"/>
        <v>1998</v>
      </c>
      <c r="F723" s="1">
        <f t="shared" si="60"/>
        <v>18.5</v>
      </c>
      <c r="G723" s="1">
        <f t="shared" si="61"/>
        <v>-3.5</v>
      </c>
      <c r="H723" s="6">
        <f t="shared" si="62"/>
        <v>0</v>
      </c>
      <c r="I723" s="4">
        <f t="shared" si="63"/>
        <v>0</v>
      </c>
    </row>
    <row r="724" spans="1:9" x14ac:dyDescent="0.2">
      <c r="A724" s="1" t="s">
        <v>34</v>
      </c>
      <c r="B724" s="1" t="s">
        <v>30</v>
      </c>
      <c r="C724" s="5">
        <v>36161</v>
      </c>
      <c r="D724" s="4">
        <v>234846.34</v>
      </c>
      <c r="E724" s="1">
        <f t="shared" si="59"/>
        <v>1999</v>
      </c>
      <c r="F724" s="1">
        <f t="shared" si="60"/>
        <v>17.5</v>
      </c>
      <c r="G724" s="1">
        <f t="shared" si="61"/>
        <v>-2.5</v>
      </c>
      <c r="H724" s="6">
        <f t="shared" si="62"/>
        <v>0</v>
      </c>
      <c r="I724" s="4">
        <f t="shared" si="63"/>
        <v>0</v>
      </c>
    </row>
    <row r="725" spans="1:9" x14ac:dyDescent="0.2">
      <c r="A725" s="1" t="s">
        <v>34</v>
      </c>
      <c r="B725" s="1" t="s">
        <v>30</v>
      </c>
      <c r="C725" s="5">
        <v>36526</v>
      </c>
      <c r="D725" s="4">
        <v>357275.65</v>
      </c>
      <c r="E725" s="1">
        <f t="shared" si="59"/>
        <v>2000</v>
      </c>
      <c r="F725" s="1">
        <f t="shared" si="60"/>
        <v>16.5</v>
      </c>
      <c r="G725" s="1">
        <f t="shared" si="61"/>
        <v>-1.5</v>
      </c>
      <c r="H725" s="6">
        <f t="shared" si="62"/>
        <v>0</v>
      </c>
      <c r="I725" s="4">
        <f t="shared" si="63"/>
        <v>0</v>
      </c>
    </row>
    <row r="726" spans="1:9" x14ac:dyDescent="0.2">
      <c r="A726" s="1" t="s">
        <v>34</v>
      </c>
      <c r="B726" s="1" t="s">
        <v>30</v>
      </c>
      <c r="C726" s="5">
        <v>36892</v>
      </c>
      <c r="D726" s="4">
        <v>143881.29</v>
      </c>
      <c r="E726" s="1">
        <f t="shared" si="59"/>
        <v>2001</v>
      </c>
      <c r="F726" s="1">
        <f t="shared" si="60"/>
        <v>15.5</v>
      </c>
      <c r="G726" s="1">
        <f t="shared" si="61"/>
        <v>-0.5</v>
      </c>
      <c r="H726" s="6">
        <f t="shared" si="62"/>
        <v>0</v>
      </c>
      <c r="I726" s="4">
        <f t="shared" si="63"/>
        <v>0</v>
      </c>
    </row>
    <row r="727" spans="1:9" x14ac:dyDescent="0.2">
      <c r="A727" s="1" t="s">
        <v>34</v>
      </c>
      <c r="B727" s="1" t="s">
        <v>30</v>
      </c>
      <c r="C727" s="5">
        <v>37257</v>
      </c>
      <c r="D727" s="4">
        <v>65672.31</v>
      </c>
      <c r="E727" s="1">
        <f t="shared" si="59"/>
        <v>2002</v>
      </c>
      <c r="F727" s="1">
        <f t="shared" si="60"/>
        <v>14.5</v>
      </c>
      <c r="G727" s="1">
        <f t="shared" si="61"/>
        <v>0.5</v>
      </c>
      <c r="H727" s="6">
        <f t="shared" si="62"/>
        <v>4380.3430769999995</v>
      </c>
      <c r="I727" s="4">
        <f t="shared" si="63"/>
        <v>2190.1715384999998</v>
      </c>
    </row>
    <row r="728" spans="1:9" x14ac:dyDescent="0.2">
      <c r="A728" s="1" t="s">
        <v>34</v>
      </c>
      <c r="B728" s="1" t="s">
        <v>30</v>
      </c>
      <c r="C728" s="5">
        <v>37622</v>
      </c>
      <c r="D728" s="4">
        <v>138256.90000000002</v>
      </c>
      <c r="E728" s="1">
        <f t="shared" si="59"/>
        <v>2003</v>
      </c>
      <c r="F728" s="1">
        <f t="shared" si="60"/>
        <v>13.5</v>
      </c>
      <c r="G728" s="1">
        <f t="shared" si="61"/>
        <v>1.5</v>
      </c>
      <c r="H728" s="6">
        <f t="shared" si="62"/>
        <v>9221.7352300000002</v>
      </c>
      <c r="I728" s="4">
        <f t="shared" si="63"/>
        <v>13832.602845000001</v>
      </c>
    </row>
    <row r="729" spans="1:9" x14ac:dyDescent="0.2">
      <c r="A729" s="1" t="s">
        <v>34</v>
      </c>
      <c r="B729" s="1" t="s">
        <v>30</v>
      </c>
      <c r="C729" s="5">
        <v>37987</v>
      </c>
      <c r="D729" s="4">
        <v>301389.65999999997</v>
      </c>
      <c r="E729" s="1">
        <f t="shared" si="59"/>
        <v>2004</v>
      </c>
      <c r="F729" s="1">
        <f t="shared" si="60"/>
        <v>12.5</v>
      </c>
      <c r="G729" s="1">
        <f t="shared" si="61"/>
        <v>2.5</v>
      </c>
      <c r="H729" s="6">
        <f t="shared" si="62"/>
        <v>20102.690321999999</v>
      </c>
      <c r="I729" s="4">
        <f t="shared" si="63"/>
        <v>50256.725804999995</v>
      </c>
    </row>
    <row r="730" spans="1:9" x14ac:dyDescent="0.2">
      <c r="A730" s="1" t="s">
        <v>34</v>
      </c>
      <c r="B730" s="1" t="s">
        <v>30</v>
      </c>
      <c r="C730" s="5">
        <v>38353</v>
      </c>
      <c r="D730" s="4">
        <v>34858.28</v>
      </c>
      <c r="E730" s="1">
        <f t="shared" si="59"/>
        <v>2005</v>
      </c>
      <c r="F730" s="1">
        <f t="shared" si="60"/>
        <v>11.5</v>
      </c>
      <c r="G730" s="1">
        <f t="shared" si="61"/>
        <v>3.5</v>
      </c>
      <c r="H730" s="6">
        <f t="shared" si="62"/>
        <v>2325.0472759999998</v>
      </c>
      <c r="I730" s="4">
        <f t="shared" si="63"/>
        <v>8137.6654659999995</v>
      </c>
    </row>
    <row r="731" spans="1:9" x14ac:dyDescent="0.2">
      <c r="A731" s="1" t="s">
        <v>34</v>
      </c>
      <c r="B731" s="1" t="s">
        <v>30</v>
      </c>
      <c r="C731" s="5">
        <v>38387</v>
      </c>
      <c r="D731" s="4">
        <v>22401.61</v>
      </c>
      <c r="E731" s="1">
        <f t="shared" si="59"/>
        <v>2005</v>
      </c>
      <c r="F731" s="1">
        <f t="shared" si="60"/>
        <v>11.5</v>
      </c>
      <c r="G731" s="1">
        <f t="shared" si="61"/>
        <v>3.5</v>
      </c>
      <c r="H731" s="6">
        <f t="shared" si="62"/>
        <v>1494.1873869999999</v>
      </c>
      <c r="I731" s="4">
        <f t="shared" si="63"/>
        <v>5229.6558544999998</v>
      </c>
    </row>
    <row r="732" spans="1:9" x14ac:dyDescent="0.2">
      <c r="A732" s="1" t="s">
        <v>34</v>
      </c>
      <c r="B732" s="1" t="s">
        <v>30</v>
      </c>
      <c r="C732" s="5">
        <v>38533</v>
      </c>
      <c r="D732" s="4">
        <v>2223.4299999999998</v>
      </c>
      <c r="E732" s="1">
        <f t="shared" si="59"/>
        <v>2005</v>
      </c>
      <c r="F732" s="1">
        <f t="shared" si="60"/>
        <v>11.5</v>
      </c>
      <c r="G732" s="1">
        <f t="shared" si="61"/>
        <v>3.5</v>
      </c>
      <c r="H732" s="6">
        <f t="shared" si="62"/>
        <v>148.30278099999998</v>
      </c>
      <c r="I732" s="4">
        <f t="shared" si="63"/>
        <v>519.05973349999999</v>
      </c>
    </row>
    <row r="733" spans="1:9" x14ac:dyDescent="0.2">
      <c r="A733" s="1" t="s">
        <v>34</v>
      </c>
      <c r="B733" s="1" t="s">
        <v>30</v>
      </c>
      <c r="C733" s="5">
        <v>38568</v>
      </c>
      <c r="D733" s="4">
        <v>2732.29</v>
      </c>
      <c r="E733" s="1">
        <f t="shared" si="59"/>
        <v>2005</v>
      </c>
      <c r="F733" s="1">
        <f t="shared" si="60"/>
        <v>11.5</v>
      </c>
      <c r="G733" s="1">
        <f t="shared" si="61"/>
        <v>3.5</v>
      </c>
      <c r="H733" s="6">
        <f t="shared" si="62"/>
        <v>182.24374299999999</v>
      </c>
      <c r="I733" s="4">
        <f t="shared" si="63"/>
        <v>637.85310049999998</v>
      </c>
    </row>
    <row r="734" spans="1:9" x14ac:dyDescent="0.2">
      <c r="A734" s="1" t="s">
        <v>34</v>
      </c>
      <c r="B734" s="1" t="s">
        <v>30</v>
      </c>
      <c r="C734" s="5">
        <v>38625</v>
      </c>
      <c r="D734" s="4">
        <v>382982</v>
      </c>
      <c r="E734" s="1">
        <f t="shared" si="59"/>
        <v>2005</v>
      </c>
      <c r="F734" s="1">
        <f t="shared" si="60"/>
        <v>11.5</v>
      </c>
      <c r="G734" s="1">
        <f t="shared" si="61"/>
        <v>3.5</v>
      </c>
      <c r="H734" s="6">
        <f t="shared" si="62"/>
        <v>25544.899399999998</v>
      </c>
      <c r="I734" s="4">
        <f t="shared" si="63"/>
        <v>89407.147899999996</v>
      </c>
    </row>
    <row r="735" spans="1:9" x14ac:dyDescent="0.2">
      <c r="A735" s="1" t="s">
        <v>34</v>
      </c>
      <c r="B735" s="1" t="s">
        <v>30</v>
      </c>
      <c r="C735" s="5">
        <v>38687</v>
      </c>
      <c r="D735" s="4">
        <v>8558.89</v>
      </c>
      <c r="E735" s="1">
        <f t="shared" si="59"/>
        <v>2005</v>
      </c>
      <c r="F735" s="1">
        <f t="shared" si="60"/>
        <v>11.5</v>
      </c>
      <c r="G735" s="1">
        <f t="shared" si="61"/>
        <v>3.5</v>
      </c>
      <c r="H735" s="6">
        <f t="shared" si="62"/>
        <v>570.87796299999991</v>
      </c>
      <c r="I735" s="4">
        <f t="shared" si="63"/>
        <v>1998.0728704999997</v>
      </c>
    </row>
    <row r="736" spans="1:9" x14ac:dyDescent="0.2">
      <c r="A736" s="1" t="s">
        <v>34</v>
      </c>
      <c r="B736" s="1" t="s">
        <v>30</v>
      </c>
      <c r="C736" s="5">
        <v>38705</v>
      </c>
      <c r="D736" s="4">
        <v>0</v>
      </c>
      <c r="E736" s="1">
        <f t="shared" si="59"/>
        <v>2005</v>
      </c>
      <c r="F736" s="1">
        <f t="shared" si="60"/>
        <v>0</v>
      </c>
      <c r="G736" s="1">
        <f t="shared" si="61"/>
        <v>0</v>
      </c>
      <c r="H736" s="6">
        <f t="shared" si="62"/>
        <v>0</v>
      </c>
      <c r="I736" s="4">
        <f t="shared" si="63"/>
        <v>0</v>
      </c>
    </row>
    <row r="737" spans="1:9" x14ac:dyDescent="0.2">
      <c r="A737" s="1" t="s">
        <v>34</v>
      </c>
      <c r="B737" s="1" t="s">
        <v>30</v>
      </c>
      <c r="C737" s="5">
        <v>38718</v>
      </c>
      <c r="D737" s="4">
        <v>197.98</v>
      </c>
      <c r="E737" s="1">
        <f t="shared" si="59"/>
        <v>2006</v>
      </c>
      <c r="F737" s="1">
        <f t="shared" si="60"/>
        <v>10.5</v>
      </c>
      <c r="G737" s="1">
        <f t="shared" si="61"/>
        <v>4.5</v>
      </c>
      <c r="H737" s="6">
        <f t="shared" si="62"/>
        <v>13.205265999999998</v>
      </c>
      <c r="I737" s="4">
        <f t="shared" si="63"/>
        <v>59.42369699999999</v>
      </c>
    </row>
    <row r="738" spans="1:9" x14ac:dyDescent="0.2">
      <c r="A738" s="1" t="s">
        <v>34</v>
      </c>
      <c r="B738" s="1" t="s">
        <v>30</v>
      </c>
      <c r="C738" s="5">
        <v>38929</v>
      </c>
      <c r="D738" s="4">
        <v>11354.91</v>
      </c>
      <c r="E738" s="1">
        <f t="shared" si="59"/>
        <v>2006</v>
      </c>
      <c r="F738" s="1">
        <f t="shared" si="60"/>
        <v>10.5</v>
      </c>
      <c r="G738" s="1">
        <f t="shared" si="61"/>
        <v>4.5</v>
      </c>
      <c r="H738" s="6">
        <f t="shared" si="62"/>
        <v>757.37249699999995</v>
      </c>
      <c r="I738" s="4">
        <f t="shared" si="63"/>
        <v>3408.1762365</v>
      </c>
    </row>
    <row r="739" spans="1:9" x14ac:dyDescent="0.2">
      <c r="A739" s="1" t="s">
        <v>34</v>
      </c>
      <c r="B739" s="1" t="s">
        <v>30</v>
      </c>
      <c r="C739" s="5">
        <v>39024</v>
      </c>
      <c r="D739" s="4">
        <v>9690.5300000000007</v>
      </c>
      <c r="E739" s="1">
        <f t="shared" si="59"/>
        <v>2006</v>
      </c>
      <c r="F739" s="1">
        <f t="shared" si="60"/>
        <v>10.5</v>
      </c>
      <c r="G739" s="1">
        <f t="shared" si="61"/>
        <v>4.5</v>
      </c>
      <c r="H739" s="6">
        <f t="shared" si="62"/>
        <v>646.35835099999997</v>
      </c>
      <c r="I739" s="4">
        <f t="shared" si="63"/>
        <v>2908.6125794999998</v>
      </c>
    </row>
    <row r="740" spans="1:9" x14ac:dyDescent="0.2">
      <c r="A740" s="1" t="s">
        <v>34</v>
      </c>
      <c r="B740" s="1" t="s">
        <v>30</v>
      </c>
      <c r="C740" s="5">
        <v>39098</v>
      </c>
      <c r="D740" s="4">
        <v>41660.160000000003</v>
      </c>
      <c r="E740" s="1">
        <f t="shared" si="59"/>
        <v>2007</v>
      </c>
      <c r="F740" s="1">
        <f t="shared" si="60"/>
        <v>9.5</v>
      </c>
      <c r="G740" s="1">
        <f t="shared" si="61"/>
        <v>5.5</v>
      </c>
      <c r="H740" s="6">
        <f t="shared" si="62"/>
        <v>2778.7326720000001</v>
      </c>
      <c r="I740" s="4">
        <f t="shared" si="63"/>
        <v>15283.029696000001</v>
      </c>
    </row>
    <row r="741" spans="1:9" x14ac:dyDescent="0.2">
      <c r="A741" s="1" t="s">
        <v>34</v>
      </c>
      <c r="B741" s="1" t="s">
        <v>30</v>
      </c>
      <c r="C741" s="5">
        <v>39111</v>
      </c>
      <c r="D741" s="4">
        <v>20178.82</v>
      </c>
      <c r="E741" s="1">
        <f t="shared" si="59"/>
        <v>2007</v>
      </c>
      <c r="F741" s="1">
        <f t="shared" si="60"/>
        <v>9.5</v>
      </c>
      <c r="G741" s="1">
        <f t="shared" si="61"/>
        <v>5.5</v>
      </c>
      <c r="H741" s="6">
        <f t="shared" si="62"/>
        <v>1345.9272939999998</v>
      </c>
      <c r="I741" s="4">
        <f t="shared" si="63"/>
        <v>7402.600116999999</v>
      </c>
    </row>
    <row r="742" spans="1:9" x14ac:dyDescent="0.2">
      <c r="A742" s="1" t="s">
        <v>34</v>
      </c>
      <c r="B742" s="1" t="s">
        <v>30</v>
      </c>
      <c r="C742" s="5">
        <v>39170</v>
      </c>
      <c r="D742" s="4">
        <v>45781.68</v>
      </c>
      <c r="E742" s="1">
        <f t="shared" si="59"/>
        <v>2007</v>
      </c>
      <c r="F742" s="1">
        <f t="shared" si="60"/>
        <v>9.5</v>
      </c>
      <c r="G742" s="1">
        <f t="shared" si="61"/>
        <v>5.5</v>
      </c>
      <c r="H742" s="6">
        <f t="shared" si="62"/>
        <v>3053.6380559999998</v>
      </c>
      <c r="I742" s="4">
        <f t="shared" si="63"/>
        <v>16795.009308000001</v>
      </c>
    </row>
    <row r="743" spans="1:9" x14ac:dyDescent="0.2">
      <c r="A743" s="1" t="s">
        <v>34</v>
      </c>
      <c r="B743" s="1" t="s">
        <v>30</v>
      </c>
      <c r="C743" s="5">
        <v>39447</v>
      </c>
      <c r="D743" s="4">
        <v>0</v>
      </c>
      <c r="E743" s="1">
        <f t="shared" si="59"/>
        <v>2007</v>
      </c>
      <c r="F743" s="1">
        <f t="shared" si="60"/>
        <v>0</v>
      </c>
      <c r="G743" s="1">
        <f t="shared" si="61"/>
        <v>0</v>
      </c>
      <c r="H743" s="6">
        <f t="shared" si="62"/>
        <v>0</v>
      </c>
      <c r="I743" s="4">
        <f t="shared" si="63"/>
        <v>0</v>
      </c>
    </row>
    <row r="744" spans="1:9" x14ac:dyDescent="0.2">
      <c r="A744" s="1" t="s">
        <v>34</v>
      </c>
      <c r="B744" s="1" t="s">
        <v>30</v>
      </c>
      <c r="C744" s="5">
        <v>39448</v>
      </c>
      <c r="D744" s="4">
        <v>34.450000000000003</v>
      </c>
      <c r="E744" s="1">
        <f t="shared" si="59"/>
        <v>2008</v>
      </c>
      <c r="F744" s="1">
        <f t="shared" si="60"/>
        <v>8.5</v>
      </c>
      <c r="G744" s="1">
        <f t="shared" si="61"/>
        <v>6.5</v>
      </c>
      <c r="H744" s="6">
        <f t="shared" si="62"/>
        <v>2.2978149999999999</v>
      </c>
      <c r="I744" s="4">
        <f t="shared" si="63"/>
        <v>14.9357975</v>
      </c>
    </row>
    <row r="745" spans="1:9" x14ac:dyDescent="0.2">
      <c r="A745" s="1" t="s">
        <v>34</v>
      </c>
      <c r="B745" s="1" t="s">
        <v>30</v>
      </c>
      <c r="C745" s="5">
        <v>39500</v>
      </c>
      <c r="D745" s="4">
        <v>0</v>
      </c>
      <c r="E745" s="1">
        <f t="shared" si="59"/>
        <v>2008</v>
      </c>
      <c r="F745" s="1">
        <f t="shared" si="60"/>
        <v>0</v>
      </c>
      <c r="G745" s="1">
        <f t="shared" si="61"/>
        <v>0</v>
      </c>
      <c r="H745" s="6">
        <f t="shared" si="62"/>
        <v>0</v>
      </c>
      <c r="I745" s="4">
        <f t="shared" si="63"/>
        <v>0</v>
      </c>
    </row>
    <row r="746" spans="1:9" x14ac:dyDescent="0.2">
      <c r="A746" s="1" t="s">
        <v>34</v>
      </c>
      <c r="B746" s="1" t="s">
        <v>30</v>
      </c>
      <c r="C746" s="5">
        <v>39612</v>
      </c>
      <c r="D746" s="4">
        <v>37795.440000000002</v>
      </c>
      <c r="E746" s="1">
        <f t="shared" si="59"/>
        <v>2008</v>
      </c>
      <c r="F746" s="1">
        <f t="shared" si="60"/>
        <v>8.5</v>
      </c>
      <c r="G746" s="1">
        <f t="shared" si="61"/>
        <v>6.5</v>
      </c>
      <c r="H746" s="6">
        <f t="shared" si="62"/>
        <v>2520.9558480000001</v>
      </c>
      <c r="I746" s="4">
        <f t="shared" si="63"/>
        <v>16386.213012</v>
      </c>
    </row>
    <row r="747" spans="1:9" x14ac:dyDescent="0.2">
      <c r="A747" s="1" t="s">
        <v>34</v>
      </c>
      <c r="B747" s="1" t="s">
        <v>30</v>
      </c>
      <c r="C747" s="5">
        <v>39647</v>
      </c>
      <c r="D747" s="4">
        <v>155612.67000000001</v>
      </c>
      <c r="E747" s="1">
        <f t="shared" si="59"/>
        <v>2008</v>
      </c>
      <c r="F747" s="1">
        <f t="shared" si="60"/>
        <v>8.5</v>
      </c>
      <c r="G747" s="1">
        <f t="shared" si="61"/>
        <v>6.5</v>
      </c>
      <c r="H747" s="6">
        <f t="shared" si="62"/>
        <v>10379.365089000001</v>
      </c>
      <c r="I747" s="4">
        <f t="shared" si="63"/>
        <v>67465.873078500008</v>
      </c>
    </row>
    <row r="748" spans="1:9" x14ac:dyDescent="0.2">
      <c r="A748" s="1" t="s">
        <v>34</v>
      </c>
      <c r="B748" s="1" t="s">
        <v>30</v>
      </c>
      <c r="C748" s="5">
        <v>39691</v>
      </c>
      <c r="D748" s="4">
        <v>29066.240000000002</v>
      </c>
      <c r="E748" s="1">
        <f t="shared" si="59"/>
        <v>2008</v>
      </c>
      <c r="F748" s="1">
        <f t="shared" si="60"/>
        <v>8.5</v>
      </c>
      <c r="G748" s="1">
        <f t="shared" si="61"/>
        <v>6.5</v>
      </c>
      <c r="H748" s="6">
        <f t="shared" si="62"/>
        <v>1938.718208</v>
      </c>
      <c r="I748" s="4">
        <f t="shared" si="63"/>
        <v>12601.668352000001</v>
      </c>
    </row>
    <row r="749" spans="1:9" x14ac:dyDescent="0.2">
      <c r="A749" s="1" t="s">
        <v>34</v>
      </c>
      <c r="B749" s="1" t="s">
        <v>30</v>
      </c>
      <c r="C749" s="5">
        <v>39707</v>
      </c>
      <c r="D749" s="4">
        <v>56881.96</v>
      </c>
      <c r="E749" s="1">
        <f t="shared" si="59"/>
        <v>2008</v>
      </c>
      <c r="F749" s="1">
        <f t="shared" si="60"/>
        <v>8.5</v>
      </c>
      <c r="G749" s="1">
        <f t="shared" si="61"/>
        <v>6.5</v>
      </c>
      <c r="H749" s="6">
        <f t="shared" si="62"/>
        <v>3794.0267319999998</v>
      </c>
      <c r="I749" s="4">
        <f t="shared" si="63"/>
        <v>24661.173757999997</v>
      </c>
    </row>
    <row r="750" spans="1:9" x14ac:dyDescent="0.2">
      <c r="A750" s="1" t="s">
        <v>34</v>
      </c>
      <c r="B750" s="1" t="s">
        <v>30</v>
      </c>
      <c r="C750" s="5">
        <v>39722</v>
      </c>
      <c r="D750" s="4">
        <v>220489.62</v>
      </c>
      <c r="E750" s="1">
        <f t="shared" si="59"/>
        <v>2008</v>
      </c>
      <c r="F750" s="1">
        <f t="shared" si="60"/>
        <v>8.5</v>
      </c>
      <c r="G750" s="1">
        <f t="shared" si="61"/>
        <v>6.5</v>
      </c>
      <c r="H750" s="6">
        <f t="shared" si="62"/>
        <v>14706.657653999999</v>
      </c>
      <c r="I750" s="4">
        <f t="shared" si="63"/>
        <v>95593.27475099999</v>
      </c>
    </row>
    <row r="751" spans="1:9" x14ac:dyDescent="0.2">
      <c r="A751" s="1" t="s">
        <v>34</v>
      </c>
      <c r="B751" s="1" t="s">
        <v>30</v>
      </c>
      <c r="C751" s="5">
        <v>39752</v>
      </c>
      <c r="D751" s="4">
        <v>4809.1400000000003</v>
      </c>
      <c r="E751" s="1">
        <f t="shared" si="59"/>
        <v>2008</v>
      </c>
      <c r="F751" s="1">
        <f t="shared" si="60"/>
        <v>8.5</v>
      </c>
      <c r="G751" s="1">
        <f t="shared" si="61"/>
        <v>6.5</v>
      </c>
      <c r="H751" s="6">
        <f t="shared" si="62"/>
        <v>320.76963799999999</v>
      </c>
      <c r="I751" s="4">
        <f t="shared" si="63"/>
        <v>2085.0026469999998</v>
      </c>
    </row>
    <row r="752" spans="1:9" x14ac:dyDescent="0.2">
      <c r="A752" s="1" t="s">
        <v>34</v>
      </c>
      <c r="B752" s="1" t="s">
        <v>30</v>
      </c>
      <c r="C752" s="5">
        <v>39753</v>
      </c>
      <c r="D752" s="4">
        <v>74525.5</v>
      </c>
      <c r="E752" s="1">
        <f t="shared" si="59"/>
        <v>2008</v>
      </c>
      <c r="F752" s="1">
        <f t="shared" si="60"/>
        <v>8.5</v>
      </c>
      <c r="G752" s="1">
        <f t="shared" si="61"/>
        <v>6.5</v>
      </c>
      <c r="H752" s="6">
        <f t="shared" si="62"/>
        <v>4970.8508499999998</v>
      </c>
      <c r="I752" s="4">
        <f t="shared" si="63"/>
        <v>32310.530524999998</v>
      </c>
    </row>
    <row r="753" spans="1:9" x14ac:dyDescent="0.2">
      <c r="A753" s="1" t="s">
        <v>34</v>
      </c>
      <c r="B753" s="1" t="s">
        <v>30</v>
      </c>
      <c r="C753" s="5">
        <v>39813</v>
      </c>
      <c r="D753" s="4">
        <v>8642.06</v>
      </c>
      <c r="E753" s="1">
        <f t="shared" si="59"/>
        <v>2008</v>
      </c>
      <c r="F753" s="1">
        <f t="shared" si="60"/>
        <v>8.5</v>
      </c>
      <c r="G753" s="1">
        <f t="shared" si="61"/>
        <v>6.5</v>
      </c>
      <c r="H753" s="6">
        <f t="shared" si="62"/>
        <v>576.42540199999996</v>
      </c>
      <c r="I753" s="4">
        <f t="shared" si="63"/>
        <v>3746.7651129999999</v>
      </c>
    </row>
    <row r="754" spans="1:9" x14ac:dyDescent="0.2">
      <c r="A754" s="1" t="s">
        <v>34</v>
      </c>
      <c r="B754" s="1" t="s">
        <v>30</v>
      </c>
      <c r="C754" s="5">
        <v>39854</v>
      </c>
      <c r="D754" s="4">
        <v>77604.52</v>
      </c>
      <c r="E754" s="1">
        <f t="shared" si="59"/>
        <v>2009</v>
      </c>
      <c r="F754" s="1">
        <f t="shared" si="60"/>
        <v>7.5</v>
      </c>
      <c r="G754" s="1">
        <f t="shared" si="61"/>
        <v>7.5</v>
      </c>
      <c r="H754" s="6">
        <f t="shared" si="62"/>
        <v>5176.2214839999997</v>
      </c>
      <c r="I754" s="4">
        <f t="shared" si="63"/>
        <v>38821.66113</v>
      </c>
    </row>
    <row r="755" spans="1:9" x14ac:dyDescent="0.2">
      <c r="A755" s="1" t="s">
        <v>34</v>
      </c>
      <c r="B755" s="1" t="s">
        <v>30</v>
      </c>
      <c r="C755" s="5">
        <v>39897</v>
      </c>
      <c r="D755" s="4">
        <v>23684.83</v>
      </c>
      <c r="E755" s="1">
        <f t="shared" si="59"/>
        <v>2009</v>
      </c>
      <c r="F755" s="1">
        <f t="shared" si="60"/>
        <v>7.5</v>
      </c>
      <c r="G755" s="1">
        <f t="shared" si="61"/>
        <v>7.5</v>
      </c>
      <c r="H755" s="6">
        <f t="shared" si="62"/>
        <v>1579.778161</v>
      </c>
      <c r="I755" s="4">
        <f t="shared" si="63"/>
        <v>11848.3362075</v>
      </c>
    </row>
    <row r="756" spans="1:9" x14ac:dyDescent="0.2">
      <c r="A756" s="1" t="s">
        <v>34</v>
      </c>
      <c r="B756" s="1" t="s">
        <v>30</v>
      </c>
      <c r="C756" s="5">
        <v>39903</v>
      </c>
      <c r="D756" s="4">
        <v>301654.24000000011</v>
      </c>
      <c r="E756" s="1">
        <f t="shared" si="59"/>
        <v>2009</v>
      </c>
      <c r="F756" s="1">
        <f t="shared" si="60"/>
        <v>7.5</v>
      </c>
      <c r="G756" s="1">
        <f t="shared" si="61"/>
        <v>7.5</v>
      </c>
      <c r="H756" s="6">
        <f t="shared" si="62"/>
        <v>20120.337808000007</v>
      </c>
      <c r="I756" s="4">
        <f t="shared" si="63"/>
        <v>150902.53356000007</v>
      </c>
    </row>
    <row r="757" spans="1:9" x14ac:dyDescent="0.2">
      <c r="A757" s="1" t="s">
        <v>34</v>
      </c>
      <c r="B757" s="1" t="s">
        <v>30</v>
      </c>
      <c r="C757" s="5">
        <v>40165</v>
      </c>
      <c r="D757" s="4">
        <v>13043.41</v>
      </c>
      <c r="E757" s="1">
        <f t="shared" si="59"/>
        <v>2009</v>
      </c>
      <c r="F757" s="1">
        <f t="shared" si="60"/>
        <v>7.5</v>
      </c>
      <c r="G757" s="1">
        <f t="shared" si="61"/>
        <v>7.5</v>
      </c>
      <c r="H757" s="6">
        <f t="shared" si="62"/>
        <v>869.9954469999999</v>
      </c>
      <c r="I757" s="4">
        <f t="shared" si="63"/>
        <v>6524.9658524999995</v>
      </c>
    </row>
    <row r="758" spans="1:9" x14ac:dyDescent="0.2">
      <c r="A758" s="1" t="s">
        <v>34</v>
      </c>
      <c r="B758" s="1" t="s">
        <v>30</v>
      </c>
      <c r="C758" s="5">
        <v>40166</v>
      </c>
      <c r="D758" s="4">
        <v>13191.3</v>
      </c>
      <c r="E758" s="1">
        <f t="shared" si="59"/>
        <v>2009</v>
      </c>
      <c r="F758" s="1">
        <f t="shared" si="60"/>
        <v>7.5</v>
      </c>
      <c r="G758" s="1">
        <f t="shared" si="61"/>
        <v>7.5</v>
      </c>
      <c r="H758" s="6">
        <f t="shared" si="62"/>
        <v>879.85970999999984</v>
      </c>
      <c r="I758" s="4">
        <f t="shared" si="63"/>
        <v>6598.9478249999984</v>
      </c>
    </row>
    <row r="759" spans="1:9" x14ac:dyDescent="0.2">
      <c r="A759" s="1" t="s">
        <v>34</v>
      </c>
      <c r="B759" s="1" t="s">
        <v>30</v>
      </c>
      <c r="C759" s="5">
        <v>40237</v>
      </c>
      <c r="D759" s="4">
        <v>59584.650000000009</v>
      </c>
      <c r="E759" s="1">
        <f t="shared" si="59"/>
        <v>2010</v>
      </c>
      <c r="F759" s="1">
        <f t="shared" si="60"/>
        <v>6.5</v>
      </c>
      <c r="G759" s="1">
        <f t="shared" si="61"/>
        <v>8.5</v>
      </c>
      <c r="H759" s="6">
        <f t="shared" si="62"/>
        <v>3974.2961550000005</v>
      </c>
      <c r="I759" s="4">
        <f t="shared" si="63"/>
        <v>33781.517317500002</v>
      </c>
    </row>
    <row r="760" spans="1:9" x14ac:dyDescent="0.2">
      <c r="A760" s="1" t="s">
        <v>34</v>
      </c>
      <c r="B760" s="1" t="s">
        <v>30</v>
      </c>
      <c r="C760" s="5">
        <v>40298</v>
      </c>
      <c r="D760" s="4">
        <v>12868.81</v>
      </c>
      <c r="E760" s="1">
        <f t="shared" si="59"/>
        <v>2010</v>
      </c>
      <c r="F760" s="1">
        <f t="shared" si="60"/>
        <v>6.5</v>
      </c>
      <c r="G760" s="1">
        <f t="shared" si="61"/>
        <v>8.5</v>
      </c>
      <c r="H760" s="6">
        <f t="shared" si="62"/>
        <v>858.34962699999994</v>
      </c>
      <c r="I760" s="4">
        <f t="shared" si="63"/>
        <v>7295.9718294999993</v>
      </c>
    </row>
    <row r="761" spans="1:9" x14ac:dyDescent="0.2">
      <c r="A761" s="1" t="s">
        <v>34</v>
      </c>
      <c r="B761" s="1" t="s">
        <v>30</v>
      </c>
      <c r="C761" s="5">
        <v>40330</v>
      </c>
      <c r="D761" s="4">
        <v>4030.01</v>
      </c>
      <c r="E761" s="1">
        <f t="shared" si="59"/>
        <v>2010</v>
      </c>
      <c r="F761" s="1">
        <f t="shared" si="60"/>
        <v>6.5</v>
      </c>
      <c r="G761" s="1">
        <f t="shared" si="61"/>
        <v>8.5</v>
      </c>
      <c r="H761" s="6">
        <f t="shared" si="62"/>
        <v>268.80166700000001</v>
      </c>
      <c r="I761" s="4">
        <f t="shared" si="63"/>
        <v>2284.8141694999999</v>
      </c>
    </row>
    <row r="762" spans="1:9" x14ac:dyDescent="0.2">
      <c r="A762" s="1" t="s">
        <v>34</v>
      </c>
      <c r="B762" s="1" t="s">
        <v>30</v>
      </c>
      <c r="C762" s="5">
        <v>40451</v>
      </c>
      <c r="D762" s="4">
        <v>29180.159999999996</v>
      </c>
      <c r="E762" s="1">
        <f t="shared" si="59"/>
        <v>2010</v>
      </c>
      <c r="F762" s="1">
        <f t="shared" si="60"/>
        <v>6.5</v>
      </c>
      <c r="G762" s="1">
        <f t="shared" si="61"/>
        <v>8.5</v>
      </c>
      <c r="H762" s="6">
        <f t="shared" si="62"/>
        <v>1946.3166719999997</v>
      </c>
      <c r="I762" s="4">
        <f t="shared" si="63"/>
        <v>16543.691711999996</v>
      </c>
    </row>
    <row r="763" spans="1:9" x14ac:dyDescent="0.2">
      <c r="A763" s="1" t="s">
        <v>34</v>
      </c>
      <c r="B763" s="1" t="s">
        <v>30</v>
      </c>
      <c r="C763" s="5">
        <v>40480</v>
      </c>
      <c r="D763" s="4">
        <v>51228.86</v>
      </c>
      <c r="E763" s="1">
        <f t="shared" si="59"/>
        <v>2010</v>
      </c>
      <c r="F763" s="1">
        <f t="shared" si="60"/>
        <v>6.5</v>
      </c>
      <c r="G763" s="1">
        <f t="shared" si="61"/>
        <v>8.5</v>
      </c>
      <c r="H763" s="6">
        <f t="shared" si="62"/>
        <v>3416.964962</v>
      </c>
      <c r="I763" s="4">
        <f t="shared" si="63"/>
        <v>29044.202176999999</v>
      </c>
    </row>
    <row r="764" spans="1:9" x14ac:dyDescent="0.2">
      <c r="A764" s="1" t="s">
        <v>34</v>
      </c>
      <c r="B764" s="1" t="s">
        <v>30</v>
      </c>
      <c r="C764" s="5">
        <v>40543</v>
      </c>
      <c r="D764" s="4">
        <v>3055.44</v>
      </c>
      <c r="E764" s="1">
        <f t="shared" si="59"/>
        <v>2010</v>
      </c>
      <c r="F764" s="1">
        <f t="shared" si="60"/>
        <v>6.5</v>
      </c>
      <c r="G764" s="1">
        <f t="shared" si="61"/>
        <v>8.5</v>
      </c>
      <c r="H764" s="6">
        <f t="shared" si="62"/>
        <v>203.79784799999999</v>
      </c>
      <c r="I764" s="4">
        <f t="shared" si="63"/>
        <v>1732.281708</v>
      </c>
    </row>
    <row r="765" spans="1:9" x14ac:dyDescent="0.2">
      <c r="A765" s="1" t="s">
        <v>34</v>
      </c>
      <c r="B765" s="1" t="s">
        <v>30</v>
      </c>
      <c r="C765" s="5">
        <v>40562</v>
      </c>
      <c r="D765" s="4">
        <v>19161.12</v>
      </c>
      <c r="E765" s="1">
        <f t="shared" si="59"/>
        <v>2011</v>
      </c>
      <c r="F765" s="1">
        <f t="shared" si="60"/>
        <v>5.5</v>
      </c>
      <c r="G765" s="1">
        <f t="shared" si="61"/>
        <v>9.5</v>
      </c>
      <c r="H765" s="6">
        <f t="shared" si="62"/>
        <v>1278.0467039999999</v>
      </c>
      <c r="I765" s="4">
        <f t="shared" si="63"/>
        <v>12141.443687999999</v>
      </c>
    </row>
    <row r="766" spans="1:9" x14ac:dyDescent="0.2">
      <c r="A766" s="1" t="s">
        <v>34</v>
      </c>
      <c r="B766" s="1" t="s">
        <v>30</v>
      </c>
      <c r="C766" s="5">
        <v>40575</v>
      </c>
      <c r="D766" s="4">
        <v>312.47000000000003</v>
      </c>
      <c r="E766" s="1">
        <f t="shared" si="59"/>
        <v>2011</v>
      </c>
      <c r="F766" s="1">
        <f t="shared" si="60"/>
        <v>5.5</v>
      </c>
      <c r="G766" s="1">
        <f t="shared" si="61"/>
        <v>9.5</v>
      </c>
      <c r="H766" s="6">
        <f t="shared" si="62"/>
        <v>20.841749</v>
      </c>
      <c r="I766" s="4">
        <f t="shared" si="63"/>
        <v>197.99661549999999</v>
      </c>
    </row>
    <row r="767" spans="1:9" x14ac:dyDescent="0.2">
      <c r="A767" s="1" t="s">
        <v>34</v>
      </c>
      <c r="B767" s="1" t="s">
        <v>30</v>
      </c>
      <c r="C767" s="5">
        <v>40602</v>
      </c>
      <c r="D767" s="4">
        <v>27883.360000000001</v>
      </c>
      <c r="E767" s="1">
        <f t="shared" si="59"/>
        <v>2011</v>
      </c>
      <c r="F767" s="1">
        <f t="shared" si="60"/>
        <v>5.5</v>
      </c>
      <c r="G767" s="1">
        <f t="shared" si="61"/>
        <v>9.5</v>
      </c>
      <c r="H767" s="6">
        <f t="shared" si="62"/>
        <v>1859.8201119999999</v>
      </c>
      <c r="I767" s="4">
        <f t="shared" si="63"/>
        <v>17668.291063999997</v>
      </c>
    </row>
    <row r="768" spans="1:9" x14ac:dyDescent="0.2">
      <c r="A768" s="1" t="s">
        <v>34</v>
      </c>
      <c r="B768" s="1" t="s">
        <v>30</v>
      </c>
      <c r="C768" s="5">
        <v>40617</v>
      </c>
      <c r="D768" s="4">
        <v>-1891.07</v>
      </c>
      <c r="E768" s="1">
        <f t="shared" si="59"/>
        <v>2011</v>
      </c>
      <c r="F768" s="1">
        <f t="shared" si="60"/>
        <v>5.5</v>
      </c>
      <c r="G768" s="1">
        <f t="shared" si="61"/>
        <v>9.5</v>
      </c>
      <c r="H768" s="6">
        <f t="shared" si="62"/>
        <v>-126.13436899999999</v>
      </c>
      <c r="I768" s="4">
        <f t="shared" si="63"/>
        <v>-1198.2765055</v>
      </c>
    </row>
    <row r="769" spans="1:9" x14ac:dyDescent="0.2">
      <c r="A769" s="1" t="s">
        <v>34</v>
      </c>
      <c r="B769" s="1" t="s">
        <v>30</v>
      </c>
      <c r="C769" s="5">
        <v>40633</v>
      </c>
      <c r="D769" s="4">
        <v>2869.89</v>
      </c>
      <c r="E769" s="1">
        <f t="shared" si="59"/>
        <v>2011</v>
      </c>
      <c r="F769" s="1">
        <f t="shared" si="60"/>
        <v>5.5</v>
      </c>
      <c r="G769" s="1">
        <f t="shared" si="61"/>
        <v>9.5</v>
      </c>
      <c r="H769" s="6">
        <f t="shared" si="62"/>
        <v>191.42166299999997</v>
      </c>
      <c r="I769" s="4">
        <f t="shared" si="63"/>
        <v>1818.5057984999996</v>
      </c>
    </row>
    <row r="770" spans="1:9" x14ac:dyDescent="0.2">
      <c r="A770" s="1" t="s">
        <v>34</v>
      </c>
      <c r="B770" s="1" t="s">
        <v>30</v>
      </c>
      <c r="C770" s="5">
        <v>40664</v>
      </c>
      <c r="D770" s="4">
        <v>3284.71</v>
      </c>
      <c r="E770" s="1">
        <f t="shared" si="59"/>
        <v>2011</v>
      </c>
      <c r="F770" s="1">
        <f t="shared" si="60"/>
        <v>5.5</v>
      </c>
      <c r="G770" s="1">
        <f t="shared" si="61"/>
        <v>9.5</v>
      </c>
      <c r="H770" s="6">
        <f t="shared" si="62"/>
        <v>219.09015699999998</v>
      </c>
      <c r="I770" s="4">
        <f t="shared" si="63"/>
        <v>2081.3564914999997</v>
      </c>
    </row>
    <row r="771" spans="1:9" x14ac:dyDescent="0.2">
      <c r="A771" s="1" t="s">
        <v>34</v>
      </c>
      <c r="B771" s="1" t="s">
        <v>30</v>
      </c>
      <c r="C771" s="5">
        <v>40753</v>
      </c>
      <c r="D771" s="4">
        <v>131834.38</v>
      </c>
      <c r="E771" s="1">
        <f t="shared" si="59"/>
        <v>2011</v>
      </c>
      <c r="F771" s="1">
        <f t="shared" si="60"/>
        <v>5.5</v>
      </c>
      <c r="G771" s="1">
        <f t="shared" si="61"/>
        <v>9.5</v>
      </c>
      <c r="H771" s="6">
        <f t="shared" si="62"/>
        <v>8793.3531459999995</v>
      </c>
      <c r="I771" s="4">
        <f t="shared" si="63"/>
        <v>83536.854886999994</v>
      </c>
    </row>
    <row r="772" spans="1:9" x14ac:dyDescent="0.2">
      <c r="A772" s="1" t="s">
        <v>34</v>
      </c>
      <c r="B772" s="1" t="s">
        <v>30</v>
      </c>
      <c r="C772" s="5">
        <v>40806</v>
      </c>
      <c r="D772" s="4">
        <v>19747.59</v>
      </c>
      <c r="E772" s="1">
        <f t="shared" si="59"/>
        <v>2011</v>
      </c>
      <c r="F772" s="1">
        <f t="shared" si="60"/>
        <v>5.5</v>
      </c>
      <c r="G772" s="1">
        <f t="shared" si="61"/>
        <v>9.5</v>
      </c>
      <c r="H772" s="6">
        <f t="shared" si="62"/>
        <v>1317.1642529999999</v>
      </c>
      <c r="I772" s="4">
        <f t="shared" si="63"/>
        <v>12513.0604035</v>
      </c>
    </row>
    <row r="773" spans="1:9" x14ac:dyDescent="0.2">
      <c r="A773" s="1" t="s">
        <v>34</v>
      </c>
      <c r="B773" s="1" t="s">
        <v>30</v>
      </c>
      <c r="C773" s="5">
        <v>40807</v>
      </c>
      <c r="D773" s="4">
        <v>49296.37</v>
      </c>
      <c r="E773" s="1">
        <f t="shared" ref="E773:E836" si="64">YEAR(C773)</f>
        <v>2011</v>
      </c>
      <c r="F773" s="1">
        <f t="shared" ref="F773:F836" si="65">IF(D773&lt;&gt;0,YEARFRAC($D$1,DATE(YEAR(C773),6,30),0),)</f>
        <v>5.5</v>
      </c>
      <c r="G773" s="1">
        <f t="shared" ref="G773:G836" si="66">IF(F773&lt;&gt;0,$F$1-F773,0)</f>
        <v>9.5</v>
      </c>
      <c r="H773" s="6">
        <f t="shared" ref="H773:H836" si="67">IF(G773&lt;=0,0,D773*$H$1)</f>
        <v>3288.0678790000002</v>
      </c>
      <c r="I773" s="4">
        <f t="shared" ref="I773:I836" si="68">G773*H773</f>
        <v>31236.644850500001</v>
      </c>
    </row>
    <row r="774" spans="1:9" x14ac:dyDescent="0.2">
      <c r="A774" s="1" t="s">
        <v>34</v>
      </c>
      <c r="B774" s="1" t="s">
        <v>30</v>
      </c>
      <c r="C774" s="5">
        <v>40816</v>
      </c>
      <c r="D774" s="4">
        <v>59762.31</v>
      </c>
      <c r="E774" s="1">
        <f t="shared" si="64"/>
        <v>2011</v>
      </c>
      <c r="F774" s="1">
        <f t="shared" si="65"/>
        <v>5.5</v>
      </c>
      <c r="G774" s="1">
        <f t="shared" si="66"/>
        <v>9.5</v>
      </c>
      <c r="H774" s="6">
        <f t="shared" si="67"/>
        <v>3986.1460769999994</v>
      </c>
      <c r="I774" s="4">
        <f t="shared" si="68"/>
        <v>37868.387731499992</v>
      </c>
    </row>
    <row r="775" spans="1:9" x14ac:dyDescent="0.2">
      <c r="A775" s="1" t="s">
        <v>34</v>
      </c>
      <c r="B775" s="1" t="s">
        <v>30</v>
      </c>
      <c r="C775" s="5">
        <v>40817</v>
      </c>
      <c r="D775" s="4">
        <v>113693.4</v>
      </c>
      <c r="E775" s="1">
        <f t="shared" si="64"/>
        <v>2011</v>
      </c>
      <c r="F775" s="1">
        <f t="shared" si="65"/>
        <v>5.5</v>
      </c>
      <c r="G775" s="1">
        <f t="shared" si="66"/>
        <v>9.5</v>
      </c>
      <c r="H775" s="6">
        <f t="shared" si="67"/>
        <v>7583.3497799999986</v>
      </c>
      <c r="I775" s="4">
        <f t="shared" si="68"/>
        <v>72041.822909999988</v>
      </c>
    </row>
    <row r="776" spans="1:9" x14ac:dyDescent="0.2">
      <c r="A776" s="1" t="s">
        <v>34</v>
      </c>
      <c r="B776" s="1" t="s">
        <v>30</v>
      </c>
      <c r="C776" s="5">
        <v>40821</v>
      </c>
      <c r="D776" s="4">
        <v>18712.689999999999</v>
      </c>
      <c r="E776" s="1">
        <f t="shared" si="64"/>
        <v>2011</v>
      </c>
      <c r="F776" s="1">
        <f t="shared" si="65"/>
        <v>5.5</v>
      </c>
      <c r="G776" s="1">
        <f t="shared" si="66"/>
        <v>9.5</v>
      </c>
      <c r="H776" s="6">
        <f t="shared" si="67"/>
        <v>1248.1364229999999</v>
      </c>
      <c r="I776" s="4">
        <f t="shared" si="68"/>
        <v>11857.296018499999</v>
      </c>
    </row>
    <row r="777" spans="1:9" x14ac:dyDescent="0.2">
      <c r="A777" s="1" t="s">
        <v>34</v>
      </c>
      <c r="B777" s="1" t="s">
        <v>30</v>
      </c>
      <c r="C777" s="5">
        <v>40847</v>
      </c>
      <c r="D777" s="4">
        <v>72900.25</v>
      </c>
      <c r="E777" s="1">
        <f t="shared" si="64"/>
        <v>2011</v>
      </c>
      <c r="F777" s="1">
        <f t="shared" si="65"/>
        <v>5.5</v>
      </c>
      <c r="G777" s="1">
        <f t="shared" si="66"/>
        <v>9.5</v>
      </c>
      <c r="H777" s="6">
        <f t="shared" si="67"/>
        <v>4862.4466749999992</v>
      </c>
      <c r="I777" s="4">
        <f t="shared" si="68"/>
        <v>46193.243412499993</v>
      </c>
    </row>
    <row r="778" spans="1:9" x14ac:dyDescent="0.2">
      <c r="A778" s="1" t="s">
        <v>34</v>
      </c>
      <c r="B778" s="1" t="s">
        <v>30</v>
      </c>
      <c r="C778" s="5">
        <v>40848</v>
      </c>
      <c r="D778" s="4">
        <v>753.85</v>
      </c>
      <c r="E778" s="1">
        <f t="shared" si="64"/>
        <v>2011</v>
      </c>
      <c r="F778" s="1">
        <f t="shared" si="65"/>
        <v>5.5</v>
      </c>
      <c r="G778" s="1">
        <f t="shared" si="66"/>
        <v>9.5</v>
      </c>
      <c r="H778" s="6">
        <f t="shared" si="67"/>
        <v>50.281794999999995</v>
      </c>
      <c r="I778" s="4">
        <f t="shared" si="68"/>
        <v>477.67705249999995</v>
      </c>
    </row>
    <row r="779" spans="1:9" x14ac:dyDescent="0.2">
      <c r="A779" s="1" t="s">
        <v>34</v>
      </c>
      <c r="B779" s="1" t="s">
        <v>30</v>
      </c>
      <c r="C779" s="5">
        <v>40876</v>
      </c>
      <c r="D779" s="4">
        <v>12241.66</v>
      </c>
      <c r="E779" s="1">
        <f t="shared" si="64"/>
        <v>2011</v>
      </c>
      <c r="F779" s="1">
        <f t="shared" si="65"/>
        <v>5.5</v>
      </c>
      <c r="G779" s="1">
        <f t="shared" si="66"/>
        <v>9.5</v>
      </c>
      <c r="H779" s="6">
        <f t="shared" si="67"/>
        <v>816.51872199999991</v>
      </c>
      <c r="I779" s="4">
        <f t="shared" si="68"/>
        <v>7756.9278589999994</v>
      </c>
    </row>
    <row r="780" spans="1:9" x14ac:dyDescent="0.2">
      <c r="A780" s="1" t="s">
        <v>34</v>
      </c>
      <c r="B780" s="1" t="s">
        <v>30</v>
      </c>
      <c r="C780" s="5">
        <v>40879</v>
      </c>
      <c r="D780" s="4">
        <v>6828.62</v>
      </c>
      <c r="E780" s="1">
        <f t="shared" si="64"/>
        <v>2011</v>
      </c>
      <c r="F780" s="1">
        <f t="shared" si="65"/>
        <v>5.5</v>
      </c>
      <c r="G780" s="1">
        <f t="shared" si="66"/>
        <v>9.5</v>
      </c>
      <c r="H780" s="6">
        <f t="shared" si="67"/>
        <v>455.46895399999994</v>
      </c>
      <c r="I780" s="4">
        <f t="shared" si="68"/>
        <v>4326.9550629999994</v>
      </c>
    </row>
    <row r="781" spans="1:9" x14ac:dyDescent="0.2">
      <c r="A781" s="1" t="s">
        <v>34</v>
      </c>
      <c r="B781" s="1" t="s">
        <v>30</v>
      </c>
      <c r="C781" s="5">
        <v>40893</v>
      </c>
      <c r="D781" s="4">
        <v>43575.63</v>
      </c>
      <c r="E781" s="1">
        <f t="shared" si="64"/>
        <v>2011</v>
      </c>
      <c r="F781" s="1">
        <f t="shared" si="65"/>
        <v>5.5</v>
      </c>
      <c r="G781" s="1">
        <f t="shared" si="66"/>
        <v>9.5</v>
      </c>
      <c r="H781" s="6">
        <f t="shared" si="67"/>
        <v>2906.4945209999996</v>
      </c>
      <c r="I781" s="4">
        <f t="shared" si="68"/>
        <v>27611.697949499998</v>
      </c>
    </row>
    <row r="782" spans="1:9" x14ac:dyDescent="0.2">
      <c r="A782" s="1" t="s">
        <v>34</v>
      </c>
      <c r="B782" s="1" t="s">
        <v>30</v>
      </c>
      <c r="C782" s="5">
        <v>40899</v>
      </c>
      <c r="D782" s="4">
        <v>143079.29</v>
      </c>
      <c r="E782" s="1">
        <f t="shared" si="64"/>
        <v>2011</v>
      </c>
      <c r="F782" s="1">
        <f t="shared" si="65"/>
        <v>5.5</v>
      </c>
      <c r="G782" s="1">
        <f t="shared" si="66"/>
        <v>9.5</v>
      </c>
      <c r="H782" s="6">
        <f t="shared" si="67"/>
        <v>9543.3886430000002</v>
      </c>
      <c r="I782" s="4">
        <f t="shared" si="68"/>
        <v>90662.192108500007</v>
      </c>
    </row>
    <row r="783" spans="1:9" x14ac:dyDescent="0.2">
      <c r="A783" s="1" t="s">
        <v>34</v>
      </c>
      <c r="B783" s="1" t="s">
        <v>30</v>
      </c>
      <c r="C783" s="5">
        <v>40903</v>
      </c>
      <c r="D783" s="4">
        <v>206767.8</v>
      </c>
      <c r="E783" s="1">
        <f t="shared" si="64"/>
        <v>2011</v>
      </c>
      <c r="F783" s="1">
        <f t="shared" si="65"/>
        <v>5.5</v>
      </c>
      <c r="G783" s="1">
        <f t="shared" si="66"/>
        <v>9.5</v>
      </c>
      <c r="H783" s="6">
        <f t="shared" si="67"/>
        <v>13791.412259999999</v>
      </c>
      <c r="I783" s="4">
        <f t="shared" si="68"/>
        <v>131018.41647</v>
      </c>
    </row>
    <row r="784" spans="1:9" x14ac:dyDescent="0.2">
      <c r="A784" s="1" t="s">
        <v>34</v>
      </c>
      <c r="B784" s="1" t="s">
        <v>30</v>
      </c>
      <c r="C784" s="5">
        <v>40908</v>
      </c>
      <c r="D784" s="4">
        <v>94545.93</v>
      </c>
      <c r="E784" s="1">
        <f t="shared" si="64"/>
        <v>2011</v>
      </c>
      <c r="F784" s="1">
        <f t="shared" si="65"/>
        <v>5.5</v>
      </c>
      <c r="G784" s="1">
        <f t="shared" si="66"/>
        <v>9.5</v>
      </c>
      <c r="H784" s="6">
        <f t="shared" si="67"/>
        <v>6306.2135309999994</v>
      </c>
      <c r="I784" s="4">
        <f t="shared" si="68"/>
        <v>59909.028544499997</v>
      </c>
    </row>
    <row r="785" spans="1:9" x14ac:dyDescent="0.2">
      <c r="A785" s="1" t="s">
        <v>34</v>
      </c>
      <c r="B785" s="1" t="s">
        <v>30</v>
      </c>
      <c r="C785" s="5">
        <v>40939</v>
      </c>
      <c r="D785" s="4">
        <v>472.2</v>
      </c>
      <c r="E785" s="1">
        <f t="shared" si="64"/>
        <v>2012</v>
      </c>
      <c r="F785" s="1">
        <f t="shared" si="65"/>
        <v>4.5</v>
      </c>
      <c r="G785" s="1">
        <f t="shared" si="66"/>
        <v>10.5</v>
      </c>
      <c r="H785" s="6">
        <f t="shared" si="67"/>
        <v>31.495739999999998</v>
      </c>
      <c r="I785" s="4">
        <f t="shared" si="68"/>
        <v>330.70526999999998</v>
      </c>
    </row>
    <row r="786" spans="1:9" x14ac:dyDescent="0.2">
      <c r="A786" s="1" t="s">
        <v>34</v>
      </c>
      <c r="B786" s="1" t="s">
        <v>30</v>
      </c>
      <c r="C786" s="5">
        <v>40968</v>
      </c>
      <c r="D786" s="4">
        <v>54.49</v>
      </c>
      <c r="E786" s="1">
        <f t="shared" si="64"/>
        <v>2012</v>
      </c>
      <c r="F786" s="1">
        <f t="shared" si="65"/>
        <v>4.5</v>
      </c>
      <c r="G786" s="1">
        <f t="shared" si="66"/>
        <v>10.5</v>
      </c>
      <c r="H786" s="6">
        <f t="shared" si="67"/>
        <v>3.6344829999999999</v>
      </c>
      <c r="I786" s="4">
        <f t="shared" si="68"/>
        <v>38.162071499999996</v>
      </c>
    </row>
    <row r="787" spans="1:9" x14ac:dyDescent="0.2">
      <c r="A787" s="1" t="s">
        <v>34</v>
      </c>
      <c r="B787" s="1" t="s">
        <v>30</v>
      </c>
      <c r="C787" s="5">
        <v>40974</v>
      </c>
      <c r="D787" s="4">
        <v>259118.25</v>
      </c>
      <c r="E787" s="1">
        <f t="shared" si="64"/>
        <v>2012</v>
      </c>
      <c r="F787" s="1">
        <f t="shared" si="65"/>
        <v>4.5</v>
      </c>
      <c r="G787" s="1">
        <f t="shared" si="66"/>
        <v>10.5</v>
      </c>
      <c r="H787" s="6">
        <f t="shared" si="67"/>
        <v>17283.187275</v>
      </c>
      <c r="I787" s="4">
        <f t="shared" si="68"/>
        <v>181473.4663875</v>
      </c>
    </row>
    <row r="788" spans="1:9" x14ac:dyDescent="0.2">
      <c r="A788" s="1" t="s">
        <v>34</v>
      </c>
      <c r="B788" s="1" t="s">
        <v>30</v>
      </c>
      <c r="C788" s="5">
        <v>40981</v>
      </c>
      <c r="D788" s="4">
        <v>11748.51</v>
      </c>
      <c r="E788" s="1">
        <f t="shared" si="64"/>
        <v>2012</v>
      </c>
      <c r="F788" s="1">
        <f t="shared" si="65"/>
        <v>4.5</v>
      </c>
      <c r="G788" s="1">
        <f t="shared" si="66"/>
        <v>10.5</v>
      </c>
      <c r="H788" s="6">
        <f t="shared" si="67"/>
        <v>783.62561699999992</v>
      </c>
      <c r="I788" s="4">
        <f t="shared" si="68"/>
        <v>8228.0689784999995</v>
      </c>
    </row>
    <row r="789" spans="1:9" x14ac:dyDescent="0.2">
      <c r="A789" s="1" t="s">
        <v>34</v>
      </c>
      <c r="B789" s="1" t="s">
        <v>30</v>
      </c>
      <c r="C789" s="5">
        <v>40999</v>
      </c>
      <c r="D789" s="4">
        <v>327631.13</v>
      </c>
      <c r="E789" s="1">
        <f t="shared" si="64"/>
        <v>2012</v>
      </c>
      <c r="F789" s="1">
        <f t="shared" si="65"/>
        <v>4.5</v>
      </c>
      <c r="G789" s="1">
        <f t="shared" si="66"/>
        <v>10.5</v>
      </c>
      <c r="H789" s="6">
        <f t="shared" si="67"/>
        <v>21852.996370999997</v>
      </c>
      <c r="I789" s="4">
        <f t="shared" si="68"/>
        <v>229456.46189549996</v>
      </c>
    </row>
    <row r="790" spans="1:9" x14ac:dyDescent="0.2">
      <c r="A790" s="1" t="s">
        <v>34</v>
      </c>
      <c r="B790" s="1" t="s">
        <v>30</v>
      </c>
      <c r="C790" s="5">
        <v>41029</v>
      </c>
      <c r="D790" s="4">
        <v>1605.57</v>
      </c>
      <c r="E790" s="1">
        <f t="shared" si="64"/>
        <v>2012</v>
      </c>
      <c r="F790" s="1">
        <f t="shared" si="65"/>
        <v>4.5</v>
      </c>
      <c r="G790" s="1">
        <f t="shared" si="66"/>
        <v>10.5</v>
      </c>
      <c r="H790" s="6">
        <f t="shared" si="67"/>
        <v>107.09151899999999</v>
      </c>
      <c r="I790" s="4">
        <f t="shared" si="68"/>
        <v>1124.4609495</v>
      </c>
    </row>
    <row r="791" spans="1:9" x14ac:dyDescent="0.2">
      <c r="A791" s="1" t="s">
        <v>34</v>
      </c>
      <c r="B791" s="1" t="s">
        <v>30</v>
      </c>
      <c r="C791" s="5">
        <v>41060</v>
      </c>
      <c r="D791" s="4">
        <v>69860.88</v>
      </c>
      <c r="E791" s="1">
        <f t="shared" si="64"/>
        <v>2012</v>
      </c>
      <c r="F791" s="1">
        <f t="shared" si="65"/>
        <v>4.5</v>
      </c>
      <c r="G791" s="1">
        <f t="shared" si="66"/>
        <v>10.5</v>
      </c>
      <c r="H791" s="6">
        <f t="shared" si="67"/>
        <v>4659.7206960000003</v>
      </c>
      <c r="I791" s="4">
        <f t="shared" si="68"/>
        <v>48927.067308000005</v>
      </c>
    </row>
    <row r="792" spans="1:9" x14ac:dyDescent="0.2">
      <c r="A792" s="1" t="s">
        <v>34</v>
      </c>
      <c r="B792" s="1" t="s">
        <v>30</v>
      </c>
      <c r="C792" s="5">
        <v>41068</v>
      </c>
      <c r="D792" s="4">
        <v>3296.61</v>
      </c>
      <c r="E792" s="1">
        <f t="shared" si="64"/>
        <v>2012</v>
      </c>
      <c r="F792" s="1">
        <f t="shared" si="65"/>
        <v>4.5</v>
      </c>
      <c r="G792" s="1">
        <f t="shared" si="66"/>
        <v>10.5</v>
      </c>
      <c r="H792" s="6">
        <f t="shared" si="67"/>
        <v>219.88388699999999</v>
      </c>
      <c r="I792" s="4">
        <f t="shared" si="68"/>
        <v>2308.7808135</v>
      </c>
    </row>
    <row r="793" spans="1:9" x14ac:dyDescent="0.2">
      <c r="A793" s="1" t="s">
        <v>34</v>
      </c>
      <c r="B793" s="1" t="s">
        <v>30</v>
      </c>
      <c r="C793" s="5">
        <v>41071</v>
      </c>
      <c r="D793" s="4">
        <v>320321.77</v>
      </c>
      <c r="E793" s="1">
        <f t="shared" si="64"/>
        <v>2012</v>
      </c>
      <c r="F793" s="1">
        <f t="shared" si="65"/>
        <v>4.5</v>
      </c>
      <c r="G793" s="1">
        <f t="shared" si="66"/>
        <v>10.5</v>
      </c>
      <c r="H793" s="6">
        <f t="shared" si="67"/>
        <v>21365.462059000001</v>
      </c>
      <c r="I793" s="4">
        <f t="shared" si="68"/>
        <v>224337.35161950003</v>
      </c>
    </row>
    <row r="794" spans="1:9" x14ac:dyDescent="0.2">
      <c r="A794" s="1" t="s">
        <v>34</v>
      </c>
      <c r="B794" s="1" t="s">
        <v>30</v>
      </c>
      <c r="C794" s="5">
        <v>41090</v>
      </c>
      <c r="D794" s="4">
        <v>-3701.6</v>
      </c>
      <c r="E794" s="1">
        <f t="shared" si="64"/>
        <v>2012</v>
      </c>
      <c r="F794" s="1">
        <f t="shared" si="65"/>
        <v>4.5</v>
      </c>
      <c r="G794" s="1">
        <f t="shared" si="66"/>
        <v>10.5</v>
      </c>
      <c r="H794" s="6">
        <f t="shared" si="67"/>
        <v>-246.89671999999999</v>
      </c>
      <c r="I794" s="4">
        <f t="shared" si="68"/>
        <v>-2592.4155599999999</v>
      </c>
    </row>
    <row r="795" spans="1:9" x14ac:dyDescent="0.2">
      <c r="A795" s="1" t="s">
        <v>34</v>
      </c>
      <c r="B795" s="1" t="s">
        <v>30</v>
      </c>
      <c r="C795" s="5">
        <v>41107</v>
      </c>
      <c r="D795" s="4">
        <v>75731.399999999994</v>
      </c>
      <c r="E795" s="1">
        <f t="shared" si="64"/>
        <v>2012</v>
      </c>
      <c r="F795" s="1">
        <f t="shared" si="65"/>
        <v>4.5</v>
      </c>
      <c r="G795" s="1">
        <f t="shared" si="66"/>
        <v>10.5</v>
      </c>
      <c r="H795" s="6">
        <f t="shared" si="67"/>
        <v>5051.2843799999991</v>
      </c>
      <c r="I795" s="4">
        <f t="shared" si="68"/>
        <v>53038.485989999994</v>
      </c>
    </row>
    <row r="796" spans="1:9" x14ac:dyDescent="0.2">
      <c r="A796" s="1" t="s">
        <v>34</v>
      </c>
      <c r="B796" s="1" t="s">
        <v>30</v>
      </c>
      <c r="C796" s="5">
        <v>41121</v>
      </c>
      <c r="D796" s="4">
        <v>39679.19</v>
      </c>
      <c r="E796" s="1">
        <f t="shared" si="64"/>
        <v>2012</v>
      </c>
      <c r="F796" s="1">
        <f t="shared" si="65"/>
        <v>4.5</v>
      </c>
      <c r="G796" s="1">
        <f t="shared" si="66"/>
        <v>10.5</v>
      </c>
      <c r="H796" s="6">
        <f t="shared" si="67"/>
        <v>2646.6019729999998</v>
      </c>
      <c r="I796" s="4">
        <f t="shared" si="68"/>
        <v>27789.320716499999</v>
      </c>
    </row>
    <row r="797" spans="1:9" x14ac:dyDescent="0.2">
      <c r="A797" s="1" t="s">
        <v>34</v>
      </c>
      <c r="B797" s="1" t="s">
        <v>30</v>
      </c>
      <c r="C797" s="5">
        <v>41136</v>
      </c>
      <c r="D797" s="4">
        <v>106368.68</v>
      </c>
      <c r="E797" s="1">
        <f t="shared" si="64"/>
        <v>2012</v>
      </c>
      <c r="F797" s="1">
        <f t="shared" si="65"/>
        <v>4.5</v>
      </c>
      <c r="G797" s="1">
        <f t="shared" si="66"/>
        <v>10.5</v>
      </c>
      <c r="H797" s="6">
        <f t="shared" si="67"/>
        <v>7094.7909559999989</v>
      </c>
      <c r="I797" s="4">
        <f t="shared" si="68"/>
        <v>74495.305037999991</v>
      </c>
    </row>
    <row r="798" spans="1:9" x14ac:dyDescent="0.2">
      <c r="A798" s="1" t="s">
        <v>34</v>
      </c>
      <c r="B798" s="1" t="s">
        <v>30</v>
      </c>
      <c r="C798" s="5">
        <v>41172</v>
      </c>
      <c r="D798" s="4">
        <v>462059.36</v>
      </c>
      <c r="E798" s="1">
        <f t="shared" si="64"/>
        <v>2012</v>
      </c>
      <c r="F798" s="1">
        <f t="shared" si="65"/>
        <v>4.5</v>
      </c>
      <c r="G798" s="1">
        <f t="shared" si="66"/>
        <v>10.5</v>
      </c>
      <c r="H798" s="6">
        <f t="shared" si="67"/>
        <v>30819.359311999997</v>
      </c>
      <c r="I798" s="4">
        <f t="shared" si="68"/>
        <v>323603.27277599997</v>
      </c>
    </row>
    <row r="799" spans="1:9" x14ac:dyDescent="0.2">
      <c r="A799" s="1" t="s">
        <v>34</v>
      </c>
      <c r="B799" s="1" t="s">
        <v>30</v>
      </c>
      <c r="C799" s="5">
        <v>41173</v>
      </c>
      <c r="D799" s="4">
        <v>3709.17</v>
      </c>
      <c r="E799" s="1">
        <f t="shared" si="64"/>
        <v>2012</v>
      </c>
      <c r="F799" s="1">
        <f t="shared" si="65"/>
        <v>4.5</v>
      </c>
      <c r="G799" s="1">
        <f t="shared" si="66"/>
        <v>10.5</v>
      </c>
      <c r="H799" s="6">
        <f t="shared" si="67"/>
        <v>247.40163899999999</v>
      </c>
      <c r="I799" s="4">
        <f t="shared" si="68"/>
        <v>2597.7172095000001</v>
      </c>
    </row>
    <row r="800" spans="1:9" x14ac:dyDescent="0.2">
      <c r="A800" s="1" t="s">
        <v>34</v>
      </c>
      <c r="B800" s="1" t="s">
        <v>30</v>
      </c>
      <c r="C800" s="5">
        <v>41177</v>
      </c>
      <c r="D800" s="4">
        <v>643501.1</v>
      </c>
      <c r="E800" s="1">
        <f t="shared" si="64"/>
        <v>2012</v>
      </c>
      <c r="F800" s="1">
        <f t="shared" si="65"/>
        <v>4.5</v>
      </c>
      <c r="G800" s="1">
        <f t="shared" si="66"/>
        <v>10.5</v>
      </c>
      <c r="H800" s="6">
        <f t="shared" si="67"/>
        <v>42921.523369999995</v>
      </c>
      <c r="I800" s="4">
        <f t="shared" si="68"/>
        <v>450675.99538499996</v>
      </c>
    </row>
    <row r="801" spans="1:9" x14ac:dyDescent="0.2">
      <c r="A801" s="1" t="s">
        <v>34</v>
      </c>
      <c r="B801" s="1" t="s">
        <v>30</v>
      </c>
      <c r="C801" s="5">
        <v>41194</v>
      </c>
      <c r="D801" s="4">
        <v>7184.84</v>
      </c>
      <c r="E801" s="1">
        <f t="shared" si="64"/>
        <v>2012</v>
      </c>
      <c r="F801" s="1">
        <f t="shared" si="65"/>
        <v>4.5</v>
      </c>
      <c r="G801" s="1">
        <f t="shared" si="66"/>
        <v>10.5</v>
      </c>
      <c r="H801" s="6">
        <f t="shared" si="67"/>
        <v>479.22882799999996</v>
      </c>
      <c r="I801" s="4">
        <f t="shared" si="68"/>
        <v>5031.9026939999994</v>
      </c>
    </row>
    <row r="802" spans="1:9" x14ac:dyDescent="0.2">
      <c r="A802" s="1" t="s">
        <v>34</v>
      </c>
      <c r="B802" s="1" t="s">
        <v>30</v>
      </c>
      <c r="C802" s="5">
        <v>41207</v>
      </c>
      <c r="D802" s="4">
        <v>52036.639999999999</v>
      </c>
      <c r="E802" s="1">
        <f t="shared" si="64"/>
        <v>2012</v>
      </c>
      <c r="F802" s="1">
        <f t="shared" si="65"/>
        <v>4.5</v>
      </c>
      <c r="G802" s="1">
        <f t="shared" si="66"/>
        <v>10.5</v>
      </c>
      <c r="H802" s="6">
        <f t="shared" si="67"/>
        <v>3470.8438879999999</v>
      </c>
      <c r="I802" s="4">
        <f t="shared" si="68"/>
        <v>36443.860823999996</v>
      </c>
    </row>
    <row r="803" spans="1:9" x14ac:dyDescent="0.2">
      <c r="A803" s="1" t="s">
        <v>34</v>
      </c>
      <c r="B803" s="1" t="s">
        <v>30</v>
      </c>
      <c r="C803" s="5">
        <v>41212</v>
      </c>
      <c r="D803" s="4">
        <v>327738.32</v>
      </c>
      <c r="E803" s="1">
        <f t="shared" si="64"/>
        <v>2012</v>
      </c>
      <c r="F803" s="1">
        <f t="shared" si="65"/>
        <v>4.5</v>
      </c>
      <c r="G803" s="1">
        <f t="shared" si="66"/>
        <v>10.5</v>
      </c>
      <c r="H803" s="6">
        <f t="shared" si="67"/>
        <v>21860.145944</v>
      </c>
      <c r="I803" s="4">
        <f t="shared" si="68"/>
        <v>229531.532412</v>
      </c>
    </row>
    <row r="804" spans="1:9" x14ac:dyDescent="0.2">
      <c r="A804" s="1" t="s">
        <v>34</v>
      </c>
      <c r="B804" s="1" t="s">
        <v>30</v>
      </c>
      <c r="C804" s="5">
        <v>41229</v>
      </c>
      <c r="D804" s="4">
        <v>92309.28</v>
      </c>
      <c r="E804" s="1">
        <f t="shared" si="64"/>
        <v>2012</v>
      </c>
      <c r="F804" s="1">
        <f t="shared" si="65"/>
        <v>4.5</v>
      </c>
      <c r="G804" s="1">
        <f t="shared" si="66"/>
        <v>10.5</v>
      </c>
      <c r="H804" s="6">
        <f t="shared" si="67"/>
        <v>6157.0289759999996</v>
      </c>
      <c r="I804" s="4">
        <f t="shared" si="68"/>
        <v>64648.804247999993</v>
      </c>
    </row>
    <row r="805" spans="1:9" x14ac:dyDescent="0.2">
      <c r="A805" s="1" t="s">
        <v>34</v>
      </c>
      <c r="B805" s="1" t="s">
        <v>30</v>
      </c>
      <c r="C805" s="5">
        <v>41243</v>
      </c>
      <c r="D805" s="4">
        <v>345465.37</v>
      </c>
      <c r="E805" s="1">
        <f t="shared" si="64"/>
        <v>2012</v>
      </c>
      <c r="F805" s="1">
        <f t="shared" si="65"/>
        <v>4.5</v>
      </c>
      <c r="G805" s="1">
        <f t="shared" si="66"/>
        <v>10.5</v>
      </c>
      <c r="H805" s="6">
        <f t="shared" si="67"/>
        <v>23042.540179</v>
      </c>
      <c r="I805" s="4">
        <f t="shared" si="68"/>
        <v>241946.67187950001</v>
      </c>
    </row>
    <row r="806" spans="1:9" x14ac:dyDescent="0.2">
      <c r="A806" s="1" t="s">
        <v>34</v>
      </c>
      <c r="B806" s="1" t="s">
        <v>30</v>
      </c>
      <c r="C806" s="5">
        <v>41244</v>
      </c>
      <c r="D806" s="4">
        <v>146219.76999999999</v>
      </c>
      <c r="E806" s="1">
        <f t="shared" si="64"/>
        <v>2012</v>
      </c>
      <c r="F806" s="1">
        <f t="shared" si="65"/>
        <v>4.5</v>
      </c>
      <c r="G806" s="1">
        <f t="shared" si="66"/>
        <v>10.5</v>
      </c>
      <c r="H806" s="6">
        <f t="shared" si="67"/>
        <v>9752.8586589999995</v>
      </c>
      <c r="I806" s="4">
        <f t="shared" si="68"/>
        <v>102405.0159195</v>
      </c>
    </row>
    <row r="807" spans="1:9" x14ac:dyDescent="0.2">
      <c r="A807" s="1" t="s">
        <v>34</v>
      </c>
      <c r="B807" s="1" t="s">
        <v>30</v>
      </c>
      <c r="C807" s="5">
        <v>41250</v>
      </c>
      <c r="D807" s="4">
        <v>14976.19</v>
      </c>
      <c r="E807" s="1">
        <f t="shared" si="64"/>
        <v>2012</v>
      </c>
      <c r="F807" s="1">
        <f t="shared" si="65"/>
        <v>4.5</v>
      </c>
      <c r="G807" s="1">
        <f t="shared" si="66"/>
        <v>10.5</v>
      </c>
      <c r="H807" s="6">
        <f t="shared" si="67"/>
        <v>998.91187300000001</v>
      </c>
      <c r="I807" s="4">
        <f t="shared" si="68"/>
        <v>10488.574666500001</v>
      </c>
    </row>
    <row r="808" spans="1:9" x14ac:dyDescent="0.2">
      <c r="A808" s="1" t="s">
        <v>34</v>
      </c>
      <c r="B808" s="1" t="s">
        <v>30</v>
      </c>
      <c r="C808" s="5">
        <v>41348</v>
      </c>
      <c r="D808" s="4">
        <v>0</v>
      </c>
      <c r="E808" s="1">
        <f t="shared" si="64"/>
        <v>2013</v>
      </c>
      <c r="F808" s="1">
        <f t="shared" si="65"/>
        <v>0</v>
      </c>
      <c r="G808" s="1">
        <f t="shared" si="66"/>
        <v>0</v>
      </c>
      <c r="H808" s="6">
        <f t="shared" si="67"/>
        <v>0</v>
      </c>
      <c r="I808" s="4">
        <f t="shared" si="68"/>
        <v>0</v>
      </c>
    </row>
    <row r="809" spans="1:9" x14ac:dyDescent="0.2">
      <c r="A809" s="1" t="s">
        <v>34</v>
      </c>
      <c r="B809" s="1" t="s">
        <v>30</v>
      </c>
      <c r="C809" s="5">
        <v>41351</v>
      </c>
      <c r="D809" s="4">
        <v>104225.72</v>
      </c>
      <c r="E809" s="1">
        <f t="shared" si="64"/>
        <v>2013</v>
      </c>
      <c r="F809" s="1">
        <f t="shared" si="65"/>
        <v>3.5</v>
      </c>
      <c r="G809" s="1">
        <f t="shared" si="66"/>
        <v>11.5</v>
      </c>
      <c r="H809" s="6">
        <f t="shared" si="67"/>
        <v>6951.8555239999996</v>
      </c>
      <c r="I809" s="4">
        <f t="shared" si="68"/>
        <v>79946.338525999992</v>
      </c>
    </row>
    <row r="810" spans="1:9" x14ac:dyDescent="0.2">
      <c r="A810" s="1" t="s">
        <v>34</v>
      </c>
      <c r="B810" s="1" t="s">
        <v>30</v>
      </c>
      <c r="C810" s="5">
        <v>41429</v>
      </c>
      <c r="D810" s="4">
        <v>14110.14</v>
      </c>
      <c r="E810" s="1">
        <f t="shared" si="64"/>
        <v>2013</v>
      </c>
      <c r="F810" s="1">
        <f t="shared" si="65"/>
        <v>3.5</v>
      </c>
      <c r="G810" s="1">
        <f t="shared" si="66"/>
        <v>11.5</v>
      </c>
      <c r="H810" s="6">
        <f t="shared" si="67"/>
        <v>941.1463379999999</v>
      </c>
      <c r="I810" s="4">
        <f t="shared" si="68"/>
        <v>10823.182886999999</v>
      </c>
    </row>
    <row r="811" spans="1:9" x14ac:dyDescent="0.2">
      <c r="A811" s="1" t="s">
        <v>34</v>
      </c>
      <c r="B811" s="1" t="s">
        <v>30</v>
      </c>
      <c r="C811" s="5">
        <v>41518</v>
      </c>
      <c r="D811" s="4">
        <v>206083.16999999998</v>
      </c>
      <c r="E811" s="1">
        <f t="shared" si="64"/>
        <v>2013</v>
      </c>
      <c r="F811" s="1">
        <f t="shared" si="65"/>
        <v>3.5</v>
      </c>
      <c r="G811" s="1">
        <f t="shared" si="66"/>
        <v>11.5</v>
      </c>
      <c r="H811" s="6">
        <f t="shared" si="67"/>
        <v>13745.747438999999</v>
      </c>
      <c r="I811" s="4">
        <f t="shared" si="68"/>
        <v>158076.09554849999</v>
      </c>
    </row>
    <row r="812" spans="1:9" x14ac:dyDescent="0.2">
      <c r="A812" s="1" t="s">
        <v>34</v>
      </c>
      <c r="B812" s="1" t="s">
        <v>30</v>
      </c>
      <c r="C812" s="5">
        <v>41565</v>
      </c>
      <c r="D812" s="4">
        <v>1854.51</v>
      </c>
      <c r="E812" s="1">
        <f t="shared" si="64"/>
        <v>2013</v>
      </c>
      <c r="F812" s="1">
        <f t="shared" si="65"/>
        <v>3.5</v>
      </c>
      <c r="G812" s="1">
        <f t="shared" si="66"/>
        <v>11.5</v>
      </c>
      <c r="H812" s="6">
        <f t="shared" si="67"/>
        <v>123.69581699999999</v>
      </c>
      <c r="I812" s="4">
        <f t="shared" si="68"/>
        <v>1422.5018954999998</v>
      </c>
    </row>
    <row r="813" spans="1:9" x14ac:dyDescent="0.2">
      <c r="A813" s="1" t="s">
        <v>34</v>
      </c>
      <c r="B813" s="1" t="s">
        <v>30</v>
      </c>
      <c r="C813" s="5">
        <v>41585</v>
      </c>
      <c r="D813" s="4">
        <v>0</v>
      </c>
      <c r="E813" s="1">
        <f t="shared" si="64"/>
        <v>2013</v>
      </c>
      <c r="F813" s="1">
        <f t="shared" si="65"/>
        <v>0</v>
      </c>
      <c r="G813" s="1">
        <f t="shared" si="66"/>
        <v>0</v>
      </c>
      <c r="H813" s="6">
        <f t="shared" si="67"/>
        <v>0</v>
      </c>
      <c r="I813" s="4">
        <f t="shared" si="68"/>
        <v>0</v>
      </c>
    </row>
    <row r="814" spans="1:9" x14ac:dyDescent="0.2">
      <c r="A814" s="1" t="s">
        <v>34</v>
      </c>
      <c r="B814" s="1" t="s">
        <v>30</v>
      </c>
      <c r="C814" s="5">
        <v>41618</v>
      </c>
      <c r="D814" s="4">
        <v>15764.03</v>
      </c>
      <c r="E814" s="1">
        <f t="shared" si="64"/>
        <v>2013</v>
      </c>
      <c r="F814" s="1">
        <f t="shared" si="65"/>
        <v>3.5</v>
      </c>
      <c r="G814" s="1">
        <f t="shared" si="66"/>
        <v>11.5</v>
      </c>
      <c r="H814" s="6">
        <f t="shared" si="67"/>
        <v>1051.4608009999999</v>
      </c>
      <c r="I814" s="4">
        <f t="shared" si="68"/>
        <v>12091.7992115</v>
      </c>
    </row>
    <row r="815" spans="1:9" x14ac:dyDescent="0.2">
      <c r="A815" s="1" t="s">
        <v>34</v>
      </c>
      <c r="B815" s="1" t="s">
        <v>30</v>
      </c>
      <c r="C815" s="5">
        <v>41634</v>
      </c>
      <c r="D815" s="4">
        <v>42174.720000000001</v>
      </c>
      <c r="E815" s="1">
        <f t="shared" si="64"/>
        <v>2013</v>
      </c>
      <c r="F815" s="1">
        <f t="shared" si="65"/>
        <v>3.5</v>
      </c>
      <c r="G815" s="1">
        <f t="shared" si="66"/>
        <v>11.5</v>
      </c>
      <c r="H815" s="6">
        <f t="shared" si="67"/>
        <v>2813.0538240000001</v>
      </c>
      <c r="I815" s="4">
        <f t="shared" si="68"/>
        <v>32350.118976000002</v>
      </c>
    </row>
    <row r="816" spans="1:9" x14ac:dyDescent="0.2">
      <c r="A816" s="1" t="s">
        <v>34</v>
      </c>
      <c r="B816" s="1" t="s">
        <v>30</v>
      </c>
      <c r="C816" s="5">
        <v>41639</v>
      </c>
      <c r="D816" s="4">
        <v>5385.7</v>
      </c>
      <c r="E816" s="1">
        <f t="shared" si="64"/>
        <v>2013</v>
      </c>
      <c r="F816" s="1">
        <f t="shared" si="65"/>
        <v>3.5</v>
      </c>
      <c r="G816" s="1">
        <f t="shared" si="66"/>
        <v>11.5</v>
      </c>
      <c r="H816" s="6">
        <f t="shared" si="67"/>
        <v>359.22618999999997</v>
      </c>
      <c r="I816" s="4">
        <f t="shared" si="68"/>
        <v>4131.1011849999995</v>
      </c>
    </row>
    <row r="817" spans="1:9" x14ac:dyDescent="0.2">
      <c r="A817" s="1" t="s">
        <v>34</v>
      </c>
      <c r="B817" s="1" t="s">
        <v>30</v>
      </c>
      <c r="C817" s="5">
        <v>41654</v>
      </c>
      <c r="D817" s="4">
        <v>102190.93</v>
      </c>
      <c r="E817" s="1">
        <f t="shared" si="64"/>
        <v>2014</v>
      </c>
      <c r="F817" s="1">
        <f t="shared" si="65"/>
        <v>2.5</v>
      </c>
      <c r="G817" s="1">
        <f t="shared" si="66"/>
        <v>12.5</v>
      </c>
      <c r="H817" s="6">
        <f t="shared" si="67"/>
        <v>6816.1350309999989</v>
      </c>
      <c r="I817" s="4">
        <f t="shared" si="68"/>
        <v>85201.687887499982</v>
      </c>
    </row>
    <row r="818" spans="1:9" x14ac:dyDescent="0.2">
      <c r="A818" s="1" t="s">
        <v>34</v>
      </c>
      <c r="B818" s="1" t="s">
        <v>30</v>
      </c>
      <c r="C818" s="5">
        <v>41724</v>
      </c>
      <c r="D818" s="4">
        <v>131236.9</v>
      </c>
      <c r="E818" s="1">
        <f t="shared" si="64"/>
        <v>2014</v>
      </c>
      <c r="F818" s="1">
        <f t="shared" si="65"/>
        <v>2.5</v>
      </c>
      <c r="G818" s="1">
        <f t="shared" si="66"/>
        <v>12.5</v>
      </c>
      <c r="H818" s="6">
        <f t="shared" si="67"/>
        <v>8753.5012299999999</v>
      </c>
      <c r="I818" s="4">
        <f t="shared" si="68"/>
        <v>109418.765375</v>
      </c>
    </row>
    <row r="819" spans="1:9" x14ac:dyDescent="0.2">
      <c r="A819" s="1" t="s">
        <v>34</v>
      </c>
      <c r="B819" s="1" t="s">
        <v>30</v>
      </c>
      <c r="C819" s="5">
        <v>41760</v>
      </c>
      <c r="D819" s="4">
        <v>495672.36999999994</v>
      </c>
      <c r="E819" s="1">
        <f t="shared" si="64"/>
        <v>2014</v>
      </c>
      <c r="F819" s="1">
        <f t="shared" si="65"/>
        <v>2.5</v>
      </c>
      <c r="G819" s="1">
        <f t="shared" si="66"/>
        <v>12.5</v>
      </c>
      <c r="H819" s="6">
        <f t="shared" si="67"/>
        <v>33061.347078999992</v>
      </c>
      <c r="I819" s="4">
        <f t="shared" si="68"/>
        <v>413266.83848749992</v>
      </c>
    </row>
    <row r="820" spans="1:9" x14ac:dyDescent="0.2">
      <c r="A820" s="1" t="s">
        <v>34</v>
      </c>
      <c r="B820" s="1" t="s">
        <v>30</v>
      </c>
      <c r="C820" s="5">
        <v>41791</v>
      </c>
      <c r="D820" s="4">
        <v>77126.19</v>
      </c>
      <c r="E820" s="1">
        <f t="shared" si="64"/>
        <v>2014</v>
      </c>
      <c r="F820" s="1">
        <f t="shared" si="65"/>
        <v>2.5</v>
      </c>
      <c r="G820" s="1">
        <f t="shared" si="66"/>
        <v>12.5</v>
      </c>
      <c r="H820" s="6">
        <f t="shared" si="67"/>
        <v>5144.3168729999998</v>
      </c>
      <c r="I820" s="4">
        <f t="shared" si="68"/>
        <v>64303.960912499999</v>
      </c>
    </row>
    <row r="821" spans="1:9" x14ac:dyDescent="0.2">
      <c r="A821" s="1" t="s">
        <v>34</v>
      </c>
      <c r="B821" s="1" t="s">
        <v>30</v>
      </c>
      <c r="C821" s="5">
        <v>41821</v>
      </c>
      <c r="D821" s="4">
        <v>778.92</v>
      </c>
      <c r="E821" s="1">
        <f t="shared" si="64"/>
        <v>2014</v>
      </c>
      <c r="F821" s="1">
        <f t="shared" si="65"/>
        <v>2.5</v>
      </c>
      <c r="G821" s="1">
        <f t="shared" si="66"/>
        <v>12.5</v>
      </c>
      <c r="H821" s="6">
        <f t="shared" si="67"/>
        <v>51.953963999999992</v>
      </c>
      <c r="I821" s="4">
        <f t="shared" si="68"/>
        <v>649.42454999999995</v>
      </c>
    </row>
    <row r="822" spans="1:9" x14ac:dyDescent="0.2">
      <c r="A822" s="1" t="s">
        <v>34</v>
      </c>
      <c r="B822" s="1" t="s">
        <v>30</v>
      </c>
      <c r="C822" s="5">
        <v>41845</v>
      </c>
      <c r="D822" s="4">
        <v>267261.44</v>
      </c>
      <c r="E822" s="1">
        <f t="shared" si="64"/>
        <v>2014</v>
      </c>
      <c r="F822" s="1">
        <f t="shared" si="65"/>
        <v>2.5</v>
      </c>
      <c r="G822" s="1">
        <f t="shared" si="66"/>
        <v>12.5</v>
      </c>
      <c r="H822" s="6">
        <f t="shared" si="67"/>
        <v>17826.338047999998</v>
      </c>
      <c r="I822" s="4">
        <f t="shared" si="68"/>
        <v>222829.22559999998</v>
      </c>
    </row>
    <row r="823" spans="1:9" x14ac:dyDescent="0.2">
      <c r="A823" s="1" t="s">
        <v>34</v>
      </c>
      <c r="B823" s="1" t="s">
        <v>30</v>
      </c>
      <c r="C823" s="5">
        <v>41852</v>
      </c>
      <c r="D823" s="4">
        <v>109495.23</v>
      </c>
      <c r="E823" s="1">
        <f t="shared" si="64"/>
        <v>2014</v>
      </c>
      <c r="F823" s="1">
        <f t="shared" si="65"/>
        <v>2.5</v>
      </c>
      <c r="G823" s="1">
        <f t="shared" si="66"/>
        <v>12.5</v>
      </c>
      <c r="H823" s="6">
        <f t="shared" si="67"/>
        <v>7303.3318409999993</v>
      </c>
      <c r="I823" s="4">
        <f t="shared" si="68"/>
        <v>91291.648012499994</v>
      </c>
    </row>
    <row r="824" spans="1:9" x14ac:dyDescent="0.2">
      <c r="A824" s="1" t="s">
        <v>34</v>
      </c>
      <c r="B824" s="1" t="s">
        <v>30</v>
      </c>
      <c r="C824" s="5">
        <v>41878</v>
      </c>
      <c r="D824" s="4">
        <v>58214.76</v>
      </c>
      <c r="E824" s="1">
        <f t="shared" si="64"/>
        <v>2014</v>
      </c>
      <c r="F824" s="1">
        <f t="shared" si="65"/>
        <v>2.5</v>
      </c>
      <c r="G824" s="1">
        <f t="shared" si="66"/>
        <v>12.5</v>
      </c>
      <c r="H824" s="6">
        <f t="shared" si="67"/>
        <v>3882.9244919999996</v>
      </c>
      <c r="I824" s="4">
        <f t="shared" si="68"/>
        <v>48536.556149999997</v>
      </c>
    </row>
    <row r="825" spans="1:9" x14ac:dyDescent="0.2">
      <c r="A825" s="1" t="s">
        <v>34</v>
      </c>
      <c r="B825" s="1" t="s">
        <v>30</v>
      </c>
      <c r="C825" s="5">
        <v>41883</v>
      </c>
      <c r="D825" s="4">
        <v>132716.39000000001</v>
      </c>
      <c r="E825" s="1">
        <f t="shared" si="64"/>
        <v>2014</v>
      </c>
      <c r="F825" s="1">
        <f t="shared" si="65"/>
        <v>2.5</v>
      </c>
      <c r="G825" s="1">
        <f t="shared" si="66"/>
        <v>12.5</v>
      </c>
      <c r="H825" s="6">
        <f t="shared" si="67"/>
        <v>8852.1832130000003</v>
      </c>
      <c r="I825" s="4">
        <f t="shared" si="68"/>
        <v>110652.29016250001</v>
      </c>
    </row>
    <row r="826" spans="1:9" x14ac:dyDescent="0.2">
      <c r="A826" s="1" t="s">
        <v>34</v>
      </c>
      <c r="B826" s="1" t="s">
        <v>30</v>
      </c>
      <c r="C826" s="5">
        <v>41897</v>
      </c>
      <c r="D826" s="4">
        <v>71583.27</v>
      </c>
      <c r="E826" s="1">
        <f t="shared" si="64"/>
        <v>2014</v>
      </c>
      <c r="F826" s="1">
        <f t="shared" si="65"/>
        <v>2.5</v>
      </c>
      <c r="G826" s="1">
        <f t="shared" si="66"/>
        <v>12.5</v>
      </c>
      <c r="H826" s="6">
        <f t="shared" si="67"/>
        <v>4774.6041089999999</v>
      </c>
      <c r="I826" s="4">
        <f t="shared" si="68"/>
        <v>59682.551362500002</v>
      </c>
    </row>
    <row r="827" spans="1:9" x14ac:dyDescent="0.2">
      <c r="A827" s="1" t="s">
        <v>34</v>
      </c>
      <c r="B827" s="1" t="s">
        <v>30</v>
      </c>
      <c r="C827" s="5">
        <v>41912</v>
      </c>
      <c r="D827" s="4">
        <v>195018.21</v>
      </c>
      <c r="E827" s="1">
        <f t="shared" si="64"/>
        <v>2014</v>
      </c>
      <c r="F827" s="1">
        <f t="shared" si="65"/>
        <v>2.5</v>
      </c>
      <c r="G827" s="1">
        <f t="shared" si="66"/>
        <v>12.5</v>
      </c>
      <c r="H827" s="6">
        <f t="shared" si="67"/>
        <v>13007.714606999998</v>
      </c>
      <c r="I827" s="4">
        <f t="shared" si="68"/>
        <v>162596.43258749996</v>
      </c>
    </row>
    <row r="828" spans="1:9" x14ac:dyDescent="0.2">
      <c r="A828" s="1" t="s">
        <v>34</v>
      </c>
      <c r="B828" s="1" t="s">
        <v>30</v>
      </c>
      <c r="C828" s="5">
        <v>41981</v>
      </c>
      <c r="D828" s="4">
        <v>44334.67</v>
      </c>
      <c r="E828" s="1">
        <f t="shared" si="64"/>
        <v>2014</v>
      </c>
      <c r="F828" s="1">
        <f t="shared" si="65"/>
        <v>2.5</v>
      </c>
      <c r="G828" s="1">
        <f t="shared" si="66"/>
        <v>12.5</v>
      </c>
      <c r="H828" s="6">
        <f t="shared" si="67"/>
        <v>2957.1224889999999</v>
      </c>
      <c r="I828" s="4">
        <f t="shared" si="68"/>
        <v>36964.031112500001</v>
      </c>
    </row>
    <row r="829" spans="1:9" x14ac:dyDescent="0.2">
      <c r="A829" s="1" t="s">
        <v>34</v>
      </c>
      <c r="B829" s="1" t="s">
        <v>30</v>
      </c>
      <c r="C829" s="5">
        <v>42003</v>
      </c>
      <c r="D829" s="4">
        <v>63532.84</v>
      </c>
      <c r="E829" s="1">
        <f t="shared" si="64"/>
        <v>2014</v>
      </c>
      <c r="F829" s="1">
        <f t="shared" si="65"/>
        <v>2.5</v>
      </c>
      <c r="G829" s="1">
        <f t="shared" si="66"/>
        <v>12.5</v>
      </c>
      <c r="H829" s="6">
        <f t="shared" si="67"/>
        <v>4237.6404279999997</v>
      </c>
      <c r="I829" s="4">
        <f t="shared" si="68"/>
        <v>52970.505349999999</v>
      </c>
    </row>
    <row r="830" spans="1:9" x14ac:dyDescent="0.2">
      <c r="A830" s="1" t="s">
        <v>34</v>
      </c>
      <c r="B830" s="1" t="s">
        <v>30</v>
      </c>
      <c r="C830" s="5">
        <v>42053</v>
      </c>
      <c r="D830" s="4">
        <v>21239.559999999998</v>
      </c>
      <c r="E830" s="1">
        <f t="shared" si="64"/>
        <v>2015</v>
      </c>
      <c r="F830" s="1">
        <f t="shared" si="65"/>
        <v>1.5</v>
      </c>
      <c r="G830" s="1">
        <f t="shared" si="66"/>
        <v>13.5</v>
      </c>
      <c r="H830" s="6">
        <f t="shared" si="67"/>
        <v>1416.6786519999998</v>
      </c>
      <c r="I830" s="4">
        <f t="shared" si="68"/>
        <v>19125.161801999999</v>
      </c>
    </row>
    <row r="831" spans="1:9" x14ac:dyDescent="0.2">
      <c r="A831" s="1" t="s">
        <v>34</v>
      </c>
      <c r="B831" s="1" t="s">
        <v>30</v>
      </c>
      <c r="C831" s="5">
        <v>42064</v>
      </c>
      <c r="D831" s="4">
        <v>223478.24</v>
      </c>
      <c r="E831" s="1">
        <f t="shared" si="64"/>
        <v>2015</v>
      </c>
      <c r="F831" s="1">
        <f t="shared" si="65"/>
        <v>1.5</v>
      </c>
      <c r="G831" s="1">
        <f t="shared" si="66"/>
        <v>13.5</v>
      </c>
      <c r="H831" s="6">
        <f t="shared" si="67"/>
        <v>14905.998607999998</v>
      </c>
      <c r="I831" s="4">
        <f t="shared" si="68"/>
        <v>201230.98120799998</v>
      </c>
    </row>
    <row r="832" spans="1:9" x14ac:dyDescent="0.2">
      <c r="A832" s="1" t="s">
        <v>34</v>
      </c>
      <c r="B832" s="1" t="s">
        <v>30</v>
      </c>
      <c r="C832" s="5">
        <v>42115</v>
      </c>
      <c r="D832" s="4">
        <v>187133.95</v>
      </c>
      <c r="E832" s="1">
        <f t="shared" si="64"/>
        <v>2015</v>
      </c>
      <c r="F832" s="1">
        <f t="shared" si="65"/>
        <v>1.5</v>
      </c>
      <c r="G832" s="1">
        <f t="shared" si="66"/>
        <v>13.5</v>
      </c>
      <c r="H832" s="6">
        <f t="shared" si="67"/>
        <v>12481.834465</v>
      </c>
      <c r="I832" s="4">
        <f t="shared" si="68"/>
        <v>168504.7652775</v>
      </c>
    </row>
    <row r="833" spans="1:9" x14ac:dyDescent="0.2">
      <c r="A833" s="1" t="s">
        <v>34</v>
      </c>
      <c r="B833" s="1" t="s">
        <v>30</v>
      </c>
      <c r="C833" s="5">
        <v>42152</v>
      </c>
      <c r="D833" s="4">
        <v>5631.65</v>
      </c>
      <c r="E833" s="1">
        <f t="shared" si="64"/>
        <v>2015</v>
      </c>
      <c r="F833" s="1">
        <f t="shared" si="65"/>
        <v>1.5</v>
      </c>
      <c r="G833" s="1">
        <f t="shared" si="66"/>
        <v>13.5</v>
      </c>
      <c r="H833" s="6">
        <f t="shared" si="67"/>
        <v>375.63105499999995</v>
      </c>
      <c r="I833" s="4">
        <f t="shared" si="68"/>
        <v>5071.0192424999996</v>
      </c>
    </row>
    <row r="834" spans="1:9" x14ac:dyDescent="0.2">
      <c r="A834" s="1" t="s">
        <v>34</v>
      </c>
      <c r="B834" s="1" t="s">
        <v>30</v>
      </c>
      <c r="C834" s="5">
        <v>42177</v>
      </c>
      <c r="D834" s="4">
        <v>3202.46</v>
      </c>
      <c r="E834" s="1">
        <f t="shared" si="64"/>
        <v>2015</v>
      </c>
      <c r="F834" s="1">
        <f t="shared" si="65"/>
        <v>1.5</v>
      </c>
      <c r="G834" s="1">
        <f t="shared" si="66"/>
        <v>13.5</v>
      </c>
      <c r="H834" s="6">
        <f t="shared" si="67"/>
        <v>213.60408199999998</v>
      </c>
      <c r="I834" s="4">
        <f t="shared" si="68"/>
        <v>2883.6551069999996</v>
      </c>
    </row>
    <row r="835" spans="1:9" x14ac:dyDescent="0.2">
      <c r="A835" s="1" t="s">
        <v>34</v>
      </c>
      <c r="B835" s="1" t="s">
        <v>30</v>
      </c>
      <c r="C835" s="5">
        <v>42209</v>
      </c>
      <c r="D835" s="4">
        <v>1809</v>
      </c>
      <c r="E835" s="1">
        <f t="shared" si="64"/>
        <v>2015</v>
      </c>
      <c r="F835" s="1">
        <f t="shared" si="65"/>
        <v>1.5</v>
      </c>
      <c r="G835" s="1">
        <f t="shared" si="66"/>
        <v>13.5</v>
      </c>
      <c r="H835" s="6">
        <f t="shared" si="67"/>
        <v>120.66029999999999</v>
      </c>
      <c r="I835" s="4">
        <f t="shared" si="68"/>
        <v>1628.9140499999999</v>
      </c>
    </row>
    <row r="836" spans="1:9" x14ac:dyDescent="0.2">
      <c r="A836" s="1" t="s">
        <v>34</v>
      </c>
      <c r="B836" s="1" t="s">
        <v>30</v>
      </c>
      <c r="C836" s="5">
        <v>42248</v>
      </c>
      <c r="D836" s="4">
        <v>64393.4</v>
      </c>
      <c r="E836" s="1">
        <f t="shared" si="64"/>
        <v>2015</v>
      </c>
      <c r="F836" s="1">
        <f t="shared" si="65"/>
        <v>1.5</v>
      </c>
      <c r="G836" s="1">
        <f t="shared" si="66"/>
        <v>13.5</v>
      </c>
      <c r="H836" s="6">
        <f t="shared" si="67"/>
        <v>4295.0397800000001</v>
      </c>
      <c r="I836" s="4">
        <f t="shared" si="68"/>
        <v>57983.03703</v>
      </c>
    </row>
    <row r="837" spans="1:9" x14ac:dyDescent="0.2">
      <c r="A837" s="1" t="s">
        <v>34</v>
      </c>
      <c r="B837" s="1" t="s">
        <v>30</v>
      </c>
      <c r="C837" s="5">
        <v>42296</v>
      </c>
      <c r="D837" s="4">
        <v>305485.14</v>
      </c>
      <c r="E837" s="1">
        <f t="shared" ref="E837:E900" si="69">YEAR(C837)</f>
        <v>2015</v>
      </c>
      <c r="F837" s="1">
        <f t="shared" ref="F837:F900" si="70">IF(D837&lt;&gt;0,YEARFRAC($D$1,DATE(YEAR(C837),6,30),0),)</f>
        <v>1.5</v>
      </c>
      <c r="G837" s="1">
        <f t="shared" ref="G837:G900" si="71">IF(F837&lt;&gt;0,$F$1-F837,0)</f>
        <v>13.5</v>
      </c>
      <c r="H837" s="6">
        <f t="shared" ref="H837:H900" si="72">IF(G837&lt;=0,0,D837*$H$1)</f>
        <v>20375.858838</v>
      </c>
      <c r="I837" s="4">
        <f t="shared" ref="I837:I900" si="73">G837*H837</f>
        <v>275074.09431299998</v>
      </c>
    </row>
    <row r="838" spans="1:9" x14ac:dyDescent="0.2">
      <c r="A838" s="1" t="s">
        <v>34</v>
      </c>
      <c r="B838" s="1" t="s">
        <v>30</v>
      </c>
      <c r="C838" s="5">
        <v>42370</v>
      </c>
      <c r="D838" s="4">
        <v>0</v>
      </c>
      <c r="E838" s="1">
        <f t="shared" si="69"/>
        <v>2016</v>
      </c>
      <c r="F838" s="1">
        <f t="shared" si="70"/>
        <v>0</v>
      </c>
      <c r="G838" s="1">
        <f t="shared" si="71"/>
        <v>0</v>
      </c>
      <c r="H838" s="6">
        <f t="shared" si="72"/>
        <v>0</v>
      </c>
      <c r="I838" s="4">
        <f t="shared" si="73"/>
        <v>0</v>
      </c>
    </row>
    <row r="839" spans="1:9" x14ac:dyDescent="0.2">
      <c r="A839" s="1" t="s">
        <v>34</v>
      </c>
      <c r="B839" s="1" t="s">
        <v>30</v>
      </c>
      <c r="C839" s="5">
        <v>42454</v>
      </c>
      <c r="D839" s="4">
        <v>262397.20999999996</v>
      </c>
      <c r="E839" s="1">
        <f t="shared" si="69"/>
        <v>2016</v>
      </c>
      <c r="F839" s="1">
        <f t="shared" si="70"/>
        <v>0.5</v>
      </c>
      <c r="G839" s="1">
        <f t="shared" si="71"/>
        <v>14.5</v>
      </c>
      <c r="H839" s="6">
        <f t="shared" si="72"/>
        <v>17501.893906999998</v>
      </c>
      <c r="I839" s="4">
        <f t="shared" si="73"/>
        <v>253777.46165149997</v>
      </c>
    </row>
    <row r="840" spans="1:9" x14ac:dyDescent="0.2">
      <c r="A840" s="1" t="s">
        <v>34</v>
      </c>
      <c r="B840" s="1" t="s">
        <v>30</v>
      </c>
      <c r="C840" s="5">
        <v>42513</v>
      </c>
      <c r="D840" s="4">
        <v>66827.710000000006</v>
      </c>
      <c r="E840" s="1">
        <f t="shared" si="69"/>
        <v>2016</v>
      </c>
      <c r="F840" s="1">
        <f t="shared" si="70"/>
        <v>0.5</v>
      </c>
      <c r="G840" s="1">
        <f t="shared" si="71"/>
        <v>14.5</v>
      </c>
      <c r="H840" s="6">
        <f t="shared" si="72"/>
        <v>4457.408257</v>
      </c>
      <c r="I840" s="4">
        <f t="shared" si="73"/>
        <v>64632.419726500004</v>
      </c>
    </row>
    <row r="841" spans="1:9" x14ac:dyDescent="0.2">
      <c r="A841" s="1" t="s">
        <v>34</v>
      </c>
      <c r="B841" s="1" t="s">
        <v>30</v>
      </c>
      <c r="C841" s="5">
        <v>42573</v>
      </c>
      <c r="D841" s="4">
        <v>1805.07</v>
      </c>
      <c r="E841" s="1">
        <f t="shared" si="69"/>
        <v>2016</v>
      </c>
      <c r="F841" s="1">
        <f t="shared" si="70"/>
        <v>0.5</v>
      </c>
      <c r="G841" s="1">
        <f t="shared" si="71"/>
        <v>14.5</v>
      </c>
      <c r="H841" s="6">
        <f t="shared" si="72"/>
        <v>120.39816899999998</v>
      </c>
      <c r="I841" s="4">
        <f t="shared" si="73"/>
        <v>1745.7734504999996</v>
      </c>
    </row>
    <row r="842" spans="1:9" x14ac:dyDescent="0.2">
      <c r="A842" s="1" t="s">
        <v>34</v>
      </c>
      <c r="B842" s="1" t="s">
        <v>30</v>
      </c>
      <c r="C842" s="5">
        <v>42591</v>
      </c>
      <c r="D842" s="4">
        <v>5791.73</v>
      </c>
      <c r="E842" s="1">
        <f t="shared" si="69"/>
        <v>2016</v>
      </c>
      <c r="F842" s="1">
        <f t="shared" si="70"/>
        <v>0.5</v>
      </c>
      <c r="G842" s="1">
        <f t="shared" si="71"/>
        <v>14.5</v>
      </c>
      <c r="H842" s="6">
        <f t="shared" si="72"/>
        <v>386.30839099999997</v>
      </c>
      <c r="I842" s="4">
        <f t="shared" si="73"/>
        <v>5601.4716694999997</v>
      </c>
    </row>
    <row r="843" spans="1:9" x14ac:dyDescent="0.2">
      <c r="A843" s="1" t="s">
        <v>34</v>
      </c>
      <c r="B843" s="1" t="s">
        <v>30</v>
      </c>
      <c r="C843" s="5">
        <v>42608</v>
      </c>
      <c r="D843" s="4">
        <v>124001.05</v>
      </c>
      <c r="E843" s="1">
        <f t="shared" si="69"/>
        <v>2016</v>
      </c>
      <c r="F843" s="1">
        <f t="shared" si="70"/>
        <v>0.5</v>
      </c>
      <c r="G843" s="1">
        <f t="shared" si="71"/>
        <v>14.5</v>
      </c>
      <c r="H843" s="6">
        <f t="shared" si="72"/>
        <v>8270.8700349999999</v>
      </c>
      <c r="I843" s="4">
        <f t="shared" si="73"/>
        <v>119927.6155075</v>
      </c>
    </row>
    <row r="844" spans="1:9" x14ac:dyDescent="0.2">
      <c r="A844" s="1" t="s">
        <v>34</v>
      </c>
      <c r="B844" s="1" t="s">
        <v>30</v>
      </c>
      <c r="C844" s="5">
        <v>42612</v>
      </c>
      <c r="D844" s="4">
        <v>70143.08</v>
      </c>
      <c r="E844" s="1">
        <f t="shared" si="69"/>
        <v>2016</v>
      </c>
      <c r="F844" s="1">
        <f t="shared" si="70"/>
        <v>0.5</v>
      </c>
      <c r="G844" s="1">
        <f t="shared" si="71"/>
        <v>14.5</v>
      </c>
      <c r="H844" s="6">
        <f t="shared" si="72"/>
        <v>4678.5434359999999</v>
      </c>
      <c r="I844" s="4">
        <f t="shared" si="73"/>
        <v>67838.879822000003</v>
      </c>
    </row>
    <row r="845" spans="1:9" x14ac:dyDescent="0.2">
      <c r="A845" s="1" t="s">
        <v>34</v>
      </c>
      <c r="B845" s="1" t="s">
        <v>30</v>
      </c>
      <c r="C845" s="5">
        <v>42725</v>
      </c>
      <c r="D845" s="4">
        <v>115216.5</v>
      </c>
      <c r="E845" s="1">
        <f t="shared" si="69"/>
        <v>2016</v>
      </c>
      <c r="F845" s="1">
        <f t="shared" si="70"/>
        <v>0.5</v>
      </c>
      <c r="G845" s="1">
        <f t="shared" si="71"/>
        <v>14.5</v>
      </c>
      <c r="H845" s="6">
        <f t="shared" si="72"/>
        <v>7684.9405499999993</v>
      </c>
      <c r="I845" s="4">
        <f t="shared" si="73"/>
        <v>111431.63797499999</v>
      </c>
    </row>
    <row r="846" spans="1:9" x14ac:dyDescent="0.2">
      <c r="A846" s="1" t="s">
        <v>34</v>
      </c>
      <c r="B846" s="1" t="s">
        <v>30</v>
      </c>
      <c r="C846" s="5">
        <v>42731</v>
      </c>
      <c r="D846" s="4">
        <v>46782.98</v>
      </c>
      <c r="E846" s="1">
        <f t="shared" si="69"/>
        <v>2016</v>
      </c>
      <c r="F846" s="1">
        <f t="shared" si="70"/>
        <v>0.5</v>
      </c>
      <c r="G846" s="1">
        <f t="shared" si="71"/>
        <v>14.5</v>
      </c>
      <c r="H846" s="6">
        <f t="shared" si="72"/>
        <v>3120.4247660000001</v>
      </c>
      <c r="I846" s="4">
        <f t="shared" si="73"/>
        <v>45246.159106999999</v>
      </c>
    </row>
    <row r="847" spans="1:9" x14ac:dyDescent="0.2">
      <c r="A847" s="1" t="s">
        <v>34</v>
      </c>
      <c r="B847" s="1" t="s">
        <v>30</v>
      </c>
      <c r="C847" s="5">
        <v>42732</v>
      </c>
      <c r="D847" s="4">
        <v>179450.46</v>
      </c>
      <c r="E847" s="1">
        <f t="shared" si="69"/>
        <v>2016</v>
      </c>
      <c r="F847" s="1">
        <f t="shared" si="70"/>
        <v>0.5</v>
      </c>
      <c r="G847" s="1">
        <f t="shared" si="71"/>
        <v>14.5</v>
      </c>
      <c r="H847" s="6">
        <f t="shared" si="72"/>
        <v>11969.345681999999</v>
      </c>
      <c r="I847" s="4">
        <f t="shared" si="73"/>
        <v>173555.51238899998</v>
      </c>
    </row>
    <row r="848" spans="1:9" x14ac:dyDescent="0.2">
      <c r="A848" s="1" t="s">
        <v>17</v>
      </c>
      <c r="B848" s="1" t="s">
        <v>13</v>
      </c>
      <c r="C848" s="5">
        <v>33239</v>
      </c>
      <c r="D848" s="4">
        <v>46821.56</v>
      </c>
      <c r="E848" s="1">
        <f t="shared" si="69"/>
        <v>1991</v>
      </c>
      <c r="F848" s="1">
        <f t="shared" si="70"/>
        <v>25.5</v>
      </c>
      <c r="G848" s="1">
        <f t="shared" si="71"/>
        <v>-10.5</v>
      </c>
      <c r="H848" s="6">
        <f t="shared" si="72"/>
        <v>0</v>
      </c>
      <c r="I848" s="4">
        <f t="shared" si="73"/>
        <v>0</v>
      </c>
    </row>
    <row r="849" spans="1:9" x14ac:dyDescent="0.2">
      <c r="A849" s="1" t="s">
        <v>17</v>
      </c>
      <c r="B849" s="1" t="s">
        <v>13</v>
      </c>
      <c r="C849" s="5">
        <v>33970</v>
      </c>
      <c r="D849" s="4">
        <v>0</v>
      </c>
      <c r="E849" s="1">
        <f t="shared" si="69"/>
        <v>1993</v>
      </c>
      <c r="F849" s="1">
        <f t="shared" si="70"/>
        <v>0</v>
      </c>
      <c r="G849" s="1">
        <f t="shared" si="71"/>
        <v>0</v>
      </c>
      <c r="H849" s="6">
        <f t="shared" si="72"/>
        <v>0</v>
      </c>
      <c r="I849" s="4">
        <f t="shared" si="73"/>
        <v>0</v>
      </c>
    </row>
    <row r="850" spans="1:9" x14ac:dyDescent="0.2">
      <c r="A850" s="1" t="s">
        <v>17</v>
      </c>
      <c r="B850" s="1" t="s">
        <v>13</v>
      </c>
      <c r="C850" s="5">
        <v>34335</v>
      </c>
      <c r="D850" s="4">
        <v>108463.48</v>
      </c>
      <c r="E850" s="1">
        <f t="shared" si="69"/>
        <v>1994</v>
      </c>
      <c r="F850" s="1">
        <f t="shared" si="70"/>
        <v>22.5</v>
      </c>
      <c r="G850" s="1">
        <f t="shared" si="71"/>
        <v>-7.5</v>
      </c>
      <c r="H850" s="6">
        <f t="shared" si="72"/>
        <v>0</v>
      </c>
      <c r="I850" s="4">
        <f t="shared" si="73"/>
        <v>0</v>
      </c>
    </row>
    <row r="851" spans="1:9" x14ac:dyDescent="0.2">
      <c r="A851" s="1" t="s">
        <v>17</v>
      </c>
      <c r="B851" s="1" t="s">
        <v>13</v>
      </c>
      <c r="C851" s="5">
        <v>36526</v>
      </c>
      <c r="D851" s="4">
        <v>457378.83</v>
      </c>
      <c r="E851" s="1">
        <f t="shared" si="69"/>
        <v>2000</v>
      </c>
      <c r="F851" s="1">
        <f t="shared" si="70"/>
        <v>16.5</v>
      </c>
      <c r="G851" s="1">
        <f t="shared" si="71"/>
        <v>-1.5</v>
      </c>
      <c r="H851" s="6">
        <f t="shared" si="72"/>
        <v>0</v>
      </c>
      <c r="I851" s="4">
        <f t="shared" si="73"/>
        <v>0</v>
      </c>
    </row>
    <row r="852" spans="1:9" x14ac:dyDescent="0.2">
      <c r="A852" s="1" t="s">
        <v>17</v>
      </c>
      <c r="B852" s="1" t="s">
        <v>13</v>
      </c>
      <c r="C852" s="5">
        <v>37987</v>
      </c>
      <c r="D852" s="4">
        <v>0</v>
      </c>
      <c r="E852" s="1">
        <f t="shared" si="69"/>
        <v>2004</v>
      </c>
      <c r="F852" s="1">
        <f t="shared" si="70"/>
        <v>0</v>
      </c>
      <c r="G852" s="1">
        <f t="shared" si="71"/>
        <v>0</v>
      </c>
      <c r="H852" s="6">
        <f t="shared" si="72"/>
        <v>0</v>
      </c>
      <c r="I852" s="4">
        <f t="shared" si="73"/>
        <v>0</v>
      </c>
    </row>
    <row r="853" spans="1:9" x14ac:dyDescent="0.2">
      <c r="A853" s="1" t="s">
        <v>17</v>
      </c>
      <c r="B853" s="1" t="s">
        <v>13</v>
      </c>
      <c r="C853" s="5">
        <v>38353</v>
      </c>
      <c r="D853" s="4">
        <v>11348.48</v>
      </c>
      <c r="E853" s="1">
        <f t="shared" si="69"/>
        <v>2005</v>
      </c>
      <c r="F853" s="1">
        <f t="shared" si="70"/>
        <v>11.5</v>
      </c>
      <c r="G853" s="1">
        <f t="shared" si="71"/>
        <v>3.5</v>
      </c>
      <c r="H853" s="6">
        <f t="shared" si="72"/>
        <v>756.94361599999991</v>
      </c>
      <c r="I853" s="4">
        <f t="shared" si="73"/>
        <v>2649.3026559999998</v>
      </c>
    </row>
    <row r="854" spans="1:9" x14ac:dyDescent="0.2">
      <c r="A854" s="1" t="s">
        <v>17</v>
      </c>
      <c r="B854" s="1" t="s">
        <v>13</v>
      </c>
      <c r="C854" s="5">
        <v>38718</v>
      </c>
      <c r="D854" s="4">
        <v>241601.3</v>
      </c>
      <c r="E854" s="1">
        <f t="shared" si="69"/>
        <v>2006</v>
      </c>
      <c r="F854" s="1">
        <f t="shared" si="70"/>
        <v>10.5</v>
      </c>
      <c r="G854" s="1">
        <f t="shared" si="71"/>
        <v>4.5</v>
      </c>
      <c r="H854" s="6">
        <f t="shared" si="72"/>
        <v>16114.806709999999</v>
      </c>
      <c r="I854" s="4">
        <f t="shared" si="73"/>
        <v>72516.630194999991</v>
      </c>
    </row>
    <row r="855" spans="1:9" x14ac:dyDescent="0.2">
      <c r="A855" s="1" t="s">
        <v>17</v>
      </c>
      <c r="B855" s="1" t="s">
        <v>13</v>
      </c>
      <c r="C855" s="5">
        <v>38769</v>
      </c>
      <c r="D855" s="4">
        <v>2604.23</v>
      </c>
      <c r="E855" s="1">
        <f t="shared" si="69"/>
        <v>2006</v>
      </c>
      <c r="F855" s="1">
        <f t="shared" si="70"/>
        <v>10.5</v>
      </c>
      <c r="G855" s="1">
        <f t="shared" si="71"/>
        <v>4.5</v>
      </c>
      <c r="H855" s="6">
        <f t="shared" si="72"/>
        <v>173.70214099999998</v>
      </c>
      <c r="I855" s="4">
        <f t="shared" si="73"/>
        <v>781.65963449999992</v>
      </c>
    </row>
    <row r="856" spans="1:9" x14ac:dyDescent="0.2">
      <c r="A856" s="1" t="s">
        <v>17</v>
      </c>
      <c r="B856" s="1" t="s">
        <v>13</v>
      </c>
      <c r="C856" s="5">
        <v>39094</v>
      </c>
      <c r="D856" s="4">
        <v>57861.53</v>
      </c>
      <c r="E856" s="1">
        <f t="shared" si="69"/>
        <v>2007</v>
      </c>
      <c r="F856" s="1">
        <f t="shared" si="70"/>
        <v>9.5</v>
      </c>
      <c r="G856" s="1">
        <f t="shared" si="71"/>
        <v>5.5</v>
      </c>
      <c r="H856" s="6">
        <f t="shared" si="72"/>
        <v>3859.3640509999996</v>
      </c>
      <c r="I856" s="4">
        <f t="shared" si="73"/>
        <v>21226.502280499997</v>
      </c>
    </row>
    <row r="857" spans="1:9" x14ac:dyDescent="0.2">
      <c r="A857" s="1" t="s">
        <v>17</v>
      </c>
      <c r="B857" s="1" t="s">
        <v>13</v>
      </c>
      <c r="C857" s="5">
        <v>40863</v>
      </c>
      <c r="D857" s="4">
        <v>66852.88</v>
      </c>
      <c r="E857" s="1">
        <f t="shared" si="69"/>
        <v>2011</v>
      </c>
      <c r="F857" s="1">
        <f t="shared" si="70"/>
        <v>5.5</v>
      </c>
      <c r="G857" s="1">
        <f t="shared" si="71"/>
        <v>9.5</v>
      </c>
      <c r="H857" s="6">
        <f t="shared" si="72"/>
        <v>4459.0870960000002</v>
      </c>
      <c r="I857" s="4">
        <f t="shared" si="73"/>
        <v>42361.327411999999</v>
      </c>
    </row>
    <row r="858" spans="1:9" x14ac:dyDescent="0.2">
      <c r="A858" s="1" t="s">
        <v>17</v>
      </c>
      <c r="B858" s="1" t="s">
        <v>56</v>
      </c>
      <c r="C858" s="5">
        <v>30682</v>
      </c>
      <c r="D858" s="4">
        <v>0</v>
      </c>
      <c r="E858" s="1">
        <f t="shared" si="69"/>
        <v>1984</v>
      </c>
      <c r="F858" s="1">
        <f t="shared" si="70"/>
        <v>0</v>
      </c>
      <c r="G858" s="1">
        <f t="shared" si="71"/>
        <v>0</v>
      </c>
      <c r="H858" s="6">
        <f t="shared" si="72"/>
        <v>0</v>
      </c>
      <c r="I858" s="4">
        <f t="shared" si="73"/>
        <v>0</v>
      </c>
    </row>
    <row r="859" spans="1:9" x14ac:dyDescent="0.2">
      <c r="A859" s="1" t="s">
        <v>17</v>
      </c>
      <c r="B859" s="1" t="s">
        <v>56</v>
      </c>
      <c r="C859" s="5">
        <v>31778</v>
      </c>
      <c r="D859" s="4">
        <v>0</v>
      </c>
      <c r="E859" s="1">
        <f t="shared" si="69"/>
        <v>1987</v>
      </c>
      <c r="F859" s="1">
        <f t="shared" si="70"/>
        <v>0</v>
      </c>
      <c r="G859" s="1">
        <f t="shared" si="71"/>
        <v>0</v>
      </c>
      <c r="H859" s="6">
        <f t="shared" si="72"/>
        <v>0</v>
      </c>
      <c r="I859" s="4">
        <f t="shared" si="73"/>
        <v>0</v>
      </c>
    </row>
    <row r="860" spans="1:9" x14ac:dyDescent="0.2">
      <c r="A860" s="1" t="s">
        <v>17</v>
      </c>
      <c r="B860" s="1" t="s">
        <v>56</v>
      </c>
      <c r="C860" s="5">
        <v>33604</v>
      </c>
      <c r="D860" s="4">
        <v>0</v>
      </c>
      <c r="E860" s="1">
        <f t="shared" si="69"/>
        <v>1992</v>
      </c>
      <c r="F860" s="1">
        <f t="shared" si="70"/>
        <v>0</v>
      </c>
      <c r="G860" s="1">
        <f t="shared" si="71"/>
        <v>0</v>
      </c>
      <c r="H860" s="6">
        <f t="shared" si="72"/>
        <v>0</v>
      </c>
      <c r="I860" s="4">
        <f t="shared" si="73"/>
        <v>0</v>
      </c>
    </row>
    <row r="861" spans="1:9" x14ac:dyDescent="0.2">
      <c r="A861" s="1" t="s">
        <v>17</v>
      </c>
      <c r="B861" s="1" t="s">
        <v>56</v>
      </c>
      <c r="C861" s="5">
        <v>33970</v>
      </c>
      <c r="D861" s="4">
        <v>0</v>
      </c>
      <c r="E861" s="1">
        <f t="shared" si="69"/>
        <v>1993</v>
      </c>
      <c r="F861" s="1">
        <f t="shared" si="70"/>
        <v>0</v>
      </c>
      <c r="G861" s="1">
        <f t="shared" si="71"/>
        <v>0</v>
      </c>
      <c r="H861" s="6">
        <f t="shared" si="72"/>
        <v>0</v>
      </c>
      <c r="I861" s="4">
        <f t="shared" si="73"/>
        <v>0</v>
      </c>
    </row>
    <row r="862" spans="1:9" x14ac:dyDescent="0.2">
      <c r="A862" s="1" t="s">
        <v>17</v>
      </c>
      <c r="B862" s="1" t="s">
        <v>56</v>
      </c>
      <c r="C862" s="5">
        <v>35431</v>
      </c>
      <c r="D862" s="4">
        <v>0</v>
      </c>
      <c r="E862" s="1">
        <f t="shared" si="69"/>
        <v>1997</v>
      </c>
      <c r="F862" s="1">
        <f t="shared" si="70"/>
        <v>0</v>
      </c>
      <c r="G862" s="1">
        <f t="shared" si="71"/>
        <v>0</v>
      </c>
      <c r="H862" s="6">
        <f t="shared" si="72"/>
        <v>0</v>
      </c>
      <c r="I862" s="4">
        <f t="shared" si="73"/>
        <v>0</v>
      </c>
    </row>
    <row r="863" spans="1:9" x14ac:dyDescent="0.2">
      <c r="A863" s="1" t="s">
        <v>17</v>
      </c>
      <c r="B863" s="1" t="s">
        <v>56</v>
      </c>
      <c r="C863" s="5">
        <v>35796</v>
      </c>
      <c r="D863" s="4">
        <v>0</v>
      </c>
      <c r="E863" s="1">
        <f t="shared" si="69"/>
        <v>1998</v>
      </c>
      <c r="F863" s="1">
        <f t="shared" si="70"/>
        <v>0</v>
      </c>
      <c r="G863" s="1">
        <f t="shared" si="71"/>
        <v>0</v>
      </c>
      <c r="H863" s="6">
        <f t="shared" si="72"/>
        <v>0</v>
      </c>
      <c r="I863" s="4">
        <f t="shared" si="73"/>
        <v>0</v>
      </c>
    </row>
    <row r="864" spans="1:9" x14ac:dyDescent="0.2">
      <c r="A864" s="1" t="s">
        <v>17</v>
      </c>
      <c r="B864" s="1" t="s">
        <v>56</v>
      </c>
      <c r="C864" s="5">
        <v>36526</v>
      </c>
      <c r="D864" s="4">
        <v>0</v>
      </c>
      <c r="E864" s="1">
        <f t="shared" si="69"/>
        <v>2000</v>
      </c>
      <c r="F864" s="1">
        <f t="shared" si="70"/>
        <v>0</v>
      </c>
      <c r="G864" s="1">
        <f t="shared" si="71"/>
        <v>0</v>
      </c>
      <c r="H864" s="6">
        <f t="shared" si="72"/>
        <v>0</v>
      </c>
      <c r="I864" s="4">
        <f t="shared" si="73"/>
        <v>0</v>
      </c>
    </row>
    <row r="865" spans="1:9" x14ac:dyDescent="0.2">
      <c r="A865" s="1" t="s">
        <v>17</v>
      </c>
      <c r="B865" s="1" t="s">
        <v>37</v>
      </c>
      <c r="C865" s="5">
        <v>22282</v>
      </c>
      <c r="D865" s="4">
        <v>331.74</v>
      </c>
      <c r="E865" s="1">
        <f t="shared" si="69"/>
        <v>1961</v>
      </c>
      <c r="F865" s="1">
        <f t="shared" si="70"/>
        <v>55.5</v>
      </c>
      <c r="G865" s="1">
        <f t="shared" si="71"/>
        <v>-40.5</v>
      </c>
      <c r="H865" s="6">
        <f t="shared" si="72"/>
        <v>0</v>
      </c>
      <c r="I865" s="4">
        <f t="shared" si="73"/>
        <v>0</v>
      </c>
    </row>
    <row r="866" spans="1:9" x14ac:dyDescent="0.2">
      <c r="A866" s="1" t="s">
        <v>17</v>
      </c>
      <c r="B866" s="1" t="s">
        <v>37</v>
      </c>
      <c r="C866" s="5">
        <v>23743</v>
      </c>
      <c r="D866" s="4">
        <v>513.4</v>
      </c>
      <c r="E866" s="1">
        <f t="shared" si="69"/>
        <v>1965</v>
      </c>
      <c r="F866" s="1">
        <f t="shared" si="70"/>
        <v>51.5</v>
      </c>
      <c r="G866" s="1">
        <f t="shared" si="71"/>
        <v>-36.5</v>
      </c>
      <c r="H866" s="6">
        <f t="shared" si="72"/>
        <v>0</v>
      </c>
      <c r="I866" s="4">
        <f t="shared" si="73"/>
        <v>0</v>
      </c>
    </row>
    <row r="867" spans="1:9" x14ac:dyDescent="0.2">
      <c r="A867" s="1" t="s">
        <v>17</v>
      </c>
      <c r="B867" s="1" t="s">
        <v>37</v>
      </c>
      <c r="C867" s="5">
        <v>24108</v>
      </c>
      <c r="D867" s="4">
        <v>666.11</v>
      </c>
      <c r="E867" s="1">
        <f t="shared" si="69"/>
        <v>1966</v>
      </c>
      <c r="F867" s="1">
        <f t="shared" si="70"/>
        <v>50.5</v>
      </c>
      <c r="G867" s="1">
        <f t="shared" si="71"/>
        <v>-35.5</v>
      </c>
      <c r="H867" s="6">
        <f t="shared" si="72"/>
        <v>0</v>
      </c>
      <c r="I867" s="4">
        <f t="shared" si="73"/>
        <v>0</v>
      </c>
    </row>
    <row r="868" spans="1:9" x14ac:dyDescent="0.2">
      <c r="A868" s="1" t="s">
        <v>17</v>
      </c>
      <c r="B868" s="1" t="s">
        <v>37</v>
      </c>
      <c r="C868" s="5">
        <v>24473</v>
      </c>
      <c r="D868" s="4">
        <v>555.04</v>
      </c>
      <c r="E868" s="1">
        <f t="shared" si="69"/>
        <v>1967</v>
      </c>
      <c r="F868" s="1">
        <f t="shared" si="70"/>
        <v>49.5</v>
      </c>
      <c r="G868" s="1">
        <f t="shared" si="71"/>
        <v>-34.5</v>
      </c>
      <c r="H868" s="6">
        <f t="shared" si="72"/>
        <v>0</v>
      </c>
      <c r="I868" s="4">
        <f t="shared" si="73"/>
        <v>0</v>
      </c>
    </row>
    <row r="869" spans="1:9" x14ac:dyDescent="0.2">
      <c r="A869" s="1" t="s">
        <v>17</v>
      </c>
      <c r="B869" s="1" t="s">
        <v>37</v>
      </c>
      <c r="C869" s="5">
        <v>24838</v>
      </c>
      <c r="D869" s="4">
        <v>551.16000000000008</v>
      </c>
      <c r="E869" s="1">
        <f t="shared" si="69"/>
        <v>1968</v>
      </c>
      <c r="F869" s="1">
        <f t="shared" si="70"/>
        <v>48.5</v>
      </c>
      <c r="G869" s="1">
        <f t="shared" si="71"/>
        <v>-33.5</v>
      </c>
      <c r="H869" s="6">
        <f t="shared" si="72"/>
        <v>0</v>
      </c>
      <c r="I869" s="4">
        <f t="shared" si="73"/>
        <v>0</v>
      </c>
    </row>
    <row r="870" spans="1:9" x14ac:dyDescent="0.2">
      <c r="A870" s="1" t="s">
        <v>17</v>
      </c>
      <c r="B870" s="1" t="s">
        <v>37</v>
      </c>
      <c r="C870" s="5">
        <v>25204</v>
      </c>
      <c r="D870" s="4">
        <v>5067.55</v>
      </c>
      <c r="E870" s="1">
        <f t="shared" si="69"/>
        <v>1969</v>
      </c>
      <c r="F870" s="1">
        <f t="shared" si="70"/>
        <v>47.5</v>
      </c>
      <c r="G870" s="1">
        <f t="shared" si="71"/>
        <v>-32.5</v>
      </c>
      <c r="H870" s="6">
        <f t="shared" si="72"/>
        <v>0</v>
      </c>
      <c r="I870" s="4">
        <f t="shared" si="73"/>
        <v>0</v>
      </c>
    </row>
    <row r="871" spans="1:9" x14ac:dyDescent="0.2">
      <c r="A871" s="1" t="s">
        <v>17</v>
      </c>
      <c r="B871" s="1" t="s">
        <v>37</v>
      </c>
      <c r="C871" s="5">
        <v>25934</v>
      </c>
      <c r="D871" s="4">
        <v>4507.2700000000004</v>
      </c>
      <c r="E871" s="1">
        <f t="shared" si="69"/>
        <v>1971</v>
      </c>
      <c r="F871" s="1">
        <f t="shared" si="70"/>
        <v>45.5</v>
      </c>
      <c r="G871" s="1">
        <f t="shared" si="71"/>
        <v>-30.5</v>
      </c>
      <c r="H871" s="6">
        <f t="shared" si="72"/>
        <v>0</v>
      </c>
      <c r="I871" s="4">
        <f t="shared" si="73"/>
        <v>0</v>
      </c>
    </row>
    <row r="872" spans="1:9" x14ac:dyDescent="0.2">
      <c r="A872" s="1" t="s">
        <v>17</v>
      </c>
      <c r="B872" s="1" t="s">
        <v>37</v>
      </c>
      <c r="C872" s="5">
        <v>26299</v>
      </c>
      <c r="D872" s="4">
        <v>7907.01</v>
      </c>
      <c r="E872" s="1">
        <f t="shared" si="69"/>
        <v>1972</v>
      </c>
      <c r="F872" s="1">
        <f t="shared" si="70"/>
        <v>44.5</v>
      </c>
      <c r="G872" s="1">
        <f t="shared" si="71"/>
        <v>-29.5</v>
      </c>
      <c r="H872" s="6">
        <f t="shared" si="72"/>
        <v>0</v>
      </c>
      <c r="I872" s="4">
        <f t="shared" si="73"/>
        <v>0</v>
      </c>
    </row>
    <row r="873" spans="1:9" x14ac:dyDescent="0.2">
      <c r="A873" s="1" t="s">
        <v>17</v>
      </c>
      <c r="B873" s="1" t="s">
        <v>37</v>
      </c>
      <c r="C873" s="5">
        <v>28491</v>
      </c>
      <c r="D873" s="4">
        <v>3763.84</v>
      </c>
      <c r="E873" s="1">
        <f t="shared" si="69"/>
        <v>1978</v>
      </c>
      <c r="F873" s="1">
        <f t="shared" si="70"/>
        <v>38.5</v>
      </c>
      <c r="G873" s="1">
        <f t="shared" si="71"/>
        <v>-23.5</v>
      </c>
      <c r="H873" s="6">
        <f t="shared" si="72"/>
        <v>0</v>
      </c>
      <c r="I873" s="4">
        <f t="shared" si="73"/>
        <v>0</v>
      </c>
    </row>
    <row r="874" spans="1:9" x14ac:dyDescent="0.2">
      <c r="A874" s="1" t="s">
        <v>17</v>
      </c>
      <c r="B874" s="1" t="s">
        <v>37</v>
      </c>
      <c r="C874" s="5">
        <v>29221</v>
      </c>
      <c r="D874" s="4">
        <v>3653.47</v>
      </c>
      <c r="E874" s="1">
        <f t="shared" si="69"/>
        <v>1980</v>
      </c>
      <c r="F874" s="1">
        <f t="shared" si="70"/>
        <v>36.5</v>
      </c>
      <c r="G874" s="1">
        <f t="shared" si="71"/>
        <v>-21.5</v>
      </c>
      <c r="H874" s="6">
        <f t="shared" si="72"/>
        <v>0</v>
      </c>
      <c r="I874" s="4">
        <f t="shared" si="73"/>
        <v>0</v>
      </c>
    </row>
    <row r="875" spans="1:9" x14ac:dyDescent="0.2">
      <c r="A875" s="1" t="s">
        <v>17</v>
      </c>
      <c r="B875" s="1" t="s">
        <v>37</v>
      </c>
      <c r="C875" s="5">
        <v>29952</v>
      </c>
      <c r="D875" s="4">
        <v>241.67</v>
      </c>
      <c r="E875" s="1">
        <f t="shared" si="69"/>
        <v>1982</v>
      </c>
      <c r="F875" s="1">
        <f t="shared" si="70"/>
        <v>34.5</v>
      </c>
      <c r="G875" s="1">
        <f t="shared" si="71"/>
        <v>-19.5</v>
      </c>
      <c r="H875" s="6">
        <f t="shared" si="72"/>
        <v>0</v>
      </c>
      <c r="I875" s="4">
        <f t="shared" si="73"/>
        <v>0</v>
      </c>
    </row>
    <row r="876" spans="1:9" x14ac:dyDescent="0.2">
      <c r="A876" s="1" t="s">
        <v>17</v>
      </c>
      <c r="B876" s="1" t="s">
        <v>37</v>
      </c>
      <c r="C876" s="5">
        <v>30682</v>
      </c>
      <c r="D876" s="4">
        <v>0</v>
      </c>
      <c r="E876" s="1">
        <f t="shared" si="69"/>
        <v>1984</v>
      </c>
      <c r="F876" s="1">
        <f t="shared" si="70"/>
        <v>0</v>
      </c>
      <c r="G876" s="1">
        <f t="shared" si="71"/>
        <v>0</v>
      </c>
      <c r="H876" s="6">
        <f t="shared" si="72"/>
        <v>0</v>
      </c>
      <c r="I876" s="4">
        <f t="shared" si="73"/>
        <v>0</v>
      </c>
    </row>
    <row r="877" spans="1:9" x14ac:dyDescent="0.2">
      <c r="A877" s="1" t="s">
        <v>17</v>
      </c>
      <c r="B877" s="1" t="s">
        <v>37</v>
      </c>
      <c r="C877" s="5">
        <v>31048</v>
      </c>
      <c r="D877" s="4">
        <v>0</v>
      </c>
      <c r="E877" s="1">
        <f t="shared" si="69"/>
        <v>1985</v>
      </c>
      <c r="F877" s="1">
        <f t="shared" si="70"/>
        <v>0</v>
      </c>
      <c r="G877" s="1">
        <f t="shared" si="71"/>
        <v>0</v>
      </c>
      <c r="H877" s="6">
        <f t="shared" si="72"/>
        <v>0</v>
      </c>
      <c r="I877" s="4">
        <f t="shared" si="73"/>
        <v>0</v>
      </c>
    </row>
    <row r="878" spans="1:9" x14ac:dyDescent="0.2">
      <c r="A878" s="1" t="s">
        <v>17</v>
      </c>
      <c r="B878" s="1" t="s">
        <v>37</v>
      </c>
      <c r="C878" s="5">
        <v>32143</v>
      </c>
      <c r="D878" s="4">
        <v>0</v>
      </c>
      <c r="E878" s="1">
        <f t="shared" si="69"/>
        <v>1988</v>
      </c>
      <c r="F878" s="1">
        <f t="shared" si="70"/>
        <v>0</v>
      </c>
      <c r="G878" s="1">
        <f t="shared" si="71"/>
        <v>0</v>
      </c>
      <c r="H878" s="6">
        <f t="shared" si="72"/>
        <v>0</v>
      </c>
      <c r="I878" s="4">
        <f t="shared" si="73"/>
        <v>0</v>
      </c>
    </row>
    <row r="879" spans="1:9" x14ac:dyDescent="0.2">
      <c r="A879" s="1" t="s">
        <v>17</v>
      </c>
      <c r="B879" s="1" t="s">
        <v>37</v>
      </c>
      <c r="C879" s="5">
        <v>32509</v>
      </c>
      <c r="D879" s="4">
        <v>11746.85</v>
      </c>
      <c r="E879" s="1">
        <f t="shared" si="69"/>
        <v>1989</v>
      </c>
      <c r="F879" s="1">
        <f t="shared" si="70"/>
        <v>27.5</v>
      </c>
      <c r="G879" s="1">
        <f t="shared" si="71"/>
        <v>-12.5</v>
      </c>
      <c r="H879" s="6">
        <f t="shared" si="72"/>
        <v>0</v>
      </c>
      <c r="I879" s="4">
        <f t="shared" si="73"/>
        <v>0</v>
      </c>
    </row>
    <row r="880" spans="1:9" x14ac:dyDescent="0.2">
      <c r="A880" s="1" t="s">
        <v>17</v>
      </c>
      <c r="B880" s="1" t="s">
        <v>37</v>
      </c>
      <c r="C880" s="5">
        <v>32874</v>
      </c>
      <c r="D880" s="4">
        <v>53946.320000000007</v>
      </c>
      <c r="E880" s="1">
        <f t="shared" si="69"/>
        <v>1990</v>
      </c>
      <c r="F880" s="1">
        <f t="shared" si="70"/>
        <v>26.5</v>
      </c>
      <c r="G880" s="1">
        <f t="shared" si="71"/>
        <v>-11.5</v>
      </c>
      <c r="H880" s="6">
        <f t="shared" si="72"/>
        <v>0</v>
      </c>
      <c r="I880" s="4">
        <f t="shared" si="73"/>
        <v>0</v>
      </c>
    </row>
    <row r="881" spans="1:9" x14ac:dyDescent="0.2">
      <c r="A881" s="1" t="s">
        <v>17</v>
      </c>
      <c r="B881" s="1" t="s">
        <v>37</v>
      </c>
      <c r="C881" s="5">
        <v>33239</v>
      </c>
      <c r="D881" s="4">
        <v>0</v>
      </c>
      <c r="E881" s="1">
        <f t="shared" si="69"/>
        <v>1991</v>
      </c>
      <c r="F881" s="1">
        <f t="shared" si="70"/>
        <v>0</v>
      </c>
      <c r="G881" s="1">
        <f t="shared" si="71"/>
        <v>0</v>
      </c>
      <c r="H881" s="6">
        <f t="shared" si="72"/>
        <v>0</v>
      </c>
      <c r="I881" s="4">
        <f t="shared" si="73"/>
        <v>0</v>
      </c>
    </row>
    <row r="882" spans="1:9" x14ac:dyDescent="0.2">
      <c r="A882" s="1" t="s">
        <v>17</v>
      </c>
      <c r="B882" s="1" t="s">
        <v>37</v>
      </c>
      <c r="C882" s="5">
        <v>33604</v>
      </c>
      <c r="D882" s="4">
        <v>22781.22</v>
      </c>
      <c r="E882" s="1">
        <f t="shared" si="69"/>
        <v>1992</v>
      </c>
      <c r="F882" s="1">
        <f t="shared" si="70"/>
        <v>24.5</v>
      </c>
      <c r="G882" s="1">
        <f t="shared" si="71"/>
        <v>-9.5</v>
      </c>
      <c r="H882" s="6">
        <f t="shared" si="72"/>
        <v>0</v>
      </c>
      <c r="I882" s="4">
        <f t="shared" si="73"/>
        <v>0</v>
      </c>
    </row>
    <row r="883" spans="1:9" x14ac:dyDescent="0.2">
      <c r="A883" s="1" t="s">
        <v>17</v>
      </c>
      <c r="B883" s="1" t="s">
        <v>37</v>
      </c>
      <c r="C883" s="5">
        <v>34335</v>
      </c>
      <c r="D883" s="4">
        <v>9223.14</v>
      </c>
      <c r="E883" s="1">
        <f t="shared" si="69"/>
        <v>1994</v>
      </c>
      <c r="F883" s="1">
        <f t="shared" si="70"/>
        <v>22.5</v>
      </c>
      <c r="G883" s="1">
        <f t="shared" si="71"/>
        <v>-7.5</v>
      </c>
      <c r="H883" s="6">
        <f t="shared" si="72"/>
        <v>0</v>
      </c>
      <c r="I883" s="4">
        <f t="shared" si="73"/>
        <v>0</v>
      </c>
    </row>
    <row r="884" spans="1:9" x14ac:dyDescent="0.2">
      <c r="A884" s="1" t="s">
        <v>17</v>
      </c>
      <c r="B884" s="1" t="s">
        <v>37</v>
      </c>
      <c r="C884" s="5">
        <v>34700</v>
      </c>
      <c r="D884" s="4">
        <v>0</v>
      </c>
      <c r="E884" s="1">
        <f t="shared" si="69"/>
        <v>1995</v>
      </c>
      <c r="F884" s="1">
        <f t="shared" si="70"/>
        <v>0</v>
      </c>
      <c r="G884" s="1">
        <f t="shared" si="71"/>
        <v>0</v>
      </c>
      <c r="H884" s="6">
        <f t="shared" si="72"/>
        <v>0</v>
      </c>
      <c r="I884" s="4">
        <f t="shared" si="73"/>
        <v>0</v>
      </c>
    </row>
    <row r="885" spans="1:9" x14ac:dyDescent="0.2">
      <c r="A885" s="1" t="s">
        <v>17</v>
      </c>
      <c r="B885" s="1" t="s">
        <v>37</v>
      </c>
      <c r="C885" s="5">
        <v>35065</v>
      </c>
      <c r="D885" s="4">
        <v>1058.2</v>
      </c>
      <c r="E885" s="1">
        <f t="shared" si="69"/>
        <v>1996</v>
      </c>
      <c r="F885" s="1">
        <f t="shared" si="70"/>
        <v>20.5</v>
      </c>
      <c r="G885" s="1">
        <f t="shared" si="71"/>
        <v>-5.5</v>
      </c>
      <c r="H885" s="6">
        <f t="shared" si="72"/>
        <v>0</v>
      </c>
      <c r="I885" s="4">
        <f t="shared" si="73"/>
        <v>0</v>
      </c>
    </row>
    <row r="886" spans="1:9" x14ac:dyDescent="0.2">
      <c r="A886" s="1" t="s">
        <v>17</v>
      </c>
      <c r="B886" s="1" t="s">
        <v>37</v>
      </c>
      <c r="C886" s="5">
        <v>35431</v>
      </c>
      <c r="D886" s="4">
        <v>2982.9</v>
      </c>
      <c r="E886" s="1">
        <f t="shared" si="69"/>
        <v>1997</v>
      </c>
      <c r="F886" s="1">
        <f t="shared" si="70"/>
        <v>19.5</v>
      </c>
      <c r="G886" s="1">
        <f t="shared" si="71"/>
        <v>-4.5</v>
      </c>
      <c r="H886" s="6">
        <f t="shared" si="72"/>
        <v>0</v>
      </c>
      <c r="I886" s="4">
        <f t="shared" si="73"/>
        <v>0</v>
      </c>
    </row>
    <row r="887" spans="1:9" x14ac:dyDescent="0.2">
      <c r="A887" s="1" t="s">
        <v>17</v>
      </c>
      <c r="B887" s="1" t="s">
        <v>37</v>
      </c>
      <c r="C887" s="5">
        <v>35796</v>
      </c>
      <c r="D887" s="4">
        <v>0</v>
      </c>
      <c r="E887" s="1">
        <f t="shared" si="69"/>
        <v>1998</v>
      </c>
      <c r="F887" s="1">
        <f t="shared" si="70"/>
        <v>0</v>
      </c>
      <c r="G887" s="1">
        <f t="shared" si="71"/>
        <v>0</v>
      </c>
      <c r="H887" s="6">
        <f t="shared" si="72"/>
        <v>0</v>
      </c>
      <c r="I887" s="4">
        <f t="shared" si="73"/>
        <v>0</v>
      </c>
    </row>
    <row r="888" spans="1:9" x14ac:dyDescent="0.2">
      <c r="A888" s="1" t="s">
        <v>17</v>
      </c>
      <c r="B888" s="1" t="s">
        <v>37</v>
      </c>
      <c r="C888" s="5">
        <v>36161</v>
      </c>
      <c r="D888" s="4">
        <v>6011.43</v>
      </c>
      <c r="E888" s="1">
        <f t="shared" si="69"/>
        <v>1999</v>
      </c>
      <c r="F888" s="1">
        <f t="shared" si="70"/>
        <v>17.5</v>
      </c>
      <c r="G888" s="1">
        <f t="shared" si="71"/>
        <v>-2.5</v>
      </c>
      <c r="H888" s="6">
        <f t="shared" si="72"/>
        <v>0</v>
      </c>
      <c r="I888" s="4">
        <f t="shared" si="73"/>
        <v>0</v>
      </c>
    </row>
    <row r="889" spans="1:9" x14ac:dyDescent="0.2">
      <c r="A889" s="1" t="s">
        <v>17</v>
      </c>
      <c r="B889" s="1" t="s">
        <v>37</v>
      </c>
      <c r="C889" s="5">
        <v>36526</v>
      </c>
      <c r="D889" s="4">
        <v>788.01</v>
      </c>
      <c r="E889" s="1">
        <f t="shared" si="69"/>
        <v>2000</v>
      </c>
      <c r="F889" s="1">
        <f t="shared" si="70"/>
        <v>16.5</v>
      </c>
      <c r="G889" s="1">
        <f t="shared" si="71"/>
        <v>-1.5</v>
      </c>
      <c r="H889" s="6">
        <f t="shared" si="72"/>
        <v>0</v>
      </c>
      <c r="I889" s="4">
        <f t="shared" si="73"/>
        <v>0</v>
      </c>
    </row>
    <row r="890" spans="1:9" x14ac:dyDescent="0.2">
      <c r="A890" s="1" t="s">
        <v>17</v>
      </c>
      <c r="B890" s="1" t="s">
        <v>37</v>
      </c>
      <c r="C890" s="5">
        <v>37257</v>
      </c>
      <c r="D890" s="4">
        <v>4275.93</v>
      </c>
      <c r="E890" s="1">
        <f t="shared" si="69"/>
        <v>2002</v>
      </c>
      <c r="F890" s="1">
        <f t="shared" si="70"/>
        <v>14.5</v>
      </c>
      <c r="G890" s="1">
        <f t="shared" si="71"/>
        <v>0.5</v>
      </c>
      <c r="H890" s="6">
        <f t="shared" si="72"/>
        <v>285.20453099999997</v>
      </c>
      <c r="I890" s="4">
        <f t="shared" si="73"/>
        <v>142.60226549999999</v>
      </c>
    </row>
    <row r="891" spans="1:9" x14ac:dyDescent="0.2">
      <c r="A891" s="1" t="s">
        <v>17</v>
      </c>
      <c r="B891" s="1" t="s">
        <v>37</v>
      </c>
      <c r="C891" s="5">
        <v>37622</v>
      </c>
      <c r="D891" s="4">
        <v>23143.820000000003</v>
      </c>
      <c r="E891" s="1">
        <f t="shared" si="69"/>
        <v>2003</v>
      </c>
      <c r="F891" s="1">
        <f t="shared" si="70"/>
        <v>13.5</v>
      </c>
      <c r="G891" s="1">
        <f t="shared" si="71"/>
        <v>1.5</v>
      </c>
      <c r="H891" s="6">
        <f t="shared" si="72"/>
        <v>1543.692794</v>
      </c>
      <c r="I891" s="4">
        <f t="shared" si="73"/>
        <v>2315.5391909999998</v>
      </c>
    </row>
    <row r="892" spans="1:9" x14ac:dyDescent="0.2">
      <c r="A892" s="1" t="s">
        <v>17</v>
      </c>
      <c r="B892" s="1" t="s">
        <v>37</v>
      </c>
      <c r="C892" s="5">
        <v>37987</v>
      </c>
      <c r="D892" s="4">
        <v>566.44000000000005</v>
      </c>
      <c r="E892" s="1">
        <f t="shared" si="69"/>
        <v>2004</v>
      </c>
      <c r="F892" s="1">
        <f t="shared" si="70"/>
        <v>12.5</v>
      </c>
      <c r="G892" s="1">
        <f t="shared" si="71"/>
        <v>2.5</v>
      </c>
      <c r="H892" s="6">
        <f t="shared" si="72"/>
        <v>37.781548000000001</v>
      </c>
      <c r="I892" s="4">
        <f t="shared" si="73"/>
        <v>94.453869999999995</v>
      </c>
    </row>
    <row r="893" spans="1:9" x14ac:dyDescent="0.2">
      <c r="A893" s="1" t="s">
        <v>17</v>
      </c>
      <c r="B893" s="1" t="s">
        <v>37</v>
      </c>
      <c r="C893" s="5">
        <v>38353</v>
      </c>
      <c r="D893" s="4">
        <v>0</v>
      </c>
      <c r="E893" s="1">
        <f t="shared" si="69"/>
        <v>2005</v>
      </c>
      <c r="F893" s="1">
        <f t="shared" si="70"/>
        <v>0</v>
      </c>
      <c r="G893" s="1">
        <f t="shared" si="71"/>
        <v>0</v>
      </c>
      <c r="H893" s="6">
        <f t="shared" si="72"/>
        <v>0</v>
      </c>
      <c r="I893" s="4">
        <f t="shared" si="73"/>
        <v>0</v>
      </c>
    </row>
    <row r="894" spans="1:9" x14ac:dyDescent="0.2">
      <c r="A894" s="1" t="s">
        <v>17</v>
      </c>
      <c r="B894" s="1" t="s">
        <v>37</v>
      </c>
      <c r="C894" s="5">
        <v>38687</v>
      </c>
      <c r="D894" s="4">
        <v>0</v>
      </c>
      <c r="E894" s="1">
        <f t="shared" si="69"/>
        <v>2005</v>
      </c>
      <c r="F894" s="1">
        <f t="shared" si="70"/>
        <v>0</v>
      </c>
      <c r="G894" s="1">
        <f t="shared" si="71"/>
        <v>0</v>
      </c>
      <c r="H894" s="6">
        <f t="shared" si="72"/>
        <v>0</v>
      </c>
      <c r="I894" s="4">
        <f t="shared" si="73"/>
        <v>0</v>
      </c>
    </row>
    <row r="895" spans="1:9" x14ac:dyDescent="0.2">
      <c r="A895" s="1" t="s">
        <v>17</v>
      </c>
      <c r="B895" s="1" t="s">
        <v>37</v>
      </c>
      <c r="C895" s="5">
        <v>38981</v>
      </c>
      <c r="D895" s="4">
        <v>65077.829999999987</v>
      </c>
      <c r="E895" s="1">
        <f t="shared" si="69"/>
        <v>2006</v>
      </c>
      <c r="F895" s="1">
        <f t="shared" si="70"/>
        <v>10.5</v>
      </c>
      <c r="G895" s="1">
        <f t="shared" si="71"/>
        <v>4.5</v>
      </c>
      <c r="H895" s="6">
        <f t="shared" si="72"/>
        <v>4340.691260999999</v>
      </c>
      <c r="I895" s="4">
        <f t="shared" si="73"/>
        <v>19533.110674499996</v>
      </c>
    </row>
    <row r="896" spans="1:9" x14ac:dyDescent="0.2">
      <c r="A896" s="1" t="s">
        <v>17</v>
      </c>
      <c r="B896" s="1" t="s">
        <v>37</v>
      </c>
      <c r="C896" s="5">
        <v>39448</v>
      </c>
      <c r="D896" s="4">
        <v>2719.06</v>
      </c>
      <c r="E896" s="1">
        <f t="shared" si="69"/>
        <v>2008</v>
      </c>
      <c r="F896" s="1">
        <f t="shared" si="70"/>
        <v>8.5</v>
      </c>
      <c r="G896" s="1">
        <f t="shared" si="71"/>
        <v>6.5</v>
      </c>
      <c r="H896" s="6">
        <f t="shared" si="72"/>
        <v>181.36130199999999</v>
      </c>
      <c r="I896" s="4">
        <f t="shared" si="73"/>
        <v>1178.848463</v>
      </c>
    </row>
    <row r="897" spans="1:9" x14ac:dyDescent="0.2">
      <c r="A897" s="1" t="s">
        <v>17</v>
      </c>
      <c r="B897" s="1" t="s">
        <v>37</v>
      </c>
      <c r="C897" s="5">
        <v>39814</v>
      </c>
      <c r="D897" s="4">
        <v>0</v>
      </c>
      <c r="E897" s="1">
        <f t="shared" si="69"/>
        <v>2009</v>
      </c>
      <c r="F897" s="1">
        <f t="shared" si="70"/>
        <v>0</v>
      </c>
      <c r="G897" s="1">
        <f t="shared" si="71"/>
        <v>0</v>
      </c>
      <c r="H897" s="6">
        <f t="shared" si="72"/>
        <v>0</v>
      </c>
      <c r="I897" s="4">
        <f t="shared" si="73"/>
        <v>0</v>
      </c>
    </row>
    <row r="898" spans="1:9" x14ac:dyDescent="0.2">
      <c r="A898" s="1" t="s">
        <v>17</v>
      </c>
      <c r="B898" s="1" t="s">
        <v>37</v>
      </c>
      <c r="C898" s="5">
        <v>40147</v>
      </c>
      <c r="D898" s="4">
        <v>0</v>
      </c>
      <c r="E898" s="1">
        <f t="shared" si="69"/>
        <v>2009</v>
      </c>
      <c r="F898" s="1">
        <f t="shared" si="70"/>
        <v>0</v>
      </c>
      <c r="G898" s="1">
        <f t="shared" si="71"/>
        <v>0</v>
      </c>
      <c r="H898" s="6">
        <f t="shared" si="72"/>
        <v>0</v>
      </c>
      <c r="I898" s="4">
        <f t="shared" si="73"/>
        <v>0</v>
      </c>
    </row>
    <row r="899" spans="1:9" x14ac:dyDescent="0.2">
      <c r="A899" s="1" t="s">
        <v>17</v>
      </c>
      <c r="B899" s="1" t="s">
        <v>37</v>
      </c>
      <c r="C899" s="5">
        <v>40237</v>
      </c>
      <c r="D899" s="4">
        <v>1584.98</v>
      </c>
      <c r="E899" s="1">
        <f t="shared" si="69"/>
        <v>2010</v>
      </c>
      <c r="F899" s="1">
        <f t="shared" si="70"/>
        <v>6.5</v>
      </c>
      <c r="G899" s="1">
        <f t="shared" si="71"/>
        <v>8.5</v>
      </c>
      <c r="H899" s="6">
        <f t="shared" si="72"/>
        <v>105.718166</v>
      </c>
      <c r="I899" s="4">
        <f t="shared" si="73"/>
        <v>898.60441100000003</v>
      </c>
    </row>
    <row r="900" spans="1:9" x14ac:dyDescent="0.2">
      <c r="A900" s="1" t="s">
        <v>17</v>
      </c>
      <c r="B900" s="1" t="s">
        <v>37</v>
      </c>
      <c r="C900" s="5">
        <v>40246</v>
      </c>
      <c r="D900" s="4">
        <v>0</v>
      </c>
      <c r="E900" s="1">
        <f t="shared" si="69"/>
        <v>2010</v>
      </c>
      <c r="F900" s="1">
        <f t="shared" si="70"/>
        <v>0</v>
      </c>
      <c r="G900" s="1">
        <f t="shared" si="71"/>
        <v>0</v>
      </c>
      <c r="H900" s="6">
        <f t="shared" si="72"/>
        <v>0</v>
      </c>
      <c r="I900" s="4">
        <f t="shared" si="73"/>
        <v>0</v>
      </c>
    </row>
    <row r="901" spans="1:9" x14ac:dyDescent="0.2">
      <c r="A901" s="1" t="s">
        <v>17</v>
      </c>
      <c r="B901" s="1" t="s">
        <v>37</v>
      </c>
      <c r="C901" s="5">
        <v>40386</v>
      </c>
      <c r="D901" s="4">
        <v>0</v>
      </c>
      <c r="E901" s="1">
        <f t="shared" ref="E901:E964" si="74">YEAR(C901)</f>
        <v>2010</v>
      </c>
      <c r="F901" s="1">
        <f t="shared" ref="F901:F964" si="75">IF(D901&lt;&gt;0,YEARFRAC($D$1,DATE(YEAR(C901),6,30),0),)</f>
        <v>0</v>
      </c>
      <c r="G901" s="1">
        <f t="shared" ref="G901:G964" si="76">IF(F901&lt;&gt;0,$F$1-F901,0)</f>
        <v>0</v>
      </c>
      <c r="H901" s="6">
        <f t="shared" ref="H901:H964" si="77">IF(G901&lt;=0,0,D901*$H$1)</f>
        <v>0</v>
      </c>
      <c r="I901" s="4">
        <f t="shared" ref="I901:I964" si="78">G901*H901</f>
        <v>0</v>
      </c>
    </row>
    <row r="902" spans="1:9" x14ac:dyDescent="0.2">
      <c r="A902" s="1" t="s">
        <v>17</v>
      </c>
      <c r="B902" s="1" t="s">
        <v>37</v>
      </c>
      <c r="C902" s="5">
        <v>40422</v>
      </c>
      <c r="D902" s="4">
        <v>12447.43</v>
      </c>
      <c r="E902" s="1">
        <f t="shared" si="74"/>
        <v>2010</v>
      </c>
      <c r="F902" s="1">
        <f t="shared" si="75"/>
        <v>6.5</v>
      </c>
      <c r="G902" s="1">
        <f t="shared" si="76"/>
        <v>8.5</v>
      </c>
      <c r="H902" s="6">
        <f t="shared" si="77"/>
        <v>830.24358099999995</v>
      </c>
      <c r="I902" s="4">
        <f t="shared" si="78"/>
        <v>7057.0704384999999</v>
      </c>
    </row>
    <row r="903" spans="1:9" x14ac:dyDescent="0.2">
      <c r="A903" s="1" t="s">
        <v>17</v>
      </c>
      <c r="B903" s="1" t="s">
        <v>37</v>
      </c>
      <c r="C903" s="5">
        <v>40575</v>
      </c>
      <c r="D903" s="4">
        <v>3687.19</v>
      </c>
      <c r="E903" s="1">
        <f t="shared" si="74"/>
        <v>2011</v>
      </c>
      <c r="F903" s="1">
        <f t="shared" si="75"/>
        <v>5.5</v>
      </c>
      <c r="G903" s="1">
        <f t="shared" si="76"/>
        <v>9.5</v>
      </c>
      <c r="H903" s="6">
        <f t="shared" si="77"/>
        <v>245.93557299999998</v>
      </c>
      <c r="I903" s="4">
        <f t="shared" si="78"/>
        <v>2336.3879434999999</v>
      </c>
    </row>
    <row r="904" spans="1:9" x14ac:dyDescent="0.2">
      <c r="A904" s="1" t="s">
        <v>17</v>
      </c>
      <c r="B904" s="1" t="s">
        <v>37</v>
      </c>
      <c r="C904" s="5">
        <v>40624</v>
      </c>
      <c r="D904" s="4">
        <v>11598.12</v>
      </c>
      <c r="E904" s="1">
        <f t="shared" si="74"/>
        <v>2011</v>
      </c>
      <c r="F904" s="1">
        <f t="shared" si="75"/>
        <v>5.5</v>
      </c>
      <c r="G904" s="1">
        <f t="shared" si="76"/>
        <v>9.5</v>
      </c>
      <c r="H904" s="6">
        <f t="shared" si="77"/>
        <v>773.594604</v>
      </c>
      <c r="I904" s="4">
        <f t="shared" si="78"/>
        <v>7349.1487379999999</v>
      </c>
    </row>
    <row r="905" spans="1:9" x14ac:dyDescent="0.2">
      <c r="A905" s="1" t="s">
        <v>17</v>
      </c>
      <c r="B905" s="1" t="s">
        <v>37</v>
      </c>
      <c r="C905" s="5">
        <v>40886</v>
      </c>
      <c r="D905" s="4">
        <v>116405.02</v>
      </c>
      <c r="E905" s="1">
        <f t="shared" si="74"/>
        <v>2011</v>
      </c>
      <c r="F905" s="1">
        <f t="shared" si="75"/>
        <v>5.5</v>
      </c>
      <c r="G905" s="1">
        <f t="shared" si="76"/>
        <v>9.5</v>
      </c>
      <c r="H905" s="6">
        <f t="shared" si="77"/>
        <v>7764.2148339999994</v>
      </c>
      <c r="I905" s="4">
        <f t="shared" si="78"/>
        <v>73760.040922999993</v>
      </c>
    </row>
    <row r="906" spans="1:9" x14ac:dyDescent="0.2">
      <c r="A906" s="1" t="s">
        <v>17</v>
      </c>
      <c r="B906" s="1" t="s">
        <v>37</v>
      </c>
      <c r="C906" s="5">
        <v>40995</v>
      </c>
      <c r="D906" s="4">
        <v>11107.29</v>
      </c>
      <c r="E906" s="1">
        <f t="shared" si="74"/>
        <v>2012</v>
      </c>
      <c r="F906" s="1">
        <f t="shared" si="75"/>
        <v>4.5</v>
      </c>
      <c r="G906" s="1">
        <f t="shared" si="76"/>
        <v>10.5</v>
      </c>
      <c r="H906" s="6">
        <f t="shared" si="77"/>
        <v>740.85624300000006</v>
      </c>
      <c r="I906" s="4">
        <f t="shared" si="78"/>
        <v>7778.9905515000009</v>
      </c>
    </row>
    <row r="907" spans="1:9" x14ac:dyDescent="0.2">
      <c r="A907" s="1" t="s">
        <v>17</v>
      </c>
      <c r="B907" s="1" t="s">
        <v>37</v>
      </c>
      <c r="C907" s="5">
        <v>41183</v>
      </c>
      <c r="D907" s="4">
        <v>1370.92</v>
      </c>
      <c r="E907" s="1">
        <f t="shared" si="74"/>
        <v>2012</v>
      </c>
      <c r="F907" s="1">
        <f t="shared" si="75"/>
        <v>4.5</v>
      </c>
      <c r="G907" s="1">
        <f t="shared" si="76"/>
        <v>10.5</v>
      </c>
      <c r="H907" s="6">
        <f t="shared" si="77"/>
        <v>91.440364000000002</v>
      </c>
      <c r="I907" s="4">
        <f t="shared" si="78"/>
        <v>960.12382200000002</v>
      </c>
    </row>
    <row r="908" spans="1:9" x14ac:dyDescent="0.2">
      <c r="A908" s="1" t="s">
        <v>17</v>
      </c>
      <c r="B908" s="1" t="s">
        <v>37</v>
      </c>
      <c r="C908" s="5">
        <v>41334</v>
      </c>
      <c r="D908" s="4">
        <v>6329.83</v>
      </c>
      <c r="E908" s="1">
        <f t="shared" si="74"/>
        <v>2013</v>
      </c>
      <c r="F908" s="1">
        <f t="shared" si="75"/>
        <v>3.5</v>
      </c>
      <c r="G908" s="1">
        <f t="shared" si="76"/>
        <v>11.5</v>
      </c>
      <c r="H908" s="6">
        <f t="shared" si="77"/>
        <v>422.19966099999999</v>
      </c>
      <c r="I908" s="4">
        <f t="shared" si="78"/>
        <v>4855.2961015000001</v>
      </c>
    </row>
    <row r="909" spans="1:9" x14ac:dyDescent="0.2">
      <c r="A909" s="1" t="s">
        <v>17</v>
      </c>
      <c r="B909" s="1" t="s">
        <v>37</v>
      </c>
      <c r="C909" s="5">
        <v>41699</v>
      </c>
      <c r="D909" s="4">
        <v>98186.97</v>
      </c>
      <c r="E909" s="1">
        <f t="shared" si="74"/>
        <v>2014</v>
      </c>
      <c r="F909" s="1">
        <f t="shared" si="75"/>
        <v>2.5</v>
      </c>
      <c r="G909" s="1">
        <f t="shared" si="76"/>
        <v>12.5</v>
      </c>
      <c r="H909" s="6">
        <f t="shared" si="77"/>
        <v>6549.0708989999994</v>
      </c>
      <c r="I909" s="4">
        <f t="shared" si="78"/>
        <v>81863.386237499988</v>
      </c>
    </row>
    <row r="910" spans="1:9" x14ac:dyDescent="0.2">
      <c r="A910" s="1" t="s">
        <v>17</v>
      </c>
      <c r="B910" s="1" t="s">
        <v>41</v>
      </c>
      <c r="C910" s="5">
        <v>24838</v>
      </c>
      <c r="D910" s="4">
        <v>0</v>
      </c>
      <c r="E910" s="1">
        <f t="shared" si="74"/>
        <v>1968</v>
      </c>
      <c r="F910" s="1">
        <f t="shared" si="75"/>
        <v>0</v>
      </c>
      <c r="G910" s="1">
        <f t="shared" si="76"/>
        <v>0</v>
      </c>
      <c r="H910" s="6">
        <f t="shared" si="77"/>
        <v>0</v>
      </c>
      <c r="I910" s="4">
        <f t="shared" si="78"/>
        <v>0</v>
      </c>
    </row>
    <row r="911" spans="1:9" x14ac:dyDescent="0.2">
      <c r="A911" s="1" t="s">
        <v>17</v>
      </c>
      <c r="B911" s="1" t="s">
        <v>41</v>
      </c>
      <c r="C911" s="5">
        <v>26665</v>
      </c>
      <c r="D911" s="4">
        <v>16619.16</v>
      </c>
      <c r="E911" s="1">
        <f t="shared" si="74"/>
        <v>1973</v>
      </c>
      <c r="F911" s="1">
        <f t="shared" si="75"/>
        <v>43.5</v>
      </c>
      <c r="G911" s="1">
        <f t="shared" si="76"/>
        <v>-28.5</v>
      </c>
      <c r="H911" s="6">
        <f t="shared" si="77"/>
        <v>0</v>
      </c>
      <c r="I911" s="4">
        <f t="shared" si="78"/>
        <v>0</v>
      </c>
    </row>
    <row r="912" spans="1:9" x14ac:dyDescent="0.2">
      <c r="A912" s="1" t="s">
        <v>17</v>
      </c>
      <c r="B912" s="1" t="s">
        <v>41</v>
      </c>
      <c r="C912" s="5">
        <v>30317</v>
      </c>
      <c r="D912" s="4">
        <v>12694.94</v>
      </c>
      <c r="E912" s="1">
        <f t="shared" si="74"/>
        <v>1983</v>
      </c>
      <c r="F912" s="1">
        <f t="shared" si="75"/>
        <v>33.5</v>
      </c>
      <c r="G912" s="1">
        <f t="shared" si="76"/>
        <v>-18.5</v>
      </c>
      <c r="H912" s="6">
        <f t="shared" si="77"/>
        <v>0</v>
      </c>
      <c r="I912" s="4">
        <f t="shared" si="78"/>
        <v>0</v>
      </c>
    </row>
    <row r="913" spans="1:9" x14ac:dyDescent="0.2">
      <c r="A913" s="1" t="s">
        <v>17</v>
      </c>
      <c r="B913" s="1" t="s">
        <v>41</v>
      </c>
      <c r="C913" s="5">
        <v>31048</v>
      </c>
      <c r="D913" s="4">
        <v>8728.0500000000011</v>
      </c>
      <c r="E913" s="1">
        <f t="shared" si="74"/>
        <v>1985</v>
      </c>
      <c r="F913" s="1">
        <f t="shared" si="75"/>
        <v>31.5</v>
      </c>
      <c r="G913" s="1">
        <f t="shared" si="76"/>
        <v>-16.5</v>
      </c>
      <c r="H913" s="6">
        <f t="shared" si="77"/>
        <v>0</v>
      </c>
      <c r="I913" s="4">
        <f t="shared" si="78"/>
        <v>0</v>
      </c>
    </row>
    <row r="914" spans="1:9" x14ac:dyDescent="0.2">
      <c r="A914" s="1" t="s">
        <v>17</v>
      </c>
      <c r="B914" s="1" t="s">
        <v>41</v>
      </c>
      <c r="C914" s="5">
        <v>33604</v>
      </c>
      <c r="D914" s="4">
        <v>817.55</v>
      </c>
      <c r="E914" s="1">
        <f t="shared" si="74"/>
        <v>1992</v>
      </c>
      <c r="F914" s="1">
        <f t="shared" si="75"/>
        <v>24.5</v>
      </c>
      <c r="G914" s="1">
        <f t="shared" si="76"/>
        <v>-9.5</v>
      </c>
      <c r="H914" s="6">
        <f t="shared" si="77"/>
        <v>0</v>
      </c>
      <c r="I914" s="4">
        <f t="shared" si="78"/>
        <v>0</v>
      </c>
    </row>
    <row r="915" spans="1:9" x14ac:dyDescent="0.2">
      <c r="A915" s="1" t="s">
        <v>17</v>
      </c>
      <c r="B915" s="1" t="s">
        <v>41</v>
      </c>
      <c r="C915" s="5">
        <v>33970</v>
      </c>
      <c r="D915" s="4">
        <v>2171.87</v>
      </c>
      <c r="E915" s="1">
        <f t="shared" si="74"/>
        <v>1993</v>
      </c>
      <c r="F915" s="1">
        <f t="shared" si="75"/>
        <v>23.5</v>
      </c>
      <c r="G915" s="1">
        <f t="shared" si="76"/>
        <v>-8.5</v>
      </c>
      <c r="H915" s="6">
        <f t="shared" si="77"/>
        <v>0</v>
      </c>
      <c r="I915" s="4">
        <f t="shared" si="78"/>
        <v>0</v>
      </c>
    </row>
    <row r="916" spans="1:9" x14ac:dyDescent="0.2">
      <c r="A916" s="1" t="s">
        <v>17</v>
      </c>
      <c r="B916" s="1" t="s">
        <v>41</v>
      </c>
      <c r="C916" s="5">
        <v>34335</v>
      </c>
      <c r="D916" s="4">
        <v>5213</v>
      </c>
      <c r="E916" s="1">
        <f t="shared" si="74"/>
        <v>1994</v>
      </c>
      <c r="F916" s="1">
        <f t="shared" si="75"/>
        <v>22.5</v>
      </c>
      <c r="G916" s="1">
        <f t="shared" si="76"/>
        <v>-7.5</v>
      </c>
      <c r="H916" s="6">
        <f t="shared" si="77"/>
        <v>0</v>
      </c>
      <c r="I916" s="4">
        <f t="shared" si="78"/>
        <v>0</v>
      </c>
    </row>
    <row r="917" spans="1:9" x14ac:dyDescent="0.2">
      <c r="A917" s="1" t="s">
        <v>17</v>
      </c>
      <c r="B917" s="1" t="s">
        <v>41</v>
      </c>
      <c r="C917" s="5">
        <v>34700</v>
      </c>
      <c r="D917" s="4">
        <v>1316.77</v>
      </c>
      <c r="E917" s="1">
        <f t="shared" si="74"/>
        <v>1995</v>
      </c>
      <c r="F917" s="1">
        <f t="shared" si="75"/>
        <v>21.5</v>
      </c>
      <c r="G917" s="1">
        <f t="shared" si="76"/>
        <v>-6.5</v>
      </c>
      <c r="H917" s="6">
        <f t="shared" si="77"/>
        <v>0</v>
      </c>
      <c r="I917" s="4">
        <f t="shared" si="78"/>
        <v>0</v>
      </c>
    </row>
    <row r="918" spans="1:9" x14ac:dyDescent="0.2">
      <c r="A918" s="1" t="s">
        <v>17</v>
      </c>
      <c r="B918" s="1" t="s">
        <v>41</v>
      </c>
      <c r="C918" s="5">
        <v>35431</v>
      </c>
      <c r="D918" s="4">
        <v>2550</v>
      </c>
      <c r="E918" s="1">
        <f t="shared" si="74"/>
        <v>1997</v>
      </c>
      <c r="F918" s="1">
        <f t="shared" si="75"/>
        <v>19.5</v>
      </c>
      <c r="G918" s="1">
        <f t="shared" si="76"/>
        <v>-4.5</v>
      </c>
      <c r="H918" s="6">
        <f t="shared" si="77"/>
        <v>0</v>
      </c>
      <c r="I918" s="4">
        <f t="shared" si="78"/>
        <v>0</v>
      </c>
    </row>
    <row r="919" spans="1:9" x14ac:dyDescent="0.2">
      <c r="A919" s="1" t="s">
        <v>17</v>
      </c>
      <c r="B919" s="1" t="s">
        <v>41</v>
      </c>
      <c r="C919" s="5">
        <v>35796</v>
      </c>
      <c r="D919" s="4">
        <v>16456.809999999998</v>
      </c>
      <c r="E919" s="1">
        <f t="shared" si="74"/>
        <v>1998</v>
      </c>
      <c r="F919" s="1">
        <f t="shared" si="75"/>
        <v>18.5</v>
      </c>
      <c r="G919" s="1">
        <f t="shared" si="76"/>
        <v>-3.5</v>
      </c>
      <c r="H919" s="6">
        <f t="shared" si="77"/>
        <v>0</v>
      </c>
      <c r="I919" s="4">
        <f t="shared" si="78"/>
        <v>0</v>
      </c>
    </row>
    <row r="920" spans="1:9" x14ac:dyDescent="0.2">
      <c r="A920" s="1" t="s">
        <v>17</v>
      </c>
      <c r="B920" s="1" t="s">
        <v>41</v>
      </c>
      <c r="C920" s="5">
        <v>36526</v>
      </c>
      <c r="D920" s="4">
        <v>0</v>
      </c>
      <c r="E920" s="1">
        <f t="shared" si="74"/>
        <v>2000</v>
      </c>
      <c r="F920" s="1">
        <f t="shared" si="75"/>
        <v>0</v>
      </c>
      <c r="G920" s="1">
        <f t="shared" si="76"/>
        <v>0</v>
      </c>
      <c r="H920" s="6">
        <f t="shared" si="77"/>
        <v>0</v>
      </c>
      <c r="I920" s="4">
        <f t="shared" si="78"/>
        <v>0</v>
      </c>
    </row>
    <row r="921" spans="1:9" x14ac:dyDescent="0.2">
      <c r="A921" s="1" t="s">
        <v>17</v>
      </c>
      <c r="B921" s="1" t="s">
        <v>41</v>
      </c>
      <c r="C921" s="5">
        <v>36892</v>
      </c>
      <c r="D921" s="4">
        <v>3712.0199999999995</v>
      </c>
      <c r="E921" s="1">
        <f t="shared" si="74"/>
        <v>2001</v>
      </c>
      <c r="F921" s="1">
        <f t="shared" si="75"/>
        <v>15.5</v>
      </c>
      <c r="G921" s="1">
        <f t="shared" si="76"/>
        <v>-0.5</v>
      </c>
      <c r="H921" s="6">
        <f t="shared" si="77"/>
        <v>0</v>
      </c>
      <c r="I921" s="4">
        <f t="shared" si="78"/>
        <v>0</v>
      </c>
    </row>
    <row r="922" spans="1:9" x14ac:dyDescent="0.2">
      <c r="A922" s="1" t="s">
        <v>17</v>
      </c>
      <c r="B922" s="1" t="s">
        <v>41</v>
      </c>
      <c r="C922" s="5">
        <v>37257</v>
      </c>
      <c r="D922" s="4">
        <v>7122.5300000000007</v>
      </c>
      <c r="E922" s="1">
        <f t="shared" si="74"/>
        <v>2002</v>
      </c>
      <c r="F922" s="1">
        <f t="shared" si="75"/>
        <v>14.5</v>
      </c>
      <c r="G922" s="1">
        <f t="shared" si="76"/>
        <v>0.5</v>
      </c>
      <c r="H922" s="6">
        <f t="shared" si="77"/>
        <v>475.07275100000004</v>
      </c>
      <c r="I922" s="4">
        <f t="shared" si="78"/>
        <v>237.53637550000002</v>
      </c>
    </row>
    <row r="923" spans="1:9" x14ac:dyDescent="0.2">
      <c r="A923" s="1" t="s">
        <v>17</v>
      </c>
      <c r="B923" s="1" t="s">
        <v>41</v>
      </c>
      <c r="C923" s="5">
        <v>37622</v>
      </c>
      <c r="D923" s="4">
        <v>138.22999999999999</v>
      </c>
      <c r="E923" s="1">
        <f t="shared" si="74"/>
        <v>2003</v>
      </c>
      <c r="F923" s="1">
        <f t="shared" si="75"/>
        <v>13.5</v>
      </c>
      <c r="G923" s="1">
        <f t="shared" si="76"/>
        <v>1.5</v>
      </c>
      <c r="H923" s="6">
        <f t="shared" si="77"/>
        <v>9.2199409999999986</v>
      </c>
      <c r="I923" s="4">
        <f t="shared" si="78"/>
        <v>13.829911499999998</v>
      </c>
    </row>
    <row r="924" spans="1:9" x14ac:dyDescent="0.2">
      <c r="A924" s="1" t="s">
        <v>17</v>
      </c>
      <c r="B924" s="1" t="s">
        <v>41</v>
      </c>
      <c r="C924" s="5">
        <v>38353</v>
      </c>
      <c r="D924" s="4">
        <v>9637.9699999999993</v>
      </c>
      <c r="E924" s="1">
        <f t="shared" si="74"/>
        <v>2005</v>
      </c>
      <c r="F924" s="1">
        <f t="shared" si="75"/>
        <v>11.5</v>
      </c>
      <c r="G924" s="1">
        <f t="shared" si="76"/>
        <v>3.5</v>
      </c>
      <c r="H924" s="6">
        <f t="shared" si="77"/>
        <v>642.85259899999994</v>
      </c>
      <c r="I924" s="4">
        <f t="shared" si="78"/>
        <v>2249.9840964999999</v>
      </c>
    </row>
    <row r="925" spans="1:9" x14ac:dyDescent="0.2">
      <c r="A925" s="1" t="s">
        <v>17</v>
      </c>
      <c r="B925" s="1" t="s">
        <v>41</v>
      </c>
      <c r="C925" s="5">
        <v>38687</v>
      </c>
      <c r="D925" s="4">
        <v>11568.06</v>
      </c>
      <c r="E925" s="1">
        <f t="shared" si="74"/>
        <v>2005</v>
      </c>
      <c r="F925" s="1">
        <f t="shared" si="75"/>
        <v>11.5</v>
      </c>
      <c r="G925" s="1">
        <f t="shared" si="76"/>
        <v>3.5</v>
      </c>
      <c r="H925" s="6">
        <f t="shared" si="77"/>
        <v>771.5896019999999</v>
      </c>
      <c r="I925" s="4">
        <f t="shared" si="78"/>
        <v>2700.5636069999996</v>
      </c>
    </row>
    <row r="926" spans="1:9" x14ac:dyDescent="0.2">
      <c r="A926" s="1" t="s">
        <v>17</v>
      </c>
      <c r="B926" s="1" t="s">
        <v>41</v>
      </c>
      <c r="C926" s="5">
        <v>38718</v>
      </c>
      <c r="D926" s="4">
        <v>63492.74</v>
      </c>
      <c r="E926" s="1">
        <f t="shared" si="74"/>
        <v>2006</v>
      </c>
      <c r="F926" s="1">
        <f t="shared" si="75"/>
        <v>10.5</v>
      </c>
      <c r="G926" s="1">
        <f t="shared" si="76"/>
        <v>4.5</v>
      </c>
      <c r="H926" s="6">
        <f t="shared" si="77"/>
        <v>4234.9657579999994</v>
      </c>
      <c r="I926" s="4">
        <f t="shared" si="78"/>
        <v>19057.345910999997</v>
      </c>
    </row>
    <row r="927" spans="1:9" x14ac:dyDescent="0.2">
      <c r="A927" s="1" t="s">
        <v>17</v>
      </c>
      <c r="B927" s="1" t="s">
        <v>41</v>
      </c>
      <c r="C927" s="5">
        <v>38769</v>
      </c>
      <c r="D927" s="4">
        <v>58637.33</v>
      </c>
      <c r="E927" s="1">
        <f t="shared" si="74"/>
        <v>2006</v>
      </c>
      <c r="F927" s="1">
        <f t="shared" si="75"/>
        <v>10.5</v>
      </c>
      <c r="G927" s="1">
        <f t="shared" si="76"/>
        <v>4.5</v>
      </c>
      <c r="H927" s="6">
        <f t="shared" si="77"/>
        <v>3911.109911</v>
      </c>
      <c r="I927" s="4">
        <f t="shared" si="78"/>
        <v>17599.994599500002</v>
      </c>
    </row>
    <row r="928" spans="1:9" x14ac:dyDescent="0.2">
      <c r="A928" s="1" t="s">
        <v>17</v>
      </c>
      <c r="B928" s="1" t="s">
        <v>41</v>
      </c>
      <c r="C928" s="5">
        <v>38777</v>
      </c>
      <c r="D928" s="4">
        <v>1881.97</v>
      </c>
      <c r="E928" s="1">
        <f t="shared" si="74"/>
        <v>2006</v>
      </c>
      <c r="F928" s="1">
        <f t="shared" si="75"/>
        <v>10.5</v>
      </c>
      <c r="G928" s="1">
        <f t="shared" si="76"/>
        <v>4.5</v>
      </c>
      <c r="H928" s="6">
        <f t="shared" si="77"/>
        <v>125.52739899999999</v>
      </c>
      <c r="I928" s="4">
        <f t="shared" si="78"/>
        <v>564.87329549999993</v>
      </c>
    </row>
    <row r="929" spans="1:9" x14ac:dyDescent="0.2">
      <c r="A929" s="1" t="s">
        <v>17</v>
      </c>
      <c r="B929" s="1" t="s">
        <v>41</v>
      </c>
      <c r="C929" s="5">
        <v>38883</v>
      </c>
      <c r="D929" s="4">
        <v>217047.7799999998</v>
      </c>
      <c r="E929" s="1">
        <f t="shared" si="74"/>
        <v>2006</v>
      </c>
      <c r="F929" s="1">
        <f t="shared" si="75"/>
        <v>10.5</v>
      </c>
      <c r="G929" s="1">
        <f t="shared" si="76"/>
        <v>4.5</v>
      </c>
      <c r="H929" s="6">
        <f t="shared" si="77"/>
        <v>14477.086925999985</v>
      </c>
      <c r="I929" s="4">
        <f t="shared" si="78"/>
        <v>65146.891166999936</v>
      </c>
    </row>
    <row r="930" spans="1:9" x14ac:dyDescent="0.2">
      <c r="A930" s="1" t="s">
        <v>17</v>
      </c>
      <c r="B930" s="1" t="s">
        <v>41</v>
      </c>
      <c r="C930" s="5">
        <v>39084</v>
      </c>
      <c r="D930" s="4">
        <v>2293.81</v>
      </c>
      <c r="E930" s="1">
        <f t="shared" si="74"/>
        <v>2007</v>
      </c>
      <c r="F930" s="1">
        <f t="shared" si="75"/>
        <v>9.5</v>
      </c>
      <c r="G930" s="1">
        <f t="shared" si="76"/>
        <v>5.5</v>
      </c>
      <c r="H930" s="6">
        <f t="shared" si="77"/>
        <v>152.99712699999998</v>
      </c>
      <c r="I930" s="4">
        <f t="shared" si="78"/>
        <v>841.48419849999982</v>
      </c>
    </row>
    <row r="931" spans="1:9" x14ac:dyDescent="0.2">
      <c r="A931" s="1" t="s">
        <v>17</v>
      </c>
      <c r="B931" s="1" t="s">
        <v>41</v>
      </c>
      <c r="C931" s="5">
        <v>39370</v>
      </c>
      <c r="D931" s="4">
        <v>0</v>
      </c>
      <c r="E931" s="1">
        <f t="shared" si="74"/>
        <v>2007</v>
      </c>
      <c r="F931" s="1">
        <f t="shared" si="75"/>
        <v>0</v>
      </c>
      <c r="G931" s="1">
        <f t="shared" si="76"/>
        <v>0</v>
      </c>
      <c r="H931" s="6">
        <f t="shared" si="77"/>
        <v>0</v>
      </c>
      <c r="I931" s="4">
        <f t="shared" si="78"/>
        <v>0</v>
      </c>
    </row>
    <row r="932" spans="1:9" x14ac:dyDescent="0.2">
      <c r="A932" s="1" t="s">
        <v>17</v>
      </c>
      <c r="B932" s="1" t="s">
        <v>41</v>
      </c>
      <c r="C932" s="5">
        <v>39496</v>
      </c>
      <c r="D932" s="4">
        <v>3702.39</v>
      </c>
      <c r="E932" s="1">
        <f t="shared" si="74"/>
        <v>2008</v>
      </c>
      <c r="F932" s="1">
        <f t="shared" si="75"/>
        <v>8.5</v>
      </c>
      <c r="G932" s="1">
        <f t="shared" si="76"/>
        <v>6.5</v>
      </c>
      <c r="H932" s="6">
        <f t="shared" si="77"/>
        <v>246.94941299999996</v>
      </c>
      <c r="I932" s="4">
        <f t="shared" si="78"/>
        <v>1605.1711844999998</v>
      </c>
    </row>
    <row r="933" spans="1:9" x14ac:dyDescent="0.2">
      <c r="A933" s="1" t="s">
        <v>17</v>
      </c>
      <c r="B933" s="1" t="s">
        <v>41</v>
      </c>
      <c r="C933" s="5">
        <v>39568</v>
      </c>
      <c r="D933" s="4">
        <v>12447.75</v>
      </c>
      <c r="E933" s="1">
        <f t="shared" si="74"/>
        <v>2008</v>
      </c>
      <c r="F933" s="1">
        <f t="shared" si="75"/>
        <v>8.5</v>
      </c>
      <c r="G933" s="1">
        <f t="shared" si="76"/>
        <v>6.5</v>
      </c>
      <c r="H933" s="6">
        <f t="shared" si="77"/>
        <v>830.26492499999995</v>
      </c>
      <c r="I933" s="4">
        <f t="shared" si="78"/>
        <v>5396.7220124999994</v>
      </c>
    </row>
    <row r="934" spans="1:9" x14ac:dyDescent="0.2">
      <c r="A934" s="1" t="s">
        <v>17</v>
      </c>
      <c r="B934" s="1" t="s">
        <v>41</v>
      </c>
      <c r="C934" s="5">
        <v>39863</v>
      </c>
      <c r="D934" s="4">
        <v>21591.65</v>
      </c>
      <c r="E934" s="1">
        <f t="shared" si="74"/>
        <v>2009</v>
      </c>
      <c r="F934" s="1">
        <f t="shared" si="75"/>
        <v>7.5</v>
      </c>
      <c r="G934" s="1">
        <f t="shared" si="76"/>
        <v>7.5</v>
      </c>
      <c r="H934" s="6">
        <f t="shared" si="77"/>
        <v>1440.163055</v>
      </c>
      <c r="I934" s="4">
        <f t="shared" si="78"/>
        <v>10801.222912499999</v>
      </c>
    </row>
    <row r="935" spans="1:9" x14ac:dyDescent="0.2">
      <c r="A935" s="1" t="s">
        <v>17</v>
      </c>
      <c r="B935" s="1" t="s">
        <v>41</v>
      </c>
      <c r="C935" s="5">
        <v>39872</v>
      </c>
      <c r="D935" s="4">
        <v>6394.41</v>
      </c>
      <c r="E935" s="1">
        <f t="shared" si="74"/>
        <v>2009</v>
      </c>
      <c r="F935" s="1">
        <f t="shared" si="75"/>
        <v>7.5</v>
      </c>
      <c r="G935" s="1">
        <f t="shared" si="76"/>
        <v>7.5</v>
      </c>
      <c r="H935" s="6">
        <f t="shared" si="77"/>
        <v>426.50714699999997</v>
      </c>
      <c r="I935" s="4">
        <f t="shared" si="78"/>
        <v>3198.8036024999997</v>
      </c>
    </row>
    <row r="936" spans="1:9" x14ac:dyDescent="0.2">
      <c r="A936" s="1" t="s">
        <v>17</v>
      </c>
      <c r="B936" s="1" t="s">
        <v>41</v>
      </c>
      <c r="C936" s="5">
        <v>40169</v>
      </c>
      <c r="D936" s="4">
        <v>13980.71</v>
      </c>
      <c r="E936" s="1">
        <f t="shared" si="74"/>
        <v>2009</v>
      </c>
      <c r="F936" s="1">
        <f t="shared" si="75"/>
        <v>7.5</v>
      </c>
      <c r="G936" s="1">
        <f t="shared" si="76"/>
        <v>7.5</v>
      </c>
      <c r="H936" s="6">
        <f t="shared" si="77"/>
        <v>932.51335699999993</v>
      </c>
      <c r="I936" s="4">
        <f t="shared" si="78"/>
        <v>6993.8501774999995</v>
      </c>
    </row>
    <row r="937" spans="1:9" x14ac:dyDescent="0.2">
      <c r="A937" s="1" t="s">
        <v>17</v>
      </c>
      <c r="B937" s="1" t="s">
        <v>41</v>
      </c>
      <c r="C937" s="5">
        <v>40209</v>
      </c>
      <c r="D937" s="4">
        <v>3154.94</v>
      </c>
      <c r="E937" s="1">
        <f t="shared" si="74"/>
        <v>2010</v>
      </c>
      <c r="F937" s="1">
        <f t="shared" si="75"/>
        <v>6.5</v>
      </c>
      <c r="G937" s="1">
        <f t="shared" si="76"/>
        <v>8.5</v>
      </c>
      <c r="H937" s="6">
        <f t="shared" si="77"/>
        <v>210.43449799999999</v>
      </c>
      <c r="I937" s="4">
        <f t="shared" si="78"/>
        <v>1788.693233</v>
      </c>
    </row>
    <row r="938" spans="1:9" x14ac:dyDescent="0.2">
      <c r="A938" s="1" t="s">
        <v>17</v>
      </c>
      <c r="B938" s="1" t="s">
        <v>41</v>
      </c>
      <c r="C938" s="5">
        <v>40263</v>
      </c>
      <c r="D938" s="4">
        <v>681.42000000000007</v>
      </c>
      <c r="E938" s="1">
        <f t="shared" si="74"/>
        <v>2010</v>
      </c>
      <c r="F938" s="1">
        <f t="shared" si="75"/>
        <v>6.5</v>
      </c>
      <c r="G938" s="1">
        <f t="shared" si="76"/>
        <v>8.5</v>
      </c>
      <c r="H938" s="6">
        <f t="shared" si="77"/>
        <v>45.450714000000005</v>
      </c>
      <c r="I938" s="4">
        <f t="shared" si="78"/>
        <v>386.33106900000007</v>
      </c>
    </row>
    <row r="939" spans="1:9" x14ac:dyDescent="0.2">
      <c r="A939" s="1" t="s">
        <v>17</v>
      </c>
      <c r="B939" s="1" t="s">
        <v>41</v>
      </c>
      <c r="C939" s="5">
        <v>40299</v>
      </c>
      <c r="D939" s="4">
        <v>13985.56</v>
      </c>
      <c r="E939" s="1">
        <f t="shared" si="74"/>
        <v>2010</v>
      </c>
      <c r="F939" s="1">
        <f t="shared" si="75"/>
        <v>6.5</v>
      </c>
      <c r="G939" s="1">
        <f t="shared" si="76"/>
        <v>8.5</v>
      </c>
      <c r="H939" s="6">
        <f t="shared" si="77"/>
        <v>932.83685199999991</v>
      </c>
      <c r="I939" s="4">
        <f t="shared" si="78"/>
        <v>7929.1132419999994</v>
      </c>
    </row>
    <row r="940" spans="1:9" x14ac:dyDescent="0.2">
      <c r="A940" s="1" t="s">
        <v>17</v>
      </c>
      <c r="B940" s="1" t="s">
        <v>41</v>
      </c>
      <c r="C940" s="5">
        <v>40438</v>
      </c>
      <c r="D940" s="4">
        <v>18449.98</v>
      </c>
      <c r="E940" s="1">
        <f t="shared" si="74"/>
        <v>2010</v>
      </c>
      <c r="F940" s="1">
        <f t="shared" si="75"/>
        <v>6.5</v>
      </c>
      <c r="G940" s="1">
        <f t="shared" si="76"/>
        <v>8.5</v>
      </c>
      <c r="H940" s="6">
        <f t="shared" si="77"/>
        <v>1230.613666</v>
      </c>
      <c r="I940" s="4">
        <f t="shared" si="78"/>
        <v>10460.216161</v>
      </c>
    </row>
    <row r="941" spans="1:9" x14ac:dyDescent="0.2">
      <c r="A941" s="1" t="s">
        <v>17</v>
      </c>
      <c r="B941" s="1" t="s">
        <v>41</v>
      </c>
      <c r="C941" s="5">
        <v>40482</v>
      </c>
      <c r="D941" s="4">
        <v>52129.22</v>
      </c>
      <c r="E941" s="1">
        <f t="shared" si="74"/>
        <v>2010</v>
      </c>
      <c r="F941" s="1">
        <f t="shared" si="75"/>
        <v>6.5</v>
      </c>
      <c r="G941" s="1">
        <f t="shared" si="76"/>
        <v>8.5</v>
      </c>
      <c r="H941" s="6">
        <f t="shared" si="77"/>
        <v>3477.0189739999996</v>
      </c>
      <c r="I941" s="4">
        <f t="shared" si="78"/>
        <v>29554.661278999996</v>
      </c>
    </row>
    <row r="942" spans="1:9" x14ac:dyDescent="0.2">
      <c r="A942" s="1" t="s">
        <v>17</v>
      </c>
      <c r="B942" s="1" t="s">
        <v>41</v>
      </c>
      <c r="C942" s="5">
        <v>40527</v>
      </c>
      <c r="D942" s="4">
        <v>5081.55</v>
      </c>
      <c r="E942" s="1">
        <f t="shared" si="74"/>
        <v>2010</v>
      </c>
      <c r="F942" s="1">
        <f t="shared" si="75"/>
        <v>6.5</v>
      </c>
      <c r="G942" s="1">
        <f t="shared" si="76"/>
        <v>8.5</v>
      </c>
      <c r="H942" s="6">
        <f t="shared" si="77"/>
        <v>338.93938500000002</v>
      </c>
      <c r="I942" s="4">
        <f t="shared" si="78"/>
        <v>2880.9847725</v>
      </c>
    </row>
    <row r="943" spans="1:9" x14ac:dyDescent="0.2">
      <c r="A943" s="1" t="s">
        <v>17</v>
      </c>
      <c r="B943" s="1" t="s">
        <v>41</v>
      </c>
      <c r="C943" s="5">
        <v>40543</v>
      </c>
      <c r="D943" s="4">
        <v>113283.27</v>
      </c>
      <c r="E943" s="1">
        <f t="shared" si="74"/>
        <v>2010</v>
      </c>
      <c r="F943" s="1">
        <f t="shared" si="75"/>
        <v>6.5</v>
      </c>
      <c r="G943" s="1">
        <f t="shared" si="76"/>
        <v>8.5</v>
      </c>
      <c r="H943" s="6">
        <f t="shared" si="77"/>
        <v>7555.9941089999993</v>
      </c>
      <c r="I943" s="4">
        <f t="shared" si="78"/>
        <v>64225.94992649999</v>
      </c>
    </row>
    <row r="944" spans="1:9" x14ac:dyDescent="0.2">
      <c r="A944" s="1" t="s">
        <v>17</v>
      </c>
      <c r="B944" s="1" t="s">
        <v>41</v>
      </c>
      <c r="C944" s="5">
        <v>40633</v>
      </c>
      <c r="D944" s="4">
        <v>254794.03</v>
      </c>
      <c r="E944" s="1">
        <f t="shared" si="74"/>
        <v>2011</v>
      </c>
      <c r="F944" s="1">
        <f t="shared" si="75"/>
        <v>5.5</v>
      </c>
      <c r="G944" s="1">
        <f t="shared" si="76"/>
        <v>9.5</v>
      </c>
      <c r="H944" s="6">
        <f t="shared" si="77"/>
        <v>16994.761801000001</v>
      </c>
      <c r="I944" s="4">
        <f t="shared" si="78"/>
        <v>161450.23710950001</v>
      </c>
    </row>
    <row r="945" spans="1:9" x14ac:dyDescent="0.2">
      <c r="A945" s="1" t="s">
        <v>17</v>
      </c>
      <c r="B945" s="1" t="s">
        <v>41</v>
      </c>
      <c r="C945" s="5">
        <v>40802</v>
      </c>
      <c r="D945" s="4">
        <v>-51679.34</v>
      </c>
      <c r="E945" s="1">
        <f t="shared" si="74"/>
        <v>2011</v>
      </c>
      <c r="F945" s="1">
        <f t="shared" si="75"/>
        <v>5.5</v>
      </c>
      <c r="G945" s="1">
        <f t="shared" si="76"/>
        <v>9.5</v>
      </c>
      <c r="H945" s="6">
        <f t="shared" si="77"/>
        <v>-3447.0119779999995</v>
      </c>
      <c r="I945" s="4">
        <f t="shared" si="78"/>
        <v>-32746.613790999996</v>
      </c>
    </row>
    <row r="946" spans="1:9" x14ac:dyDescent="0.2">
      <c r="A946" s="1" t="s">
        <v>17</v>
      </c>
      <c r="B946" s="1" t="s">
        <v>41</v>
      </c>
      <c r="C946" s="5">
        <v>40886</v>
      </c>
      <c r="D946" s="4">
        <v>22320.260000000002</v>
      </c>
      <c r="E946" s="1">
        <f t="shared" si="74"/>
        <v>2011</v>
      </c>
      <c r="F946" s="1">
        <f t="shared" si="75"/>
        <v>5.5</v>
      </c>
      <c r="G946" s="1">
        <f t="shared" si="76"/>
        <v>9.5</v>
      </c>
      <c r="H946" s="6">
        <f t="shared" si="77"/>
        <v>1488.761342</v>
      </c>
      <c r="I946" s="4">
        <f t="shared" si="78"/>
        <v>14143.232749000001</v>
      </c>
    </row>
    <row r="947" spans="1:9" x14ac:dyDescent="0.2">
      <c r="A947" s="1" t="s">
        <v>17</v>
      </c>
      <c r="B947" s="1" t="s">
        <v>41</v>
      </c>
      <c r="C947" s="5">
        <v>41183</v>
      </c>
      <c r="D947" s="4">
        <v>5745.05</v>
      </c>
      <c r="E947" s="1">
        <f t="shared" si="74"/>
        <v>2012</v>
      </c>
      <c r="F947" s="1">
        <f t="shared" si="75"/>
        <v>4.5</v>
      </c>
      <c r="G947" s="1">
        <f t="shared" si="76"/>
        <v>10.5</v>
      </c>
      <c r="H947" s="6">
        <f t="shared" si="77"/>
        <v>383.19483500000001</v>
      </c>
      <c r="I947" s="4">
        <f t="shared" si="78"/>
        <v>4023.5457675000002</v>
      </c>
    </row>
    <row r="948" spans="1:9" x14ac:dyDescent="0.2">
      <c r="A948" s="1" t="s">
        <v>17</v>
      </c>
      <c r="B948" s="1" t="s">
        <v>41</v>
      </c>
      <c r="C948" s="5">
        <v>41264</v>
      </c>
      <c r="D948" s="4">
        <v>16422.5</v>
      </c>
      <c r="E948" s="1">
        <f t="shared" si="74"/>
        <v>2012</v>
      </c>
      <c r="F948" s="1">
        <f t="shared" si="75"/>
        <v>4.5</v>
      </c>
      <c r="G948" s="1">
        <f t="shared" si="76"/>
        <v>10.5</v>
      </c>
      <c r="H948" s="6">
        <f t="shared" si="77"/>
        <v>1095.38075</v>
      </c>
      <c r="I948" s="4">
        <f t="shared" si="78"/>
        <v>11501.497875000001</v>
      </c>
    </row>
    <row r="949" spans="1:9" x14ac:dyDescent="0.2">
      <c r="A949" s="1" t="s">
        <v>17</v>
      </c>
      <c r="B949" s="1" t="s">
        <v>41</v>
      </c>
      <c r="C949" s="5">
        <v>41364</v>
      </c>
      <c r="D949" s="4">
        <v>14020.88</v>
      </c>
      <c r="E949" s="1">
        <f t="shared" si="74"/>
        <v>2013</v>
      </c>
      <c r="F949" s="1">
        <f t="shared" si="75"/>
        <v>3.5</v>
      </c>
      <c r="G949" s="1">
        <f t="shared" si="76"/>
        <v>11.5</v>
      </c>
      <c r="H949" s="6">
        <f t="shared" si="77"/>
        <v>935.19269599999984</v>
      </c>
      <c r="I949" s="4">
        <f t="shared" si="78"/>
        <v>10754.716003999998</v>
      </c>
    </row>
    <row r="950" spans="1:9" x14ac:dyDescent="0.2">
      <c r="A950" s="1" t="s">
        <v>17</v>
      </c>
      <c r="B950" s="1" t="s">
        <v>41</v>
      </c>
      <c r="C950" s="5">
        <v>41699</v>
      </c>
      <c r="D950" s="4">
        <v>213416.89000000007</v>
      </c>
      <c r="E950" s="1">
        <f t="shared" si="74"/>
        <v>2014</v>
      </c>
      <c r="F950" s="1">
        <f t="shared" si="75"/>
        <v>2.5</v>
      </c>
      <c r="G950" s="1">
        <f t="shared" si="76"/>
        <v>12.5</v>
      </c>
      <c r="H950" s="6">
        <f t="shared" si="77"/>
        <v>14234.906563000004</v>
      </c>
      <c r="I950" s="4">
        <f t="shared" si="78"/>
        <v>177936.33203750005</v>
      </c>
    </row>
    <row r="951" spans="1:9" x14ac:dyDescent="0.2">
      <c r="A951" s="1" t="s">
        <v>17</v>
      </c>
      <c r="B951" s="1" t="s">
        <v>41</v>
      </c>
      <c r="C951" s="5">
        <v>41864</v>
      </c>
      <c r="D951" s="4">
        <v>26117.94</v>
      </c>
      <c r="E951" s="1">
        <f t="shared" si="74"/>
        <v>2014</v>
      </c>
      <c r="F951" s="1">
        <f t="shared" si="75"/>
        <v>2.5</v>
      </c>
      <c r="G951" s="1">
        <f t="shared" si="76"/>
        <v>12.5</v>
      </c>
      <c r="H951" s="6">
        <f t="shared" si="77"/>
        <v>1742.0665979999999</v>
      </c>
      <c r="I951" s="4">
        <f t="shared" si="78"/>
        <v>21775.832474999999</v>
      </c>
    </row>
    <row r="952" spans="1:9" x14ac:dyDescent="0.2">
      <c r="A952" s="1" t="s">
        <v>17</v>
      </c>
      <c r="B952" s="1" t="s">
        <v>41</v>
      </c>
      <c r="C952" s="5">
        <v>42534</v>
      </c>
      <c r="D952" s="4">
        <v>19966.490000000002</v>
      </c>
      <c r="E952" s="1">
        <f t="shared" si="74"/>
        <v>2016</v>
      </c>
      <c r="F952" s="1">
        <f t="shared" si="75"/>
        <v>0.5</v>
      </c>
      <c r="G952" s="1">
        <f t="shared" si="76"/>
        <v>14.5</v>
      </c>
      <c r="H952" s="6">
        <f t="shared" si="77"/>
        <v>1331.7648830000001</v>
      </c>
      <c r="I952" s="4">
        <f t="shared" si="78"/>
        <v>19310.590803499999</v>
      </c>
    </row>
    <row r="953" spans="1:9" x14ac:dyDescent="0.2">
      <c r="A953" s="1" t="s">
        <v>17</v>
      </c>
      <c r="B953" s="1" t="s">
        <v>30</v>
      </c>
      <c r="C953" s="5">
        <v>25204</v>
      </c>
      <c r="D953" s="4">
        <v>513.45000000000005</v>
      </c>
      <c r="E953" s="1">
        <f t="shared" si="74"/>
        <v>1969</v>
      </c>
      <c r="F953" s="1">
        <f t="shared" si="75"/>
        <v>47.5</v>
      </c>
      <c r="G953" s="1">
        <f t="shared" si="76"/>
        <v>-32.5</v>
      </c>
      <c r="H953" s="6">
        <f t="shared" si="77"/>
        <v>0</v>
      </c>
      <c r="I953" s="4">
        <f t="shared" si="78"/>
        <v>0</v>
      </c>
    </row>
    <row r="954" spans="1:9" x14ac:dyDescent="0.2">
      <c r="A954" s="1" t="s">
        <v>17</v>
      </c>
      <c r="B954" s="1" t="s">
        <v>30</v>
      </c>
      <c r="C954" s="5">
        <v>26299</v>
      </c>
      <c r="D954" s="4">
        <v>0</v>
      </c>
      <c r="E954" s="1">
        <f t="shared" si="74"/>
        <v>1972</v>
      </c>
      <c r="F954" s="1">
        <f t="shared" si="75"/>
        <v>0</v>
      </c>
      <c r="G954" s="1">
        <f t="shared" si="76"/>
        <v>0</v>
      </c>
      <c r="H954" s="6">
        <f t="shared" si="77"/>
        <v>0</v>
      </c>
      <c r="I954" s="4">
        <f t="shared" si="78"/>
        <v>0</v>
      </c>
    </row>
    <row r="955" spans="1:9" x14ac:dyDescent="0.2">
      <c r="A955" s="1" t="s">
        <v>17</v>
      </c>
      <c r="B955" s="1" t="s">
        <v>30</v>
      </c>
      <c r="C955" s="5">
        <v>29221</v>
      </c>
      <c r="D955" s="4">
        <v>0</v>
      </c>
      <c r="E955" s="1">
        <f t="shared" si="74"/>
        <v>1980</v>
      </c>
      <c r="F955" s="1">
        <f t="shared" si="75"/>
        <v>0</v>
      </c>
      <c r="G955" s="1">
        <f t="shared" si="76"/>
        <v>0</v>
      </c>
      <c r="H955" s="6">
        <f t="shared" si="77"/>
        <v>0</v>
      </c>
      <c r="I955" s="4">
        <f t="shared" si="78"/>
        <v>0</v>
      </c>
    </row>
    <row r="956" spans="1:9" x14ac:dyDescent="0.2">
      <c r="A956" s="1" t="s">
        <v>17</v>
      </c>
      <c r="B956" s="1" t="s">
        <v>30</v>
      </c>
      <c r="C956" s="5">
        <v>30317</v>
      </c>
      <c r="D956" s="4">
        <v>4023.05</v>
      </c>
      <c r="E956" s="1">
        <f t="shared" si="74"/>
        <v>1983</v>
      </c>
      <c r="F956" s="1">
        <f t="shared" si="75"/>
        <v>33.5</v>
      </c>
      <c r="G956" s="1">
        <f t="shared" si="76"/>
        <v>-18.5</v>
      </c>
      <c r="H956" s="6">
        <f t="shared" si="77"/>
        <v>0</v>
      </c>
      <c r="I956" s="4">
        <f t="shared" si="78"/>
        <v>0</v>
      </c>
    </row>
    <row r="957" spans="1:9" x14ac:dyDescent="0.2">
      <c r="A957" s="1" t="s">
        <v>17</v>
      </c>
      <c r="B957" s="1" t="s">
        <v>30</v>
      </c>
      <c r="C957" s="5">
        <v>31048</v>
      </c>
      <c r="D957" s="4">
        <v>0</v>
      </c>
      <c r="E957" s="1">
        <f t="shared" si="74"/>
        <v>1985</v>
      </c>
      <c r="F957" s="1">
        <f t="shared" si="75"/>
        <v>0</v>
      </c>
      <c r="G957" s="1">
        <f t="shared" si="76"/>
        <v>0</v>
      </c>
      <c r="H957" s="6">
        <f t="shared" si="77"/>
        <v>0</v>
      </c>
      <c r="I957" s="4">
        <f t="shared" si="78"/>
        <v>0</v>
      </c>
    </row>
    <row r="958" spans="1:9" x14ac:dyDescent="0.2">
      <c r="A958" s="1" t="s">
        <v>17</v>
      </c>
      <c r="B958" s="1" t="s">
        <v>30</v>
      </c>
      <c r="C958" s="5">
        <v>32509</v>
      </c>
      <c r="D958" s="4">
        <v>17124.53</v>
      </c>
      <c r="E958" s="1">
        <f t="shared" si="74"/>
        <v>1989</v>
      </c>
      <c r="F958" s="1">
        <f t="shared" si="75"/>
        <v>27.5</v>
      </c>
      <c r="G958" s="1">
        <f t="shared" si="76"/>
        <v>-12.5</v>
      </c>
      <c r="H958" s="6">
        <f t="shared" si="77"/>
        <v>0</v>
      </c>
      <c r="I958" s="4">
        <f t="shared" si="78"/>
        <v>0</v>
      </c>
    </row>
    <row r="959" spans="1:9" x14ac:dyDescent="0.2">
      <c r="A959" s="1" t="s">
        <v>17</v>
      </c>
      <c r="B959" s="1" t="s">
        <v>30</v>
      </c>
      <c r="C959" s="5">
        <v>32874</v>
      </c>
      <c r="D959" s="4">
        <v>0</v>
      </c>
      <c r="E959" s="1">
        <f t="shared" si="74"/>
        <v>1990</v>
      </c>
      <c r="F959" s="1">
        <f t="shared" si="75"/>
        <v>0</v>
      </c>
      <c r="G959" s="1">
        <f t="shared" si="76"/>
        <v>0</v>
      </c>
      <c r="H959" s="6">
        <f t="shared" si="77"/>
        <v>0</v>
      </c>
      <c r="I959" s="4">
        <f t="shared" si="78"/>
        <v>0</v>
      </c>
    </row>
    <row r="960" spans="1:9" x14ac:dyDescent="0.2">
      <c r="A960" s="1" t="s">
        <v>17</v>
      </c>
      <c r="B960" s="1" t="s">
        <v>30</v>
      </c>
      <c r="C960" s="5">
        <v>33239</v>
      </c>
      <c r="D960" s="4">
        <v>19694.5</v>
      </c>
      <c r="E960" s="1">
        <f t="shared" si="74"/>
        <v>1991</v>
      </c>
      <c r="F960" s="1">
        <f t="shared" si="75"/>
        <v>25.5</v>
      </c>
      <c r="G960" s="1">
        <f t="shared" si="76"/>
        <v>-10.5</v>
      </c>
      <c r="H960" s="6">
        <f t="shared" si="77"/>
        <v>0</v>
      </c>
      <c r="I960" s="4">
        <f t="shared" si="78"/>
        <v>0</v>
      </c>
    </row>
    <row r="961" spans="1:9" x14ac:dyDescent="0.2">
      <c r="A961" s="1" t="s">
        <v>17</v>
      </c>
      <c r="B961" s="1" t="s">
        <v>30</v>
      </c>
      <c r="C961" s="5">
        <v>33604</v>
      </c>
      <c r="D961" s="4">
        <v>1148.67</v>
      </c>
      <c r="E961" s="1">
        <f t="shared" si="74"/>
        <v>1992</v>
      </c>
      <c r="F961" s="1">
        <f t="shared" si="75"/>
        <v>24.5</v>
      </c>
      <c r="G961" s="1">
        <f t="shared" si="76"/>
        <v>-9.5</v>
      </c>
      <c r="H961" s="6">
        <f t="shared" si="77"/>
        <v>0</v>
      </c>
      <c r="I961" s="4">
        <f t="shared" si="78"/>
        <v>0</v>
      </c>
    </row>
    <row r="962" spans="1:9" x14ac:dyDescent="0.2">
      <c r="A962" s="1" t="s">
        <v>17</v>
      </c>
      <c r="B962" s="1" t="s">
        <v>30</v>
      </c>
      <c r="C962" s="5">
        <v>33970</v>
      </c>
      <c r="D962" s="4">
        <v>4749.92</v>
      </c>
      <c r="E962" s="1">
        <f t="shared" si="74"/>
        <v>1993</v>
      </c>
      <c r="F962" s="1">
        <f t="shared" si="75"/>
        <v>23.5</v>
      </c>
      <c r="G962" s="1">
        <f t="shared" si="76"/>
        <v>-8.5</v>
      </c>
      <c r="H962" s="6">
        <f t="shared" si="77"/>
        <v>0</v>
      </c>
      <c r="I962" s="4">
        <f t="shared" si="78"/>
        <v>0</v>
      </c>
    </row>
    <row r="963" spans="1:9" x14ac:dyDescent="0.2">
      <c r="A963" s="1" t="s">
        <v>17</v>
      </c>
      <c r="B963" s="1" t="s">
        <v>30</v>
      </c>
      <c r="C963" s="5">
        <v>34335</v>
      </c>
      <c r="D963" s="4">
        <v>4371.91</v>
      </c>
      <c r="E963" s="1">
        <f t="shared" si="74"/>
        <v>1994</v>
      </c>
      <c r="F963" s="1">
        <f t="shared" si="75"/>
        <v>22.5</v>
      </c>
      <c r="G963" s="1">
        <f t="shared" si="76"/>
        <v>-7.5</v>
      </c>
      <c r="H963" s="6">
        <f t="shared" si="77"/>
        <v>0</v>
      </c>
      <c r="I963" s="4">
        <f t="shared" si="78"/>
        <v>0</v>
      </c>
    </row>
    <row r="964" spans="1:9" x14ac:dyDescent="0.2">
      <c r="A964" s="1" t="s">
        <v>17</v>
      </c>
      <c r="B964" s="1" t="s">
        <v>30</v>
      </c>
      <c r="C964" s="5">
        <v>34700</v>
      </c>
      <c r="D964" s="4">
        <v>0</v>
      </c>
      <c r="E964" s="1">
        <f t="shared" si="74"/>
        <v>1995</v>
      </c>
      <c r="F964" s="1">
        <f t="shared" si="75"/>
        <v>0</v>
      </c>
      <c r="G964" s="1">
        <f t="shared" si="76"/>
        <v>0</v>
      </c>
      <c r="H964" s="6">
        <f t="shared" si="77"/>
        <v>0</v>
      </c>
      <c r="I964" s="4">
        <f t="shared" si="78"/>
        <v>0</v>
      </c>
    </row>
    <row r="965" spans="1:9" x14ac:dyDescent="0.2">
      <c r="A965" s="1" t="s">
        <v>17</v>
      </c>
      <c r="B965" s="1" t="s">
        <v>30</v>
      </c>
      <c r="C965" s="5">
        <v>35065</v>
      </c>
      <c r="D965" s="4">
        <v>9545.16</v>
      </c>
      <c r="E965" s="1">
        <f t="shared" ref="E965:E997" si="79">YEAR(C965)</f>
        <v>1996</v>
      </c>
      <c r="F965" s="1">
        <f t="shared" ref="F965:F997" si="80">IF(D965&lt;&gt;0,YEARFRAC($D$1,DATE(YEAR(C965),6,30),0),)</f>
        <v>20.5</v>
      </c>
      <c r="G965" s="1">
        <f t="shared" ref="G965:G997" si="81">IF(F965&lt;&gt;0,$F$1-F965,0)</f>
        <v>-5.5</v>
      </c>
      <c r="H965" s="6">
        <f t="shared" ref="H965:H997" si="82">IF(G965&lt;=0,0,D965*$H$1)</f>
        <v>0</v>
      </c>
      <c r="I965" s="4">
        <f t="shared" ref="I965:I997" si="83">G965*H965</f>
        <v>0</v>
      </c>
    </row>
    <row r="966" spans="1:9" x14ac:dyDescent="0.2">
      <c r="A966" s="1" t="s">
        <v>17</v>
      </c>
      <c r="B966" s="1" t="s">
        <v>30</v>
      </c>
      <c r="C966" s="5">
        <v>35431</v>
      </c>
      <c r="D966" s="4">
        <v>2597.89</v>
      </c>
      <c r="E966" s="1">
        <f t="shared" si="79"/>
        <v>1997</v>
      </c>
      <c r="F966" s="1">
        <f t="shared" si="80"/>
        <v>19.5</v>
      </c>
      <c r="G966" s="1">
        <f t="shared" si="81"/>
        <v>-4.5</v>
      </c>
      <c r="H966" s="6">
        <f t="shared" si="82"/>
        <v>0</v>
      </c>
      <c r="I966" s="4">
        <f t="shared" si="83"/>
        <v>0</v>
      </c>
    </row>
    <row r="967" spans="1:9" x14ac:dyDescent="0.2">
      <c r="A967" s="1" t="s">
        <v>17</v>
      </c>
      <c r="B967" s="1" t="s">
        <v>30</v>
      </c>
      <c r="C967" s="5">
        <v>35796</v>
      </c>
      <c r="D967" s="4">
        <v>0</v>
      </c>
      <c r="E967" s="1">
        <f t="shared" si="79"/>
        <v>1998</v>
      </c>
      <c r="F967" s="1">
        <f t="shared" si="80"/>
        <v>0</v>
      </c>
      <c r="G967" s="1">
        <f t="shared" si="81"/>
        <v>0</v>
      </c>
      <c r="H967" s="6">
        <f t="shared" si="82"/>
        <v>0</v>
      </c>
      <c r="I967" s="4">
        <f t="shared" si="83"/>
        <v>0</v>
      </c>
    </row>
    <row r="968" spans="1:9" x14ac:dyDescent="0.2">
      <c r="A968" s="1" t="s">
        <v>17</v>
      </c>
      <c r="B968" s="1" t="s">
        <v>30</v>
      </c>
      <c r="C968" s="5">
        <v>36161</v>
      </c>
      <c r="D968" s="4">
        <v>3328.83</v>
      </c>
      <c r="E968" s="1">
        <f t="shared" si="79"/>
        <v>1999</v>
      </c>
      <c r="F968" s="1">
        <f t="shared" si="80"/>
        <v>17.5</v>
      </c>
      <c r="G968" s="1">
        <f t="shared" si="81"/>
        <v>-2.5</v>
      </c>
      <c r="H968" s="6">
        <f t="shared" si="82"/>
        <v>0</v>
      </c>
      <c r="I968" s="4">
        <f t="shared" si="83"/>
        <v>0</v>
      </c>
    </row>
    <row r="969" spans="1:9" x14ac:dyDescent="0.2">
      <c r="A969" s="1" t="s">
        <v>17</v>
      </c>
      <c r="B969" s="1" t="s">
        <v>30</v>
      </c>
      <c r="C969" s="5">
        <v>36526</v>
      </c>
      <c r="D969" s="4">
        <v>93279.97</v>
      </c>
      <c r="E969" s="1">
        <f t="shared" si="79"/>
        <v>2000</v>
      </c>
      <c r="F969" s="1">
        <f t="shared" si="80"/>
        <v>16.5</v>
      </c>
      <c r="G969" s="1">
        <f t="shared" si="81"/>
        <v>-1.5</v>
      </c>
      <c r="H969" s="6">
        <f t="shared" si="82"/>
        <v>0</v>
      </c>
      <c r="I969" s="4">
        <f t="shared" si="83"/>
        <v>0</v>
      </c>
    </row>
    <row r="970" spans="1:9" x14ac:dyDescent="0.2">
      <c r="A970" s="1" t="s">
        <v>17</v>
      </c>
      <c r="B970" s="1" t="s">
        <v>30</v>
      </c>
      <c r="C970" s="5">
        <v>37257</v>
      </c>
      <c r="D970" s="4">
        <v>22682.57</v>
      </c>
      <c r="E970" s="1">
        <f t="shared" si="79"/>
        <v>2002</v>
      </c>
      <c r="F970" s="1">
        <f t="shared" si="80"/>
        <v>14.5</v>
      </c>
      <c r="G970" s="1">
        <f t="shared" si="81"/>
        <v>0.5</v>
      </c>
      <c r="H970" s="6">
        <f t="shared" si="82"/>
        <v>1512.9274189999999</v>
      </c>
      <c r="I970" s="4">
        <f t="shared" si="83"/>
        <v>756.46370949999994</v>
      </c>
    </row>
    <row r="971" spans="1:9" x14ac:dyDescent="0.2">
      <c r="A971" s="1" t="s">
        <v>17</v>
      </c>
      <c r="B971" s="1" t="s">
        <v>30</v>
      </c>
      <c r="C971" s="5">
        <v>37622</v>
      </c>
      <c r="D971" s="4">
        <v>6420.35</v>
      </c>
      <c r="E971" s="1">
        <f t="shared" si="79"/>
        <v>2003</v>
      </c>
      <c r="F971" s="1">
        <f t="shared" si="80"/>
        <v>13.5</v>
      </c>
      <c r="G971" s="1">
        <f t="shared" si="81"/>
        <v>1.5</v>
      </c>
      <c r="H971" s="6">
        <f t="shared" si="82"/>
        <v>428.237345</v>
      </c>
      <c r="I971" s="4">
        <f t="shared" si="83"/>
        <v>642.35601750000001</v>
      </c>
    </row>
    <row r="972" spans="1:9" x14ac:dyDescent="0.2">
      <c r="A972" s="1" t="s">
        <v>17</v>
      </c>
      <c r="B972" s="1" t="s">
        <v>30</v>
      </c>
      <c r="C972" s="5">
        <v>37987</v>
      </c>
      <c r="D972" s="4">
        <v>7406.82</v>
      </c>
      <c r="E972" s="1">
        <f t="shared" si="79"/>
        <v>2004</v>
      </c>
      <c r="F972" s="1">
        <f t="shared" si="80"/>
        <v>12.5</v>
      </c>
      <c r="G972" s="1">
        <f t="shared" si="81"/>
        <v>2.5</v>
      </c>
      <c r="H972" s="6">
        <f t="shared" si="82"/>
        <v>494.03489399999995</v>
      </c>
      <c r="I972" s="4">
        <f t="shared" si="83"/>
        <v>1235.087235</v>
      </c>
    </row>
    <row r="973" spans="1:9" x14ac:dyDescent="0.2">
      <c r="A973" s="1" t="s">
        <v>17</v>
      </c>
      <c r="B973" s="1" t="s">
        <v>30</v>
      </c>
      <c r="C973" s="5">
        <v>38595</v>
      </c>
      <c r="D973" s="4">
        <v>2355.7399999999998</v>
      </c>
      <c r="E973" s="1">
        <f t="shared" si="79"/>
        <v>2005</v>
      </c>
      <c r="F973" s="1">
        <f t="shared" si="80"/>
        <v>11.5</v>
      </c>
      <c r="G973" s="1">
        <f t="shared" si="81"/>
        <v>3.5</v>
      </c>
      <c r="H973" s="6">
        <f t="shared" si="82"/>
        <v>157.12785799999997</v>
      </c>
      <c r="I973" s="4">
        <f t="shared" si="83"/>
        <v>549.94750299999987</v>
      </c>
    </row>
    <row r="974" spans="1:9" x14ac:dyDescent="0.2">
      <c r="A974" s="1" t="s">
        <v>17</v>
      </c>
      <c r="B974" s="1" t="s">
        <v>30</v>
      </c>
      <c r="C974" s="5">
        <v>38656</v>
      </c>
      <c r="D974" s="4">
        <v>2435.08</v>
      </c>
      <c r="E974" s="1">
        <f t="shared" si="79"/>
        <v>2005</v>
      </c>
      <c r="F974" s="1">
        <f t="shared" si="80"/>
        <v>11.5</v>
      </c>
      <c r="G974" s="1">
        <f t="shared" si="81"/>
        <v>3.5</v>
      </c>
      <c r="H974" s="6">
        <f t="shared" si="82"/>
        <v>162.41983599999998</v>
      </c>
      <c r="I974" s="4">
        <f t="shared" si="83"/>
        <v>568.46942599999988</v>
      </c>
    </row>
    <row r="975" spans="1:9" x14ac:dyDescent="0.2">
      <c r="A975" s="1" t="s">
        <v>17</v>
      </c>
      <c r="B975" s="1" t="s">
        <v>30</v>
      </c>
      <c r="C975" s="5">
        <v>38981</v>
      </c>
      <c r="D975" s="4">
        <v>108920.47999999992</v>
      </c>
      <c r="E975" s="1">
        <f t="shared" si="79"/>
        <v>2006</v>
      </c>
      <c r="F975" s="1">
        <f t="shared" si="80"/>
        <v>10.5</v>
      </c>
      <c r="G975" s="1">
        <f t="shared" si="81"/>
        <v>4.5</v>
      </c>
      <c r="H975" s="6">
        <f t="shared" si="82"/>
        <v>7264.9960159999946</v>
      </c>
      <c r="I975" s="4">
        <f t="shared" si="83"/>
        <v>32692.482071999977</v>
      </c>
    </row>
    <row r="976" spans="1:9" x14ac:dyDescent="0.2">
      <c r="A976" s="1" t="s">
        <v>17</v>
      </c>
      <c r="B976" s="1" t="s">
        <v>30</v>
      </c>
      <c r="C976" s="5">
        <v>39008</v>
      </c>
      <c r="D976" s="4">
        <v>1568.14</v>
      </c>
      <c r="E976" s="1">
        <f t="shared" si="79"/>
        <v>2006</v>
      </c>
      <c r="F976" s="1">
        <f t="shared" si="80"/>
        <v>10.5</v>
      </c>
      <c r="G976" s="1">
        <f t="shared" si="81"/>
        <v>4.5</v>
      </c>
      <c r="H976" s="6">
        <f t="shared" si="82"/>
        <v>104.594938</v>
      </c>
      <c r="I976" s="4">
        <f t="shared" si="83"/>
        <v>470.67722099999997</v>
      </c>
    </row>
    <row r="977" spans="1:9" x14ac:dyDescent="0.2">
      <c r="A977" s="1" t="s">
        <v>17</v>
      </c>
      <c r="B977" s="1" t="s">
        <v>30</v>
      </c>
      <c r="C977" s="5">
        <v>39172</v>
      </c>
      <c r="D977" s="4">
        <v>848.35</v>
      </c>
      <c r="E977" s="1">
        <f t="shared" si="79"/>
        <v>2007</v>
      </c>
      <c r="F977" s="1">
        <f t="shared" si="80"/>
        <v>9.5</v>
      </c>
      <c r="G977" s="1">
        <f t="shared" si="81"/>
        <v>5.5</v>
      </c>
      <c r="H977" s="6">
        <f t="shared" si="82"/>
        <v>56.584944999999998</v>
      </c>
      <c r="I977" s="4">
        <f t="shared" si="83"/>
        <v>311.2171975</v>
      </c>
    </row>
    <row r="978" spans="1:9" x14ac:dyDescent="0.2">
      <c r="A978" s="1" t="s">
        <v>17</v>
      </c>
      <c r="B978" s="1" t="s">
        <v>30</v>
      </c>
      <c r="C978" s="5">
        <v>39246</v>
      </c>
      <c r="D978" s="4">
        <v>429.83</v>
      </c>
      <c r="E978" s="1">
        <f t="shared" si="79"/>
        <v>2007</v>
      </c>
      <c r="F978" s="1">
        <f t="shared" si="80"/>
        <v>9.5</v>
      </c>
      <c r="G978" s="1">
        <f t="shared" si="81"/>
        <v>5.5</v>
      </c>
      <c r="H978" s="6">
        <f t="shared" si="82"/>
        <v>28.669660999999998</v>
      </c>
      <c r="I978" s="4">
        <f t="shared" si="83"/>
        <v>157.68313549999999</v>
      </c>
    </row>
    <row r="979" spans="1:9" x14ac:dyDescent="0.2">
      <c r="A979" s="1" t="s">
        <v>17</v>
      </c>
      <c r="B979" s="1" t="s">
        <v>30</v>
      </c>
      <c r="C979" s="5">
        <v>39568</v>
      </c>
      <c r="D979" s="4">
        <v>5388.73</v>
      </c>
      <c r="E979" s="1">
        <f t="shared" si="79"/>
        <v>2008</v>
      </c>
      <c r="F979" s="1">
        <f t="shared" si="80"/>
        <v>8.5</v>
      </c>
      <c r="G979" s="1">
        <f t="shared" si="81"/>
        <v>6.5</v>
      </c>
      <c r="H979" s="6">
        <f t="shared" si="82"/>
        <v>359.42829099999994</v>
      </c>
      <c r="I979" s="4">
        <f t="shared" si="83"/>
        <v>2336.2838914999998</v>
      </c>
    </row>
    <row r="980" spans="1:9" x14ac:dyDescent="0.2">
      <c r="A980" s="1" t="s">
        <v>17</v>
      </c>
      <c r="B980" s="1" t="s">
        <v>30</v>
      </c>
      <c r="C980" s="5">
        <v>39611</v>
      </c>
      <c r="D980" s="4">
        <v>-55.06</v>
      </c>
      <c r="E980" s="1">
        <f t="shared" si="79"/>
        <v>2008</v>
      </c>
      <c r="F980" s="1">
        <f t="shared" si="80"/>
        <v>8.5</v>
      </c>
      <c r="G980" s="1">
        <f t="shared" si="81"/>
        <v>6.5</v>
      </c>
      <c r="H980" s="6">
        <f t="shared" si="82"/>
        <v>-3.6725019999999997</v>
      </c>
      <c r="I980" s="4">
        <f t="shared" si="83"/>
        <v>-23.871262999999999</v>
      </c>
    </row>
    <row r="981" spans="1:9" x14ac:dyDescent="0.2">
      <c r="A981" s="1" t="s">
        <v>17</v>
      </c>
      <c r="B981" s="1" t="s">
        <v>30</v>
      </c>
      <c r="C981" s="5">
        <v>39665</v>
      </c>
      <c r="D981" s="4">
        <v>822.54</v>
      </c>
      <c r="E981" s="1">
        <f t="shared" si="79"/>
        <v>2008</v>
      </c>
      <c r="F981" s="1">
        <f t="shared" si="80"/>
        <v>8.5</v>
      </c>
      <c r="G981" s="1">
        <f t="shared" si="81"/>
        <v>6.5</v>
      </c>
      <c r="H981" s="6">
        <f t="shared" si="82"/>
        <v>54.863417999999996</v>
      </c>
      <c r="I981" s="4">
        <f t="shared" si="83"/>
        <v>356.61221699999999</v>
      </c>
    </row>
    <row r="982" spans="1:9" x14ac:dyDescent="0.2">
      <c r="A982" s="1" t="s">
        <v>17</v>
      </c>
      <c r="B982" s="1" t="s">
        <v>30</v>
      </c>
      <c r="C982" s="5">
        <v>39736</v>
      </c>
      <c r="D982" s="4">
        <v>0</v>
      </c>
      <c r="E982" s="1">
        <f t="shared" si="79"/>
        <v>2008</v>
      </c>
      <c r="F982" s="1">
        <f t="shared" si="80"/>
        <v>0</v>
      </c>
      <c r="G982" s="1">
        <f t="shared" si="81"/>
        <v>0</v>
      </c>
      <c r="H982" s="6">
        <f t="shared" si="82"/>
        <v>0</v>
      </c>
      <c r="I982" s="4">
        <f t="shared" si="83"/>
        <v>0</v>
      </c>
    </row>
    <row r="983" spans="1:9" x14ac:dyDescent="0.2">
      <c r="A983" s="1" t="s">
        <v>17</v>
      </c>
      <c r="B983" s="1" t="s">
        <v>30</v>
      </c>
      <c r="C983" s="5">
        <v>39749</v>
      </c>
      <c r="D983" s="4">
        <v>0</v>
      </c>
      <c r="E983" s="1">
        <f t="shared" si="79"/>
        <v>2008</v>
      </c>
      <c r="F983" s="1">
        <f t="shared" si="80"/>
        <v>0</v>
      </c>
      <c r="G983" s="1">
        <f t="shared" si="81"/>
        <v>0</v>
      </c>
      <c r="H983" s="6">
        <f t="shared" si="82"/>
        <v>0</v>
      </c>
      <c r="I983" s="4">
        <f t="shared" si="83"/>
        <v>0</v>
      </c>
    </row>
    <row r="984" spans="1:9" x14ac:dyDescent="0.2">
      <c r="A984" s="1" t="s">
        <v>17</v>
      </c>
      <c r="B984" s="1" t="s">
        <v>30</v>
      </c>
      <c r="C984" s="5">
        <v>40147</v>
      </c>
      <c r="D984" s="4">
        <v>0</v>
      </c>
      <c r="E984" s="1">
        <f t="shared" si="79"/>
        <v>2009</v>
      </c>
      <c r="F984" s="1">
        <f t="shared" si="80"/>
        <v>0</v>
      </c>
      <c r="G984" s="1">
        <f t="shared" si="81"/>
        <v>0</v>
      </c>
      <c r="H984" s="6">
        <f t="shared" si="82"/>
        <v>0</v>
      </c>
      <c r="I984" s="4">
        <f t="shared" si="83"/>
        <v>0</v>
      </c>
    </row>
    <row r="985" spans="1:9" x14ac:dyDescent="0.2">
      <c r="A985" s="1" t="s">
        <v>17</v>
      </c>
      <c r="B985" s="1" t="s">
        <v>30</v>
      </c>
      <c r="C985" s="5">
        <v>40161</v>
      </c>
      <c r="D985" s="4">
        <v>1365.01</v>
      </c>
      <c r="E985" s="1">
        <f t="shared" si="79"/>
        <v>2009</v>
      </c>
      <c r="F985" s="1">
        <f t="shared" si="80"/>
        <v>7.5</v>
      </c>
      <c r="G985" s="1">
        <f t="shared" si="81"/>
        <v>7.5</v>
      </c>
      <c r="H985" s="6">
        <f t="shared" si="82"/>
        <v>91.046166999999997</v>
      </c>
      <c r="I985" s="4">
        <f t="shared" si="83"/>
        <v>682.84625249999999</v>
      </c>
    </row>
    <row r="986" spans="1:9" x14ac:dyDescent="0.2">
      <c r="A986" s="1" t="s">
        <v>17</v>
      </c>
      <c r="B986" s="1" t="s">
        <v>30</v>
      </c>
      <c r="C986" s="5">
        <v>40210</v>
      </c>
      <c r="D986" s="4">
        <v>53906.95</v>
      </c>
      <c r="E986" s="1">
        <f t="shared" si="79"/>
        <v>2010</v>
      </c>
      <c r="F986" s="1">
        <f t="shared" si="80"/>
        <v>6.5</v>
      </c>
      <c r="G986" s="1">
        <f t="shared" si="81"/>
        <v>8.5</v>
      </c>
      <c r="H986" s="6">
        <f t="shared" si="82"/>
        <v>3595.5935649999997</v>
      </c>
      <c r="I986" s="4">
        <f t="shared" si="83"/>
        <v>30562.545302499999</v>
      </c>
    </row>
    <row r="987" spans="1:9" x14ac:dyDescent="0.2">
      <c r="A987" s="1" t="s">
        <v>17</v>
      </c>
      <c r="B987" s="1" t="s">
        <v>30</v>
      </c>
      <c r="C987" s="5">
        <v>40237</v>
      </c>
      <c r="D987" s="4">
        <v>1555.17</v>
      </c>
      <c r="E987" s="1">
        <f t="shared" si="79"/>
        <v>2010</v>
      </c>
      <c r="F987" s="1">
        <f t="shared" si="80"/>
        <v>6.5</v>
      </c>
      <c r="G987" s="1">
        <f t="shared" si="81"/>
        <v>8.5</v>
      </c>
      <c r="H987" s="6">
        <f t="shared" si="82"/>
        <v>103.729839</v>
      </c>
      <c r="I987" s="4">
        <f t="shared" si="83"/>
        <v>881.70363150000003</v>
      </c>
    </row>
    <row r="988" spans="1:9" x14ac:dyDescent="0.2">
      <c r="A988" s="1" t="s">
        <v>17</v>
      </c>
      <c r="B988" s="1" t="s">
        <v>30</v>
      </c>
      <c r="C988" s="5">
        <v>40421</v>
      </c>
      <c r="D988" s="4">
        <v>56195.22</v>
      </c>
      <c r="E988" s="1">
        <f t="shared" si="79"/>
        <v>2010</v>
      </c>
      <c r="F988" s="1">
        <f t="shared" si="80"/>
        <v>6.5</v>
      </c>
      <c r="G988" s="1">
        <f t="shared" si="81"/>
        <v>8.5</v>
      </c>
      <c r="H988" s="6">
        <f t="shared" si="82"/>
        <v>3748.2211739999998</v>
      </c>
      <c r="I988" s="4">
        <f t="shared" si="83"/>
        <v>31859.879978999998</v>
      </c>
    </row>
    <row r="989" spans="1:9" x14ac:dyDescent="0.2">
      <c r="A989" s="1" t="s">
        <v>17</v>
      </c>
      <c r="B989" s="1" t="s">
        <v>30</v>
      </c>
      <c r="C989" s="5">
        <v>40527</v>
      </c>
      <c r="D989" s="4">
        <v>1159.46</v>
      </c>
      <c r="E989" s="1">
        <f t="shared" si="79"/>
        <v>2010</v>
      </c>
      <c r="F989" s="1">
        <f t="shared" si="80"/>
        <v>6.5</v>
      </c>
      <c r="G989" s="1">
        <f t="shared" si="81"/>
        <v>8.5</v>
      </c>
      <c r="H989" s="6">
        <f t="shared" si="82"/>
        <v>77.335982000000001</v>
      </c>
      <c r="I989" s="4">
        <f t="shared" si="83"/>
        <v>657.35584700000004</v>
      </c>
    </row>
    <row r="990" spans="1:9" x14ac:dyDescent="0.2">
      <c r="A990" s="1" t="s">
        <v>17</v>
      </c>
      <c r="B990" s="1" t="s">
        <v>30</v>
      </c>
      <c r="C990" s="5">
        <v>40886</v>
      </c>
      <c r="D990" s="4">
        <v>52943.850000000006</v>
      </c>
      <c r="E990" s="1">
        <f t="shared" si="79"/>
        <v>2011</v>
      </c>
      <c r="F990" s="1">
        <f t="shared" si="80"/>
        <v>5.5</v>
      </c>
      <c r="G990" s="1">
        <f t="shared" si="81"/>
        <v>9.5</v>
      </c>
      <c r="H990" s="6">
        <f t="shared" si="82"/>
        <v>3531.3547950000002</v>
      </c>
      <c r="I990" s="4">
        <f t="shared" si="83"/>
        <v>33547.870552500004</v>
      </c>
    </row>
    <row r="991" spans="1:9" x14ac:dyDescent="0.2">
      <c r="A991" s="1" t="s">
        <v>17</v>
      </c>
      <c r="B991" s="1" t="s">
        <v>30</v>
      </c>
      <c r="C991" s="5">
        <v>40995</v>
      </c>
      <c r="D991" s="4">
        <v>26626.61</v>
      </c>
      <c r="E991" s="1">
        <f t="shared" si="79"/>
        <v>2012</v>
      </c>
      <c r="F991" s="1">
        <f t="shared" si="80"/>
        <v>4.5</v>
      </c>
      <c r="G991" s="1">
        <f t="shared" si="81"/>
        <v>10.5</v>
      </c>
      <c r="H991" s="6">
        <f t="shared" si="82"/>
        <v>1775.9948869999998</v>
      </c>
      <c r="I991" s="4">
        <f t="shared" si="83"/>
        <v>18647.946313499997</v>
      </c>
    </row>
    <row r="992" spans="1:9" x14ac:dyDescent="0.2">
      <c r="A992" s="1" t="s">
        <v>17</v>
      </c>
      <c r="B992" s="1" t="s">
        <v>30</v>
      </c>
      <c r="C992" s="5">
        <v>40999</v>
      </c>
      <c r="D992" s="4">
        <v>0</v>
      </c>
      <c r="E992" s="1">
        <f t="shared" si="79"/>
        <v>2012</v>
      </c>
      <c r="F992" s="1">
        <f t="shared" si="80"/>
        <v>0</v>
      </c>
      <c r="G992" s="1">
        <f t="shared" si="81"/>
        <v>0</v>
      </c>
      <c r="H992" s="6">
        <f t="shared" si="82"/>
        <v>0</v>
      </c>
      <c r="I992" s="4">
        <f t="shared" si="83"/>
        <v>0</v>
      </c>
    </row>
    <row r="993" spans="1:9" x14ac:dyDescent="0.2">
      <c r="A993" s="1" t="s">
        <v>17</v>
      </c>
      <c r="B993" s="1" t="s">
        <v>30</v>
      </c>
      <c r="C993" s="5">
        <v>41090</v>
      </c>
      <c r="D993" s="4">
        <v>6352.49</v>
      </c>
      <c r="E993" s="1">
        <f t="shared" si="79"/>
        <v>2012</v>
      </c>
      <c r="F993" s="1">
        <f t="shared" si="80"/>
        <v>4.5</v>
      </c>
      <c r="G993" s="1">
        <f t="shared" si="81"/>
        <v>10.5</v>
      </c>
      <c r="H993" s="6">
        <f t="shared" si="82"/>
        <v>423.71108299999997</v>
      </c>
      <c r="I993" s="4">
        <f t="shared" si="83"/>
        <v>4448.9663714999997</v>
      </c>
    </row>
    <row r="994" spans="1:9" x14ac:dyDescent="0.2">
      <c r="A994" s="1" t="s">
        <v>17</v>
      </c>
      <c r="B994" s="1" t="s">
        <v>30</v>
      </c>
      <c r="C994" s="5">
        <v>41197</v>
      </c>
      <c r="D994" s="4">
        <v>55223.59</v>
      </c>
      <c r="E994" s="1">
        <f t="shared" si="79"/>
        <v>2012</v>
      </c>
      <c r="F994" s="1">
        <f t="shared" si="80"/>
        <v>4.5</v>
      </c>
      <c r="G994" s="1">
        <f t="shared" si="81"/>
        <v>10.5</v>
      </c>
      <c r="H994" s="6">
        <f t="shared" si="82"/>
        <v>3683.4134529999997</v>
      </c>
      <c r="I994" s="4">
        <f t="shared" si="83"/>
        <v>38675.841256499996</v>
      </c>
    </row>
    <row r="995" spans="1:9" x14ac:dyDescent="0.2">
      <c r="A995" s="1" t="s">
        <v>17</v>
      </c>
      <c r="B995" s="1" t="s">
        <v>30</v>
      </c>
      <c r="C995" s="5">
        <v>41306</v>
      </c>
      <c r="D995" s="4">
        <v>1578.88</v>
      </c>
      <c r="E995" s="1">
        <f t="shared" si="79"/>
        <v>2013</v>
      </c>
      <c r="F995" s="1">
        <f t="shared" si="80"/>
        <v>3.5</v>
      </c>
      <c r="G995" s="1">
        <f t="shared" si="81"/>
        <v>11.5</v>
      </c>
      <c r="H995" s="6">
        <f t="shared" si="82"/>
        <v>105.311296</v>
      </c>
      <c r="I995" s="4">
        <f t="shared" si="83"/>
        <v>1211.0799039999999</v>
      </c>
    </row>
    <row r="996" spans="1:9" x14ac:dyDescent="0.2">
      <c r="A996" s="1" t="s">
        <v>17</v>
      </c>
      <c r="B996" s="1" t="s">
        <v>30</v>
      </c>
      <c r="C996" s="5">
        <v>41352</v>
      </c>
      <c r="D996" s="4">
        <v>4277.8100000000004</v>
      </c>
      <c r="E996" s="1">
        <f t="shared" si="79"/>
        <v>2013</v>
      </c>
      <c r="F996" s="1">
        <f t="shared" si="80"/>
        <v>3.5</v>
      </c>
      <c r="G996" s="1">
        <f t="shared" si="81"/>
        <v>11.5</v>
      </c>
      <c r="H996" s="6">
        <f t="shared" si="82"/>
        <v>285.329927</v>
      </c>
      <c r="I996" s="4">
        <f t="shared" si="83"/>
        <v>3281.2941605000001</v>
      </c>
    </row>
    <row r="997" spans="1:9" x14ac:dyDescent="0.2">
      <c r="A997" s="1" t="s">
        <v>17</v>
      </c>
      <c r="B997" s="1" t="s">
        <v>30</v>
      </c>
      <c r="C997" s="5">
        <v>41699</v>
      </c>
      <c r="D997" s="4">
        <v>109148.2</v>
      </c>
      <c r="E997" s="1">
        <f t="shared" si="79"/>
        <v>2014</v>
      </c>
      <c r="F997" s="1">
        <f t="shared" si="80"/>
        <v>2.5</v>
      </c>
      <c r="G997" s="1">
        <f t="shared" si="81"/>
        <v>12.5</v>
      </c>
      <c r="H997" s="6">
        <f t="shared" si="82"/>
        <v>7280.1849399999992</v>
      </c>
      <c r="I997" s="4">
        <f t="shared" si="83"/>
        <v>91002.311749999993</v>
      </c>
    </row>
    <row r="998" spans="1:9" x14ac:dyDescent="0.2">
      <c r="A998" s="1" t="s">
        <v>1343</v>
      </c>
      <c r="D998" s="4">
        <v>117417675.03999999</v>
      </c>
      <c r="E998" s="1"/>
      <c r="F998" s="1"/>
      <c r="G998" s="1"/>
      <c r="H998" s="6"/>
      <c r="I998" s="4"/>
    </row>
  </sheetData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8"/>
  <sheetViews>
    <sheetView workbookViewId="0">
      <selection activeCell="Q11" sqref="Q11:Q15"/>
    </sheetView>
  </sheetViews>
  <sheetFormatPr defaultRowHeight="12.75" x14ac:dyDescent="0.2"/>
  <cols>
    <col min="1" max="1" width="17.42578125" style="1" bestFit="1" customWidth="1"/>
    <col min="2" max="2" width="22" style="1" bestFit="1" customWidth="1"/>
    <col min="3" max="3" width="10.42578125" style="1" bestFit="1" customWidth="1"/>
    <col min="4" max="4" width="22" style="1" bestFit="1" customWidth="1"/>
    <col min="5" max="5" width="9.140625" style="1"/>
    <col min="6" max="6" width="13.28515625" style="1" bestFit="1" customWidth="1"/>
    <col min="7" max="7" width="14" style="1" bestFit="1" customWidth="1"/>
    <col min="8" max="9" width="15" style="1" bestFit="1" customWidth="1"/>
    <col min="10" max="14" width="9.140625" style="1"/>
    <col min="15" max="15" width="13.28515625" style="1" bestFit="1" customWidth="1"/>
    <col min="16" max="16" width="18.42578125" style="1" bestFit="1" customWidth="1"/>
    <col min="17" max="16384" width="9.140625" style="1"/>
  </cols>
  <sheetData>
    <row r="1" spans="1:17" x14ac:dyDescent="0.2">
      <c r="A1" s="2" t="s">
        <v>0</v>
      </c>
      <c r="B1" s="1" t="s">
        <v>1338</v>
      </c>
      <c r="D1" s="5">
        <v>42735</v>
      </c>
      <c r="F1" s="1">
        <v>10</v>
      </c>
      <c r="H1" s="1">
        <v>0.1</v>
      </c>
    </row>
    <row r="3" spans="1:17" x14ac:dyDescent="0.2">
      <c r="A3" s="2" t="s">
        <v>2</v>
      </c>
      <c r="B3" s="2" t="s">
        <v>3</v>
      </c>
      <c r="C3" s="2" t="s">
        <v>8</v>
      </c>
      <c r="D3" t="s">
        <v>1344</v>
      </c>
      <c r="E3" s="1" t="s">
        <v>1354</v>
      </c>
      <c r="F3" s="1" t="s">
        <v>1351</v>
      </c>
      <c r="G3" s="1" t="s">
        <v>1355</v>
      </c>
      <c r="H3" s="1" t="s">
        <v>1352</v>
      </c>
      <c r="I3" s="1" t="s">
        <v>1353</v>
      </c>
      <c r="O3" s="1" t="s">
        <v>1352</v>
      </c>
      <c r="P3" s="1" t="s">
        <v>1353</v>
      </c>
    </row>
    <row r="4" spans="1:17" x14ac:dyDescent="0.2">
      <c r="A4" s="1" t="s">
        <v>12</v>
      </c>
      <c r="B4" s="1" t="s">
        <v>13</v>
      </c>
      <c r="C4" s="5">
        <v>35431</v>
      </c>
      <c r="D4" s="4">
        <v>0</v>
      </c>
      <c r="E4" s="1">
        <f>YEAR(C4)</f>
        <v>1997</v>
      </c>
      <c r="F4" s="1">
        <f>IF(D4&lt;&gt;0,YEARFRAC($D$1,DATE(YEAR(C4),6,30),0),)</f>
        <v>0</v>
      </c>
      <c r="G4" s="1">
        <f>IF(F4&lt;&gt;0,$F$1-F4,0)</f>
        <v>0</v>
      </c>
      <c r="H4" s="6">
        <f>IF(G4&lt;=0,0,D4*$H$1)</f>
        <v>0</v>
      </c>
      <c r="I4" s="4">
        <f>G4*H4</f>
        <v>0</v>
      </c>
      <c r="M4" s="22" t="s">
        <v>12</v>
      </c>
      <c r="N4" s="22" t="s">
        <v>13</v>
      </c>
      <c r="O4" s="6">
        <f>SUMIFS(H$4:H$45,$A$4:$A$45,$M4,$B$4:$B$45,$N4)</f>
        <v>516487.54099999997</v>
      </c>
      <c r="P4" s="6">
        <f>SUMIFS(I$4:I$45,$A$4:$A$45,$M4,$B$4:$B$45,$N4)</f>
        <v>3291531.1795000006</v>
      </c>
      <c r="Q4" s="4">
        <f t="shared" ref="Q4:Q9" si="0">IFERROR(P4/SUMIFS($P$4:$P$15,$M$4:$M$15,M4),0)</f>
        <v>0.55027740873562159</v>
      </c>
    </row>
    <row r="5" spans="1:17" x14ac:dyDescent="0.2">
      <c r="A5" s="1" t="s">
        <v>12</v>
      </c>
      <c r="B5" s="1" t="s">
        <v>13</v>
      </c>
      <c r="C5" s="5">
        <v>36161</v>
      </c>
      <c r="D5" s="4">
        <v>0</v>
      </c>
      <c r="E5" s="1">
        <f t="shared" ref="E5:E45" si="1">YEAR(C5)</f>
        <v>1999</v>
      </c>
      <c r="F5" s="1">
        <f t="shared" ref="F5:F45" si="2">IF(D5&lt;&gt;0,YEARFRAC($D$1,DATE(YEAR(C5),6,30),0),)</f>
        <v>0</v>
      </c>
      <c r="G5" s="1">
        <f t="shared" ref="G5:G45" si="3">IF(F5&lt;&gt;0,$F$1-F5,0)</f>
        <v>0</v>
      </c>
      <c r="H5" s="6">
        <f t="shared" ref="H5:H45" si="4">IF(G5&lt;=0,0,D5*$H$1)</f>
        <v>0</v>
      </c>
      <c r="I5" s="4">
        <f t="shared" ref="I5:I45" si="5">G5*H5</f>
        <v>0</v>
      </c>
      <c r="M5" s="22" t="s">
        <v>12</v>
      </c>
      <c r="N5" s="22" t="s">
        <v>45</v>
      </c>
      <c r="O5" s="6">
        <f t="shared" ref="O5:O15" si="6">SUMIFS(H$4:H$45,$A$4:$A$45,$M5,$B$4:$B$45,$N5)</f>
        <v>308968.43200000003</v>
      </c>
      <c r="P5" s="6">
        <f t="shared" ref="P5:P15" si="7">SUMIFS(I$4:I$45,$A$4:$A$45,$M5,$B$4:$B$45,$N5)</f>
        <v>2690053.9760000003</v>
      </c>
      <c r="Q5" s="4">
        <f t="shared" si="0"/>
        <v>0.44972259126437847</v>
      </c>
    </row>
    <row r="6" spans="1:17" x14ac:dyDescent="0.2">
      <c r="A6" s="1" t="s">
        <v>12</v>
      </c>
      <c r="B6" s="1" t="s">
        <v>13</v>
      </c>
      <c r="C6" s="5">
        <v>36526</v>
      </c>
      <c r="D6" s="4">
        <v>0</v>
      </c>
      <c r="E6" s="1">
        <f t="shared" si="1"/>
        <v>2000</v>
      </c>
      <c r="F6" s="1">
        <f t="shared" si="2"/>
        <v>0</v>
      </c>
      <c r="G6" s="1">
        <f t="shared" si="3"/>
        <v>0</v>
      </c>
      <c r="H6" s="6">
        <f t="shared" si="4"/>
        <v>0</v>
      </c>
      <c r="I6" s="4">
        <f t="shared" si="5"/>
        <v>0</v>
      </c>
      <c r="M6" s="22" t="s">
        <v>12</v>
      </c>
      <c r="N6" s="22" t="s">
        <v>30</v>
      </c>
      <c r="O6" s="6">
        <f t="shared" si="6"/>
        <v>0</v>
      </c>
      <c r="P6" s="6">
        <f t="shared" si="7"/>
        <v>0</v>
      </c>
      <c r="Q6" s="4">
        <f t="shared" si="0"/>
        <v>0</v>
      </c>
    </row>
    <row r="7" spans="1:17" x14ac:dyDescent="0.2">
      <c r="A7" s="1" t="s">
        <v>12</v>
      </c>
      <c r="B7" s="1" t="s">
        <v>13</v>
      </c>
      <c r="C7" s="5">
        <v>36892</v>
      </c>
      <c r="D7" s="4">
        <v>0</v>
      </c>
      <c r="E7" s="1">
        <f t="shared" si="1"/>
        <v>2001</v>
      </c>
      <c r="F7" s="1">
        <f t="shared" si="2"/>
        <v>0</v>
      </c>
      <c r="G7" s="1">
        <f t="shared" si="3"/>
        <v>0</v>
      </c>
      <c r="H7" s="6">
        <f t="shared" si="4"/>
        <v>0</v>
      </c>
      <c r="I7" s="4">
        <f t="shared" si="5"/>
        <v>0</v>
      </c>
      <c r="M7" s="22" t="s">
        <v>12</v>
      </c>
      <c r="N7" s="22" t="s">
        <v>37</v>
      </c>
      <c r="O7" s="6">
        <f t="shared" si="6"/>
        <v>0</v>
      </c>
      <c r="P7" s="6">
        <f t="shared" si="7"/>
        <v>0</v>
      </c>
      <c r="Q7" s="4">
        <f t="shared" si="0"/>
        <v>0</v>
      </c>
    </row>
    <row r="8" spans="1:17" x14ac:dyDescent="0.2">
      <c r="A8" s="1" t="s">
        <v>12</v>
      </c>
      <c r="B8" s="1" t="s">
        <v>13</v>
      </c>
      <c r="C8" s="5">
        <v>39083</v>
      </c>
      <c r="D8" s="4">
        <v>9071.01</v>
      </c>
      <c r="E8" s="1">
        <f t="shared" si="1"/>
        <v>2007</v>
      </c>
      <c r="F8" s="1">
        <f t="shared" si="2"/>
        <v>9.5</v>
      </c>
      <c r="G8" s="1">
        <f t="shared" si="3"/>
        <v>0.5</v>
      </c>
      <c r="H8" s="6">
        <f t="shared" si="4"/>
        <v>907.10100000000011</v>
      </c>
      <c r="I8" s="4">
        <f t="shared" si="5"/>
        <v>453.55050000000006</v>
      </c>
      <c r="M8" s="22" t="s">
        <v>34</v>
      </c>
      <c r="N8" s="22" t="s">
        <v>45</v>
      </c>
      <c r="O8" s="6">
        <f t="shared" si="6"/>
        <v>0</v>
      </c>
      <c r="P8" s="6">
        <f t="shared" si="7"/>
        <v>0</v>
      </c>
      <c r="Q8" s="4">
        <f t="shared" si="0"/>
        <v>0</v>
      </c>
    </row>
    <row r="9" spans="1:17" x14ac:dyDescent="0.2">
      <c r="A9" s="1" t="s">
        <v>12</v>
      </c>
      <c r="B9" s="1" t="s">
        <v>13</v>
      </c>
      <c r="C9" s="5">
        <v>39448</v>
      </c>
      <c r="D9" s="4">
        <v>334812.99</v>
      </c>
      <c r="E9" s="1">
        <f t="shared" si="1"/>
        <v>2008</v>
      </c>
      <c r="F9" s="1">
        <f t="shared" si="2"/>
        <v>8.5</v>
      </c>
      <c r="G9" s="1">
        <f t="shared" si="3"/>
        <v>1.5</v>
      </c>
      <c r="H9" s="6">
        <f t="shared" si="4"/>
        <v>33481.298999999999</v>
      </c>
      <c r="I9" s="4">
        <f t="shared" si="5"/>
        <v>50221.948499999999</v>
      </c>
      <c r="M9" s="22" t="s">
        <v>34</v>
      </c>
      <c r="N9" s="22" t="s">
        <v>30</v>
      </c>
      <c r="O9" s="6">
        <f t="shared" si="6"/>
        <v>0</v>
      </c>
      <c r="P9" s="6">
        <f t="shared" si="7"/>
        <v>0</v>
      </c>
      <c r="Q9" s="4">
        <f t="shared" si="0"/>
        <v>0</v>
      </c>
    </row>
    <row r="10" spans="1:17" x14ac:dyDescent="0.2">
      <c r="A10" s="1" t="s">
        <v>12</v>
      </c>
      <c r="B10" s="1" t="s">
        <v>13</v>
      </c>
      <c r="C10" s="5">
        <v>39814</v>
      </c>
      <c r="D10" s="4">
        <v>480547.53</v>
      </c>
      <c r="E10" s="1">
        <f t="shared" si="1"/>
        <v>2009</v>
      </c>
      <c r="F10" s="1">
        <f t="shared" si="2"/>
        <v>7.5</v>
      </c>
      <c r="G10" s="1">
        <f t="shared" si="3"/>
        <v>2.5</v>
      </c>
      <c r="H10" s="6">
        <f t="shared" si="4"/>
        <v>48054.753000000004</v>
      </c>
      <c r="I10" s="4">
        <f t="shared" si="5"/>
        <v>120136.88250000001</v>
      </c>
      <c r="M10" s="22" t="s">
        <v>34</v>
      </c>
      <c r="N10" s="22" t="s">
        <v>37</v>
      </c>
      <c r="O10" s="6">
        <f t="shared" si="6"/>
        <v>0</v>
      </c>
      <c r="P10" s="6">
        <f t="shared" si="7"/>
        <v>0</v>
      </c>
      <c r="Q10" s="4">
        <f>IFERROR(P10/SUMIFS($P$4:$P$15,$M$4:$M$15,M10),0)</f>
        <v>0</v>
      </c>
    </row>
    <row r="11" spans="1:17" x14ac:dyDescent="0.2">
      <c r="A11" s="1" t="s">
        <v>12</v>
      </c>
      <c r="B11" s="1" t="s">
        <v>13</v>
      </c>
      <c r="C11" s="5">
        <v>40179</v>
      </c>
      <c r="D11" s="4">
        <v>506150.31</v>
      </c>
      <c r="E11" s="1">
        <f t="shared" si="1"/>
        <v>2010</v>
      </c>
      <c r="F11" s="1">
        <f t="shared" si="2"/>
        <v>6.5</v>
      </c>
      <c r="G11" s="1">
        <f t="shared" si="3"/>
        <v>3.5</v>
      </c>
      <c r="H11" s="6">
        <f t="shared" si="4"/>
        <v>50615.031000000003</v>
      </c>
      <c r="I11" s="4">
        <f t="shared" si="5"/>
        <v>177152.6085</v>
      </c>
      <c r="M11" s="22" t="s">
        <v>17</v>
      </c>
      <c r="N11" s="22" t="s">
        <v>13</v>
      </c>
      <c r="O11" s="6">
        <f t="shared" si="6"/>
        <v>0</v>
      </c>
      <c r="P11" s="6">
        <f t="shared" si="7"/>
        <v>0</v>
      </c>
      <c r="Q11" s="19">
        <f>IFERROR(P11/P11,0)</f>
        <v>0</v>
      </c>
    </row>
    <row r="12" spans="1:17" x14ac:dyDescent="0.2">
      <c r="A12" s="1" t="s">
        <v>12</v>
      </c>
      <c r="B12" s="1" t="s">
        <v>13</v>
      </c>
      <c r="C12" s="5">
        <v>40544</v>
      </c>
      <c r="D12" s="4">
        <v>523780.49</v>
      </c>
      <c r="E12" s="1">
        <f t="shared" si="1"/>
        <v>2011</v>
      </c>
      <c r="F12" s="1">
        <f t="shared" si="2"/>
        <v>5.5</v>
      </c>
      <c r="G12" s="1">
        <f t="shared" si="3"/>
        <v>4.5</v>
      </c>
      <c r="H12" s="6">
        <f t="shared" si="4"/>
        <v>52378.048999999999</v>
      </c>
      <c r="I12" s="4">
        <f t="shared" si="5"/>
        <v>235701.2205</v>
      </c>
      <c r="M12" s="22" t="s">
        <v>17</v>
      </c>
      <c r="N12" s="22" t="s">
        <v>45</v>
      </c>
      <c r="O12" s="6">
        <f t="shared" si="6"/>
        <v>0</v>
      </c>
      <c r="P12" s="6">
        <f t="shared" si="7"/>
        <v>0</v>
      </c>
      <c r="Q12" s="19">
        <f>IFERROR(P12/SUM($P$12:$P$14),0)</f>
        <v>0</v>
      </c>
    </row>
    <row r="13" spans="1:17" x14ac:dyDescent="0.2">
      <c r="A13" s="1" t="s">
        <v>12</v>
      </c>
      <c r="B13" s="1" t="s">
        <v>13</v>
      </c>
      <c r="C13" s="5">
        <v>40909</v>
      </c>
      <c r="D13" s="4">
        <v>233805.34</v>
      </c>
      <c r="E13" s="1">
        <f t="shared" si="1"/>
        <v>2012</v>
      </c>
      <c r="F13" s="1">
        <f t="shared" si="2"/>
        <v>4.5</v>
      </c>
      <c r="G13" s="1">
        <f t="shared" si="3"/>
        <v>5.5</v>
      </c>
      <c r="H13" s="6">
        <f t="shared" si="4"/>
        <v>23380.534</v>
      </c>
      <c r="I13" s="4">
        <f t="shared" si="5"/>
        <v>128592.93700000001</v>
      </c>
      <c r="M13" s="22" t="s">
        <v>17</v>
      </c>
      <c r="N13" s="22" t="s">
        <v>30</v>
      </c>
      <c r="O13" s="6">
        <f t="shared" si="6"/>
        <v>0</v>
      </c>
      <c r="P13" s="6">
        <f t="shared" si="7"/>
        <v>0</v>
      </c>
      <c r="Q13" s="19">
        <f>IFERROR(P13/SUM($P$12:$P$14),0)</f>
        <v>0</v>
      </c>
    </row>
    <row r="14" spans="1:17" x14ac:dyDescent="0.2">
      <c r="A14" s="1" t="s">
        <v>12</v>
      </c>
      <c r="B14" s="1" t="s">
        <v>13</v>
      </c>
      <c r="C14" s="5">
        <v>41091</v>
      </c>
      <c r="D14" s="4">
        <v>163271.76</v>
      </c>
      <c r="E14" s="1">
        <f t="shared" si="1"/>
        <v>2012</v>
      </c>
      <c r="F14" s="1">
        <f t="shared" si="2"/>
        <v>4.5</v>
      </c>
      <c r="G14" s="1">
        <f t="shared" si="3"/>
        <v>5.5</v>
      </c>
      <c r="H14" s="6">
        <f t="shared" si="4"/>
        <v>16327.176000000001</v>
      </c>
      <c r="I14" s="4">
        <f t="shared" si="5"/>
        <v>89799.468000000008</v>
      </c>
      <c r="M14" s="22" t="s">
        <v>17</v>
      </c>
      <c r="N14" s="22" t="s">
        <v>37</v>
      </c>
      <c r="O14" s="6">
        <f t="shared" si="6"/>
        <v>0</v>
      </c>
      <c r="P14" s="6">
        <f t="shared" si="7"/>
        <v>0</v>
      </c>
      <c r="Q14" s="19">
        <f>IFERROR(P14/SUM($P$12:$P$14),0)</f>
        <v>0</v>
      </c>
    </row>
    <row r="15" spans="1:17" x14ac:dyDescent="0.2">
      <c r="A15" s="1" t="s">
        <v>12</v>
      </c>
      <c r="B15" s="1" t="s">
        <v>13</v>
      </c>
      <c r="C15" s="5">
        <v>41275</v>
      </c>
      <c r="D15" s="4">
        <v>320189.71999999997</v>
      </c>
      <c r="E15" s="1">
        <f t="shared" si="1"/>
        <v>2013</v>
      </c>
      <c r="F15" s="1">
        <f t="shared" si="2"/>
        <v>3.5</v>
      </c>
      <c r="G15" s="1">
        <f t="shared" si="3"/>
        <v>6.5</v>
      </c>
      <c r="H15" s="6">
        <f t="shared" si="4"/>
        <v>32018.971999999998</v>
      </c>
      <c r="I15" s="4">
        <f t="shared" si="5"/>
        <v>208123.318</v>
      </c>
      <c r="M15" s="22" t="s">
        <v>17</v>
      </c>
      <c r="N15" s="22" t="s">
        <v>41</v>
      </c>
      <c r="O15" s="6">
        <f t="shared" si="6"/>
        <v>0</v>
      </c>
      <c r="P15" s="6">
        <f t="shared" si="7"/>
        <v>0</v>
      </c>
      <c r="Q15" s="19">
        <f>IFERROR(P15/P15,0)</f>
        <v>0</v>
      </c>
    </row>
    <row r="16" spans="1:17" x14ac:dyDescent="0.2">
      <c r="A16" s="1" t="s">
        <v>12</v>
      </c>
      <c r="B16" s="1" t="s">
        <v>13</v>
      </c>
      <c r="C16" s="5">
        <v>41426</v>
      </c>
      <c r="D16" s="4">
        <v>0</v>
      </c>
      <c r="E16" s="1">
        <f t="shared" si="1"/>
        <v>2013</v>
      </c>
      <c r="F16" s="1">
        <f t="shared" si="2"/>
        <v>0</v>
      </c>
      <c r="G16" s="1">
        <f t="shared" si="3"/>
        <v>0</v>
      </c>
      <c r="H16" s="6">
        <f t="shared" si="4"/>
        <v>0</v>
      </c>
      <c r="I16" s="4">
        <f t="shared" si="5"/>
        <v>0</v>
      </c>
    </row>
    <row r="17" spans="1:9" x14ac:dyDescent="0.2">
      <c r="A17" s="1" t="s">
        <v>12</v>
      </c>
      <c r="B17" s="1" t="s">
        <v>13</v>
      </c>
      <c r="C17" s="5">
        <v>41640</v>
      </c>
      <c r="D17" s="4">
        <v>668948.78</v>
      </c>
      <c r="E17" s="1">
        <f t="shared" si="1"/>
        <v>2014</v>
      </c>
      <c r="F17" s="1">
        <f t="shared" si="2"/>
        <v>2.5</v>
      </c>
      <c r="G17" s="1">
        <f t="shared" si="3"/>
        <v>7.5</v>
      </c>
      <c r="H17" s="6">
        <f t="shared" si="4"/>
        <v>66894.878000000012</v>
      </c>
      <c r="I17" s="4">
        <f t="shared" si="5"/>
        <v>501711.58500000008</v>
      </c>
    </row>
    <row r="18" spans="1:9" x14ac:dyDescent="0.2">
      <c r="A18" s="1" t="s">
        <v>12</v>
      </c>
      <c r="B18" s="1" t="s">
        <v>13</v>
      </c>
      <c r="C18" s="5">
        <v>42005</v>
      </c>
      <c r="D18" s="4">
        <v>335883.83</v>
      </c>
      <c r="E18" s="1">
        <f t="shared" si="1"/>
        <v>2015</v>
      </c>
      <c r="F18" s="1">
        <f t="shared" si="2"/>
        <v>1.5</v>
      </c>
      <c r="G18" s="1">
        <f t="shared" si="3"/>
        <v>8.5</v>
      </c>
      <c r="H18" s="6">
        <f t="shared" si="4"/>
        <v>33588.383000000002</v>
      </c>
      <c r="I18" s="4">
        <f t="shared" si="5"/>
        <v>285501.25550000003</v>
      </c>
    </row>
    <row r="19" spans="1:9" x14ac:dyDescent="0.2">
      <c r="A19" s="1" t="s">
        <v>12</v>
      </c>
      <c r="B19" s="1" t="s">
        <v>13</v>
      </c>
      <c r="C19" s="5">
        <v>42278</v>
      </c>
      <c r="D19" s="4">
        <v>101297.34</v>
      </c>
      <c r="E19" s="1">
        <f t="shared" si="1"/>
        <v>2015</v>
      </c>
      <c r="F19" s="1">
        <f t="shared" si="2"/>
        <v>1.5</v>
      </c>
      <c r="G19" s="1">
        <f t="shared" si="3"/>
        <v>8.5</v>
      </c>
      <c r="H19" s="6">
        <f t="shared" si="4"/>
        <v>10129.734</v>
      </c>
      <c r="I19" s="4">
        <f t="shared" si="5"/>
        <v>86102.739000000001</v>
      </c>
    </row>
    <row r="20" spans="1:9" x14ac:dyDescent="0.2">
      <c r="A20" s="1" t="s">
        <v>12</v>
      </c>
      <c r="B20" s="1" t="s">
        <v>13</v>
      </c>
      <c r="C20" s="5">
        <v>42309</v>
      </c>
      <c r="D20" s="4">
        <v>47268.28</v>
      </c>
      <c r="E20" s="1">
        <f t="shared" si="1"/>
        <v>2015</v>
      </c>
      <c r="F20" s="1">
        <f t="shared" si="2"/>
        <v>1.5</v>
      </c>
      <c r="G20" s="1">
        <f t="shared" si="3"/>
        <v>8.5</v>
      </c>
      <c r="H20" s="6">
        <f t="shared" si="4"/>
        <v>4726.8280000000004</v>
      </c>
      <c r="I20" s="4">
        <f t="shared" si="5"/>
        <v>40178.038</v>
      </c>
    </row>
    <row r="21" spans="1:9" x14ac:dyDescent="0.2">
      <c r="A21" s="1" t="s">
        <v>12</v>
      </c>
      <c r="B21" s="1" t="s">
        <v>13</v>
      </c>
      <c r="C21" s="5">
        <v>42370</v>
      </c>
      <c r="D21" s="4">
        <v>1439848.03</v>
      </c>
      <c r="E21" s="1">
        <f t="shared" si="1"/>
        <v>2016</v>
      </c>
      <c r="F21" s="1">
        <f t="shared" si="2"/>
        <v>0.5</v>
      </c>
      <c r="G21" s="1">
        <f t="shared" si="3"/>
        <v>9.5</v>
      </c>
      <c r="H21" s="6">
        <f t="shared" si="4"/>
        <v>143984.80300000001</v>
      </c>
      <c r="I21" s="4">
        <f t="shared" si="5"/>
        <v>1367855.6285000001</v>
      </c>
    </row>
    <row r="22" spans="1:9" x14ac:dyDescent="0.2">
      <c r="A22" s="1" t="s">
        <v>12</v>
      </c>
      <c r="B22" s="1" t="s">
        <v>45</v>
      </c>
      <c r="C22" s="5">
        <v>34700</v>
      </c>
      <c r="D22" s="4">
        <v>0</v>
      </c>
      <c r="E22" s="1">
        <f t="shared" si="1"/>
        <v>1995</v>
      </c>
      <c r="F22" s="1">
        <f t="shared" si="2"/>
        <v>0</v>
      </c>
      <c r="G22" s="1">
        <f t="shared" si="3"/>
        <v>0</v>
      </c>
      <c r="H22" s="6">
        <f t="shared" si="4"/>
        <v>0</v>
      </c>
      <c r="I22" s="4">
        <f t="shared" si="5"/>
        <v>0</v>
      </c>
    </row>
    <row r="23" spans="1:9" x14ac:dyDescent="0.2">
      <c r="A23" s="1" t="s">
        <v>12</v>
      </c>
      <c r="B23" s="1" t="s">
        <v>45</v>
      </c>
      <c r="C23" s="5">
        <v>35065</v>
      </c>
      <c r="D23" s="4">
        <v>0</v>
      </c>
      <c r="E23" s="1">
        <f t="shared" si="1"/>
        <v>1996</v>
      </c>
      <c r="F23" s="1">
        <f t="shared" si="2"/>
        <v>0</v>
      </c>
      <c r="G23" s="1">
        <f t="shared" si="3"/>
        <v>0</v>
      </c>
      <c r="H23" s="6">
        <f t="shared" si="4"/>
        <v>0</v>
      </c>
      <c r="I23" s="4">
        <f t="shared" si="5"/>
        <v>0</v>
      </c>
    </row>
    <row r="24" spans="1:9" x14ac:dyDescent="0.2">
      <c r="A24" s="1" t="s">
        <v>12</v>
      </c>
      <c r="B24" s="1" t="s">
        <v>45</v>
      </c>
      <c r="C24" s="5">
        <v>35431</v>
      </c>
      <c r="D24" s="4">
        <v>0</v>
      </c>
      <c r="E24" s="1">
        <f t="shared" si="1"/>
        <v>1997</v>
      </c>
      <c r="F24" s="1">
        <f t="shared" si="2"/>
        <v>0</v>
      </c>
      <c r="G24" s="1">
        <f t="shared" si="3"/>
        <v>0</v>
      </c>
      <c r="H24" s="6">
        <f t="shared" si="4"/>
        <v>0</v>
      </c>
      <c r="I24" s="4">
        <f t="shared" si="5"/>
        <v>0</v>
      </c>
    </row>
    <row r="25" spans="1:9" x14ac:dyDescent="0.2">
      <c r="A25" s="1" t="s">
        <v>12</v>
      </c>
      <c r="B25" s="1" t="s">
        <v>45</v>
      </c>
      <c r="C25" s="5">
        <v>35796</v>
      </c>
      <c r="D25" s="4">
        <v>0</v>
      </c>
      <c r="E25" s="1">
        <f t="shared" si="1"/>
        <v>1998</v>
      </c>
      <c r="F25" s="1">
        <f t="shared" si="2"/>
        <v>0</v>
      </c>
      <c r="G25" s="1">
        <f t="shared" si="3"/>
        <v>0</v>
      </c>
      <c r="H25" s="6">
        <f t="shared" si="4"/>
        <v>0</v>
      </c>
      <c r="I25" s="4">
        <f t="shared" si="5"/>
        <v>0</v>
      </c>
    </row>
    <row r="26" spans="1:9" x14ac:dyDescent="0.2">
      <c r="A26" s="1" t="s">
        <v>12</v>
      </c>
      <c r="B26" s="1" t="s">
        <v>45</v>
      </c>
      <c r="C26" s="5">
        <v>36161</v>
      </c>
      <c r="D26" s="4">
        <v>0</v>
      </c>
      <c r="E26" s="1">
        <f t="shared" si="1"/>
        <v>1999</v>
      </c>
      <c r="F26" s="1">
        <f t="shared" si="2"/>
        <v>0</v>
      </c>
      <c r="G26" s="1">
        <f t="shared" si="3"/>
        <v>0</v>
      </c>
      <c r="H26" s="6">
        <f t="shared" si="4"/>
        <v>0</v>
      </c>
      <c r="I26" s="4">
        <f t="shared" si="5"/>
        <v>0</v>
      </c>
    </row>
    <row r="27" spans="1:9" x14ac:dyDescent="0.2">
      <c r="A27" s="1" t="s">
        <v>12</v>
      </c>
      <c r="B27" s="1" t="s">
        <v>45</v>
      </c>
      <c r="C27" s="5">
        <v>36526</v>
      </c>
      <c r="D27" s="4">
        <v>0</v>
      </c>
      <c r="E27" s="1">
        <f t="shared" si="1"/>
        <v>2000</v>
      </c>
      <c r="F27" s="1">
        <f t="shared" si="2"/>
        <v>0</v>
      </c>
      <c r="G27" s="1">
        <f t="shared" si="3"/>
        <v>0</v>
      </c>
      <c r="H27" s="6">
        <f t="shared" si="4"/>
        <v>0</v>
      </c>
      <c r="I27" s="4">
        <f t="shared" si="5"/>
        <v>0</v>
      </c>
    </row>
    <row r="28" spans="1:9" x14ac:dyDescent="0.2">
      <c r="A28" s="1" t="s">
        <v>12</v>
      </c>
      <c r="B28" s="1" t="s">
        <v>45</v>
      </c>
      <c r="C28" s="5">
        <v>36892</v>
      </c>
      <c r="D28" s="4">
        <v>0</v>
      </c>
      <c r="E28" s="1">
        <f t="shared" si="1"/>
        <v>2001</v>
      </c>
      <c r="F28" s="1">
        <f t="shared" si="2"/>
        <v>0</v>
      </c>
      <c r="G28" s="1">
        <f t="shared" si="3"/>
        <v>0</v>
      </c>
      <c r="H28" s="6">
        <f t="shared" si="4"/>
        <v>0</v>
      </c>
      <c r="I28" s="4">
        <f t="shared" si="5"/>
        <v>0</v>
      </c>
    </row>
    <row r="29" spans="1:9" x14ac:dyDescent="0.2">
      <c r="A29" s="1" t="s">
        <v>12</v>
      </c>
      <c r="B29" s="1" t="s">
        <v>45</v>
      </c>
      <c r="C29" s="5">
        <v>37257</v>
      </c>
      <c r="D29" s="4">
        <v>0</v>
      </c>
      <c r="E29" s="1">
        <f t="shared" si="1"/>
        <v>2002</v>
      </c>
      <c r="F29" s="1">
        <f t="shared" si="2"/>
        <v>0</v>
      </c>
      <c r="G29" s="1">
        <f t="shared" si="3"/>
        <v>0</v>
      </c>
      <c r="H29" s="6">
        <f t="shared" si="4"/>
        <v>0</v>
      </c>
      <c r="I29" s="4">
        <f t="shared" si="5"/>
        <v>0</v>
      </c>
    </row>
    <row r="30" spans="1:9" x14ac:dyDescent="0.2">
      <c r="A30" s="1" t="s">
        <v>12</v>
      </c>
      <c r="B30" s="1" t="s">
        <v>45</v>
      </c>
      <c r="C30" s="5">
        <v>37622</v>
      </c>
      <c r="D30" s="4">
        <v>0</v>
      </c>
      <c r="E30" s="1">
        <f t="shared" si="1"/>
        <v>2003</v>
      </c>
      <c r="F30" s="1">
        <f t="shared" si="2"/>
        <v>0</v>
      </c>
      <c r="G30" s="1">
        <f t="shared" si="3"/>
        <v>0</v>
      </c>
      <c r="H30" s="6">
        <f t="shared" si="4"/>
        <v>0</v>
      </c>
      <c r="I30" s="4">
        <f t="shared" si="5"/>
        <v>0</v>
      </c>
    </row>
    <row r="31" spans="1:9" x14ac:dyDescent="0.2">
      <c r="A31" s="1" t="s">
        <v>12</v>
      </c>
      <c r="B31" s="1" t="s">
        <v>45</v>
      </c>
      <c r="C31" s="5">
        <v>37987</v>
      </c>
      <c r="D31" s="4">
        <v>0</v>
      </c>
      <c r="E31" s="1">
        <f t="shared" si="1"/>
        <v>2004</v>
      </c>
      <c r="F31" s="1">
        <f t="shared" si="2"/>
        <v>0</v>
      </c>
      <c r="G31" s="1">
        <f t="shared" si="3"/>
        <v>0</v>
      </c>
      <c r="H31" s="6">
        <f t="shared" si="4"/>
        <v>0</v>
      </c>
      <c r="I31" s="4">
        <f t="shared" si="5"/>
        <v>0</v>
      </c>
    </row>
    <row r="32" spans="1:9" x14ac:dyDescent="0.2">
      <c r="A32" s="1" t="s">
        <v>12</v>
      </c>
      <c r="B32" s="1" t="s">
        <v>45</v>
      </c>
      <c r="C32" s="5">
        <v>38353</v>
      </c>
      <c r="D32" s="4">
        <v>0</v>
      </c>
      <c r="E32" s="1">
        <f t="shared" si="1"/>
        <v>2005</v>
      </c>
      <c r="F32" s="1">
        <f t="shared" si="2"/>
        <v>0</v>
      </c>
      <c r="G32" s="1">
        <f t="shared" si="3"/>
        <v>0</v>
      </c>
      <c r="H32" s="6">
        <f t="shared" si="4"/>
        <v>0</v>
      </c>
      <c r="I32" s="4">
        <f t="shared" si="5"/>
        <v>0</v>
      </c>
    </row>
    <row r="33" spans="1:9" x14ac:dyDescent="0.2">
      <c r="A33" s="1" t="s">
        <v>12</v>
      </c>
      <c r="B33" s="1" t="s">
        <v>45</v>
      </c>
      <c r="C33" s="5">
        <v>38718</v>
      </c>
      <c r="D33" s="4">
        <v>0</v>
      </c>
      <c r="E33" s="1">
        <f t="shared" si="1"/>
        <v>2006</v>
      </c>
      <c r="F33" s="1">
        <f t="shared" si="2"/>
        <v>0</v>
      </c>
      <c r="G33" s="1">
        <f t="shared" si="3"/>
        <v>0</v>
      </c>
      <c r="H33" s="6">
        <f t="shared" si="4"/>
        <v>0</v>
      </c>
      <c r="I33" s="4">
        <f t="shared" si="5"/>
        <v>0</v>
      </c>
    </row>
    <row r="34" spans="1:9" x14ac:dyDescent="0.2">
      <c r="A34" s="1" t="s">
        <v>12</v>
      </c>
      <c r="B34" s="1" t="s">
        <v>45</v>
      </c>
      <c r="C34" s="5">
        <v>39083</v>
      </c>
      <c r="D34" s="4">
        <v>131436.4</v>
      </c>
      <c r="E34" s="1">
        <f t="shared" si="1"/>
        <v>2007</v>
      </c>
      <c r="F34" s="1">
        <f t="shared" si="2"/>
        <v>9.5</v>
      </c>
      <c r="G34" s="1">
        <f t="shared" si="3"/>
        <v>0.5</v>
      </c>
      <c r="H34" s="6">
        <f t="shared" si="4"/>
        <v>13143.64</v>
      </c>
      <c r="I34" s="4">
        <f t="shared" si="5"/>
        <v>6571.82</v>
      </c>
    </row>
    <row r="35" spans="1:9" x14ac:dyDescent="0.2">
      <c r="A35" s="1" t="s">
        <v>12</v>
      </c>
      <c r="B35" s="1" t="s">
        <v>45</v>
      </c>
      <c r="C35" s="5">
        <v>39448</v>
      </c>
      <c r="D35" s="4">
        <v>49415.64</v>
      </c>
      <c r="E35" s="1">
        <f t="shared" si="1"/>
        <v>2008</v>
      </c>
      <c r="F35" s="1">
        <f t="shared" si="2"/>
        <v>8.5</v>
      </c>
      <c r="G35" s="1">
        <f t="shared" si="3"/>
        <v>1.5</v>
      </c>
      <c r="H35" s="6">
        <f t="shared" si="4"/>
        <v>4941.5640000000003</v>
      </c>
      <c r="I35" s="4">
        <f t="shared" si="5"/>
        <v>7412.3460000000005</v>
      </c>
    </row>
    <row r="36" spans="1:9" x14ac:dyDescent="0.2">
      <c r="A36" s="1" t="s">
        <v>12</v>
      </c>
      <c r="B36" s="1" t="s">
        <v>45</v>
      </c>
      <c r="C36" s="5">
        <v>41274</v>
      </c>
      <c r="D36" s="4">
        <v>218302.14</v>
      </c>
      <c r="E36" s="1">
        <f t="shared" si="1"/>
        <v>2012</v>
      </c>
      <c r="F36" s="1">
        <f t="shared" si="2"/>
        <v>4.5</v>
      </c>
      <c r="G36" s="1">
        <f t="shared" si="3"/>
        <v>5.5</v>
      </c>
      <c r="H36" s="6">
        <f t="shared" si="4"/>
        <v>21830.214000000004</v>
      </c>
      <c r="I36" s="4">
        <f t="shared" si="5"/>
        <v>120066.17700000003</v>
      </c>
    </row>
    <row r="37" spans="1:9" x14ac:dyDescent="0.2">
      <c r="A37" s="1" t="s">
        <v>12</v>
      </c>
      <c r="B37" s="1" t="s">
        <v>45</v>
      </c>
      <c r="C37" s="5">
        <v>42713</v>
      </c>
      <c r="D37" s="4">
        <v>2690530.14</v>
      </c>
      <c r="E37" s="1">
        <f t="shared" si="1"/>
        <v>2016</v>
      </c>
      <c r="F37" s="1">
        <f t="shared" si="2"/>
        <v>0.5</v>
      </c>
      <c r="G37" s="1">
        <f t="shared" si="3"/>
        <v>9.5</v>
      </c>
      <c r="H37" s="6">
        <f t="shared" si="4"/>
        <v>269053.01400000002</v>
      </c>
      <c r="I37" s="4">
        <f t="shared" si="5"/>
        <v>2556003.6330000004</v>
      </c>
    </row>
    <row r="38" spans="1:9" x14ac:dyDescent="0.2">
      <c r="A38" s="1" t="s">
        <v>12</v>
      </c>
      <c r="B38" s="1" t="s">
        <v>37</v>
      </c>
      <c r="C38" s="5">
        <v>36161</v>
      </c>
      <c r="D38" s="4">
        <v>0</v>
      </c>
      <c r="E38" s="1">
        <f t="shared" si="1"/>
        <v>1999</v>
      </c>
      <c r="F38" s="1">
        <f t="shared" si="2"/>
        <v>0</v>
      </c>
      <c r="G38" s="1">
        <f t="shared" si="3"/>
        <v>0</v>
      </c>
      <c r="H38" s="6">
        <f t="shared" si="4"/>
        <v>0</v>
      </c>
      <c r="I38" s="4">
        <f t="shared" si="5"/>
        <v>0</v>
      </c>
    </row>
    <row r="39" spans="1:9" x14ac:dyDescent="0.2">
      <c r="A39" s="1" t="s">
        <v>12</v>
      </c>
      <c r="B39" s="1" t="s">
        <v>30</v>
      </c>
      <c r="C39" s="5">
        <v>36161</v>
      </c>
      <c r="D39" s="4">
        <v>0</v>
      </c>
      <c r="E39" s="1">
        <f t="shared" si="1"/>
        <v>1999</v>
      </c>
      <c r="F39" s="1">
        <f t="shared" si="2"/>
        <v>0</v>
      </c>
      <c r="G39" s="1">
        <f t="shared" si="3"/>
        <v>0</v>
      </c>
      <c r="H39" s="6">
        <f t="shared" si="4"/>
        <v>0</v>
      </c>
      <c r="I39" s="4">
        <f t="shared" si="5"/>
        <v>0</v>
      </c>
    </row>
    <row r="40" spans="1:9" x14ac:dyDescent="0.2">
      <c r="A40" s="1" t="s">
        <v>17</v>
      </c>
      <c r="B40" s="1" t="s">
        <v>45</v>
      </c>
      <c r="C40" s="5">
        <v>41319</v>
      </c>
      <c r="D40" s="4">
        <v>0</v>
      </c>
      <c r="E40" s="1">
        <f t="shared" si="1"/>
        <v>2013</v>
      </c>
      <c r="F40" s="1">
        <f t="shared" si="2"/>
        <v>0</v>
      </c>
      <c r="G40" s="1">
        <f t="shared" si="3"/>
        <v>0</v>
      </c>
      <c r="H40" s="6">
        <f t="shared" si="4"/>
        <v>0</v>
      </c>
      <c r="I40" s="4">
        <f t="shared" si="5"/>
        <v>0</v>
      </c>
    </row>
    <row r="41" spans="1:9" x14ac:dyDescent="0.2">
      <c r="A41" s="1" t="s">
        <v>17</v>
      </c>
      <c r="B41" s="1" t="s">
        <v>63</v>
      </c>
      <c r="C41" s="5">
        <v>35431</v>
      </c>
      <c r="D41" s="4">
        <v>0</v>
      </c>
      <c r="E41" s="1">
        <f t="shared" si="1"/>
        <v>1997</v>
      </c>
      <c r="F41" s="1">
        <f t="shared" si="2"/>
        <v>0</v>
      </c>
      <c r="G41" s="1">
        <f t="shared" si="3"/>
        <v>0</v>
      </c>
      <c r="H41" s="6">
        <f t="shared" si="4"/>
        <v>0</v>
      </c>
      <c r="I41" s="4">
        <f t="shared" si="5"/>
        <v>0</v>
      </c>
    </row>
    <row r="42" spans="1:9" x14ac:dyDescent="0.2">
      <c r="A42" s="1" t="s">
        <v>17</v>
      </c>
      <c r="B42" s="1" t="s">
        <v>63</v>
      </c>
      <c r="C42" s="5">
        <v>36526</v>
      </c>
      <c r="D42" s="4">
        <v>0</v>
      </c>
      <c r="E42" s="1">
        <f t="shared" si="1"/>
        <v>2000</v>
      </c>
      <c r="F42" s="1">
        <f t="shared" si="2"/>
        <v>0</v>
      </c>
      <c r="G42" s="1">
        <f t="shared" si="3"/>
        <v>0</v>
      </c>
      <c r="H42" s="6">
        <f t="shared" si="4"/>
        <v>0</v>
      </c>
      <c r="I42" s="4">
        <f t="shared" si="5"/>
        <v>0</v>
      </c>
    </row>
    <row r="43" spans="1:9" x14ac:dyDescent="0.2">
      <c r="A43" s="1" t="s">
        <v>17</v>
      </c>
      <c r="B43" s="1" t="s">
        <v>63</v>
      </c>
      <c r="C43" s="5">
        <v>39083</v>
      </c>
      <c r="D43" s="4">
        <v>0</v>
      </c>
      <c r="E43" s="1">
        <f t="shared" si="1"/>
        <v>2007</v>
      </c>
      <c r="F43" s="1">
        <f t="shared" si="2"/>
        <v>0</v>
      </c>
      <c r="G43" s="1">
        <f t="shared" si="3"/>
        <v>0</v>
      </c>
      <c r="H43" s="6">
        <f t="shared" si="4"/>
        <v>0</v>
      </c>
      <c r="I43" s="4">
        <f t="shared" si="5"/>
        <v>0</v>
      </c>
    </row>
    <row r="44" spans="1:9" x14ac:dyDescent="0.2">
      <c r="A44" s="1" t="s">
        <v>17</v>
      </c>
      <c r="B44" s="1" t="s">
        <v>56</v>
      </c>
      <c r="C44" s="5">
        <v>36892</v>
      </c>
      <c r="D44" s="4">
        <v>0</v>
      </c>
      <c r="E44" s="1">
        <f t="shared" si="1"/>
        <v>2001</v>
      </c>
      <c r="F44" s="1">
        <f t="shared" si="2"/>
        <v>0</v>
      </c>
      <c r="G44" s="1">
        <f t="shared" si="3"/>
        <v>0</v>
      </c>
      <c r="H44" s="6">
        <f t="shared" si="4"/>
        <v>0</v>
      </c>
      <c r="I44" s="4">
        <f t="shared" si="5"/>
        <v>0</v>
      </c>
    </row>
    <row r="45" spans="1:9" x14ac:dyDescent="0.2">
      <c r="A45" s="1" t="s">
        <v>17</v>
      </c>
      <c r="B45" s="1" t="s">
        <v>41</v>
      </c>
      <c r="C45" s="5">
        <v>36526</v>
      </c>
      <c r="D45" s="4">
        <v>0</v>
      </c>
      <c r="E45" s="1">
        <f t="shared" si="1"/>
        <v>2000</v>
      </c>
      <c r="F45" s="1">
        <f t="shared" si="2"/>
        <v>0</v>
      </c>
      <c r="G45" s="1">
        <f t="shared" si="3"/>
        <v>0</v>
      </c>
      <c r="H45" s="6">
        <f t="shared" si="4"/>
        <v>0</v>
      </c>
      <c r="I45" s="4">
        <f t="shared" si="5"/>
        <v>0</v>
      </c>
    </row>
    <row r="46" spans="1:9" x14ac:dyDescent="0.2">
      <c r="A46" s="1" t="s">
        <v>1343</v>
      </c>
      <c r="B46"/>
      <c r="C46"/>
      <c r="D46" s="4">
        <v>8254559.7300000004</v>
      </c>
      <c r="H46" s="6"/>
      <c r="I46" s="4"/>
    </row>
    <row r="47" spans="1:9" x14ac:dyDescent="0.2">
      <c r="A47"/>
      <c r="B47"/>
      <c r="C47"/>
      <c r="D47"/>
      <c r="H47" s="6"/>
      <c r="I47" s="4"/>
    </row>
    <row r="48" spans="1:9" x14ac:dyDescent="0.2">
      <c r="A48"/>
      <c r="B48"/>
      <c r="C48"/>
      <c r="D48"/>
      <c r="H48" s="6"/>
      <c r="I48" s="4"/>
    </row>
    <row r="49" spans="1:9" x14ac:dyDescent="0.2">
      <c r="A49"/>
      <c r="B49"/>
      <c r="C49"/>
      <c r="D49"/>
      <c r="H49" s="6"/>
      <c r="I49" s="4"/>
    </row>
    <row r="50" spans="1:9" x14ac:dyDescent="0.2">
      <c r="A50"/>
      <c r="B50"/>
      <c r="C50"/>
      <c r="D50"/>
      <c r="H50" s="6"/>
      <c r="I50" s="4"/>
    </row>
    <row r="51" spans="1:9" x14ac:dyDescent="0.2">
      <c r="A51"/>
      <c r="B51"/>
      <c r="C51"/>
      <c r="D51"/>
      <c r="H51" s="6"/>
      <c r="I51" s="4"/>
    </row>
    <row r="52" spans="1:9" x14ac:dyDescent="0.2">
      <c r="A52"/>
      <c r="B52"/>
      <c r="C52"/>
      <c r="D52"/>
      <c r="H52" s="6"/>
      <c r="I52" s="4"/>
    </row>
    <row r="53" spans="1:9" x14ac:dyDescent="0.2">
      <c r="A53"/>
      <c r="B53"/>
      <c r="C53"/>
      <c r="D53"/>
      <c r="H53" s="6"/>
      <c r="I53" s="4"/>
    </row>
    <row r="54" spans="1:9" x14ac:dyDescent="0.2">
      <c r="A54"/>
      <c r="B54"/>
      <c r="C54"/>
      <c r="D54"/>
      <c r="H54" s="6"/>
      <c r="I54" s="4"/>
    </row>
    <row r="55" spans="1:9" x14ac:dyDescent="0.2">
      <c r="A55"/>
      <c r="B55"/>
      <c r="C55"/>
      <c r="D55"/>
      <c r="H55" s="6"/>
      <c r="I55" s="4"/>
    </row>
    <row r="56" spans="1:9" x14ac:dyDescent="0.2">
      <c r="A56"/>
      <c r="B56"/>
      <c r="C56"/>
      <c r="D56"/>
      <c r="H56" s="6"/>
      <c r="I56" s="4"/>
    </row>
    <row r="57" spans="1:9" x14ac:dyDescent="0.2">
      <c r="A57"/>
      <c r="B57"/>
      <c r="C57"/>
      <c r="D57"/>
      <c r="H57" s="6"/>
      <c r="I57" s="4"/>
    </row>
    <row r="58" spans="1:9" x14ac:dyDescent="0.2">
      <c r="A58"/>
      <c r="B58"/>
      <c r="C58"/>
      <c r="D58"/>
      <c r="H58" s="6"/>
      <c r="I58" s="4"/>
    </row>
    <row r="59" spans="1:9" x14ac:dyDescent="0.2">
      <c r="A59"/>
      <c r="B59"/>
      <c r="C59"/>
      <c r="D59"/>
      <c r="H59" s="6"/>
      <c r="I59" s="4"/>
    </row>
    <row r="60" spans="1:9" x14ac:dyDescent="0.2">
      <c r="A60"/>
      <c r="B60"/>
      <c r="C60"/>
      <c r="D60"/>
      <c r="H60" s="6"/>
      <c r="I60" s="4"/>
    </row>
    <row r="61" spans="1:9" x14ac:dyDescent="0.2">
      <c r="A61"/>
      <c r="B61"/>
      <c r="C61"/>
      <c r="D61"/>
      <c r="H61" s="6"/>
      <c r="I61" s="4"/>
    </row>
    <row r="62" spans="1:9" x14ac:dyDescent="0.2">
      <c r="A62"/>
      <c r="B62"/>
      <c r="C62"/>
      <c r="D62"/>
      <c r="H62" s="6"/>
      <c r="I62" s="4"/>
    </row>
    <row r="63" spans="1:9" x14ac:dyDescent="0.2">
      <c r="A63"/>
      <c r="B63"/>
      <c r="C63"/>
      <c r="D63"/>
      <c r="H63" s="6"/>
      <c r="I63" s="4"/>
    </row>
    <row r="64" spans="1:9" x14ac:dyDescent="0.2">
      <c r="A64"/>
      <c r="B64"/>
      <c r="C64"/>
      <c r="D64"/>
      <c r="H64" s="6"/>
      <c r="I64" s="4"/>
    </row>
    <row r="65" spans="1:9" x14ac:dyDescent="0.2">
      <c r="A65"/>
      <c r="B65"/>
      <c r="C65"/>
      <c r="D65"/>
      <c r="H65" s="6"/>
      <c r="I65" s="4"/>
    </row>
    <row r="66" spans="1:9" x14ac:dyDescent="0.2">
      <c r="A66"/>
      <c r="B66"/>
      <c r="C66"/>
      <c r="D66"/>
      <c r="H66" s="6"/>
      <c r="I66" s="4"/>
    </row>
    <row r="67" spans="1:9" x14ac:dyDescent="0.2">
      <c r="A67"/>
      <c r="B67"/>
      <c r="C67"/>
      <c r="D67"/>
      <c r="H67" s="6"/>
      <c r="I67" s="4"/>
    </row>
    <row r="68" spans="1:9" x14ac:dyDescent="0.2">
      <c r="A68"/>
      <c r="B68"/>
      <c r="C68"/>
      <c r="D68"/>
      <c r="H68" s="6"/>
      <c r="I68" s="4"/>
    </row>
    <row r="69" spans="1:9" x14ac:dyDescent="0.2">
      <c r="A69"/>
      <c r="B69"/>
      <c r="C69"/>
      <c r="D69"/>
      <c r="H69" s="6"/>
      <c r="I69" s="4"/>
    </row>
    <row r="70" spans="1:9" x14ac:dyDescent="0.2">
      <c r="A70"/>
      <c r="B70"/>
      <c r="C70"/>
      <c r="D70"/>
      <c r="H70" s="6"/>
      <c r="I70" s="4"/>
    </row>
    <row r="71" spans="1:9" x14ac:dyDescent="0.2">
      <c r="A71"/>
      <c r="B71"/>
      <c r="C71"/>
      <c r="D71"/>
      <c r="H71" s="6"/>
      <c r="I71" s="4"/>
    </row>
    <row r="72" spans="1:9" x14ac:dyDescent="0.2">
      <c r="A72"/>
      <c r="B72"/>
      <c r="C72"/>
      <c r="D72"/>
      <c r="H72" s="6"/>
      <c r="I72" s="4"/>
    </row>
    <row r="73" spans="1:9" x14ac:dyDescent="0.2">
      <c r="A73"/>
      <c r="B73"/>
      <c r="C73"/>
      <c r="D73"/>
      <c r="H73" s="6"/>
      <c r="I73" s="4"/>
    </row>
    <row r="74" spans="1:9" x14ac:dyDescent="0.2">
      <c r="A74"/>
      <c r="B74"/>
      <c r="C74"/>
      <c r="D74"/>
      <c r="H74" s="6"/>
      <c r="I74" s="4"/>
    </row>
    <row r="75" spans="1:9" x14ac:dyDescent="0.2">
      <c r="A75"/>
      <c r="B75"/>
      <c r="C75"/>
      <c r="D75"/>
      <c r="H75" s="6"/>
      <c r="I75" s="4"/>
    </row>
    <row r="76" spans="1:9" x14ac:dyDescent="0.2">
      <c r="A76"/>
      <c r="B76"/>
      <c r="C76"/>
      <c r="D76"/>
      <c r="H76" s="6"/>
      <c r="I76" s="4"/>
    </row>
    <row r="77" spans="1:9" x14ac:dyDescent="0.2">
      <c r="A77"/>
      <c r="B77"/>
      <c r="C77"/>
      <c r="D77"/>
      <c r="H77" s="6"/>
      <c r="I77" s="4"/>
    </row>
    <row r="78" spans="1:9" x14ac:dyDescent="0.2">
      <c r="A78"/>
      <c r="B78"/>
      <c r="C78"/>
      <c r="D78"/>
      <c r="H78" s="6"/>
      <c r="I78" s="4"/>
    </row>
    <row r="79" spans="1:9" x14ac:dyDescent="0.2">
      <c r="A79"/>
      <c r="B79"/>
      <c r="C79"/>
      <c r="D79"/>
      <c r="H79" s="6"/>
      <c r="I79" s="4"/>
    </row>
    <row r="80" spans="1:9" x14ac:dyDescent="0.2">
      <c r="A80"/>
      <c r="B80"/>
      <c r="C80"/>
      <c r="D80"/>
      <c r="H80" s="6"/>
      <c r="I80" s="4"/>
    </row>
    <row r="81" spans="1:9" x14ac:dyDescent="0.2">
      <c r="A81"/>
      <c r="B81"/>
      <c r="C81"/>
      <c r="D81"/>
      <c r="H81" s="6"/>
      <c r="I81" s="4"/>
    </row>
    <row r="82" spans="1:9" x14ac:dyDescent="0.2">
      <c r="A82"/>
      <c r="B82"/>
      <c r="C82"/>
      <c r="D82"/>
      <c r="H82" s="6"/>
      <c r="I82" s="4"/>
    </row>
    <row r="83" spans="1:9" x14ac:dyDescent="0.2">
      <c r="A83"/>
      <c r="B83"/>
      <c r="C83"/>
      <c r="D83"/>
      <c r="H83" s="6"/>
      <c r="I83" s="4"/>
    </row>
    <row r="84" spans="1:9" x14ac:dyDescent="0.2">
      <c r="A84"/>
      <c r="B84"/>
      <c r="C84"/>
      <c r="D84"/>
      <c r="H84" s="6"/>
      <c r="I84" s="4"/>
    </row>
    <row r="85" spans="1:9" x14ac:dyDescent="0.2">
      <c r="A85"/>
      <c r="B85"/>
      <c r="C85"/>
      <c r="D85"/>
      <c r="H85" s="6"/>
      <c r="I85" s="4"/>
    </row>
    <row r="86" spans="1:9" x14ac:dyDescent="0.2">
      <c r="A86"/>
      <c r="B86"/>
      <c r="C86"/>
      <c r="D86"/>
      <c r="H86" s="6"/>
      <c r="I86" s="4"/>
    </row>
    <row r="87" spans="1:9" x14ac:dyDescent="0.2">
      <c r="A87"/>
      <c r="B87"/>
      <c r="C87"/>
      <c r="D87"/>
      <c r="H87" s="6"/>
      <c r="I87" s="4"/>
    </row>
    <row r="88" spans="1:9" x14ac:dyDescent="0.2">
      <c r="A88"/>
      <c r="B88"/>
      <c r="C88"/>
      <c r="D88"/>
      <c r="H88" s="6"/>
      <c r="I88" s="4"/>
    </row>
    <row r="89" spans="1:9" x14ac:dyDescent="0.2">
      <c r="A89"/>
      <c r="B89"/>
      <c r="C89"/>
      <c r="D89"/>
      <c r="H89" s="6"/>
      <c r="I89" s="4"/>
    </row>
    <row r="90" spans="1:9" x14ac:dyDescent="0.2">
      <c r="A90"/>
      <c r="B90"/>
      <c r="C90"/>
      <c r="D90"/>
      <c r="H90" s="6"/>
      <c r="I90" s="4"/>
    </row>
    <row r="91" spans="1:9" x14ac:dyDescent="0.2">
      <c r="A91"/>
      <c r="B91"/>
      <c r="C91"/>
      <c r="D91"/>
      <c r="H91" s="6"/>
      <c r="I91" s="4"/>
    </row>
    <row r="92" spans="1:9" x14ac:dyDescent="0.2">
      <c r="A92"/>
      <c r="B92"/>
      <c r="C92"/>
      <c r="D92"/>
      <c r="H92" s="6"/>
      <c r="I92" s="4"/>
    </row>
    <row r="93" spans="1:9" x14ac:dyDescent="0.2">
      <c r="A93"/>
      <c r="B93"/>
      <c r="C93"/>
      <c r="D93"/>
      <c r="H93" s="6"/>
      <c r="I93" s="4"/>
    </row>
    <row r="94" spans="1:9" x14ac:dyDescent="0.2">
      <c r="A94"/>
      <c r="B94"/>
      <c r="C94"/>
      <c r="D94"/>
      <c r="H94" s="6"/>
      <c r="I94" s="4"/>
    </row>
    <row r="95" spans="1:9" x14ac:dyDescent="0.2">
      <c r="A95"/>
      <c r="B95"/>
      <c r="C95"/>
      <c r="D95"/>
      <c r="H95" s="6"/>
      <c r="I95" s="4"/>
    </row>
    <row r="96" spans="1:9" x14ac:dyDescent="0.2">
      <c r="A96"/>
      <c r="B96"/>
      <c r="C96"/>
      <c r="D96"/>
      <c r="H96" s="6"/>
      <c r="I96" s="4"/>
    </row>
    <row r="97" spans="1:9" x14ac:dyDescent="0.2">
      <c r="A97"/>
      <c r="B97"/>
      <c r="C97"/>
      <c r="D97"/>
      <c r="H97" s="6"/>
      <c r="I97" s="4"/>
    </row>
    <row r="98" spans="1:9" x14ac:dyDescent="0.2">
      <c r="A98"/>
      <c r="B98"/>
      <c r="C98"/>
      <c r="D98"/>
      <c r="H98" s="6"/>
      <c r="I98" s="4"/>
    </row>
    <row r="99" spans="1:9" x14ac:dyDescent="0.2">
      <c r="A99"/>
      <c r="B99"/>
      <c r="C99"/>
      <c r="D99"/>
      <c r="H99" s="6"/>
      <c r="I99" s="4"/>
    </row>
    <row r="100" spans="1:9" x14ac:dyDescent="0.2">
      <c r="A100"/>
      <c r="B100"/>
      <c r="C100"/>
      <c r="D100"/>
      <c r="H100" s="6"/>
      <c r="I100" s="4"/>
    </row>
    <row r="101" spans="1:9" x14ac:dyDescent="0.2">
      <c r="A101"/>
      <c r="B101"/>
      <c r="C101"/>
      <c r="D101"/>
      <c r="H101" s="6"/>
      <c r="I101" s="4"/>
    </row>
    <row r="102" spans="1:9" x14ac:dyDescent="0.2">
      <c r="A102"/>
      <c r="B102"/>
      <c r="C102"/>
      <c r="D102"/>
      <c r="H102" s="6"/>
      <c r="I102" s="4"/>
    </row>
    <row r="103" spans="1:9" x14ac:dyDescent="0.2">
      <c r="A103"/>
      <c r="B103"/>
      <c r="C103"/>
      <c r="D103"/>
      <c r="H103" s="6"/>
      <c r="I103" s="4"/>
    </row>
    <row r="104" spans="1:9" x14ac:dyDescent="0.2">
      <c r="A104"/>
      <c r="B104"/>
      <c r="C104"/>
      <c r="D104"/>
      <c r="H104" s="6"/>
      <c r="I104" s="4"/>
    </row>
    <row r="105" spans="1:9" x14ac:dyDescent="0.2">
      <c r="A105"/>
      <c r="B105"/>
      <c r="C105"/>
      <c r="D105"/>
      <c r="H105" s="6"/>
      <c r="I105" s="4"/>
    </row>
    <row r="106" spans="1:9" x14ac:dyDescent="0.2">
      <c r="A106"/>
      <c r="B106"/>
      <c r="C106"/>
      <c r="D106"/>
      <c r="H106" s="6"/>
      <c r="I106" s="4"/>
    </row>
    <row r="107" spans="1:9" x14ac:dyDescent="0.2">
      <c r="A107"/>
      <c r="B107"/>
      <c r="C107"/>
      <c r="D107"/>
      <c r="H107" s="6"/>
      <c r="I107" s="4"/>
    </row>
    <row r="108" spans="1:9" x14ac:dyDescent="0.2">
      <c r="A108"/>
      <c r="B108"/>
      <c r="C108"/>
      <c r="D108"/>
      <c r="H108" s="6"/>
      <c r="I108" s="4"/>
    </row>
    <row r="109" spans="1:9" x14ac:dyDescent="0.2">
      <c r="A109"/>
      <c r="B109"/>
      <c r="C109"/>
      <c r="D109"/>
      <c r="H109" s="6"/>
      <c r="I109" s="4"/>
    </row>
    <row r="110" spans="1:9" x14ac:dyDescent="0.2">
      <c r="A110"/>
      <c r="B110"/>
      <c r="C110"/>
      <c r="D110"/>
      <c r="H110" s="6"/>
      <c r="I110" s="4"/>
    </row>
    <row r="111" spans="1:9" x14ac:dyDescent="0.2">
      <c r="A111"/>
      <c r="B111"/>
      <c r="C111"/>
      <c r="D111"/>
      <c r="H111" s="6"/>
      <c r="I111" s="4"/>
    </row>
    <row r="112" spans="1:9" x14ac:dyDescent="0.2">
      <c r="A112"/>
      <c r="B112"/>
      <c r="C112"/>
      <c r="D112"/>
      <c r="H112" s="6"/>
      <c r="I112" s="4"/>
    </row>
    <row r="113" spans="1:9" x14ac:dyDescent="0.2">
      <c r="A113"/>
      <c r="B113"/>
      <c r="C113"/>
      <c r="D113"/>
      <c r="H113" s="6"/>
      <c r="I113" s="4"/>
    </row>
    <row r="114" spans="1:9" x14ac:dyDescent="0.2">
      <c r="A114"/>
      <c r="B114"/>
      <c r="C114"/>
      <c r="D114"/>
      <c r="H114" s="6"/>
      <c r="I114" s="4"/>
    </row>
    <row r="115" spans="1:9" x14ac:dyDescent="0.2">
      <c r="A115"/>
      <c r="B115"/>
      <c r="C115"/>
      <c r="D115"/>
      <c r="H115" s="6"/>
      <c r="I115" s="4"/>
    </row>
    <row r="116" spans="1:9" x14ac:dyDescent="0.2">
      <c r="A116"/>
      <c r="B116"/>
      <c r="C116"/>
      <c r="D116"/>
      <c r="H116" s="6"/>
      <c r="I116" s="4"/>
    </row>
    <row r="117" spans="1:9" x14ac:dyDescent="0.2">
      <c r="A117"/>
      <c r="B117"/>
      <c r="C117"/>
      <c r="D117"/>
      <c r="H117" s="6"/>
      <c r="I117" s="4"/>
    </row>
    <row r="118" spans="1:9" x14ac:dyDescent="0.2">
      <c r="A118"/>
      <c r="B118"/>
      <c r="C118"/>
      <c r="D118"/>
      <c r="H118" s="6"/>
      <c r="I118" s="4"/>
    </row>
    <row r="119" spans="1:9" x14ac:dyDescent="0.2">
      <c r="A119"/>
      <c r="B119"/>
      <c r="C119"/>
      <c r="D119"/>
      <c r="H119" s="6"/>
      <c r="I119" s="4"/>
    </row>
    <row r="120" spans="1:9" x14ac:dyDescent="0.2">
      <c r="A120"/>
      <c r="B120"/>
      <c r="C120"/>
      <c r="D120"/>
      <c r="H120" s="6"/>
      <c r="I120" s="4"/>
    </row>
    <row r="121" spans="1:9" x14ac:dyDescent="0.2">
      <c r="A121"/>
      <c r="B121"/>
      <c r="C121"/>
      <c r="D121"/>
      <c r="H121" s="6"/>
      <c r="I121" s="4"/>
    </row>
    <row r="122" spans="1:9" x14ac:dyDescent="0.2">
      <c r="A122"/>
      <c r="B122"/>
      <c r="C122"/>
      <c r="D122"/>
      <c r="H122" s="6"/>
      <c r="I122" s="4"/>
    </row>
    <row r="123" spans="1:9" x14ac:dyDescent="0.2">
      <c r="A123"/>
      <c r="B123"/>
      <c r="C123"/>
      <c r="D123"/>
      <c r="H123" s="6"/>
      <c r="I123" s="4"/>
    </row>
    <row r="124" spans="1:9" x14ac:dyDescent="0.2">
      <c r="A124"/>
      <c r="B124"/>
      <c r="C124"/>
      <c r="D124"/>
      <c r="H124" s="6"/>
      <c r="I124" s="4"/>
    </row>
    <row r="125" spans="1:9" x14ac:dyDescent="0.2">
      <c r="A125"/>
      <c r="B125"/>
      <c r="C125"/>
      <c r="D125"/>
      <c r="H125" s="6"/>
      <c r="I125" s="4"/>
    </row>
    <row r="126" spans="1:9" x14ac:dyDescent="0.2">
      <c r="A126"/>
      <c r="B126"/>
      <c r="C126"/>
      <c r="D126"/>
      <c r="H126" s="6"/>
      <c r="I126" s="4"/>
    </row>
    <row r="127" spans="1:9" x14ac:dyDescent="0.2">
      <c r="A127"/>
      <c r="B127"/>
      <c r="C127"/>
      <c r="D127"/>
      <c r="H127" s="6"/>
      <c r="I127" s="4"/>
    </row>
    <row r="128" spans="1:9" x14ac:dyDescent="0.2">
      <c r="A128"/>
      <c r="B128"/>
      <c r="C128"/>
      <c r="D128"/>
      <c r="H128" s="6"/>
      <c r="I128" s="4"/>
    </row>
    <row r="129" spans="1:9" x14ac:dyDescent="0.2">
      <c r="A129"/>
      <c r="B129"/>
      <c r="C129"/>
      <c r="D129"/>
      <c r="H129" s="6"/>
      <c r="I129" s="4"/>
    </row>
    <row r="130" spans="1:9" x14ac:dyDescent="0.2">
      <c r="A130"/>
      <c r="B130"/>
      <c r="C130"/>
      <c r="D130"/>
      <c r="H130" s="6"/>
      <c r="I130" s="4"/>
    </row>
    <row r="131" spans="1:9" x14ac:dyDescent="0.2">
      <c r="A131"/>
      <c r="B131"/>
      <c r="C131"/>
      <c r="D131"/>
      <c r="H131" s="6"/>
      <c r="I131" s="4"/>
    </row>
    <row r="132" spans="1:9" x14ac:dyDescent="0.2">
      <c r="A132"/>
      <c r="B132"/>
      <c r="C132"/>
      <c r="D132"/>
      <c r="H132" s="6"/>
      <c r="I132" s="4"/>
    </row>
    <row r="133" spans="1:9" x14ac:dyDescent="0.2">
      <c r="A133"/>
      <c r="B133"/>
      <c r="C133"/>
      <c r="D133"/>
      <c r="H133" s="6"/>
      <c r="I133" s="4"/>
    </row>
    <row r="134" spans="1:9" x14ac:dyDescent="0.2">
      <c r="A134"/>
      <c r="B134"/>
      <c r="C134"/>
      <c r="D134"/>
      <c r="H134" s="6"/>
      <c r="I134" s="4"/>
    </row>
    <row r="135" spans="1:9" x14ac:dyDescent="0.2">
      <c r="A135"/>
      <c r="B135"/>
      <c r="C135"/>
      <c r="D135"/>
      <c r="H135" s="6"/>
      <c r="I135" s="4"/>
    </row>
    <row r="136" spans="1:9" x14ac:dyDescent="0.2">
      <c r="A136"/>
      <c r="B136"/>
      <c r="C136"/>
      <c r="D136"/>
      <c r="H136" s="6"/>
      <c r="I136" s="4"/>
    </row>
    <row r="137" spans="1:9" x14ac:dyDescent="0.2">
      <c r="A137"/>
      <c r="B137"/>
      <c r="C137"/>
      <c r="D137"/>
      <c r="H137" s="6"/>
      <c r="I137" s="4"/>
    </row>
    <row r="138" spans="1:9" x14ac:dyDescent="0.2">
      <c r="A138"/>
      <c r="B138"/>
      <c r="C138"/>
      <c r="D138"/>
      <c r="H138" s="6"/>
      <c r="I138" s="4"/>
    </row>
    <row r="139" spans="1:9" x14ac:dyDescent="0.2">
      <c r="A139"/>
      <c r="B139"/>
      <c r="C139"/>
      <c r="D139"/>
      <c r="H139" s="6"/>
      <c r="I139" s="4"/>
    </row>
    <row r="140" spans="1:9" x14ac:dyDescent="0.2">
      <c r="A140"/>
      <c r="B140"/>
      <c r="C140"/>
      <c r="D140"/>
      <c r="H140" s="6"/>
      <c r="I140" s="4"/>
    </row>
    <row r="141" spans="1:9" x14ac:dyDescent="0.2">
      <c r="A141"/>
      <c r="B141"/>
      <c r="C141"/>
      <c r="D141"/>
      <c r="H141" s="6"/>
      <c r="I141" s="4"/>
    </row>
    <row r="142" spans="1:9" x14ac:dyDescent="0.2">
      <c r="A142"/>
      <c r="B142"/>
      <c r="C142"/>
      <c r="D142"/>
      <c r="H142" s="6"/>
      <c r="I142" s="4"/>
    </row>
    <row r="143" spans="1:9" x14ac:dyDescent="0.2">
      <c r="A143"/>
      <c r="B143"/>
      <c r="C143"/>
      <c r="D143"/>
      <c r="H143" s="6"/>
      <c r="I143" s="4"/>
    </row>
    <row r="144" spans="1:9" x14ac:dyDescent="0.2">
      <c r="A144"/>
      <c r="B144"/>
      <c r="C144"/>
      <c r="D144"/>
      <c r="H144" s="6"/>
      <c r="I144" s="4"/>
    </row>
    <row r="145" spans="1:9" x14ac:dyDescent="0.2">
      <c r="A145"/>
      <c r="B145"/>
      <c r="C145"/>
      <c r="D145"/>
      <c r="H145" s="6"/>
      <c r="I145" s="4"/>
    </row>
    <row r="146" spans="1:9" x14ac:dyDescent="0.2">
      <c r="A146"/>
      <c r="B146"/>
      <c r="C146"/>
      <c r="D146"/>
      <c r="H146" s="6"/>
      <c r="I146" s="4"/>
    </row>
    <row r="147" spans="1:9" x14ac:dyDescent="0.2">
      <c r="A147"/>
      <c r="B147"/>
      <c r="C147"/>
      <c r="D147"/>
      <c r="H147" s="6"/>
      <c r="I147" s="4"/>
    </row>
    <row r="148" spans="1:9" x14ac:dyDescent="0.2">
      <c r="A148"/>
      <c r="B148"/>
      <c r="C148"/>
      <c r="D148"/>
      <c r="H148" s="6"/>
      <c r="I148" s="4"/>
    </row>
    <row r="149" spans="1:9" x14ac:dyDescent="0.2">
      <c r="A149"/>
      <c r="B149"/>
      <c r="C149"/>
      <c r="D149"/>
      <c r="H149" s="6"/>
      <c r="I149" s="4"/>
    </row>
    <row r="150" spans="1:9" x14ac:dyDescent="0.2">
      <c r="A150"/>
      <c r="B150"/>
      <c r="C150"/>
      <c r="D150"/>
      <c r="H150" s="6"/>
      <c r="I150" s="4"/>
    </row>
    <row r="151" spans="1:9" x14ac:dyDescent="0.2">
      <c r="A151"/>
      <c r="B151"/>
      <c r="C151"/>
      <c r="D151"/>
      <c r="H151" s="6"/>
      <c r="I151" s="4"/>
    </row>
    <row r="152" spans="1:9" x14ac:dyDescent="0.2">
      <c r="A152"/>
      <c r="B152"/>
      <c r="C152"/>
      <c r="D152"/>
      <c r="H152" s="6"/>
      <c r="I152" s="4"/>
    </row>
    <row r="153" spans="1:9" x14ac:dyDescent="0.2">
      <c r="A153"/>
      <c r="B153"/>
      <c r="C153"/>
      <c r="D153"/>
      <c r="H153" s="6"/>
      <c r="I153" s="4"/>
    </row>
    <row r="154" spans="1:9" x14ac:dyDescent="0.2">
      <c r="A154"/>
      <c r="B154"/>
      <c r="C154"/>
      <c r="D154"/>
      <c r="H154" s="6"/>
      <c r="I154" s="4"/>
    </row>
    <row r="155" spans="1:9" x14ac:dyDescent="0.2">
      <c r="A155"/>
      <c r="B155"/>
      <c r="C155"/>
      <c r="D155"/>
      <c r="H155" s="6"/>
      <c r="I155" s="4"/>
    </row>
    <row r="156" spans="1:9" x14ac:dyDescent="0.2">
      <c r="A156"/>
      <c r="B156"/>
      <c r="C156"/>
      <c r="D156"/>
      <c r="H156" s="6"/>
      <c r="I156" s="4"/>
    </row>
    <row r="157" spans="1:9" x14ac:dyDescent="0.2">
      <c r="A157"/>
      <c r="B157"/>
      <c r="C157"/>
      <c r="D157"/>
      <c r="H157" s="6"/>
      <c r="I157" s="4"/>
    </row>
    <row r="158" spans="1:9" x14ac:dyDescent="0.2">
      <c r="A158"/>
      <c r="B158"/>
      <c r="C158"/>
      <c r="D158"/>
      <c r="H158" s="6"/>
      <c r="I158" s="4"/>
    </row>
    <row r="159" spans="1:9" x14ac:dyDescent="0.2">
      <c r="A159"/>
      <c r="B159"/>
      <c r="C159"/>
      <c r="D159"/>
      <c r="H159" s="6"/>
      <c r="I159" s="4"/>
    </row>
    <row r="160" spans="1:9" x14ac:dyDescent="0.2">
      <c r="A160"/>
      <c r="B160"/>
      <c r="C160"/>
      <c r="D160"/>
      <c r="H160" s="6"/>
      <c r="I160" s="4"/>
    </row>
    <row r="161" spans="1:9" x14ac:dyDescent="0.2">
      <c r="A161"/>
      <c r="B161"/>
      <c r="C161"/>
      <c r="D161"/>
      <c r="H161" s="6"/>
      <c r="I161" s="4"/>
    </row>
    <row r="162" spans="1:9" x14ac:dyDescent="0.2">
      <c r="A162"/>
      <c r="B162"/>
      <c r="C162"/>
      <c r="D162"/>
      <c r="H162" s="6"/>
      <c r="I162" s="4"/>
    </row>
    <row r="163" spans="1:9" x14ac:dyDescent="0.2">
      <c r="A163"/>
      <c r="B163"/>
      <c r="C163"/>
      <c r="D163"/>
      <c r="H163" s="6"/>
      <c r="I163" s="4"/>
    </row>
    <row r="164" spans="1:9" x14ac:dyDescent="0.2">
      <c r="A164"/>
      <c r="B164"/>
      <c r="C164"/>
      <c r="D164"/>
      <c r="H164" s="6"/>
      <c r="I164" s="4"/>
    </row>
    <row r="165" spans="1:9" x14ac:dyDescent="0.2">
      <c r="A165"/>
      <c r="B165"/>
      <c r="C165"/>
      <c r="D165"/>
      <c r="H165" s="6"/>
      <c r="I165" s="4"/>
    </row>
    <row r="166" spans="1:9" x14ac:dyDescent="0.2">
      <c r="A166"/>
      <c r="B166"/>
      <c r="C166"/>
      <c r="D166"/>
      <c r="H166" s="6"/>
      <c r="I166" s="4"/>
    </row>
    <row r="167" spans="1:9" x14ac:dyDescent="0.2">
      <c r="A167"/>
      <c r="B167"/>
      <c r="C167"/>
      <c r="D167"/>
      <c r="H167" s="6"/>
      <c r="I167" s="4"/>
    </row>
    <row r="168" spans="1:9" x14ac:dyDescent="0.2">
      <c r="A168"/>
      <c r="B168"/>
      <c r="C168"/>
      <c r="D168"/>
      <c r="H168" s="6"/>
      <c r="I168" s="4"/>
    </row>
    <row r="169" spans="1:9" x14ac:dyDescent="0.2">
      <c r="A169"/>
      <c r="B169"/>
      <c r="C169"/>
      <c r="D169"/>
      <c r="H169" s="6"/>
      <c r="I169" s="4"/>
    </row>
    <row r="170" spans="1:9" x14ac:dyDescent="0.2">
      <c r="A170"/>
      <c r="B170"/>
      <c r="C170"/>
      <c r="D170"/>
      <c r="H170" s="6"/>
      <c r="I170" s="4"/>
    </row>
    <row r="171" spans="1:9" x14ac:dyDescent="0.2">
      <c r="A171"/>
      <c r="B171"/>
      <c r="C171"/>
      <c r="D171"/>
      <c r="H171" s="6"/>
      <c r="I171" s="4"/>
    </row>
    <row r="172" spans="1:9" x14ac:dyDescent="0.2">
      <c r="A172"/>
      <c r="B172"/>
      <c r="C172"/>
      <c r="D172"/>
      <c r="H172" s="6"/>
      <c r="I172" s="4"/>
    </row>
    <row r="173" spans="1:9" x14ac:dyDescent="0.2">
      <c r="A173"/>
      <c r="B173"/>
      <c r="C173"/>
      <c r="D173"/>
      <c r="H173" s="6"/>
      <c r="I173" s="4"/>
    </row>
    <row r="174" spans="1:9" x14ac:dyDescent="0.2">
      <c r="A174"/>
      <c r="B174"/>
      <c r="C174"/>
      <c r="D174"/>
      <c r="H174" s="6"/>
      <c r="I174" s="4"/>
    </row>
    <row r="175" spans="1:9" x14ac:dyDescent="0.2">
      <c r="A175"/>
      <c r="B175"/>
      <c r="C175"/>
      <c r="D175"/>
      <c r="H175" s="6"/>
      <c r="I175" s="4"/>
    </row>
    <row r="176" spans="1:9" x14ac:dyDescent="0.2">
      <c r="A176"/>
      <c r="B176"/>
      <c r="C176"/>
      <c r="D176"/>
      <c r="H176" s="6"/>
      <c r="I176" s="4"/>
    </row>
    <row r="177" spans="1:9" x14ac:dyDescent="0.2">
      <c r="A177"/>
      <c r="B177"/>
      <c r="C177"/>
      <c r="D177"/>
      <c r="H177" s="6"/>
      <c r="I177" s="4"/>
    </row>
    <row r="178" spans="1:9" x14ac:dyDescent="0.2">
      <c r="A178"/>
      <c r="B178"/>
      <c r="C178"/>
      <c r="D178"/>
      <c r="H178" s="6"/>
      <c r="I178" s="4"/>
    </row>
    <row r="179" spans="1:9" x14ac:dyDescent="0.2">
      <c r="A179"/>
      <c r="B179"/>
      <c r="C179"/>
      <c r="D179"/>
      <c r="H179" s="6"/>
      <c r="I179" s="4"/>
    </row>
    <row r="180" spans="1:9" x14ac:dyDescent="0.2">
      <c r="A180"/>
      <c r="B180"/>
      <c r="C180"/>
      <c r="D180"/>
      <c r="H180" s="6"/>
      <c r="I180" s="4"/>
    </row>
    <row r="181" spans="1:9" x14ac:dyDescent="0.2">
      <c r="A181"/>
      <c r="B181"/>
      <c r="C181"/>
      <c r="D181"/>
      <c r="H181" s="6"/>
      <c r="I181" s="4"/>
    </row>
    <row r="182" spans="1:9" x14ac:dyDescent="0.2">
      <c r="A182"/>
      <c r="B182"/>
      <c r="C182"/>
      <c r="D182"/>
      <c r="H182" s="6"/>
      <c r="I182" s="4"/>
    </row>
    <row r="183" spans="1:9" x14ac:dyDescent="0.2">
      <c r="A183"/>
      <c r="B183"/>
      <c r="C183"/>
      <c r="D183"/>
      <c r="H183" s="6"/>
      <c r="I183" s="4"/>
    </row>
    <row r="184" spans="1:9" x14ac:dyDescent="0.2">
      <c r="A184"/>
      <c r="B184"/>
      <c r="C184"/>
      <c r="D184"/>
      <c r="H184" s="6"/>
      <c r="I184" s="4"/>
    </row>
    <row r="185" spans="1:9" x14ac:dyDescent="0.2">
      <c r="A185"/>
      <c r="B185"/>
      <c r="C185"/>
      <c r="D185"/>
      <c r="H185" s="6"/>
      <c r="I185" s="4"/>
    </row>
    <row r="186" spans="1:9" x14ac:dyDescent="0.2">
      <c r="A186"/>
      <c r="B186"/>
      <c r="C186"/>
      <c r="D186"/>
      <c r="H186" s="6"/>
      <c r="I186" s="4"/>
    </row>
    <row r="187" spans="1:9" x14ac:dyDescent="0.2">
      <c r="A187"/>
      <c r="B187"/>
      <c r="C187"/>
      <c r="D187"/>
      <c r="H187" s="6"/>
      <c r="I187" s="4"/>
    </row>
    <row r="188" spans="1:9" x14ac:dyDescent="0.2">
      <c r="A188"/>
      <c r="B188"/>
      <c r="C188"/>
      <c r="D188"/>
      <c r="H188" s="6"/>
      <c r="I188" s="4"/>
    </row>
    <row r="189" spans="1:9" x14ac:dyDescent="0.2">
      <c r="A189"/>
      <c r="B189"/>
      <c r="C189"/>
      <c r="D189"/>
      <c r="H189" s="6"/>
      <c r="I189" s="4"/>
    </row>
    <row r="190" spans="1:9" x14ac:dyDescent="0.2">
      <c r="A190"/>
      <c r="B190"/>
      <c r="C190"/>
      <c r="D190"/>
      <c r="H190" s="6"/>
      <c r="I190" s="4"/>
    </row>
    <row r="191" spans="1:9" x14ac:dyDescent="0.2">
      <c r="A191"/>
      <c r="B191"/>
      <c r="C191"/>
      <c r="D191"/>
      <c r="H191" s="6"/>
      <c r="I191" s="4"/>
    </row>
    <row r="192" spans="1:9" x14ac:dyDescent="0.2">
      <c r="A192"/>
      <c r="B192"/>
      <c r="C192"/>
      <c r="D192"/>
      <c r="H192" s="6"/>
      <c r="I192" s="4"/>
    </row>
    <row r="193" spans="1:9" x14ac:dyDescent="0.2">
      <c r="A193"/>
      <c r="B193"/>
      <c r="C193"/>
      <c r="D193"/>
      <c r="H193" s="6"/>
      <c r="I193" s="4"/>
    </row>
    <row r="194" spans="1:9" x14ac:dyDescent="0.2">
      <c r="A194"/>
      <c r="B194"/>
      <c r="C194"/>
      <c r="D194"/>
      <c r="H194" s="6"/>
      <c r="I194" s="4"/>
    </row>
    <row r="195" spans="1:9" x14ac:dyDescent="0.2">
      <c r="A195"/>
      <c r="B195"/>
      <c r="C195"/>
      <c r="D195"/>
      <c r="H195" s="6"/>
      <c r="I195" s="4"/>
    </row>
    <row r="196" spans="1:9" x14ac:dyDescent="0.2">
      <c r="A196"/>
      <c r="B196"/>
      <c r="C196"/>
      <c r="D196"/>
      <c r="H196" s="6"/>
      <c r="I196" s="4"/>
    </row>
    <row r="197" spans="1:9" x14ac:dyDescent="0.2">
      <c r="A197"/>
      <c r="B197"/>
      <c r="C197"/>
      <c r="D197"/>
      <c r="H197" s="6"/>
      <c r="I197" s="4"/>
    </row>
    <row r="198" spans="1:9" x14ac:dyDescent="0.2">
      <c r="A198"/>
      <c r="B198"/>
      <c r="C198"/>
      <c r="D198"/>
      <c r="H198" s="6"/>
      <c r="I198" s="4"/>
    </row>
    <row r="199" spans="1:9" x14ac:dyDescent="0.2">
      <c r="A199"/>
      <c r="B199"/>
      <c r="C199"/>
      <c r="D199"/>
      <c r="H199" s="6"/>
      <c r="I199" s="4"/>
    </row>
    <row r="200" spans="1:9" x14ac:dyDescent="0.2">
      <c r="A200"/>
      <c r="B200"/>
      <c r="C200"/>
      <c r="D200"/>
      <c r="H200" s="6"/>
      <c r="I200" s="4"/>
    </row>
    <row r="201" spans="1:9" x14ac:dyDescent="0.2">
      <c r="A201"/>
      <c r="B201"/>
      <c r="C201"/>
      <c r="D201"/>
      <c r="H201" s="6"/>
      <c r="I201" s="4"/>
    </row>
    <row r="202" spans="1:9" x14ac:dyDescent="0.2">
      <c r="A202"/>
      <c r="B202"/>
      <c r="C202"/>
      <c r="D202"/>
      <c r="H202" s="6"/>
      <c r="I202" s="4"/>
    </row>
    <row r="203" spans="1:9" x14ac:dyDescent="0.2">
      <c r="A203"/>
      <c r="B203"/>
      <c r="C203"/>
      <c r="D203"/>
      <c r="H203" s="6"/>
      <c r="I203" s="4"/>
    </row>
    <row r="204" spans="1:9" x14ac:dyDescent="0.2">
      <c r="A204"/>
      <c r="B204"/>
      <c r="C204"/>
      <c r="D204"/>
      <c r="H204" s="6"/>
      <c r="I204" s="4"/>
    </row>
    <row r="205" spans="1:9" x14ac:dyDescent="0.2">
      <c r="A205"/>
      <c r="B205"/>
      <c r="C205"/>
      <c r="D205"/>
      <c r="H205" s="6"/>
      <c r="I205" s="4"/>
    </row>
    <row r="206" spans="1:9" x14ac:dyDescent="0.2">
      <c r="A206"/>
      <c r="B206"/>
      <c r="C206"/>
      <c r="D206"/>
      <c r="H206" s="6"/>
      <c r="I206" s="4"/>
    </row>
    <row r="207" spans="1:9" x14ac:dyDescent="0.2">
      <c r="A207"/>
      <c r="B207"/>
      <c r="C207"/>
      <c r="D207"/>
      <c r="H207" s="6"/>
      <c r="I207" s="4"/>
    </row>
    <row r="208" spans="1:9" x14ac:dyDescent="0.2">
      <c r="A208"/>
      <c r="B208"/>
      <c r="C208"/>
      <c r="D208"/>
      <c r="H208" s="6"/>
      <c r="I208" s="4"/>
    </row>
    <row r="209" spans="1:9" x14ac:dyDescent="0.2">
      <c r="A209"/>
      <c r="B209"/>
      <c r="C209"/>
      <c r="D209"/>
      <c r="H209" s="6"/>
      <c r="I209" s="4"/>
    </row>
    <row r="210" spans="1:9" x14ac:dyDescent="0.2">
      <c r="A210"/>
      <c r="B210"/>
      <c r="C210"/>
      <c r="D210"/>
      <c r="H210" s="6"/>
      <c r="I210" s="4"/>
    </row>
    <row r="211" spans="1:9" x14ac:dyDescent="0.2">
      <c r="A211"/>
      <c r="B211"/>
      <c r="C211"/>
      <c r="D211"/>
      <c r="H211" s="6"/>
      <c r="I211" s="4"/>
    </row>
    <row r="212" spans="1:9" x14ac:dyDescent="0.2">
      <c r="A212"/>
      <c r="B212"/>
      <c r="C212"/>
      <c r="D212"/>
      <c r="H212" s="6"/>
      <c r="I212" s="4"/>
    </row>
    <row r="213" spans="1:9" x14ac:dyDescent="0.2">
      <c r="A213"/>
      <c r="B213"/>
      <c r="C213"/>
      <c r="D213"/>
      <c r="H213" s="6"/>
      <c r="I213" s="4"/>
    </row>
    <row r="214" spans="1:9" x14ac:dyDescent="0.2">
      <c r="A214"/>
      <c r="B214"/>
      <c r="C214"/>
      <c r="D214"/>
      <c r="H214" s="6"/>
      <c r="I214" s="4"/>
    </row>
    <row r="215" spans="1:9" x14ac:dyDescent="0.2">
      <c r="A215"/>
      <c r="B215"/>
      <c r="C215"/>
      <c r="D215"/>
      <c r="H215" s="6"/>
      <c r="I215" s="4"/>
    </row>
    <row r="216" spans="1:9" x14ac:dyDescent="0.2">
      <c r="A216"/>
      <c r="B216"/>
      <c r="C216"/>
      <c r="D216"/>
      <c r="H216" s="6"/>
      <c r="I216" s="4"/>
    </row>
    <row r="217" spans="1:9" x14ac:dyDescent="0.2">
      <c r="A217"/>
      <c r="B217"/>
      <c r="C217"/>
      <c r="D217"/>
      <c r="H217" s="6"/>
      <c r="I217" s="4"/>
    </row>
    <row r="218" spans="1:9" x14ac:dyDescent="0.2">
      <c r="A218"/>
      <c r="B218"/>
      <c r="C218"/>
      <c r="D218"/>
      <c r="H218" s="6"/>
      <c r="I218" s="4"/>
    </row>
    <row r="219" spans="1:9" x14ac:dyDescent="0.2">
      <c r="A219"/>
      <c r="B219"/>
      <c r="C219"/>
      <c r="D219"/>
      <c r="H219" s="6"/>
      <c r="I219" s="4"/>
    </row>
    <row r="220" spans="1:9" x14ac:dyDescent="0.2">
      <c r="A220"/>
      <c r="B220"/>
      <c r="C220"/>
      <c r="D220"/>
      <c r="H220" s="6"/>
      <c r="I220" s="4"/>
    </row>
    <row r="221" spans="1:9" x14ac:dyDescent="0.2">
      <c r="A221"/>
      <c r="B221"/>
      <c r="C221"/>
      <c r="D221"/>
      <c r="H221" s="6"/>
      <c r="I221" s="4"/>
    </row>
    <row r="222" spans="1:9" x14ac:dyDescent="0.2">
      <c r="A222"/>
      <c r="B222"/>
      <c r="C222"/>
      <c r="D222"/>
      <c r="H222" s="6"/>
      <c r="I222" s="4"/>
    </row>
    <row r="223" spans="1:9" x14ac:dyDescent="0.2">
      <c r="A223"/>
      <c r="B223"/>
      <c r="C223"/>
      <c r="D223"/>
      <c r="H223" s="6"/>
      <c r="I223" s="4"/>
    </row>
    <row r="224" spans="1:9" x14ac:dyDescent="0.2">
      <c r="A224"/>
      <c r="B224"/>
      <c r="C224"/>
      <c r="D224"/>
      <c r="H224" s="6"/>
      <c r="I224" s="4"/>
    </row>
    <row r="225" spans="1:9" x14ac:dyDescent="0.2">
      <c r="A225"/>
      <c r="B225"/>
      <c r="C225"/>
      <c r="D225"/>
      <c r="H225" s="6"/>
      <c r="I225" s="4"/>
    </row>
    <row r="226" spans="1:9" x14ac:dyDescent="0.2">
      <c r="A226"/>
      <c r="B226"/>
      <c r="C226"/>
      <c r="D226"/>
      <c r="H226" s="6"/>
      <c r="I226" s="4"/>
    </row>
    <row r="227" spans="1:9" x14ac:dyDescent="0.2">
      <c r="A227"/>
      <c r="B227"/>
      <c r="C227"/>
      <c r="D227"/>
      <c r="H227" s="6"/>
      <c r="I227" s="4"/>
    </row>
    <row r="228" spans="1:9" x14ac:dyDescent="0.2">
      <c r="A228"/>
      <c r="B228"/>
      <c r="C228"/>
      <c r="D228"/>
      <c r="H228" s="6"/>
      <c r="I228" s="4"/>
    </row>
    <row r="229" spans="1:9" x14ac:dyDescent="0.2">
      <c r="A229"/>
      <c r="B229"/>
      <c r="C229"/>
      <c r="D229"/>
      <c r="H229" s="6"/>
      <c r="I229" s="4"/>
    </row>
    <row r="230" spans="1:9" x14ac:dyDescent="0.2">
      <c r="A230"/>
      <c r="B230"/>
      <c r="C230"/>
      <c r="D230"/>
      <c r="H230" s="6"/>
      <c r="I230" s="4"/>
    </row>
    <row r="231" spans="1:9" x14ac:dyDescent="0.2">
      <c r="A231"/>
      <c r="B231"/>
      <c r="C231"/>
      <c r="D231"/>
      <c r="H231" s="6"/>
      <c r="I231" s="4"/>
    </row>
    <row r="232" spans="1:9" x14ac:dyDescent="0.2">
      <c r="A232"/>
      <c r="B232"/>
      <c r="C232"/>
      <c r="D232"/>
      <c r="H232" s="6"/>
      <c r="I232" s="4"/>
    </row>
    <row r="233" spans="1:9" x14ac:dyDescent="0.2">
      <c r="A233"/>
      <c r="B233"/>
      <c r="C233"/>
      <c r="D233"/>
      <c r="H233" s="6"/>
      <c r="I233" s="4"/>
    </row>
    <row r="234" spans="1:9" x14ac:dyDescent="0.2">
      <c r="A234"/>
      <c r="B234"/>
      <c r="C234"/>
      <c r="D234"/>
      <c r="H234" s="6"/>
      <c r="I234" s="4"/>
    </row>
    <row r="235" spans="1:9" x14ac:dyDescent="0.2">
      <c r="A235"/>
      <c r="B235"/>
      <c r="C235"/>
      <c r="D235"/>
      <c r="H235" s="6"/>
      <c r="I235" s="4"/>
    </row>
    <row r="236" spans="1:9" x14ac:dyDescent="0.2">
      <c r="A236"/>
      <c r="B236"/>
      <c r="C236"/>
      <c r="D236"/>
      <c r="H236" s="6"/>
      <c r="I236" s="4"/>
    </row>
    <row r="237" spans="1:9" x14ac:dyDescent="0.2">
      <c r="A237"/>
      <c r="B237"/>
      <c r="C237"/>
      <c r="D237"/>
      <c r="H237" s="6"/>
      <c r="I237" s="4"/>
    </row>
    <row r="238" spans="1:9" x14ac:dyDescent="0.2">
      <c r="A238"/>
      <c r="B238"/>
      <c r="C238"/>
      <c r="D238"/>
      <c r="H238" s="6"/>
      <c r="I238" s="4"/>
    </row>
    <row r="239" spans="1:9" x14ac:dyDescent="0.2">
      <c r="A239"/>
      <c r="B239"/>
      <c r="C239"/>
      <c r="D239"/>
      <c r="H239" s="6"/>
      <c r="I239" s="4"/>
    </row>
    <row r="240" spans="1:9" x14ac:dyDescent="0.2">
      <c r="A240"/>
      <c r="B240"/>
      <c r="C240"/>
      <c r="D240"/>
      <c r="H240" s="6"/>
      <c r="I240" s="4"/>
    </row>
    <row r="241" spans="1:9" x14ac:dyDescent="0.2">
      <c r="A241"/>
      <c r="B241"/>
      <c r="C241"/>
      <c r="D241"/>
      <c r="H241" s="6"/>
      <c r="I241" s="4"/>
    </row>
    <row r="242" spans="1:9" x14ac:dyDescent="0.2">
      <c r="A242"/>
      <c r="B242"/>
      <c r="C242"/>
      <c r="D242"/>
      <c r="H242" s="6"/>
      <c r="I242" s="4"/>
    </row>
    <row r="243" spans="1:9" x14ac:dyDescent="0.2">
      <c r="A243"/>
      <c r="B243"/>
      <c r="C243"/>
      <c r="D243"/>
      <c r="H243" s="6"/>
      <c r="I243" s="4"/>
    </row>
    <row r="244" spans="1:9" x14ac:dyDescent="0.2">
      <c r="A244"/>
      <c r="B244"/>
      <c r="C244"/>
      <c r="D244"/>
      <c r="H244" s="6"/>
      <c r="I244" s="4"/>
    </row>
    <row r="245" spans="1:9" x14ac:dyDescent="0.2">
      <c r="A245"/>
      <c r="B245"/>
      <c r="C245"/>
      <c r="D245"/>
      <c r="H245" s="6"/>
      <c r="I245" s="4"/>
    </row>
    <row r="246" spans="1:9" x14ac:dyDescent="0.2">
      <c r="A246"/>
      <c r="B246"/>
      <c r="C246"/>
      <c r="D246"/>
      <c r="H246" s="6"/>
      <c r="I246" s="4"/>
    </row>
    <row r="247" spans="1:9" x14ac:dyDescent="0.2">
      <c r="A247"/>
      <c r="B247"/>
      <c r="C247"/>
      <c r="D247"/>
      <c r="H247" s="6"/>
      <c r="I247" s="4"/>
    </row>
    <row r="248" spans="1:9" x14ac:dyDescent="0.2">
      <c r="A248"/>
      <c r="B248"/>
      <c r="C248"/>
      <c r="D248"/>
      <c r="H248" s="6"/>
      <c r="I248" s="4"/>
    </row>
    <row r="249" spans="1:9" x14ac:dyDescent="0.2">
      <c r="A249"/>
      <c r="B249"/>
      <c r="C249"/>
      <c r="D249"/>
      <c r="H249" s="6"/>
      <c r="I249" s="4"/>
    </row>
    <row r="250" spans="1:9" x14ac:dyDescent="0.2">
      <c r="A250"/>
      <c r="B250"/>
      <c r="C250"/>
      <c r="D250"/>
      <c r="H250" s="6"/>
      <c r="I250" s="4"/>
    </row>
    <row r="251" spans="1:9" x14ac:dyDescent="0.2">
      <c r="A251"/>
      <c r="B251"/>
      <c r="C251"/>
      <c r="D251"/>
      <c r="H251" s="6"/>
      <c r="I251" s="4"/>
    </row>
    <row r="252" spans="1:9" x14ac:dyDescent="0.2">
      <c r="A252"/>
      <c r="B252"/>
      <c r="C252"/>
      <c r="D252"/>
      <c r="H252" s="6"/>
      <c r="I252" s="4"/>
    </row>
    <row r="253" spans="1:9" x14ac:dyDescent="0.2">
      <c r="A253"/>
      <c r="B253"/>
      <c r="C253"/>
      <c r="D253"/>
      <c r="H253" s="6"/>
      <c r="I253" s="4"/>
    </row>
    <row r="254" spans="1:9" x14ac:dyDescent="0.2">
      <c r="A254"/>
      <c r="B254"/>
      <c r="C254"/>
      <c r="D254"/>
      <c r="H254" s="6"/>
      <c r="I254" s="4"/>
    </row>
    <row r="255" spans="1:9" x14ac:dyDescent="0.2">
      <c r="A255"/>
      <c r="B255"/>
      <c r="C255"/>
      <c r="D255"/>
      <c r="H255" s="6"/>
      <c r="I255" s="4"/>
    </row>
    <row r="256" spans="1:9" x14ac:dyDescent="0.2">
      <c r="A256"/>
      <c r="B256"/>
      <c r="C256"/>
      <c r="D256"/>
      <c r="H256" s="6"/>
      <c r="I256" s="4"/>
    </row>
    <row r="257" spans="1:9" x14ac:dyDescent="0.2">
      <c r="A257"/>
      <c r="B257"/>
      <c r="C257"/>
      <c r="D257"/>
      <c r="H257" s="6"/>
      <c r="I257" s="4"/>
    </row>
    <row r="258" spans="1:9" x14ac:dyDescent="0.2">
      <c r="A258"/>
      <c r="B258"/>
      <c r="C258"/>
      <c r="D258"/>
      <c r="H258" s="6"/>
      <c r="I258" s="4"/>
    </row>
    <row r="259" spans="1:9" x14ac:dyDescent="0.2">
      <c r="A259"/>
      <c r="B259"/>
      <c r="C259"/>
      <c r="D259"/>
      <c r="H259" s="6"/>
      <c r="I259" s="4"/>
    </row>
    <row r="260" spans="1:9" x14ac:dyDescent="0.2">
      <c r="A260"/>
      <c r="B260"/>
      <c r="C260"/>
      <c r="D260"/>
      <c r="H260" s="6"/>
      <c r="I260" s="4"/>
    </row>
    <row r="261" spans="1:9" x14ac:dyDescent="0.2">
      <c r="A261"/>
      <c r="B261"/>
      <c r="C261"/>
      <c r="D261"/>
      <c r="H261" s="6"/>
      <c r="I261" s="4"/>
    </row>
    <row r="262" spans="1:9" x14ac:dyDescent="0.2">
      <c r="A262"/>
      <c r="B262"/>
      <c r="C262"/>
      <c r="D262"/>
      <c r="H262" s="6"/>
      <c r="I262" s="4"/>
    </row>
    <row r="263" spans="1:9" x14ac:dyDescent="0.2">
      <c r="A263"/>
      <c r="B263"/>
      <c r="C263"/>
      <c r="D263"/>
      <c r="H263" s="6"/>
      <c r="I263" s="4"/>
    </row>
    <row r="264" spans="1:9" x14ac:dyDescent="0.2">
      <c r="A264"/>
      <c r="B264"/>
      <c r="C264"/>
      <c r="D264"/>
      <c r="H264" s="6"/>
      <c r="I264" s="4"/>
    </row>
    <row r="265" spans="1:9" x14ac:dyDescent="0.2">
      <c r="A265"/>
      <c r="B265"/>
      <c r="C265"/>
      <c r="D265"/>
      <c r="H265" s="6"/>
      <c r="I265" s="4"/>
    </row>
    <row r="266" spans="1:9" x14ac:dyDescent="0.2">
      <c r="A266"/>
      <c r="B266"/>
      <c r="C266"/>
      <c r="D266"/>
      <c r="H266" s="6"/>
      <c r="I266" s="4"/>
    </row>
    <row r="267" spans="1:9" x14ac:dyDescent="0.2">
      <c r="A267"/>
      <c r="B267"/>
      <c r="C267"/>
      <c r="D267"/>
      <c r="H267" s="6"/>
      <c r="I267" s="4"/>
    </row>
    <row r="268" spans="1:9" x14ac:dyDescent="0.2">
      <c r="A268"/>
      <c r="B268"/>
      <c r="C268"/>
      <c r="D268"/>
      <c r="H268" s="6"/>
      <c r="I268" s="4"/>
    </row>
    <row r="269" spans="1:9" x14ac:dyDescent="0.2">
      <c r="A269"/>
      <c r="B269"/>
      <c r="C269"/>
      <c r="D269"/>
      <c r="H269" s="6"/>
      <c r="I269" s="4"/>
    </row>
    <row r="270" spans="1:9" x14ac:dyDescent="0.2">
      <c r="A270"/>
      <c r="B270"/>
      <c r="C270"/>
      <c r="D270"/>
      <c r="H270" s="6"/>
      <c r="I270" s="4"/>
    </row>
    <row r="271" spans="1:9" x14ac:dyDescent="0.2">
      <c r="A271"/>
      <c r="B271"/>
      <c r="C271"/>
      <c r="D271"/>
      <c r="H271" s="6"/>
      <c r="I271" s="4"/>
    </row>
    <row r="272" spans="1:9" x14ac:dyDescent="0.2">
      <c r="A272"/>
      <c r="B272"/>
      <c r="C272"/>
      <c r="D272"/>
      <c r="H272" s="6"/>
      <c r="I272" s="4"/>
    </row>
    <row r="273" spans="1:9" x14ac:dyDescent="0.2">
      <c r="A273"/>
      <c r="B273"/>
      <c r="C273"/>
      <c r="D273"/>
      <c r="H273" s="6"/>
      <c r="I273" s="4"/>
    </row>
    <row r="274" spans="1:9" x14ac:dyDescent="0.2">
      <c r="A274"/>
      <c r="B274"/>
      <c r="C274"/>
      <c r="D274"/>
      <c r="H274" s="6"/>
      <c r="I274" s="4"/>
    </row>
    <row r="275" spans="1:9" x14ac:dyDescent="0.2">
      <c r="A275"/>
      <c r="B275"/>
      <c r="C275"/>
      <c r="D275"/>
      <c r="H275" s="6"/>
      <c r="I275" s="4"/>
    </row>
    <row r="276" spans="1:9" x14ac:dyDescent="0.2">
      <c r="A276"/>
      <c r="B276"/>
      <c r="C276"/>
      <c r="D276"/>
      <c r="H276" s="6"/>
      <c r="I276" s="4"/>
    </row>
    <row r="277" spans="1:9" x14ac:dyDescent="0.2">
      <c r="A277"/>
      <c r="B277"/>
      <c r="C277"/>
      <c r="D277"/>
      <c r="H277" s="6"/>
      <c r="I277" s="4"/>
    </row>
    <row r="278" spans="1:9" x14ac:dyDescent="0.2">
      <c r="A278"/>
      <c r="B278"/>
      <c r="C278"/>
      <c r="D278"/>
      <c r="H278" s="6"/>
      <c r="I278" s="4"/>
    </row>
    <row r="279" spans="1:9" x14ac:dyDescent="0.2">
      <c r="A279"/>
      <c r="B279"/>
      <c r="C279"/>
      <c r="D279"/>
      <c r="H279" s="6"/>
      <c r="I279" s="4"/>
    </row>
    <row r="280" spans="1:9" x14ac:dyDescent="0.2">
      <c r="A280"/>
      <c r="B280"/>
      <c r="C280"/>
      <c r="D280"/>
      <c r="H280" s="6"/>
      <c r="I280" s="4"/>
    </row>
    <row r="281" spans="1:9" x14ac:dyDescent="0.2">
      <c r="A281"/>
      <c r="B281"/>
      <c r="C281"/>
      <c r="D281"/>
      <c r="H281" s="6"/>
      <c r="I281" s="4"/>
    </row>
    <row r="282" spans="1:9" x14ac:dyDescent="0.2">
      <c r="A282"/>
      <c r="B282"/>
      <c r="C282"/>
      <c r="D282"/>
      <c r="H282" s="6"/>
      <c r="I282" s="4"/>
    </row>
    <row r="283" spans="1:9" x14ac:dyDescent="0.2">
      <c r="A283"/>
      <c r="B283"/>
      <c r="C283"/>
      <c r="D283"/>
      <c r="H283" s="6"/>
      <c r="I283" s="4"/>
    </row>
    <row r="284" spans="1:9" x14ac:dyDescent="0.2">
      <c r="A284"/>
      <c r="B284"/>
      <c r="C284"/>
      <c r="D284"/>
      <c r="H284" s="6"/>
      <c r="I284" s="4"/>
    </row>
    <row r="285" spans="1:9" x14ac:dyDescent="0.2">
      <c r="A285"/>
      <c r="B285"/>
      <c r="C285"/>
      <c r="D285"/>
      <c r="H285" s="6"/>
      <c r="I285" s="4"/>
    </row>
    <row r="286" spans="1:9" x14ac:dyDescent="0.2">
      <c r="A286"/>
      <c r="B286"/>
      <c r="C286"/>
      <c r="D286"/>
      <c r="H286" s="6"/>
      <c r="I286" s="4"/>
    </row>
    <row r="287" spans="1:9" x14ac:dyDescent="0.2">
      <c r="A287"/>
      <c r="B287"/>
      <c r="C287"/>
      <c r="D287"/>
      <c r="H287" s="6"/>
      <c r="I287" s="4"/>
    </row>
    <row r="288" spans="1:9" x14ac:dyDescent="0.2">
      <c r="A288"/>
      <c r="B288"/>
      <c r="C288"/>
      <c r="D288"/>
      <c r="H288" s="6"/>
      <c r="I288" s="4"/>
    </row>
    <row r="289" spans="1:9" x14ac:dyDescent="0.2">
      <c r="A289"/>
      <c r="B289"/>
      <c r="C289"/>
      <c r="D289"/>
      <c r="H289" s="6"/>
      <c r="I289" s="4"/>
    </row>
    <row r="290" spans="1:9" x14ac:dyDescent="0.2">
      <c r="A290"/>
      <c r="B290"/>
      <c r="C290"/>
      <c r="D290"/>
      <c r="H290" s="6"/>
      <c r="I290" s="4"/>
    </row>
    <row r="291" spans="1:9" x14ac:dyDescent="0.2">
      <c r="A291"/>
      <c r="B291"/>
      <c r="C291"/>
      <c r="D291"/>
      <c r="H291" s="6"/>
      <c r="I291" s="4"/>
    </row>
    <row r="292" spans="1:9" x14ac:dyDescent="0.2">
      <c r="A292"/>
      <c r="B292"/>
      <c r="C292"/>
      <c r="D292"/>
      <c r="H292" s="6"/>
      <c r="I292" s="4"/>
    </row>
    <row r="293" spans="1:9" x14ac:dyDescent="0.2">
      <c r="A293"/>
      <c r="B293"/>
      <c r="C293"/>
      <c r="D293"/>
      <c r="H293" s="6"/>
      <c r="I293" s="4"/>
    </row>
    <row r="294" spans="1:9" x14ac:dyDescent="0.2">
      <c r="A294"/>
      <c r="B294"/>
      <c r="C294"/>
      <c r="D294"/>
      <c r="H294" s="6"/>
      <c r="I294" s="4"/>
    </row>
    <row r="295" spans="1:9" x14ac:dyDescent="0.2">
      <c r="A295"/>
      <c r="B295"/>
      <c r="C295"/>
      <c r="D295"/>
      <c r="H295" s="6"/>
      <c r="I295" s="4"/>
    </row>
    <row r="296" spans="1:9" x14ac:dyDescent="0.2">
      <c r="A296"/>
      <c r="B296"/>
      <c r="C296"/>
      <c r="D296"/>
      <c r="H296" s="6"/>
      <c r="I296" s="4"/>
    </row>
    <row r="297" spans="1:9" x14ac:dyDescent="0.2">
      <c r="A297"/>
      <c r="B297"/>
      <c r="C297"/>
      <c r="D297"/>
      <c r="H297" s="6"/>
      <c r="I297" s="4"/>
    </row>
    <row r="298" spans="1:9" x14ac:dyDescent="0.2">
      <c r="A298"/>
      <c r="B298"/>
      <c r="C298"/>
      <c r="D298"/>
      <c r="H298" s="6"/>
      <c r="I298" s="4"/>
    </row>
    <row r="299" spans="1:9" x14ac:dyDescent="0.2">
      <c r="A299"/>
      <c r="B299"/>
      <c r="C299"/>
      <c r="D299"/>
      <c r="H299" s="6"/>
      <c r="I299" s="4"/>
    </row>
    <row r="300" spans="1:9" x14ac:dyDescent="0.2">
      <c r="A300"/>
      <c r="B300"/>
      <c r="C300"/>
      <c r="D300"/>
      <c r="H300" s="6"/>
      <c r="I300" s="4"/>
    </row>
    <row r="301" spans="1:9" x14ac:dyDescent="0.2">
      <c r="A301"/>
      <c r="B301"/>
      <c r="C301"/>
      <c r="D301"/>
      <c r="H301" s="6"/>
      <c r="I301" s="4"/>
    </row>
    <row r="302" spans="1:9" x14ac:dyDescent="0.2">
      <c r="A302"/>
      <c r="B302"/>
      <c r="C302"/>
      <c r="D302"/>
      <c r="H302" s="6"/>
      <c r="I302" s="4"/>
    </row>
    <row r="303" spans="1:9" x14ac:dyDescent="0.2">
      <c r="A303"/>
      <c r="B303"/>
      <c r="C303"/>
      <c r="D303"/>
      <c r="H303" s="6"/>
      <c r="I303" s="4"/>
    </row>
    <row r="304" spans="1:9" x14ac:dyDescent="0.2">
      <c r="A304"/>
      <c r="B304"/>
      <c r="C304"/>
      <c r="D304"/>
      <c r="H304" s="6"/>
      <c r="I304" s="4"/>
    </row>
    <row r="305" spans="1:9" x14ac:dyDescent="0.2">
      <c r="A305"/>
      <c r="B305"/>
      <c r="C305"/>
      <c r="D305"/>
      <c r="H305" s="6"/>
      <c r="I305" s="4"/>
    </row>
    <row r="306" spans="1:9" x14ac:dyDescent="0.2">
      <c r="A306"/>
      <c r="B306"/>
      <c r="C306"/>
      <c r="D306"/>
      <c r="H306" s="6"/>
      <c r="I306" s="4"/>
    </row>
    <row r="307" spans="1:9" x14ac:dyDescent="0.2">
      <c r="A307"/>
      <c r="B307"/>
      <c r="C307"/>
      <c r="D307"/>
      <c r="H307" s="6"/>
      <c r="I307" s="4"/>
    </row>
    <row r="308" spans="1:9" x14ac:dyDescent="0.2">
      <c r="A308"/>
      <c r="B308"/>
      <c r="C308"/>
      <c r="D308"/>
      <c r="H308" s="6"/>
      <c r="I308" s="4"/>
    </row>
    <row r="309" spans="1:9" x14ac:dyDescent="0.2">
      <c r="A309"/>
      <c r="B309"/>
      <c r="C309"/>
      <c r="D309"/>
      <c r="H309" s="6"/>
      <c r="I309" s="4"/>
    </row>
    <row r="310" spans="1:9" x14ac:dyDescent="0.2">
      <c r="A310"/>
      <c r="B310"/>
      <c r="C310"/>
      <c r="D310"/>
      <c r="H310" s="6"/>
      <c r="I310" s="4"/>
    </row>
    <row r="311" spans="1:9" x14ac:dyDescent="0.2">
      <c r="A311"/>
      <c r="B311"/>
      <c r="C311"/>
      <c r="D311"/>
      <c r="H311" s="6"/>
      <c r="I311" s="4"/>
    </row>
    <row r="312" spans="1:9" x14ac:dyDescent="0.2">
      <c r="A312"/>
      <c r="B312"/>
      <c r="C312"/>
      <c r="D312"/>
      <c r="H312" s="6"/>
      <c r="I312" s="4"/>
    </row>
    <row r="313" spans="1:9" x14ac:dyDescent="0.2">
      <c r="A313"/>
      <c r="B313"/>
      <c r="C313"/>
      <c r="D313"/>
      <c r="H313" s="6"/>
      <c r="I313" s="4"/>
    </row>
    <row r="314" spans="1:9" x14ac:dyDescent="0.2">
      <c r="A314"/>
      <c r="B314"/>
      <c r="C314"/>
      <c r="D314"/>
      <c r="H314" s="6"/>
      <c r="I314" s="4"/>
    </row>
    <row r="315" spans="1:9" x14ac:dyDescent="0.2">
      <c r="A315"/>
      <c r="B315"/>
      <c r="C315"/>
      <c r="D315"/>
      <c r="H315" s="6"/>
      <c r="I315" s="4"/>
    </row>
    <row r="316" spans="1:9" x14ac:dyDescent="0.2">
      <c r="A316"/>
      <c r="B316"/>
      <c r="C316"/>
      <c r="D316"/>
      <c r="H316" s="6"/>
      <c r="I316" s="4"/>
    </row>
    <row r="317" spans="1:9" x14ac:dyDescent="0.2">
      <c r="A317"/>
      <c r="B317"/>
      <c r="C317"/>
      <c r="D317"/>
      <c r="H317" s="6"/>
      <c r="I317" s="4"/>
    </row>
    <row r="318" spans="1:9" x14ac:dyDescent="0.2">
      <c r="A318"/>
      <c r="B318"/>
      <c r="C318"/>
      <c r="D318"/>
      <c r="H318" s="6"/>
      <c r="I318" s="4"/>
    </row>
    <row r="319" spans="1:9" x14ac:dyDescent="0.2">
      <c r="A319"/>
      <c r="B319"/>
      <c r="C319"/>
      <c r="D319"/>
      <c r="H319" s="6"/>
      <c r="I319" s="4"/>
    </row>
    <row r="320" spans="1:9" x14ac:dyDescent="0.2">
      <c r="A320"/>
      <c r="B320"/>
      <c r="C320"/>
      <c r="D320"/>
      <c r="H320" s="6"/>
      <c r="I320" s="4"/>
    </row>
    <row r="321" spans="1:9" x14ac:dyDescent="0.2">
      <c r="A321"/>
      <c r="B321"/>
      <c r="C321"/>
      <c r="D321"/>
      <c r="H321" s="6"/>
      <c r="I321" s="4"/>
    </row>
    <row r="322" spans="1:9" x14ac:dyDescent="0.2">
      <c r="A322"/>
      <c r="B322"/>
      <c r="C322"/>
      <c r="D322"/>
      <c r="H322" s="6"/>
      <c r="I322" s="4"/>
    </row>
    <row r="323" spans="1:9" x14ac:dyDescent="0.2">
      <c r="A323"/>
      <c r="B323"/>
      <c r="C323"/>
      <c r="D323"/>
      <c r="H323" s="6"/>
      <c r="I323" s="4"/>
    </row>
    <row r="324" spans="1:9" x14ac:dyDescent="0.2">
      <c r="A324"/>
      <c r="B324"/>
      <c r="C324"/>
      <c r="D324"/>
      <c r="H324" s="6"/>
      <c r="I324" s="4"/>
    </row>
    <row r="325" spans="1:9" x14ac:dyDescent="0.2">
      <c r="A325"/>
      <c r="B325"/>
      <c r="C325"/>
      <c r="D325"/>
      <c r="H325" s="6"/>
      <c r="I325" s="4"/>
    </row>
    <row r="326" spans="1:9" x14ac:dyDescent="0.2">
      <c r="A326"/>
      <c r="B326"/>
      <c r="C326"/>
      <c r="D326"/>
      <c r="H326" s="6"/>
      <c r="I326" s="4"/>
    </row>
    <row r="327" spans="1:9" x14ac:dyDescent="0.2">
      <c r="A327"/>
      <c r="B327"/>
      <c r="C327"/>
      <c r="D327"/>
      <c r="H327" s="6"/>
      <c r="I327" s="4"/>
    </row>
    <row r="328" spans="1:9" x14ac:dyDescent="0.2">
      <c r="A328"/>
      <c r="B328"/>
      <c r="C328"/>
      <c r="D328"/>
      <c r="H328" s="6"/>
      <c r="I328" s="4"/>
    </row>
    <row r="329" spans="1:9" x14ac:dyDescent="0.2">
      <c r="A329"/>
      <c r="B329"/>
      <c r="C329"/>
      <c r="D329"/>
      <c r="H329" s="6"/>
      <c r="I329" s="4"/>
    </row>
    <row r="330" spans="1:9" x14ac:dyDescent="0.2">
      <c r="A330"/>
      <c r="B330"/>
      <c r="C330"/>
      <c r="D330"/>
      <c r="H330" s="6"/>
      <c r="I330" s="4"/>
    </row>
    <row r="331" spans="1:9" x14ac:dyDescent="0.2">
      <c r="A331"/>
      <c r="B331"/>
      <c r="C331"/>
      <c r="D331"/>
      <c r="H331" s="6"/>
      <c r="I331" s="4"/>
    </row>
    <row r="332" spans="1:9" x14ac:dyDescent="0.2">
      <c r="A332"/>
      <c r="B332"/>
      <c r="C332"/>
      <c r="D332"/>
      <c r="H332" s="6"/>
      <c r="I332" s="4"/>
    </row>
    <row r="333" spans="1:9" x14ac:dyDescent="0.2">
      <c r="A333"/>
      <c r="B333"/>
      <c r="C333"/>
      <c r="D333"/>
      <c r="H333" s="6"/>
      <c r="I333" s="4"/>
    </row>
    <row r="334" spans="1:9" x14ac:dyDescent="0.2">
      <c r="A334"/>
      <c r="B334"/>
      <c r="C334"/>
      <c r="D334"/>
      <c r="H334" s="6"/>
      <c r="I334" s="4"/>
    </row>
    <row r="335" spans="1:9" x14ac:dyDescent="0.2">
      <c r="A335"/>
      <c r="B335"/>
      <c r="C335"/>
      <c r="D335"/>
      <c r="H335" s="6"/>
      <c r="I335" s="4"/>
    </row>
    <row r="336" spans="1:9" x14ac:dyDescent="0.2">
      <c r="A336"/>
      <c r="B336"/>
      <c r="C336"/>
      <c r="D336"/>
      <c r="H336" s="6"/>
      <c r="I336" s="4"/>
    </row>
    <row r="337" spans="1:9" x14ac:dyDescent="0.2">
      <c r="A337"/>
      <c r="B337"/>
      <c r="C337"/>
      <c r="D337"/>
      <c r="H337" s="6"/>
      <c r="I337" s="4"/>
    </row>
    <row r="338" spans="1:9" x14ac:dyDescent="0.2">
      <c r="A338"/>
      <c r="B338"/>
      <c r="C338"/>
      <c r="D338"/>
      <c r="H338" s="6"/>
      <c r="I338" s="4"/>
    </row>
    <row r="339" spans="1:9" x14ac:dyDescent="0.2">
      <c r="A339"/>
      <c r="B339"/>
      <c r="C339"/>
      <c r="D339"/>
      <c r="H339" s="6"/>
      <c r="I339" s="4"/>
    </row>
    <row r="340" spans="1:9" x14ac:dyDescent="0.2">
      <c r="A340"/>
      <c r="B340"/>
      <c r="C340"/>
      <c r="D340"/>
      <c r="H340" s="6"/>
      <c r="I340" s="4"/>
    </row>
    <row r="341" spans="1:9" x14ac:dyDescent="0.2">
      <c r="A341"/>
      <c r="B341"/>
      <c r="C341"/>
      <c r="D341"/>
      <c r="H341" s="6"/>
      <c r="I341" s="4"/>
    </row>
    <row r="342" spans="1:9" x14ac:dyDescent="0.2">
      <c r="A342"/>
      <c r="B342"/>
      <c r="C342"/>
      <c r="D342"/>
      <c r="H342" s="6"/>
      <c r="I342" s="4"/>
    </row>
    <row r="343" spans="1:9" x14ac:dyDescent="0.2">
      <c r="A343"/>
      <c r="B343"/>
      <c r="C343"/>
      <c r="D343"/>
      <c r="H343" s="6"/>
      <c r="I343" s="4"/>
    </row>
    <row r="344" spans="1:9" x14ac:dyDescent="0.2">
      <c r="A344"/>
      <c r="B344"/>
      <c r="C344"/>
      <c r="D344"/>
      <c r="H344" s="6"/>
      <c r="I344" s="4"/>
    </row>
    <row r="345" spans="1:9" x14ac:dyDescent="0.2">
      <c r="A345"/>
      <c r="B345"/>
      <c r="C345"/>
      <c r="D345"/>
      <c r="H345" s="6"/>
      <c r="I345" s="4"/>
    </row>
    <row r="346" spans="1:9" x14ac:dyDescent="0.2">
      <c r="A346"/>
      <c r="B346"/>
      <c r="C346"/>
      <c r="D346"/>
      <c r="H346" s="6"/>
      <c r="I346" s="4"/>
    </row>
    <row r="347" spans="1:9" x14ac:dyDescent="0.2">
      <c r="A347"/>
      <c r="B347"/>
      <c r="C347"/>
      <c r="D347"/>
      <c r="H347" s="6"/>
      <c r="I347" s="4"/>
    </row>
    <row r="348" spans="1:9" x14ac:dyDescent="0.2">
      <c r="A348"/>
      <c r="B348"/>
      <c r="C348"/>
      <c r="D348"/>
      <c r="H348" s="6"/>
      <c r="I348" s="4"/>
    </row>
    <row r="349" spans="1:9" x14ac:dyDescent="0.2">
      <c r="A349"/>
      <c r="B349"/>
      <c r="C349"/>
      <c r="D349"/>
      <c r="H349" s="6"/>
      <c r="I349" s="4"/>
    </row>
    <row r="350" spans="1:9" x14ac:dyDescent="0.2">
      <c r="A350"/>
      <c r="B350"/>
      <c r="C350"/>
      <c r="D350"/>
      <c r="H350" s="6"/>
      <c r="I350" s="4"/>
    </row>
    <row r="351" spans="1:9" x14ac:dyDescent="0.2">
      <c r="A351"/>
      <c r="B351"/>
      <c r="C351"/>
      <c r="D351"/>
      <c r="H351" s="6"/>
      <c r="I351" s="4"/>
    </row>
    <row r="352" spans="1:9" x14ac:dyDescent="0.2">
      <c r="A352"/>
      <c r="B352"/>
      <c r="C352"/>
      <c r="D352"/>
      <c r="H352" s="6"/>
      <c r="I352" s="4"/>
    </row>
    <row r="353" spans="1:9" x14ac:dyDescent="0.2">
      <c r="A353"/>
      <c r="B353"/>
      <c r="C353"/>
      <c r="D353"/>
      <c r="H353" s="6"/>
      <c r="I353" s="4"/>
    </row>
    <row r="354" spans="1:9" x14ac:dyDescent="0.2">
      <c r="A354"/>
      <c r="B354"/>
      <c r="C354"/>
      <c r="D354"/>
      <c r="H354" s="6"/>
      <c r="I354" s="4"/>
    </row>
    <row r="355" spans="1:9" x14ac:dyDescent="0.2">
      <c r="A355"/>
      <c r="B355"/>
      <c r="C355"/>
      <c r="D355"/>
      <c r="H355" s="6"/>
      <c r="I355" s="4"/>
    </row>
    <row r="356" spans="1:9" x14ac:dyDescent="0.2">
      <c r="A356"/>
      <c r="B356"/>
      <c r="C356"/>
      <c r="D356"/>
      <c r="H356" s="6"/>
      <c r="I356" s="4"/>
    </row>
    <row r="357" spans="1:9" x14ac:dyDescent="0.2">
      <c r="A357"/>
      <c r="B357"/>
      <c r="C357"/>
      <c r="D357"/>
      <c r="H357" s="6"/>
      <c r="I357" s="4"/>
    </row>
    <row r="358" spans="1:9" x14ac:dyDescent="0.2">
      <c r="H358" s="6"/>
      <c r="I358" s="4"/>
    </row>
    <row r="359" spans="1:9" x14ac:dyDescent="0.2">
      <c r="H359" s="6"/>
      <c r="I359" s="4"/>
    </row>
    <row r="360" spans="1:9" x14ac:dyDescent="0.2">
      <c r="H360" s="6"/>
      <c r="I360" s="4"/>
    </row>
    <row r="361" spans="1:9" x14ac:dyDescent="0.2">
      <c r="H361" s="6"/>
      <c r="I361" s="4"/>
    </row>
    <row r="362" spans="1:9" x14ac:dyDescent="0.2">
      <c r="H362" s="6"/>
      <c r="I362" s="4"/>
    </row>
    <row r="363" spans="1:9" x14ac:dyDescent="0.2">
      <c r="H363" s="6"/>
      <c r="I363" s="4"/>
    </row>
    <row r="364" spans="1:9" x14ac:dyDescent="0.2">
      <c r="H364" s="6"/>
      <c r="I364" s="4"/>
    </row>
    <row r="365" spans="1:9" x14ac:dyDescent="0.2">
      <c r="H365" s="6"/>
      <c r="I365" s="4"/>
    </row>
    <row r="366" spans="1:9" x14ac:dyDescent="0.2">
      <c r="H366" s="6"/>
      <c r="I366" s="4"/>
    </row>
    <row r="367" spans="1:9" x14ac:dyDescent="0.2">
      <c r="H367" s="6"/>
      <c r="I367" s="4"/>
    </row>
    <row r="368" spans="1:9" x14ac:dyDescent="0.2">
      <c r="H368" s="6"/>
      <c r="I368" s="4"/>
    </row>
    <row r="369" spans="8:9" x14ac:dyDescent="0.2">
      <c r="H369" s="6"/>
      <c r="I369" s="4"/>
    </row>
    <row r="370" spans="8:9" x14ac:dyDescent="0.2">
      <c r="H370" s="6"/>
      <c r="I370" s="4"/>
    </row>
    <row r="371" spans="8:9" x14ac:dyDescent="0.2">
      <c r="H371" s="6"/>
      <c r="I371" s="4"/>
    </row>
    <row r="372" spans="8:9" x14ac:dyDescent="0.2">
      <c r="H372" s="6"/>
      <c r="I372" s="4"/>
    </row>
    <row r="373" spans="8:9" x14ac:dyDescent="0.2">
      <c r="H373" s="6"/>
      <c r="I373" s="4"/>
    </row>
    <row r="374" spans="8:9" x14ac:dyDescent="0.2">
      <c r="H374" s="6"/>
      <c r="I374" s="4"/>
    </row>
    <row r="375" spans="8:9" x14ac:dyDescent="0.2">
      <c r="H375" s="6"/>
      <c r="I375" s="4"/>
    </row>
    <row r="376" spans="8:9" x14ac:dyDescent="0.2">
      <c r="H376" s="6"/>
      <c r="I376" s="4"/>
    </row>
    <row r="377" spans="8:9" x14ac:dyDescent="0.2">
      <c r="H377" s="6"/>
      <c r="I377" s="4"/>
    </row>
    <row r="378" spans="8:9" x14ac:dyDescent="0.2">
      <c r="H378" s="6"/>
      <c r="I378" s="4"/>
    </row>
    <row r="379" spans="8:9" x14ac:dyDescent="0.2">
      <c r="H379" s="6"/>
      <c r="I379" s="4"/>
    </row>
    <row r="380" spans="8:9" x14ac:dyDescent="0.2">
      <c r="H380" s="6"/>
      <c r="I380" s="4"/>
    </row>
    <row r="381" spans="8:9" x14ac:dyDescent="0.2">
      <c r="H381" s="6"/>
      <c r="I381" s="4"/>
    </row>
    <row r="382" spans="8:9" x14ac:dyDescent="0.2">
      <c r="H382" s="6"/>
      <c r="I382" s="4"/>
    </row>
    <row r="383" spans="8:9" x14ac:dyDescent="0.2">
      <c r="H383" s="6"/>
      <c r="I383" s="4"/>
    </row>
    <row r="384" spans="8:9" x14ac:dyDescent="0.2">
      <c r="H384" s="6"/>
      <c r="I384" s="4"/>
    </row>
    <row r="385" spans="8:9" x14ac:dyDescent="0.2">
      <c r="H385" s="6"/>
      <c r="I385" s="4"/>
    </row>
    <row r="386" spans="8:9" x14ac:dyDescent="0.2">
      <c r="H386" s="6"/>
      <c r="I386" s="4"/>
    </row>
    <row r="387" spans="8:9" x14ac:dyDescent="0.2">
      <c r="H387" s="6"/>
      <c r="I387" s="4"/>
    </row>
    <row r="388" spans="8:9" x14ac:dyDescent="0.2">
      <c r="H388" s="6"/>
      <c r="I388" s="4"/>
    </row>
    <row r="389" spans="8:9" x14ac:dyDescent="0.2">
      <c r="H389" s="6"/>
      <c r="I389" s="4"/>
    </row>
    <row r="390" spans="8:9" x14ac:dyDescent="0.2">
      <c r="H390" s="6"/>
      <c r="I390" s="4"/>
    </row>
    <row r="391" spans="8:9" x14ac:dyDescent="0.2">
      <c r="H391" s="6"/>
      <c r="I391" s="4"/>
    </row>
    <row r="392" spans="8:9" x14ac:dyDescent="0.2">
      <c r="H392" s="6"/>
      <c r="I392" s="4"/>
    </row>
    <row r="393" spans="8:9" x14ac:dyDescent="0.2">
      <c r="H393" s="6"/>
      <c r="I393" s="4"/>
    </row>
    <row r="394" spans="8:9" x14ac:dyDescent="0.2">
      <c r="H394" s="6"/>
      <c r="I394" s="4"/>
    </row>
    <row r="395" spans="8:9" x14ac:dyDescent="0.2">
      <c r="H395" s="6"/>
      <c r="I395" s="4"/>
    </row>
    <row r="396" spans="8:9" x14ac:dyDescent="0.2">
      <c r="H396" s="6"/>
      <c r="I396" s="4"/>
    </row>
    <row r="397" spans="8:9" x14ac:dyDescent="0.2">
      <c r="H397" s="6"/>
      <c r="I397" s="4"/>
    </row>
    <row r="398" spans="8:9" x14ac:dyDescent="0.2">
      <c r="H398" s="6"/>
      <c r="I398" s="4"/>
    </row>
    <row r="399" spans="8:9" x14ac:dyDescent="0.2">
      <c r="H399" s="6"/>
      <c r="I399" s="4"/>
    </row>
    <row r="400" spans="8:9" x14ac:dyDescent="0.2">
      <c r="H400" s="6"/>
      <c r="I400" s="4"/>
    </row>
    <row r="401" spans="8:9" x14ac:dyDescent="0.2">
      <c r="H401" s="6"/>
      <c r="I401" s="4"/>
    </row>
    <row r="402" spans="8:9" x14ac:dyDescent="0.2">
      <c r="H402" s="6"/>
      <c r="I402" s="4"/>
    </row>
    <row r="403" spans="8:9" x14ac:dyDescent="0.2">
      <c r="H403" s="6"/>
      <c r="I403" s="4"/>
    </row>
    <row r="404" spans="8:9" x14ac:dyDescent="0.2">
      <c r="H404" s="6"/>
      <c r="I404" s="4"/>
    </row>
    <row r="405" spans="8:9" x14ac:dyDescent="0.2">
      <c r="H405" s="6"/>
      <c r="I405" s="4"/>
    </row>
    <row r="406" spans="8:9" x14ac:dyDescent="0.2">
      <c r="H406" s="6"/>
      <c r="I406" s="4"/>
    </row>
    <row r="407" spans="8:9" x14ac:dyDescent="0.2">
      <c r="H407" s="6"/>
      <c r="I407" s="4"/>
    </row>
    <row r="408" spans="8:9" x14ac:dyDescent="0.2">
      <c r="H408" s="6"/>
      <c r="I408" s="4"/>
    </row>
    <row r="409" spans="8:9" x14ac:dyDescent="0.2">
      <c r="H409" s="6"/>
      <c r="I409" s="4"/>
    </row>
    <row r="410" spans="8:9" x14ac:dyDescent="0.2">
      <c r="H410" s="6"/>
      <c r="I410" s="4"/>
    </row>
    <row r="411" spans="8:9" x14ac:dyDescent="0.2">
      <c r="H411" s="6"/>
      <c r="I411" s="4"/>
    </row>
    <row r="412" spans="8:9" x14ac:dyDescent="0.2">
      <c r="H412" s="6"/>
      <c r="I412" s="4"/>
    </row>
    <row r="413" spans="8:9" x14ac:dyDescent="0.2">
      <c r="H413" s="6"/>
      <c r="I413" s="4"/>
    </row>
    <row r="414" spans="8:9" x14ac:dyDescent="0.2">
      <c r="H414" s="6"/>
      <c r="I414" s="4"/>
    </row>
    <row r="415" spans="8:9" x14ac:dyDescent="0.2">
      <c r="H415" s="6"/>
      <c r="I415" s="4"/>
    </row>
    <row r="416" spans="8:9" x14ac:dyDescent="0.2">
      <c r="H416" s="6"/>
      <c r="I416" s="4"/>
    </row>
    <row r="417" spans="8:9" x14ac:dyDescent="0.2">
      <c r="H417" s="6"/>
      <c r="I417" s="4"/>
    </row>
    <row r="418" spans="8:9" x14ac:dyDescent="0.2">
      <c r="H418" s="6"/>
      <c r="I418" s="4"/>
    </row>
    <row r="419" spans="8:9" x14ac:dyDescent="0.2">
      <c r="H419" s="6"/>
      <c r="I419" s="4"/>
    </row>
    <row r="420" spans="8:9" x14ac:dyDescent="0.2">
      <c r="H420" s="6"/>
      <c r="I420" s="4"/>
    </row>
    <row r="421" spans="8:9" x14ac:dyDescent="0.2">
      <c r="H421" s="6"/>
      <c r="I421" s="4"/>
    </row>
    <row r="422" spans="8:9" x14ac:dyDescent="0.2">
      <c r="H422" s="6"/>
      <c r="I422" s="4"/>
    </row>
    <row r="423" spans="8:9" x14ac:dyDescent="0.2">
      <c r="H423" s="6"/>
      <c r="I423" s="4"/>
    </row>
    <row r="424" spans="8:9" x14ac:dyDescent="0.2">
      <c r="H424" s="6"/>
      <c r="I424" s="4"/>
    </row>
    <row r="425" spans="8:9" x14ac:dyDescent="0.2">
      <c r="H425" s="6"/>
      <c r="I425" s="4"/>
    </row>
    <row r="426" spans="8:9" x14ac:dyDescent="0.2">
      <c r="H426" s="6"/>
      <c r="I426" s="4"/>
    </row>
    <row r="427" spans="8:9" x14ac:dyDescent="0.2">
      <c r="H427" s="6"/>
      <c r="I427" s="4"/>
    </row>
    <row r="428" spans="8:9" x14ac:dyDescent="0.2">
      <c r="H428" s="6"/>
      <c r="I428" s="4"/>
    </row>
    <row r="429" spans="8:9" x14ac:dyDescent="0.2">
      <c r="H429" s="6"/>
      <c r="I429" s="4"/>
    </row>
    <row r="430" spans="8:9" x14ac:dyDescent="0.2">
      <c r="H430" s="6"/>
      <c r="I430" s="4"/>
    </row>
    <row r="431" spans="8:9" x14ac:dyDescent="0.2">
      <c r="H431" s="6"/>
      <c r="I431" s="4"/>
    </row>
    <row r="432" spans="8:9" x14ac:dyDescent="0.2">
      <c r="H432" s="6"/>
      <c r="I432" s="4"/>
    </row>
    <row r="433" spans="8:9" x14ac:dyDescent="0.2">
      <c r="H433" s="6"/>
      <c r="I433" s="4"/>
    </row>
    <row r="434" spans="8:9" x14ac:dyDescent="0.2">
      <c r="H434" s="6"/>
      <c r="I434" s="4"/>
    </row>
    <row r="435" spans="8:9" x14ac:dyDescent="0.2">
      <c r="H435" s="6"/>
      <c r="I435" s="4"/>
    </row>
    <row r="436" spans="8:9" x14ac:dyDescent="0.2">
      <c r="H436" s="6"/>
      <c r="I436" s="4"/>
    </row>
    <row r="437" spans="8:9" x14ac:dyDescent="0.2">
      <c r="H437" s="6"/>
      <c r="I437" s="4"/>
    </row>
    <row r="438" spans="8:9" x14ac:dyDescent="0.2">
      <c r="H438" s="6"/>
      <c r="I438" s="4"/>
    </row>
    <row r="439" spans="8:9" x14ac:dyDescent="0.2">
      <c r="H439" s="6"/>
      <c r="I439" s="4"/>
    </row>
    <row r="440" spans="8:9" x14ac:dyDescent="0.2">
      <c r="H440" s="6"/>
      <c r="I440" s="4"/>
    </row>
    <row r="441" spans="8:9" x14ac:dyDescent="0.2">
      <c r="H441" s="6"/>
      <c r="I441" s="4"/>
    </row>
    <row r="442" spans="8:9" x14ac:dyDescent="0.2">
      <c r="H442" s="6"/>
      <c r="I442" s="4"/>
    </row>
    <row r="443" spans="8:9" x14ac:dyDescent="0.2">
      <c r="H443" s="6"/>
      <c r="I443" s="4"/>
    </row>
    <row r="444" spans="8:9" x14ac:dyDescent="0.2">
      <c r="H444" s="6"/>
      <c r="I444" s="4"/>
    </row>
    <row r="445" spans="8:9" x14ac:dyDescent="0.2">
      <c r="H445" s="6"/>
      <c r="I445" s="4"/>
    </row>
    <row r="446" spans="8:9" x14ac:dyDescent="0.2">
      <c r="H446" s="6"/>
      <c r="I446" s="4"/>
    </row>
    <row r="447" spans="8:9" x14ac:dyDescent="0.2">
      <c r="H447" s="6"/>
      <c r="I447" s="4"/>
    </row>
    <row r="448" spans="8:9" x14ac:dyDescent="0.2">
      <c r="H448" s="6"/>
      <c r="I448" s="4"/>
    </row>
    <row r="449" spans="8:9" x14ac:dyDescent="0.2">
      <c r="H449" s="6"/>
      <c r="I449" s="4"/>
    </row>
    <row r="450" spans="8:9" x14ac:dyDescent="0.2">
      <c r="H450" s="6"/>
      <c r="I450" s="4"/>
    </row>
    <row r="451" spans="8:9" x14ac:dyDescent="0.2">
      <c r="H451" s="6"/>
      <c r="I451" s="4"/>
    </row>
    <row r="452" spans="8:9" x14ac:dyDescent="0.2">
      <c r="H452" s="6"/>
      <c r="I452" s="4"/>
    </row>
    <row r="453" spans="8:9" x14ac:dyDescent="0.2">
      <c r="H453" s="6"/>
      <c r="I453" s="4"/>
    </row>
    <row r="454" spans="8:9" x14ac:dyDescent="0.2">
      <c r="H454" s="6"/>
      <c r="I454" s="4"/>
    </row>
    <row r="455" spans="8:9" x14ac:dyDescent="0.2">
      <c r="H455" s="6"/>
      <c r="I455" s="4"/>
    </row>
    <row r="456" spans="8:9" x14ac:dyDescent="0.2">
      <c r="H456" s="6"/>
      <c r="I456" s="4"/>
    </row>
    <row r="457" spans="8:9" x14ac:dyDescent="0.2">
      <c r="H457" s="6"/>
      <c r="I457" s="4"/>
    </row>
    <row r="458" spans="8:9" x14ac:dyDescent="0.2">
      <c r="H458" s="6"/>
      <c r="I458" s="4"/>
    </row>
    <row r="459" spans="8:9" x14ac:dyDescent="0.2">
      <c r="H459" s="6"/>
      <c r="I459" s="4"/>
    </row>
    <row r="460" spans="8:9" x14ac:dyDescent="0.2">
      <c r="H460" s="6"/>
      <c r="I460" s="4"/>
    </row>
    <row r="461" spans="8:9" x14ac:dyDescent="0.2">
      <c r="H461" s="6"/>
      <c r="I461" s="4"/>
    </row>
    <row r="462" spans="8:9" x14ac:dyDescent="0.2">
      <c r="H462" s="6"/>
      <c r="I462" s="4"/>
    </row>
    <row r="463" spans="8:9" x14ac:dyDescent="0.2">
      <c r="H463" s="6"/>
      <c r="I463" s="4"/>
    </row>
    <row r="464" spans="8:9" x14ac:dyDescent="0.2">
      <c r="H464" s="6"/>
      <c r="I464" s="4"/>
    </row>
    <row r="465" spans="8:9" x14ac:dyDescent="0.2">
      <c r="H465" s="6"/>
      <c r="I465" s="4"/>
    </row>
    <row r="466" spans="8:9" x14ac:dyDescent="0.2">
      <c r="H466" s="6"/>
      <c r="I466" s="4"/>
    </row>
    <row r="467" spans="8:9" x14ac:dyDescent="0.2">
      <c r="H467" s="6"/>
      <c r="I467" s="4"/>
    </row>
    <row r="468" spans="8:9" x14ac:dyDescent="0.2">
      <c r="H468" s="6"/>
      <c r="I468" s="4"/>
    </row>
    <row r="469" spans="8:9" x14ac:dyDescent="0.2">
      <c r="H469" s="6"/>
      <c r="I469" s="4"/>
    </row>
    <row r="470" spans="8:9" x14ac:dyDescent="0.2">
      <c r="H470" s="6"/>
      <c r="I470" s="4"/>
    </row>
    <row r="471" spans="8:9" x14ac:dyDescent="0.2">
      <c r="H471" s="6"/>
      <c r="I471" s="4"/>
    </row>
    <row r="472" spans="8:9" x14ac:dyDescent="0.2">
      <c r="H472" s="6"/>
      <c r="I472" s="4"/>
    </row>
    <row r="473" spans="8:9" x14ac:dyDescent="0.2">
      <c r="H473" s="6"/>
      <c r="I473" s="4"/>
    </row>
    <row r="474" spans="8:9" x14ac:dyDescent="0.2">
      <c r="H474" s="6"/>
      <c r="I474" s="4"/>
    </row>
    <row r="475" spans="8:9" x14ac:dyDescent="0.2">
      <c r="H475" s="6"/>
      <c r="I475" s="4"/>
    </row>
    <row r="476" spans="8:9" x14ac:dyDescent="0.2">
      <c r="H476" s="6"/>
      <c r="I476" s="4"/>
    </row>
    <row r="477" spans="8:9" x14ac:dyDescent="0.2">
      <c r="H477" s="6"/>
      <c r="I477" s="4"/>
    </row>
    <row r="478" spans="8:9" x14ac:dyDescent="0.2">
      <c r="H478" s="6"/>
      <c r="I478" s="4"/>
    </row>
    <row r="479" spans="8:9" x14ac:dyDescent="0.2">
      <c r="H479" s="6"/>
      <c r="I479" s="4"/>
    </row>
    <row r="480" spans="8:9" x14ac:dyDescent="0.2">
      <c r="H480" s="6"/>
      <c r="I480" s="4"/>
    </row>
    <row r="481" spans="8:9" x14ac:dyDescent="0.2">
      <c r="H481" s="6"/>
      <c r="I481" s="4"/>
    </row>
    <row r="482" spans="8:9" x14ac:dyDescent="0.2">
      <c r="H482" s="6"/>
      <c r="I482" s="4"/>
    </row>
    <row r="483" spans="8:9" x14ac:dyDescent="0.2">
      <c r="H483" s="6"/>
      <c r="I483" s="4"/>
    </row>
    <row r="484" spans="8:9" x14ac:dyDescent="0.2">
      <c r="H484" s="6"/>
      <c r="I484" s="4"/>
    </row>
    <row r="485" spans="8:9" x14ac:dyDescent="0.2">
      <c r="H485" s="6"/>
      <c r="I485" s="4"/>
    </row>
    <row r="486" spans="8:9" x14ac:dyDescent="0.2">
      <c r="H486" s="6"/>
      <c r="I486" s="4"/>
    </row>
    <row r="487" spans="8:9" x14ac:dyDescent="0.2">
      <c r="H487" s="6"/>
      <c r="I487" s="4"/>
    </row>
    <row r="488" spans="8:9" x14ac:dyDescent="0.2">
      <c r="H488" s="6"/>
      <c r="I488" s="4"/>
    </row>
    <row r="489" spans="8:9" x14ac:dyDescent="0.2">
      <c r="H489" s="6"/>
      <c r="I489" s="4"/>
    </row>
    <row r="490" spans="8:9" x14ac:dyDescent="0.2">
      <c r="H490" s="6"/>
      <c r="I490" s="4"/>
    </row>
    <row r="491" spans="8:9" x14ac:dyDescent="0.2">
      <c r="H491" s="6"/>
      <c r="I491" s="4"/>
    </row>
    <row r="492" spans="8:9" x14ac:dyDescent="0.2">
      <c r="H492" s="6"/>
      <c r="I492" s="4"/>
    </row>
    <row r="493" spans="8:9" x14ac:dyDescent="0.2">
      <c r="H493" s="6"/>
      <c r="I493" s="4"/>
    </row>
    <row r="494" spans="8:9" x14ac:dyDescent="0.2">
      <c r="H494" s="6"/>
      <c r="I494" s="4"/>
    </row>
    <row r="495" spans="8:9" x14ac:dyDescent="0.2">
      <c r="H495" s="6"/>
      <c r="I495" s="4"/>
    </row>
    <row r="496" spans="8:9" x14ac:dyDescent="0.2">
      <c r="H496" s="6"/>
      <c r="I496" s="4"/>
    </row>
    <row r="497" spans="8:9" x14ac:dyDescent="0.2">
      <c r="H497" s="6"/>
      <c r="I497" s="4"/>
    </row>
    <row r="498" spans="8:9" x14ac:dyDescent="0.2">
      <c r="H498" s="6"/>
      <c r="I498" s="4"/>
    </row>
    <row r="499" spans="8:9" x14ac:dyDescent="0.2">
      <c r="H499" s="6"/>
      <c r="I499" s="4"/>
    </row>
    <row r="500" spans="8:9" x14ac:dyDescent="0.2">
      <c r="H500" s="6"/>
      <c r="I500" s="4"/>
    </row>
    <row r="501" spans="8:9" x14ac:dyDescent="0.2">
      <c r="H501" s="6"/>
      <c r="I501" s="4"/>
    </row>
    <row r="502" spans="8:9" x14ac:dyDescent="0.2">
      <c r="H502" s="6"/>
      <c r="I502" s="4"/>
    </row>
    <row r="503" spans="8:9" x14ac:dyDescent="0.2">
      <c r="H503" s="6"/>
      <c r="I503" s="4"/>
    </row>
    <row r="504" spans="8:9" x14ac:dyDescent="0.2">
      <c r="H504" s="6"/>
      <c r="I504" s="4"/>
    </row>
    <row r="505" spans="8:9" x14ac:dyDescent="0.2">
      <c r="H505" s="6"/>
      <c r="I505" s="4"/>
    </row>
    <row r="506" spans="8:9" x14ac:dyDescent="0.2">
      <c r="H506" s="6"/>
      <c r="I506" s="4"/>
    </row>
    <row r="507" spans="8:9" x14ac:dyDescent="0.2">
      <c r="H507" s="6"/>
      <c r="I507" s="4"/>
    </row>
    <row r="508" spans="8:9" x14ac:dyDescent="0.2">
      <c r="H508" s="6"/>
      <c r="I508" s="4"/>
    </row>
    <row r="509" spans="8:9" x14ac:dyDescent="0.2">
      <c r="H509" s="6"/>
      <c r="I509" s="4"/>
    </row>
    <row r="510" spans="8:9" x14ac:dyDescent="0.2">
      <c r="H510" s="6"/>
      <c r="I510" s="4"/>
    </row>
    <row r="511" spans="8:9" x14ac:dyDescent="0.2">
      <c r="H511" s="6"/>
      <c r="I511" s="4"/>
    </row>
    <row r="512" spans="8:9" x14ac:dyDescent="0.2">
      <c r="H512" s="6"/>
      <c r="I512" s="4"/>
    </row>
    <row r="513" spans="8:9" x14ac:dyDescent="0.2">
      <c r="H513" s="6"/>
      <c r="I513" s="4"/>
    </row>
    <row r="514" spans="8:9" x14ac:dyDescent="0.2">
      <c r="H514" s="6"/>
      <c r="I514" s="4"/>
    </row>
    <row r="515" spans="8:9" x14ac:dyDescent="0.2">
      <c r="H515" s="6"/>
      <c r="I515" s="4"/>
    </row>
    <row r="516" spans="8:9" x14ac:dyDescent="0.2">
      <c r="H516" s="6"/>
      <c r="I516" s="4"/>
    </row>
    <row r="517" spans="8:9" x14ac:dyDescent="0.2">
      <c r="H517" s="6"/>
      <c r="I517" s="4"/>
    </row>
    <row r="518" spans="8:9" x14ac:dyDescent="0.2">
      <c r="H518" s="6"/>
      <c r="I518" s="4"/>
    </row>
    <row r="519" spans="8:9" x14ac:dyDescent="0.2">
      <c r="H519" s="6"/>
      <c r="I519" s="4"/>
    </row>
    <row r="520" spans="8:9" x14ac:dyDescent="0.2">
      <c r="H520" s="6"/>
      <c r="I520" s="4"/>
    </row>
    <row r="521" spans="8:9" x14ac:dyDescent="0.2">
      <c r="H521" s="6"/>
      <c r="I521" s="4"/>
    </row>
    <row r="522" spans="8:9" x14ac:dyDescent="0.2">
      <c r="H522" s="6"/>
      <c r="I522" s="4"/>
    </row>
    <row r="523" spans="8:9" x14ac:dyDescent="0.2">
      <c r="H523" s="6"/>
      <c r="I523" s="4"/>
    </row>
    <row r="524" spans="8:9" x14ac:dyDescent="0.2">
      <c r="H524" s="6"/>
      <c r="I524" s="4"/>
    </row>
    <row r="525" spans="8:9" x14ac:dyDescent="0.2">
      <c r="H525" s="6"/>
      <c r="I525" s="4"/>
    </row>
    <row r="526" spans="8:9" x14ac:dyDescent="0.2">
      <c r="H526" s="6"/>
      <c r="I526" s="4"/>
    </row>
    <row r="527" spans="8:9" x14ac:dyDescent="0.2">
      <c r="H527" s="6"/>
      <c r="I527" s="4"/>
    </row>
    <row r="528" spans="8:9" x14ac:dyDescent="0.2">
      <c r="H528" s="6"/>
      <c r="I528" s="4"/>
    </row>
    <row r="529" spans="8:9" x14ac:dyDescent="0.2">
      <c r="H529" s="6"/>
      <c r="I529" s="4"/>
    </row>
    <row r="530" spans="8:9" x14ac:dyDescent="0.2">
      <c r="H530" s="6"/>
      <c r="I530" s="4"/>
    </row>
    <row r="531" spans="8:9" x14ac:dyDescent="0.2">
      <c r="H531" s="6"/>
      <c r="I531" s="4"/>
    </row>
    <row r="532" spans="8:9" x14ac:dyDescent="0.2">
      <c r="H532" s="6"/>
      <c r="I532" s="4"/>
    </row>
    <row r="533" spans="8:9" x14ac:dyDescent="0.2">
      <c r="H533" s="6"/>
      <c r="I533" s="4"/>
    </row>
    <row r="534" spans="8:9" x14ac:dyDescent="0.2">
      <c r="H534" s="6"/>
      <c r="I534" s="4"/>
    </row>
    <row r="535" spans="8:9" x14ac:dyDescent="0.2">
      <c r="H535" s="6"/>
      <c r="I535" s="4"/>
    </row>
    <row r="536" spans="8:9" x14ac:dyDescent="0.2">
      <c r="H536" s="6"/>
      <c r="I536" s="4"/>
    </row>
    <row r="537" spans="8:9" x14ac:dyDescent="0.2">
      <c r="H537" s="6"/>
      <c r="I537" s="4"/>
    </row>
    <row r="538" spans="8:9" x14ac:dyDescent="0.2">
      <c r="H538" s="6"/>
      <c r="I538" s="4"/>
    </row>
    <row r="539" spans="8:9" x14ac:dyDescent="0.2">
      <c r="H539" s="6"/>
      <c r="I539" s="4"/>
    </row>
    <row r="540" spans="8:9" x14ac:dyDescent="0.2">
      <c r="H540" s="6"/>
      <c r="I540" s="4"/>
    </row>
    <row r="541" spans="8:9" x14ac:dyDescent="0.2">
      <c r="H541" s="6"/>
      <c r="I541" s="4"/>
    </row>
    <row r="542" spans="8:9" x14ac:dyDescent="0.2">
      <c r="H542" s="6"/>
      <c r="I542" s="4"/>
    </row>
    <row r="543" spans="8:9" x14ac:dyDescent="0.2">
      <c r="H543" s="6"/>
      <c r="I543" s="4"/>
    </row>
    <row r="544" spans="8:9" x14ac:dyDescent="0.2">
      <c r="H544" s="6"/>
      <c r="I544" s="4"/>
    </row>
    <row r="545" spans="8:9" x14ac:dyDescent="0.2">
      <c r="H545" s="6"/>
      <c r="I545" s="4"/>
    </row>
    <row r="546" spans="8:9" x14ac:dyDescent="0.2">
      <c r="H546" s="6"/>
      <c r="I546" s="4"/>
    </row>
    <row r="547" spans="8:9" x14ac:dyDescent="0.2">
      <c r="H547" s="6"/>
      <c r="I547" s="4"/>
    </row>
    <row r="548" spans="8:9" x14ac:dyDescent="0.2">
      <c r="H548" s="6"/>
      <c r="I548" s="4"/>
    </row>
    <row r="549" spans="8:9" x14ac:dyDescent="0.2">
      <c r="H549" s="6"/>
      <c r="I549" s="4"/>
    </row>
    <row r="550" spans="8:9" x14ac:dyDescent="0.2">
      <c r="H550" s="6"/>
      <c r="I550" s="4"/>
    </row>
    <row r="551" spans="8:9" x14ac:dyDescent="0.2">
      <c r="H551" s="6"/>
      <c r="I551" s="4"/>
    </row>
    <row r="552" spans="8:9" x14ac:dyDescent="0.2">
      <c r="H552" s="6"/>
      <c r="I552" s="4"/>
    </row>
    <row r="553" spans="8:9" x14ac:dyDescent="0.2">
      <c r="H553" s="6"/>
      <c r="I553" s="4"/>
    </row>
    <row r="554" spans="8:9" x14ac:dyDescent="0.2">
      <c r="H554" s="6"/>
      <c r="I554" s="4"/>
    </row>
    <row r="555" spans="8:9" x14ac:dyDescent="0.2">
      <c r="H555" s="6"/>
      <c r="I555" s="4"/>
    </row>
    <row r="556" spans="8:9" x14ac:dyDescent="0.2">
      <c r="H556" s="6"/>
      <c r="I556" s="4"/>
    </row>
    <row r="557" spans="8:9" x14ac:dyDescent="0.2">
      <c r="H557" s="6"/>
      <c r="I557" s="4"/>
    </row>
    <row r="558" spans="8:9" x14ac:dyDescent="0.2">
      <c r="H558" s="6"/>
      <c r="I558" s="4"/>
    </row>
    <row r="559" spans="8:9" x14ac:dyDescent="0.2">
      <c r="H559" s="6"/>
      <c r="I559" s="4"/>
    </row>
    <row r="560" spans="8:9" x14ac:dyDescent="0.2">
      <c r="H560" s="6"/>
      <c r="I560" s="4"/>
    </row>
    <row r="561" spans="8:9" x14ac:dyDescent="0.2">
      <c r="H561" s="6"/>
      <c r="I561" s="4"/>
    </row>
    <row r="562" spans="8:9" x14ac:dyDescent="0.2">
      <c r="H562" s="6"/>
      <c r="I562" s="4"/>
    </row>
    <row r="563" spans="8:9" x14ac:dyDescent="0.2">
      <c r="H563" s="6"/>
      <c r="I563" s="4"/>
    </row>
    <row r="564" spans="8:9" x14ac:dyDescent="0.2">
      <c r="H564" s="6"/>
      <c r="I564" s="4"/>
    </row>
    <row r="565" spans="8:9" x14ac:dyDescent="0.2">
      <c r="H565" s="6"/>
      <c r="I565" s="4"/>
    </row>
    <row r="566" spans="8:9" x14ac:dyDescent="0.2">
      <c r="H566" s="6"/>
      <c r="I566" s="4"/>
    </row>
    <row r="567" spans="8:9" x14ac:dyDescent="0.2">
      <c r="H567" s="6"/>
      <c r="I567" s="4"/>
    </row>
    <row r="568" spans="8:9" x14ac:dyDescent="0.2">
      <c r="H568" s="6"/>
      <c r="I568" s="4"/>
    </row>
    <row r="569" spans="8:9" x14ac:dyDescent="0.2">
      <c r="H569" s="6"/>
      <c r="I569" s="4"/>
    </row>
    <row r="570" spans="8:9" x14ac:dyDescent="0.2">
      <c r="H570" s="6"/>
      <c r="I570" s="4"/>
    </row>
    <row r="571" spans="8:9" x14ac:dyDescent="0.2">
      <c r="H571" s="6"/>
      <c r="I571" s="4"/>
    </row>
    <row r="572" spans="8:9" x14ac:dyDescent="0.2">
      <c r="H572" s="6"/>
      <c r="I572" s="4"/>
    </row>
    <row r="573" spans="8:9" x14ac:dyDescent="0.2">
      <c r="H573" s="6"/>
      <c r="I573" s="4"/>
    </row>
    <row r="574" spans="8:9" x14ac:dyDescent="0.2">
      <c r="H574" s="6"/>
      <c r="I574" s="4"/>
    </row>
    <row r="575" spans="8:9" x14ac:dyDescent="0.2">
      <c r="H575" s="6"/>
      <c r="I575" s="4"/>
    </row>
    <row r="576" spans="8:9" x14ac:dyDescent="0.2">
      <c r="H576" s="6"/>
      <c r="I576" s="4"/>
    </row>
    <row r="577" spans="8:9" x14ac:dyDescent="0.2">
      <c r="H577" s="6"/>
      <c r="I577" s="4"/>
    </row>
    <row r="578" spans="8:9" x14ac:dyDescent="0.2">
      <c r="H578" s="6"/>
      <c r="I578" s="4"/>
    </row>
    <row r="579" spans="8:9" x14ac:dyDescent="0.2">
      <c r="H579" s="6"/>
      <c r="I579" s="4"/>
    </row>
    <row r="580" spans="8:9" x14ac:dyDescent="0.2">
      <c r="H580" s="6"/>
      <c r="I580" s="4"/>
    </row>
    <row r="581" spans="8:9" x14ac:dyDescent="0.2">
      <c r="H581" s="6"/>
      <c r="I581" s="4"/>
    </row>
    <row r="582" spans="8:9" x14ac:dyDescent="0.2">
      <c r="H582" s="6"/>
      <c r="I582" s="4"/>
    </row>
    <row r="583" spans="8:9" x14ac:dyDescent="0.2">
      <c r="H583" s="6"/>
      <c r="I583" s="4"/>
    </row>
    <row r="584" spans="8:9" x14ac:dyDescent="0.2">
      <c r="H584" s="6"/>
      <c r="I584" s="4"/>
    </row>
    <row r="585" spans="8:9" x14ac:dyDescent="0.2">
      <c r="H585" s="6"/>
      <c r="I585" s="4"/>
    </row>
    <row r="586" spans="8:9" x14ac:dyDescent="0.2">
      <c r="H586" s="6"/>
      <c r="I586" s="4"/>
    </row>
    <row r="587" spans="8:9" x14ac:dyDescent="0.2">
      <c r="H587" s="6"/>
      <c r="I587" s="4"/>
    </row>
    <row r="588" spans="8:9" x14ac:dyDescent="0.2">
      <c r="H588" s="6"/>
      <c r="I588" s="4"/>
    </row>
    <row r="589" spans="8:9" x14ac:dyDescent="0.2">
      <c r="H589" s="6"/>
      <c r="I589" s="4"/>
    </row>
    <row r="590" spans="8:9" x14ac:dyDescent="0.2">
      <c r="H590" s="6"/>
      <c r="I590" s="4"/>
    </row>
    <row r="591" spans="8:9" x14ac:dyDescent="0.2">
      <c r="H591" s="6"/>
      <c r="I591" s="4"/>
    </row>
    <row r="592" spans="8:9" x14ac:dyDescent="0.2">
      <c r="H592" s="6"/>
      <c r="I592" s="4"/>
    </row>
    <row r="593" spans="8:9" x14ac:dyDescent="0.2">
      <c r="H593" s="6"/>
      <c r="I593" s="4"/>
    </row>
    <row r="594" spans="8:9" x14ac:dyDescent="0.2">
      <c r="H594" s="6"/>
      <c r="I594" s="4"/>
    </row>
    <row r="595" spans="8:9" x14ac:dyDescent="0.2">
      <c r="H595" s="6"/>
      <c r="I595" s="4"/>
    </row>
    <row r="596" spans="8:9" x14ac:dyDescent="0.2">
      <c r="H596" s="6"/>
      <c r="I596" s="4"/>
    </row>
    <row r="597" spans="8:9" x14ac:dyDescent="0.2">
      <c r="H597" s="6"/>
      <c r="I597" s="4"/>
    </row>
    <row r="598" spans="8:9" x14ac:dyDescent="0.2">
      <c r="H598" s="6"/>
      <c r="I598" s="4"/>
    </row>
    <row r="599" spans="8:9" x14ac:dyDescent="0.2">
      <c r="H599" s="6"/>
      <c r="I599" s="4"/>
    </row>
    <row r="600" spans="8:9" x14ac:dyDescent="0.2">
      <c r="H600" s="6"/>
      <c r="I600" s="4"/>
    </row>
    <row r="601" spans="8:9" x14ac:dyDescent="0.2">
      <c r="H601" s="6"/>
      <c r="I601" s="4"/>
    </row>
    <row r="602" spans="8:9" x14ac:dyDescent="0.2">
      <c r="H602" s="6"/>
      <c r="I602" s="4"/>
    </row>
    <row r="603" spans="8:9" x14ac:dyDescent="0.2">
      <c r="H603" s="6"/>
      <c r="I603" s="4"/>
    </row>
    <row r="604" spans="8:9" x14ac:dyDescent="0.2">
      <c r="H604" s="6"/>
      <c r="I604" s="4"/>
    </row>
    <row r="605" spans="8:9" x14ac:dyDescent="0.2">
      <c r="H605" s="6"/>
      <c r="I605" s="4"/>
    </row>
    <row r="606" spans="8:9" x14ac:dyDescent="0.2">
      <c r="H606" s="6"/>
      <c r="I606" s="4"/>
    </row>
    <row r="607" spans="8:9" x14ac:dyDescent="0.2">
      <c r="H607" s="6"/>
      <c r="I607" s="4"/>
    </row>
    <row r="608" spans="8:9" x14ac:dyDescent="0.2">
      <c r="H608" s="6"/>
      <c r="I608" s="4"/>
    </row>
    <row r="609" spans="8:9" x14ac:dyDescent="0.2">
      <c r="H609" s="6"/>
      <c r="I609" s="4"/>
    </row>
    <row r="610" spans="8:9" x14ac:dyDescent="0.2">
      <c r="H610" s="6"/>
      <c r="I610" s="4"/>
    </row>
    <row r="611" spans="8:9" x14ac:dyDescent="0.2">
      <c r="H611" s="6"/>
      <c r="I611" s="4"/>
    </row>
    <row r="612" spans="8:9" x14ac:dyDescent="0.2">
      <c r="H612" s="6"/>
      <c r="I612" s="4"/>
    </row>
    <row r="613" spans="8:9" x14ac:dyDescent="0.2">
      <c r="H613" s="6"/>
      <c r="I613" s="4"/>
    </row>
    <row r="614" spans="8:9" x14ac:dyDescent="0.2">
      <c r="H614" s="6"/>
      <c r="I614" s="4"/>
    </row>
    <row r="615" spans="8:9" x14ac:dyDescent="0.2">
      <c r="H615" s="6"/>
      <c r="I615" s="4"/>
    </row>
    <row r="616" spans="8:9" x14ac:dyDescent="0.2">
      <c r="H616" s="6"/>
      <c r="I616" s="4"/>
    </row>
    <row r="617" spans="8:9" x14ac:dyDescent="0.2">
      <c r="H617" s="6"/>
      <c r="I617" s="4"/>
    </row>
    <row r="618" spans="8:9" x14ac:dyDescent="0.2">
      <c r="H618" s="6"/>
      <c r="I618" s="4"/>
    </row>
    <row r="619" spans="8:9" x14ac:dyDescent="0.2">
      <c r="H619" s="6"/>
      <c r="I619" s="4"/>
    </row>
    <row r="620" spans="8:9" x14ac:dyDescent="0.2">
      <c r="H620" s="6"/>
      <c r="I620" s="4"/>
    </row>
    <row r="621" spans="8:9" x14ac:dyDescent="0.2">
      <c r="H621" s="6"/>
      <c r="I621" s="4"/>
    </row>
    <row r="622" spans="8:9" x14ac:dyDescent="0.2">
      <c r="H622" s="6"/>
      <c r="I622" s="4"/>
    </row>
    <row r="623" spans="8:9" x14ac:dyDescent="0.2">
      <c r="H623" s="6"/>
      <c r="I623" s="4"/>
    </row>
    <row r="624" spans="8:9" x14ac:dyDescent="0.2">
      <c r="H624" s="6"/>
      <c r="I624" s="4"/>
    </row>
    <row r="625" spans="8:9" x14ac:dyDescent="0.2">
      <c r="H625" s="6"/>
      <c r="I625" s="4"/>
    </row>
    <row r="626" spans="8:9" x14ac:dyDescent="0.2">
      <c r="H626" s="6"/>
      <c r="I626" s="4"/>
    </row>
    <row r="627" spans="8:9" x14ac:dyDescent="0.2">
      <c r="H627" s="6"/>
      <c r="I627" s="4"/>
    </row>
    <row r="628" spans="8:9" x14ac:dyDescent="0.2">
      <c r="H628" s="6"/>
      <c r="I628" s="4"/>
    </row>
    <row r="629" spans="8:9" x14ac:dyDescent="0.2">
      <c r="H629" s="6"/>
      <c r="I629" s="4"/>
    </row>
    <row r="630" spans="8:9" x14ac:dyDescent="0.2">
      <c r="H630" s="6"/>
      <c r="I630" s="4"/>
    </row>
    <row r="631" spans="8:9" x14ac:dyDescent="0.2">
      <c r="H631" s="6"/>
      <c r="I631" s="4"/>
    </row>
    <row r="632" spans="8:9" x14ac:dyDescent="0.2">
      <c r="H632" s="6"/>
      <c r="I632" s="4"/>
    </row>
    <row r="633" spans="8:9" x14ac:dyDescent="0.2">
      <c r="H633" s="6"/>
      <c r="I633" s="4"/>
    </row>
    <row r="634" spans="8:9" x14ac:dyDescent="0.2">
      <c r="H634" s="6"/>
      <c r="I634" s="4"/>
    </row>
    <row r="635" spans="8:9" x14ac:dyDescent="0.2">
      <c r="H635" s="6"/>
      <c r="I635" s="4"/>
    </row>
    <row r="636" spans="8:9" x14ac:dyDescent="0.2">
      <c r="H636" s="6"/>
      <c r="I636" s="4"/>
    </row>
    <row r="637" spans="8:9" x14ac:dyDescent="0.2">
      <c r="H637" s="6"/>
      <c r="I637" s="4"/>
    </row>
    <row r="638" spans="8:9" x14ac:dyDescent="0.2">
      <c r="H638" s="6"/>
      <c r="I638" s="4"/>
    </row>
    <row r="639" spans="8:9" x14ac:dyDescent="0.2">
      <c r="H639" s="6"/>
      <c r="I639" s="4"/>
    </row>
    <row r="640" spans="8:9" x14ac:dyDescent="0.2">
      <c r="H640" s="6"/>
      <c r="I640" s="4"/>
    </row>
    <row r="641" spans="8:9" x14ac:dyDescent="0.2">
      <c r="H641" s="6"/>
      <c r="I641" s="4"/>
    </row>
    <row r="642" spans="8:9" x14ac:dyDescent="0.2">
      <c r="H642" s="6"/>
      <c r="I642" s="4"/>
    </row>
    <row r="643" spans="8:9" x14ac:dyDescent="0.2">
      <c r="H643" s="6"/>
      <c r="I643" s="4"/>
    </row>
    <row r="644" spans="8:9" x14ac:dyDescent="0.2">
      <c r="H644" s="6"/>
      <c r="I644" s="4"/>
    </row>
    <row r="645" spans="8:9" x14ac:dyDescent="0.2">
      <c r="H645" s="6"/>
      <c r="I645" s="4"/>
    </row>
    <row r="646" spans="8:9" x14ac:dyDescent="0.2">
      <c r="H646" s="6"/>
      <c r="I646" s="4"/>
    </row>
    <row r="647" spans="8:9" x14ac:dyDescent="0.2">
      <c r="H647" s="6"/>
      <c r="I647" s="4"/>
    </row>
    <row r="648" spans="8:9" x14ac:dyDescent="0.2">
      <c r="H648" s="6"/>
      <c r="I648" s="4"/>
    </row>
    <row r="649" spans="8:9" x14ac:dyDescent="0.2">
      <c r="H649" s="6"/>
      <c r="I649" s="4"/>
    </row>
    <row r="650" spans="8:9" x14ac:dyDescent="0.2">
      <c r="H650" s="6"/>
      <c r="I650" s="4"/>
    </row>
    <row r="651" spans="8:9" x14ac:dyDescent="0.2">
      <c r="H651" s="6"/>
      <c r="I651" s="4"/>
    </row>
    <row r="652" spans="8:9" x14ac:dyDescent="0.2">
      <c r="H652" s="6"/>
      <c r="I652" s="4"/>
    </row>
    <row r="653" spans="8:9" x14ac:dyDescent="0.2">
      <c r="H653" s="6"/>
      <c r="I653" s="4"/>
    </row>
    <row r="654" spans="8:9" x14ac:dyDescent="0.2">
      <c r="H654" s="6"/>
      <c r="I654" s="4"/>
    </row>
    <row r="655" spans="8:9" x14ac:dyDescent="0.2">
      <c r="H655" s="6"/>
      <c r="I655" s="4"/>
    </row>
    <row r="656" spans="8:9" x14ac:dyDescent="0.2">
      <c r="H656" s="6"/>
      <c r="I656" s="4"/>
    </row>
    <row r="657" spans="8:9" x14ac:dyDescent="0.2">
      <c r="H657" s="6"/>
      <c r="I657" s="4"/>
    </row>
    <row r="658" spans="8:9" x14ac:dyDescent="0.2">
      <c r="H658" s="6"/>
      <c r="I658" s="4"/>
    </row>
    <row r="659" spans="8:9" x14ac:dyDescent="0.2">
      <c r="H659" s="6"/>
      <c r="I659" s="4"/>
    </row>
    <row r="660" spans="8:9" x14ac:dyDescent="0.2">
      <c r="H660" s="6"/>
      <c r="I660" s="4"/>
    </row>
    <row r="661" spans="8:9" x14ac:dyDescent="0.2">
      <c r="H661" s="6"/>
      <c r="I661" s="4"/>
    </row>
    <row r="662" spans="8:9" x14ac:dyDescent="0.2">
      <c r="H662" s="6"/>
      <c r="I662" s="4"/>
    </row>
    <row r="663" spans="8:9" x14ac:dyDescent="0.2">
      <c r="H663" s="6"/>
      <c r="I663" s="4"/>
    </row>
    <row r="664" spans="8:9" x14ac:dyDescent="0.2">
      <c r="H664" s="6"/>
      <c r="I664" s="4"/>
    </row>
    <row r="665" spans="8:9" x14ac:dyDescent="0.2">
      <c r="H665" s="6"/>
      <c r="I665" s="4"/>
    </row>
    <row r="666" spans="8:9" x14ac:dyDescent="0.2">
      <c r="H666" s="6"/>
      <c r="I666" s="4"/>
    </row>
    <row r="667" spans="8:9" x14ac:dyDescent="0.2">
      <c r="H667" s="6"/>
      <c r="I667" s="4"/>
    </row>
    <row r="668" spans="8:9" x14ac:dyDescent="0.2">
      <c r="H668" s="6"/>
      <c r="I668" s="4"/>
    </row>
    <row r="669" spans="8:9" x14ac:dyDescent="0.2">
      <c r="H669" s="6"/>
      <c r="I669" s="4"/>
    </row>
    <row r="670" spans="8:9" x14ac:dyDescent="0.2">
      <c r="H670" s="6"/>
      <c r="I670" s="4"/>
    </row>
    <row r="671" spans="8:9" x14ac:dyDescent="0.2">
      <c r="H671" s="6"/>
      <c r="I671" s="4"/>
    </row>
    <row r="672" spans="8:9" x14ac:dyDescent="0.2">
      <c r="H672" s="6"/>
      <c r="I672" s="4"/>
    </row>
    <row r="673" spans="8:9" x14ac:dyDescent="0.2">
      <c r="H673" s="6"/>
      <c r="I673" s="4"/>
    </row>
    <row r="674" spans="8:9" x14ac:dyDescent="0.2">
      <c r="H674" s="6"/>
      <c r="I674" s="4"/>
    </row>
    <row r="675" spans="8:9" x14ac:dyDescent="0.2">
      <c r="H675" s="6"/>
      <c r="I675" s="4"/>
    </row>
    <row r="676" spans="8:9" x14ac:dyDescent="0.2">
      <c r="H676" s="6"/>
      <c r="I676" s="4"/>
    </row>
    <row r="677" spans="8:9" x14ac:dyDescent="0.2">
      <c r="H677" s="6"/>
      <c r="I677" s="4"/>
    </row>
    <row r="678" spans="8:9" x14ac:dyDescent="0.2">
      <c r="H678" s="6"/>
      <c r="I678" s="4"/>
    </row>
    <row r="679" spans="8:9" x14ac:dyDescent="0.2">
      <c r="H679" s="6"/>
      <c r="I679" s="4"/>
    </row>
    <row r="680" spans="8:9" x14ac:dyDescent="0.2">
      <c r="H680" s="6"/>
      <c r="I680" s="4"/>
    </row>
    <row r="681" spans="8:9" x14ac:dyDescent="0.2">
      <c r="H681" s="6"/>
      <c r="I681" s="4"/>
    </row>
    <row r="682" spans="8:9" x14ac:dyDescent="0.2">
      <c r="H682" s="6"/>
      <c r="I682" s="4"/>
    </row>
    <row r="683" spans="8:9" x14ac:dyDescent="0.2">
      <c r="H683" s="6"/>
      <c r="I683" s="4"/>
    </row>
    <row r="684" spans="8:9" x14ac:dyDescent="0.2">
      <c r="H684" s="6"/>
      <c r="I684" s="4"/>
    </row>
    <row r="685" spans="8:9" x14ac:dyDescent="0.2">
      <c r="H685" s="6"/>
      <c r="I685" s="4"/>
    </row>
    <row r="686" spans="8:9" x14ac:dyDescent="0.2">
      <c r="H686" s="6"/>
      <c r="I686" s="4"/>
    </row>
    <row r="687" spans="8:9" x14ac:dyDescent="0.2">
      <c r="H687" s="6"/>
      <c r="I687" s="4"/>
    </row>
    <row r="688" spans="8:9" x14ac:dyDescent="0.2">
      <c r="H688" s="6"/>
      <c r="I688" s="4"/>
    </row>
    <row r="689" spans="8:9" x14ac:dyDescent="0.2">
      <c r="H689" s="6"/>
      <c r="I689" s="4"/>
    </row>
    <row r="690" spans="8:9" x14ac:dyDescent="0.2">
      <c r="H690" s="6"/>
      <c r="I690" s="4"/>
    </row>
    <row r="691" spans="8:9" x14ac:dyDescent="0.2">
      <c r="H691" s="6"/>
      <c r="I691" s="4"/>
    </row>
    <row r="692" spans="8:9" x14ac:dyDescent="0.2">
      <c r="H692" s="6"/>
      <c r="I692" s="4"/>
    </row>
    <row r="693" spans="8:9" x14ac:dyDescent="0.2">
      <c r="H693" s="6"/>
      <c r="I693" s="4"/>
    </row>
    <row r="694" spans="8:9" x14ac:dyDescent="0.2">
      <c r="H694" s="6"/>
      <c r="I694" s="4"/>
    </row>
    <row r="695" spans="8:9" x14ac:dyDescent="0.2">
      <c r="H695" s="6"/>
      <c r="I695" s="4"/>
    </row>
    <row r="696" spans="8:9" x14ac:dyDescent="0.2">
      <c r="H696" s="6"/>
      <c r="I696" s="4"/>
    </row>
    <row r="697" spans="8:9" x14ac:dyDescent="0.2">
      <c r="H697" s="6"/>
      <c r="I697" s="4"/>
    </row>
    <row r="698" spans="8:9" x14ac:dyDescent="0.2">
      <c r="H698" s="6"/>
      <c r="I698" s="4"/>
    </row>
    <row r="699" spans="8:9" x14ac:dyDescent="0.2">
      <c r="H699" s="6"/>
      <c r="I699" s="4"/>
    </row>
    <row r="700" spans="8:9" x14ac:dyDescent="0.2">
      <c r="H700" s="6"/>
      <c r="I700" s="4"/>
    </row>
    <row r="701" spans="8:9" x14ac:dyDescent="0.2">
      <c r="H701" s="6"/>
      <c r="I701" s="4"/>
    </row>
    <row r="702" spans="8:9" x14ac:dyDescent="0.2">
      <c r="H702" s="6"/>
      <c r="I702" s="4"/>
    </row>
    <row r="703" spans="8:9" x14ac:dyDescent="0.2">
      <c r="H703" s="6"/>
      <c r="I703" s="4"/>
    </row>
    <row r="704" spans="8:9" x14ac:dyDescent="0.2">
      <c r="H704" s="6"/>
      <c r="I704" s="4"/>
    </row>
    <row r="705" spans="8:9" x14ac:dyDescent="0.2">
      <c r="H705" s="6"/>
      <c r="I705" s="4"/>
    </row>
    <row r="706" spans="8:9" x14ac:dyDescent="0.2">
      <c r="H706" s="6"/>
      <c r="I706" s="4"/>
    </row>
    <row r="707" spans="8:9" x14ac:dyDescent="0.2">
      <c r="H707" s="6"/>
      <c r="I707" s="4"/>
    </row>
    <row r="708" spans="8:9" x14ac:dyDescent="0.2">
      <c r="H708" s="6"/>
      <c r="I708" s="4"/>
    </row>
    <row r="709" spans="8:9" x14ac:dyDescent="0.2">
      <c r="H709" s="6"/>
      <c r="I709" s="4"/>
    </row>
    <row r="710" spans="8:9" x14ac:dyDescent="0.2">
      <c r="H710" s="6"/>
      <c r="I710" s="4"/>
    </row>
    <row r="711" spans="8:9" x14ac:dyDescent="0.2">
      <c r="H711" s="6"/>
      <c r="I711" s="4"/>
    </row>
    <row r="712" spans="8:9" x14ac:dyDescent="0.2">
      <c r="H712" s="6"/>
      <c r="I712" s="4"/>
    </row>
    <row r="713" spans="8:9" x14ac:dyDescent="0.2">
      <c r="H713" s="6"/>
      <c r="I713" s="4"/>
    </row>
    <row r="714" spans="8:9" x14ac:dyDescent="0.2">
      <c r="H714" s="6"/>
      <c r="I714" s="4"/>
    </row>
    <row r="715" spans="8:9" x14ac:dyDescent="0.2">
      <c r="H715" s="6"/>
      <c r="I715" s="4"/>
    </row>
    <row r="716" spans="8:9" x14ac:dyDescent="0.2">
      <c r="H716" s="6"/>
      <c r="I716" s="4"/>
    </row>
    <row r="717" spans="8:9" x14ac:dyDescent="0.2">
      <c r="H717" s="6"/>
      <c r="I717" s="4"/>
    </row>
    <row r="718" spans="8:9" x14ac:dyDescent="0.2">
      <c r="H718" s="6"/>
      <c r="I718" s="4"/>
    </row>
    <row r="719" spans="8:9" x14ac:dyDescent="0.2">
      <c r="H719" s="6"/>
      <c r="I719" s="4"/>
    </row>
    <row r="720" spans="8:9" x14ac:dyDescent="0.2">
      <c r="H720" s="6"/>
      <c r="I720" s="4"/>
    </row>
    <row r="721" spans="8:9" x14ac:dyDescent="0.2">
      <c r="H721" s="6"/>
      <c r="I721" s="4"/>
    </row>
    <row r="722" spans="8:9" x14ac:dyDescent="0.2">
      <c r="H722" s="6"/>
      <c r="I722" s="4"/>
    </row>
    <row r="723" spans="8:9" x14ac:dyDescent="0.2">
      <c r="H723" s="6"/>
      <c r="I723" s="4"/>
    </row>
    <row r="724" spans="8:9" x14ac:dyDescent="0.2">
      <c r="H724" s="6"/>
      <c r="I724" s="4"/>
    </row>
    <row r="725" spans="8:9" x14ac:dyDescent="0.2">
      <c r="H725" s="6"/>
      <c r="I725" s="4"/>
    </row>
    <row r="726" spans="8:9" x14ac:dyDescent="0.2">
      <c r="H726" s="6"/>
      <c r="I726" s="4"/>
    </row>
    <row r="727" spans="8:9" x14ac:dyDescent="0.2">
      <c r="H727" s="6"/>
      <c r="I727" s="4"/>
    </row>
    <row r="728" spans="8:9" x14ac:dyDescent="0.2">
      <c r="H728" s="6"/>
      <c r="I728" s="4"/>
    </row>
    <row r="729" spans="8:9" x14ac:dyDescent="0.2">
      <c r="H729" s="6"/>
      <c r="I729" s="4"/>
    </row>
    <row r="730" spans="8:9" x14ac:dyDescent="0.2">
      <c r="H730" s="6"/>
      <c r="I730" s="4"/>
    </row>
    <row r="731" spans="8:9" x14ac:dyDescent="0.2">
      <c r="H731" s="6"/>
      <c r="I731" s="4"/>
    </row>
    <row r="732" spans="8:9" x14ac:dyDescent="0.2">
      <c r="H732" s="6"/>
      <c r="I732" s="4"/>
    </row>
    <row r="733" spans="8:9" x14ac:dyDescent="0.2">
      <c r="H733" s="6"/>
      <c r="I733" s="4"/>
    </row>
    <row r="734" spans="8:9" x14ac:dyDescent="0.2">
      <c r="H734" s="6"/>
      <c r="I734" s="4"/>
    </row>
    <row r="735" spans="8:9" x14ac:dyDescent="0.2">
      <c r="H735" s="6"/>
      <c r="I735" s="4"/>
    </row>
    <row r="736" spans="8:9" x14ac:dyDescent="0.2">
      <c r="H736" s="6"/>
      <c r="I736" s="4"/>
    </row>
    <row r="737" spans="8:9" x14ac:dyDescent="0.2">
      <c r="H737" s="6"/>
      <c r="I737" s="4"/>
    </row>
    <row r="738" spans="8:9" x14ac:dyDescent="0.2">
      <c r="H738" s="6"/>
      <c r="I738" s="4"/>
    </row>
    <row r="739" spans="8:9" x14ac:dyDescent="0.2">
      <c r="H739" s="6"/>
      <c r="I739" s="4"/>
    </row>
    <row r="740" spans="8:9" x14ac:dyDescent="0.2">
      <c r="H740" s="6"/>
      <c r="I740" s="4"/>
    </row>
    <row r="741" spans="8:9" x14ac:dyDescent="0.2">
      <c r="H741" s="6"/>
      <c r="I741" s="4"/>
    </row>
    <row r="742" spans="8:9" x14ac:dyDescent="0.2">
      <c r="H742" s="6"/>
      <c r="I742" s="4"/>
    </row>
    <row r="743" spans="8:9" x14ac:dyDescent="0.2">
      <c r="H743" s="6"/>
      <c r="I743" s="4"/>
    </row>
    <row r="744" spans="8:9" x14ac:dyDescent="0.2">
      <c r="H744" s="6"/>
      <c r="I744" s="4"/>
    </row>
    <row r="745" spans="8:9" x14ac:dyDescent="0.2">
      <c r="H745" s="6"/>
      <c r="I745" s="4"/>
    </row>
    <row r="746" spans="8:9" x14ac:dyDescent="0.2">
      <c r="H746" s="6"/>
      <c r="I746" s="4"/>
    </row>
    <row r="747" spans="8:9" x14ac:dyDescent="0.2">
      <c r="H747" s="6"/>
      <c r="I747" s="4"/>
    </row>
    <row r="748" spans="8:9" x14ac:dyDescent="0.2">
      <c r="H748" s="6"/>
      <c r="I748" s="4"/>
    </row>
    <row r="749" spans="8:9" x14ac:dyDescent="0.2">
      <c r="H749" s="6"/>
      <c r="I749" s="4"/>
    </row>
    <row r="750" spans="8:9" x14ac:dyDescent="0.2">
      <c r="H750" s="6"/>
      <c r="I750" s="4"/>
    </row>
    <row r="751" spans="8:9" x14ac:dyDescent="0.2">
      <c r="H751" s="6"/>
      <c r="I751" s="4"/>
    </row>
    <row r="752" spans="8:9" x14ac:dyDescent="0.2">
      <c r="H752" s="6"/>
      <c r="I752" s="4"/>
    </row>
    <row r="753" spans="8:9" x14ac:dyDescent="0.2">
      <c r="H753" s="6"/>
      <c r="I753" s="4"/>
    </row>
    <row r="754" spans="8:9" x14ac:dyDescent="0.2">
      <c r="H754" s="6"/>
      <c r="I754" s="4"/>
    </row>
    <row r="755" spans="8:9" x14ac:dyDescent="0.2">
      <c r="H755" s="6"/>
      <c r="I755" s="4"/>
    </row>
    <row r="756" spans="8:9" x14ac:dyDescent="0.2">
      <c r="H756" s="6"/>
      <c r="I756" s="4"/>
    </row>
    <row r="757" spans="8:9" x14ac:dyDescent="0.2">
      <c r="H757" s="6"/>
      <c r="I757" s="4"/>
    </row>
    <row r="758" spans="8:9" x14ac:dyDescent="0.2">
      <c r="H758" s="6"/>
      <c r="I758" s="4"/>
    </row>
    <row r="759" spans="8:9" x14ac:dyDescent="0.2">
      <c r="H759" s="6"/>
      <c r="I759" s="4"/>
    </row>
    <row r="760" spans="8:9" x14ac:dyDescent="0.2">
      <c r="H760" s="6"/>
      <c r="I760" s="4"/>
    </row>
    <row r="761" spans="8:9" x14ac:dyDescent="0.2">
      <c r="H761" s="6"/>
      <c r="I761" s="4"/>
    </row>
    <row r="762" spans="8:9" x14ac:dyDescent="0.2">
      <c r="H762" s="6"/>
      <c r="I762" s="4"/>
    </row>
    <row r="763" spans="8:9" x14ac:dyDescent="0.2">
      <c r="H763" s="6"/>
      <c r="I763" s="4"/>
    </row>
    <row r="764" spans="8:9" x14ac:dyDescent="0.2">
      <c r="H764" s="6"/>
      <c r="I764" s="4"/>
    </row>
    <row r="765" spans="8:9" x14ac:dyDescent="0.2">
      <c r="H765" s="6"/>
      <c r="I765" s="4"/>
    </row>
    <row r="766" spans="8:9" x14ac:dyDescent="0.2">
      <c r="H766" s="6"/>
      <c r="I766" s="4"/>
    </row>
    <row r="767" spans="8:9" x14ac:dyDescent="0.2">
      <c r="H767" s="6"/>
      <c r="I767" s="4"/>
    </row>
    <row r="768" spans="8:9" x14ac:dyDescent="0.2">
      <c r="H768" s="6"/>
      <c r="I768" s="4"/>
    </row>
    <row r="769" spans="8:9" x14ac:dyDescent="0.2">
      <c r="H769" s="6"/>
      <c r="I769" s="4"/>
    </row>
    <row r="770" spans="8:9" x14ac:dyDescent="0.2">
      <c r="H770" s="6"/>
      <c r="I770" s="4"/>
    </row>
    <row r="771" spans="8:9" x14ac:dyDescent="0.2">
      <c r="H771" s="6"/>
      <c r="I771" s="4"/>
    </row>
    <row r="772" spans="8:9" x14ac:dyDescent="0.2">
      <c r="H772" s="6"/>
      <c r="I772" s="4"/>
    </row>
    <row r="773" spans="8:9" x14ac:dyDescent="0.2">
      <c r="H773" s="6"/>
      <c r="I773" s="4"/>
    </row>
    <row r="774" spans="8:9" x14ac:dyDescent="0.2">
      <c r="H774" s="6"/>
      <c r="I774" s="4"/>
    </row>
    <row r="775" spans="8:9" x14ac:dyDescent="0.2">
      <c r="H775" s="6"/>
      <c r="I775" s="4"/>
    </row>
    <row r="776" spans="8:9" x14ac:dyDescent="0.2">
      <c r="H776" s="6"/>
      <c r="I776" s="4"/>
    </row>
    <row r="777" spans="8:9" x14ac:dyDescent="0.2">
      <c r="H777" s="6"/>
      <c r="I777" s="4"/>
    </row>
    <row r="778" spans="8:9" x14ac:dyDescent="0.2">
      <c r="H778" s="6"/>
      <c r="I778" s="4"/>
    </row>
    <row r="779" spans="8:9" x14ac:dyDescent="0.2">
      <c r="H779" s="6"/>
      <c r="I779" s="4"/>
    </row>
    <row r="780" spans="8:9" x14ac:dyDescent="0.2">
      <c r="H780" s="6"/>
      <c r="I780" s="4"/>
    </row>
    <row r="781" spans="8:9" x14ac:dyDescent="0.2">
      <c r="H781" s="6"/>
      <c r="I781" s="4"/>
    </row>
    <row r="782" spans="8:9" x14ac:dyDescent="0.2">
      <c r="H782" s="6"/>
      <c r="I782" s="4"/>
    </row>
    <row r="783" spans="8:9" x14ac:dyDescent="0.2">
      <c r="H783" s="6"/>
      <c r="I783" s="4"/>
    </row>
    <row r="784" spans="8:9" x14ac:dyDescent="0.2">
      <c r="H784" s="6"/>
      <c r="I784" s="4"/>
    </row>
    <row r="785" spans="8:9" x14ac:dyDescent="0.2">
      <c r="H785" s="6"/>
      <c r="I785" s="4"/>
    </row>
    <row r="786" spans="8:9" x14ac:dyDescent="0.2">
      <c r="H786" s="6"/>
      <c r="I786" s="4"/>
    </row>
    <row r="787" spans="8:9" x14ac:dyDescent="0.2">
      <c r="H787" s="6"/>
      <c r="I787" s="4"/>
    </row>
    <row r="788" spans="8:9" x14ac:dyDescent="0.2">
      <c r="H788" s="6"/>
      <c r="I788" s="4"/>
    </row>
    <row r="789" spans="8:9" x14ac:dyDescent="0.2">
      <c r="H789" s="6"/>
      <c r="I789" s="4"/>
    </row>
    <row r="790" spans="8:9" x14ac:dyDescent="0.2">
      <c r="H790" s="6"/>
      <c r="I790" s="4"/>
    </row>
    <row r="791" spans="8:9" x14ac:dyDescent="0.2">
      <c r="H791" s="6"/>
      <c r="I791" s="4"/>
    </row>
    <row r="792" spans="8:9" x14ac:dyDescent="0.2">
      <c r="H792" s="6"/>
      <c r="I792" s="4"/>
    </row>
    <row r="793" spans="8:9" x14ac:dyDescent="0.2">
      <c r="H793" s="6"/>
      <c r="I793" s="4"/>
    </row>
    <row r="794" spans="8:9" x14ac:dyDescent="0.2">
      <c r="H794" s="6"/>
      <c r="I794" s="4"/>
    </row>
    <row r="795" spans="8:9" x14ac:dyDescent="0.2">
      <c r="H795" s="6"/>
      <c r="I795" s="4"/>
    </row>
    <row r="796" spans="8:9" x14ac:dyDescent="0.2">
      <c r="H796" s="6"/>
      <c r="I796" s="4"/>
    </row>
    <row r="797" spans="8:9" x14ac:dyDescent="0.2">
      <c r="H797" s="6"/>
      <c r="I797" s="4"/>
    </row>
    <row r="798" spans="8:9" x14ac:dyDescent="0.2">
      <c r="H798" s="6"/>
      <c r="I798" s="4"/>
    </row>
    <row r="799" spans="8:9" x14ac:dyDescent="0.2">
      <c r="H799" s="6"/>
      <c r="I799" s="4"/>
    </row>
    <row r="800" spans="8:9" x14ac:dyDescent="0.2">
      <c r="H800" s="6"/>
      <c r="I800" s="4"/>
    </row>
    <row r="801" spans="8:9" x14ac:dyDescent="0.2">
      <c r="H801" s="6"/>
      <c r="I801" s="4"/>
    </row>
    <row r="802" spans="8:9" x14ac:dyDescent="0.2">
      <c r="H802" s="6"/>
      <c r="I802" s="4"/>
    </row>
    <row r="803" spans="8:9" x14ac:dyDescent="0.2">
      <c r="H803" s="6"/>
      <c r="I803" s="4"/>
    </row>
    <row r="804" spans="8:9" x14ac:dyDescent="0.2">
      <c r="H804" s="6"/>
      <c r="I804" s="4"/>
    </row>
    <row r="805" spans="8:9" x14ac:dyDescent="0.2">
      <c r="H805" s="6"/>
      <c r="I805" s="4"/>
    </row>
    <row r="806" spans="8:9" x14ac:dyDescent="0.2">
      <c r="H806" s="6"/>
      <c r="I806" s="4"/>
    </row>
    <row r="807" spans="8:9" x14ac:dyDescent="0.2">
      <c r="H807" s="6"/>
      <c r="I807" s="4"/>
    </row>
    <row r="808" spans="8:9" x14ac:dyDescent="0.2">
      <c r="H808" s="6"/>
      <c r="I808" s="4"/>
    </row>
    <row r="809" spans="8:9" x14ac:dyDescent="0.2">
      <c r="H809" s="6"/>
      <c r="I809" s="4"/>
    </row>
    <row r="810" spans="8:9" x14ac:dyDescent="0.2">
      <c r="H810" s="6"/>
      <c r="I810" s="4"/>
    </row>
    <row r="811" spans="8:9" x14ac:dyDescent="0.2">
      <c r="H811" s="6"/>
      <c r="I811" s="4"/>
    </row>
    <row r="812" spans="8:9" x14ac:dyDescent="0.2">
      <c r="H812" s="6"/>
      <c r="I812" s="4"/>
    </row>
    <row r="813" spans="8:9" x14ac:dyDescent="0.2">
      <c r="H813" s="6"/>
      <c r="I813" s="4"/>
    </row>
    <row r="814" spans="8:9" x14ac:dyDescent="0.2">
      <c r="H814" s="6"/>
      <c r="I814" s="4"/>
    </row>
    <row r="815" spans="8:9" x14ac:dyDescent="0.2">
      <c r="H815" s="6"/>
      <c r="I815" s="4"/>
    </row>
    <row r="816" spans="8:9" x14ac:dyDescent="0.2">
      <c r="H816" s="6"/>
      <c r="I816" s="4"/>
    </row>
    <row r="817" spans="8:9" x14ac:dyDescent="0.2">
      <c r="H817" s="6"/>
      <c r="I817" s="4"/>
    </row>
    <row r="818" spans="8:9" x14ac:dyDescent="0.2">
      <c r="H818" s="6"/>
      <c r="I818" s="4"/>
    </row>
    <row r="819" spans="8:9" x14ac:dyDescent="0.2">
      <c r="H819" s="6"/>
      <c r="I819" s="4"/>
    </row>
    <row r="820" spans="8:9" x14ac:dyDescent="0.2">
      <c r="H820" s="6"/>
      <c r="I820" s="4"/>
    </row>
    <row r="821" spans="8:9" x14ac:dyDescent="0.2">
      <c r="H821" s="6"/>
      <c r="I821" s="4"/>
    </row>
    <row r="822" spans="8:9" x14ac:dyDescent="0.2">
      <c r="H822" s="6"/>
      <c r="I822" s="4"/>
    </row>
    <row r="823" spans="8:9" x14ac:dyDescent="0.2">
      <c r="H823" s="6"/>
      <c r="I823" s="4"/>
    </row>
    <row r="824" spans="8:9" x14ac:dyDescent="0.2">
      <c r="H824" s="6"/>
      <c r="I824" s="4"/>
    </row>
    <row r="825" spans="8:9" x14ac:dyDescent="0.2">
      <c r="H825" s="6"/>
      <c r="I825" s="4"/>
    </row>
    <row r="826" spans="8:9" x14ac:dyDescent="0.2">
      <c r="H826" s="6"/>
      <c r="I826" s="4"/>
    </row>
    <row r="827" spans="8:9" x14ac:dyDescent="0.2">
      <c r="H827" s="6"/>
      <c r="I827" s="4"/>
    </row>
    <row r="828" spans="8:9" x14ac:dyDescent="0.2">
      <c r="H828" s="6"/>
      <c r="I828" s="4"/>
    </row>
    <row r="829" spans="8:9" x14ac:dyDescent="0.2">
      <c r="H829" s="6"/>
      <c r="I829" s="4"/>
    </row>
    <row r="830" spans="8:9" x14ac:dyDescent="0.2">
      <c r="H830" s="6"/>
      <c r="I830" s="4"/>
    </row>
    <row r="831" spans="8:9" x14ac:dyDescent="0.2">
      <c r="H831" s="6"/>
      <c r="I831" s="4"/>
    </row>
    <row r="832" spans="8:9" x14ac:dyDescent="0.2">
      <c r="H832" s="6"/>
      <c r="I832" s="4"/>
    </row>
    <row r="833" spans="8:9" x14ac:dyDescent="0.2">
      <c r="H833" s="6"/>
      <c r="I833" s="4"/>
    </row>
    <row r="834" spans="8:9" x14ac:dyDescent="0.2">
      <c r="H834" s="6"/>
      <c r="I834" s="4"/>
    </row>
    <row r="835" spans="8:9" x14ac:dyDescent="0.2">
      <c r="H835" s="6"/>
      <c r="I835" s="4"/>
    </row>
    <row r="836" spans="8:9" x14ac:dyDescent="0.2">
      <c r="H836" s="6"/>
      <c r="I836" s="4"/>
    </row>
    <row r="837" spans="8:9" x14ac:dyDescent="0.2">
      <c r="H837" s="6"/>
      <c r="I837" s="4"/>
    </row>
    <row r="838" spans="8:9" x14ac:dyDescent="0.2">
      <c r="H838" s="6"/>
      <c r="I838" s="4"/>
    </row>
    <row r="839" spans="8:9" x14ac:dyDescent="0.2">
      <c r="H839" s="6"/>
      <c r="I839" s="4"/>
    </row>
    <row r="840" spans="8:9" x14ac:dyDescent="0.2">
      <c r="H840" s="6"/>
      <c r="I840" s="4"/>
    </row>
    <row r="841" spans="8:9" x14ac:dyDescent="0.2">
      <c r="H841" s="6"/>
      <c r="I841" s="4"/>
    </row>
    <row r="842" spans="8:9" x14ac:dyDescent="0.2">
      <c r="H842" s="6"/>
      <c r="I842" s="4"/>
    </row>
    <row r="843" spans="8:9" x14ac:dyDescent="0.2">
      <c r="H843" s="6"/>
      <c r="I843" s="4"/>
    </row>
    <row r="844" spans="8:9" x14ac:dyDescent="0.2">
      <c r="H844" s="6"/>
      <c r="I844" s="4"/>
    </row>
    <row r="845" spans="8:9" x14ac:dyDescent="0.2">
      <c r="H845" s="6"/>
      <c r="I845" s="4"/>
    </row>
    <row r="846" spans="8:9" x14ac:dyDescent="0.2">
      <c r="H846" s="6"/>
      <c r="I846" s="4"/>
    </row>
    <row r="847" spans="8:9" x14ac:dyDescent="0.2">
      <c r="H847" s="6"/>
      <c r="I847" s="4"/>
    </row>
    <row r="848" spans="8:9" x14ac:dyDescent="0.2">
      <c r="H848" s="6"/>
      <c r="I848" s="4"/>
    </row>
    <row r="849" spans="8:9" x14ac:dyDescent="0.2">
      <c r="H849" s="6"/>
      <c r="I849" s="4"/>
    </row>
    <row r="850" spans="8:9" x14ac:dyDescent="0.2">
      <c r="H850" s="6"/>
      <c r="I850" s="4"/>
    </row>
    <row r="851" spans="8:9" x14ac:dyDescent="0.2">
      <c r="H851" s="6"/>
      <c r="I851" s="4"/>
    </row>
    <row r="852" spans="8:9" x14ac:dyDescent="0.2">
      <c r="H852" s="6"/>
      <c r="I852" s="4"/>
    </row>
    <row r="853" spans="8:9" x14ac:dyDescent="0.2">
      <c r="H853" s="6"/>
      <c r="I853" s="4"/>
    </row>
    <row r="854" spans="8:9" x14ac:dyDescent="0.2">
      <c r="H854" s="6"/>
      <c r="I854" s="4"/>
    </row>
    <row r="855" spans="8:9" x14ac:dyDescent="0.2">
      <c r="H855" s="6"/>
      <c r="I855" s="4"/>
    </row>
    <row r="856" spans="8:9" x14ac:dyDescent="0.2">
      <c r="H856" s="6"/>
      <c r="I856" s="4"/>
    </row>
    <row r="857" spans="8:9" x14ac:dyDescent="0.2">
      <c r="H857" s="6"/>
      <c r="I857" s="4"/>
    </row>
    <row r="858" spans="8:9" x14ac:dyDescent="0.2">
      <c r="H858" s="6"/>
      <c r="I858" s="4"/>
    </row>
    <row r="859" spans="8:9" x14ac:dyDescent="0.2">
      <c r="H859" s="6"/>
      <c r="I859" s="4"/>
    </row>
    <row r="860" spans="8:9" x14ac:dyDescent="0.2">
      <c r="H860" s="6"/>
      <c r="I860" s="4"/>
    </row>
    <row r="861" spans="8:9" x14ac:dyDescent="0.2">
      <c r="H861" s="6"/>
      <c r="I861" s="4"/>
    </row>
    <row r="862" spans="8:9" x14ac:dyDescent="0.2">
      <c r="H862" s="6"/>
      <c r="I862" s="4"/>
    </row>
    <row r="863" spans="8:9" x14ac:dyDescent="0.2">
      <c r="H863" s="6"/>
      <c r="I863" s="4"/>
    </row>
    <row r="864" spans="8:9" x14ac:dyDescent="0.2">
      <c r="H864" s="6"/>
      <c r="I864" s="4"/>
    </row>
    <row r="865" spans="8:9" x14ac:dyDescent="0.2">
      <c r="H865" s="6"/>
      <c r="I865" s="4"/>
    </row>
    <row r="866" spans="8:9" x14ac:dyDescent="0.2">
      <c r="H866" s="6"/>
      <c r="I866" s="4"/>
    </row>
    <row r="867" spans="8:9" x14ac:dyDescent="0.2">
      <c r="H867" s="6"/>
      <c r="I867" s="4"/>
    </row>
    <row r="868" spans="8:9" x14ac:dyDescent="0.2">
      <c r="H868" s="6"/>
      <c r="I868" s="4"/>
    </row>
    <row r="869" spans="8:9" x14ac:dyDescent="0.2">
      <c r="H869" s="6"/>
      <c r="I869" s="4"/>
    </row>
    <row r="870" spans="8:9" x14ac:dyDescent="0.2">
      <c r="H870" s="6"/>
      <c r="I870" s="4"/>
    </row>
    <row r="871" spans="8:9" x14ac:dyDescent="0.2">
      <c r="H871" s="6"/>
      <c r="I871" s="4"/>
    </row>
    <row r="872" spans="8:9" x14ac:dyDescent="0.2">
      <c r="H872" s="6"/>
      <c r="I872" s="4"/>
    </row>
    <row r="873" spans="8:9" x14ac:dyDescent="0.2">
      <c r="H873" s="6"/>
      <c r="I873" s="4"/>
    </row>
    <row r="874" spans="8:9" x14ac:dyDescent="0.2">
      <c r="H874" s="6"/>
      <c r="I874" s="4"/>
    </row>
    <row r="875" spans="8:9" x14ac:dyDescent="0.2">
      <c r="H875" s="6"/>
      <c r="I875" s="4"/>
    </row>
    <row r="876" spans="8:9" x14ac:dyDescent="0.2">
      <c r="H876" s="6"/>
      <c r="I876" s="4"/>
    </row>
    <row r="877" spans="8:9" x14ac:dyDescent="0.2">
      <c r="H877" s="6"/>
      <c r="I877" s="4"/>
    </row>
    <row r="878" spans="8:9" x14ac:dyDescent="0.2">
      <c r="H878" s="6"/>
      <c r="I878" s="4"/>
    </row>
    <row r="879" spans="8:9" x14ac:dyDescent="0.2">
      <c r="H879" s="6"/>
      <c r="I879" s="4"/>
    </row>
    <row r="880" spans="8:9" x14ac:dyDescent="0.2">
      <c r="H880" s="6"/>
      <c r="I880" s="4"/>
    </row>
    <row r="881" spans="8:9" x14ac:dyDescent="0.2">
      <c r="H881" s="6"/>
      <c r="I881" s="4"/>
    </row>
    <row r="882" spans="8:9" x14ac:dyDescent="0.2">
      <c r="H882" s="6"/>
      <c r="I882" s="4"/>
    </row>
    <row r="883" spans="8:9" x14ac:dyDescent="0.2">
      <c r="H883" s="6"/>
      <c r="I883" s="4"/>
    </row>
    <row r="884" spans="8:9" x14ac:dyDescent="0.2">
      <c r="H884" s="6"/>
      <c r="I884" s="4"/>
    </row>
    <row r="885" spans="8:9" x14ac:dyDescent="0.2">
      <c r="H885" s="6"/>
      <c r="I885" s="4"/>
    </row>
    <row r="886" spans="8:9" x14ac:dyDescent="0.2">
      <c r="H886" s="6"/>
      <c r="I886" s="4"/>
    </row>
    <row r="887" spans="8:9" x14ac:dyDescent="0.2">
      <c r="H887" s="6"/>
      <c r="I887" s="4"/>
    </row>
    <row r="888" spans="8:9" x14ac:dyDescent="0.2">
      <c r="H888" s="6"/>
      <c r="I888" s="4"/>
    </row>
    <row r="889" spans="8:9" x14ac:dyDescent="0.2">
      <c r="H889" s="6"/>
      <c r="I889" s="4"/>
    </row>
    <row r="890" spans="8:9" x14ac:dyDescent="0.2">
      <c r="H890" s="6"/>
      <c r="I890" s="4"/>
    </row>
    <row r="891" spans="8:9" x14ac:dyDescent="0.2">
      <c r="H891" s="6"/>
      <c r="I891" s="4"/>
    </row>
    <row r="892" spans="8:9" x14ac:dyDescent="0.2">
      <c r="H892" s="6"/>
      <c r="I892" s="4"/>
    </row>
    <row r="893" spans="8:9" x14ac:dyDescent="0.2">
      <c r="H893" s="6"/>
      <c r="I893" s="4"/>
    </row>
    <row r="894" spans="8:9" x14ac:dyDescent="0.2">
      <c r="H894" s="6"/>
      <c r="I894" s="4"/>
    </row>
    <row r="895" spans="8:9" x14ac:dyDescent="0.2">
      <c r="H895" s="6"/>
      <c r="I895" s="4"/>
    </row>
    <row r="896" spans="8:9" x14ac:dyDescent="0.2">
      <c r="H896" s="6"/>
      <c r="I896" s="4"/>
    </row>
    <row r="897" spans="8:9" x14ac:dyDescent="0.2">
      <c r="H897" s="6"/>
      <c r="I897" s="4"/>
    </row>
    <row r="898" spans="8:9" x14ac:dyDescent="0.2">
      <c r="H898" s="6"/>
      <c r="I898" s="4"/>
    </row>
    <row r="899" spans="8:9" x14ac:dyDescent="0.2">
      <c r="H899" s="6"/>
      <c r="I899" s="4"/>
    </row>
    <row r="900" spans="8:9" x14ac:dyDescent="0.2">
      <c r="H900" s="6"/>
      <c r="I900" s="4"/>
    </row>
    <row r="901" spans="8:9" x14ac:dyDescent="0.2">
      <c r="H901" s="6"/>
      <c r="I901" s="4"/>
    </row>
    <row r="902" spans="8:9" x14ac:dyDescent="0.2">
      <c r="H902" s="6"/>
      <c r="I902" s="4"/>
    </row>
    <row r="903" spans="8:9" x14ac:dyDescent="0.2">
      <c r="H903" s="6"/>
      <c r="I903" s="4"/>
    </row>
    <row r="904" spans="8:9" x14ac:dyDescent="0.2">
      <c r="H904" s="6"/>
      <c r="I904" s="4"/>
    </row>
    <row r="905" spans="8:9" x14ac:dyDescent="0.2">
      <c r="H905" s="6"/>
      <c r="I905" s="4"/>
    </row>
    <row r="906" spans="8:9" x14ac:dyDescent="0.2">
      <c r="H906" s="6"/>
      <c r="I906" s="4"/>
    </row>
    <row r="907" spans="8:9" x14ac:dyDescent="0.2">
      <c r="H907" s="6"/>
      <c r="I907" s="4"/>
    </row>
    <row r="908" spans="8:9" x14ac:dyDescent="0.2">
      <c r="H908" s="6"/>
      <c r="I908" s="4"/>
    </row>
    <row r="909" spans="8:9" x14ac:dyDescent="0.2">
      <c r="H909" s="6"/>
      <c r="I909" s="4"/>
    </row>
    <row r="910" spans="8:9" x14ac:dyDescent="0.2">
      <c r="H910" s="6"/>
      <c r="I910" s="4"/>
    </row>
    <row r="911" spans="8:9" x14ac:dyDescent="0.2">
      <c r="H911" s="6"/>
      <c r="I911" s="4"/>
    </row>
    <row r="912" spans="8:9" x14ac:dyDescent="0.2">
      <c r="H912" s="6"/>
      <c r="I912" s="4"/>
    </row>
    <row r="913" spans="8:9" x14ac:dyDescent="0.2">
      <c r="H913" s="6"/>
      <c r="I913" s="4"/>
    </row>
    <row r="914" spans="8:9" x14ac:dyDescent="0.2">
      <c r="H914" s="6"/>
      <c r="I914" s="4"/>
    </row>
    <row r="915" spans="8:9" x14ac:dyDescent="0.2">
      <c r="H915" s="6"/>
      <c r="I915" s="4"/>
    </row>
    <row r="916" spans="8:9" x14ac:dyDescent="0.2">
      <c r="H916" s="6"/>
      <c r="I916" s="4"/>
    </row>
    <row r="917" spans="8:9" x14ac:dyDescent="0.2">
      <c r="H917" s="6"/>
      <c r="I917" s="4"/>
    </row>
    <row r="918" spans="8:9" x14ac:dyDescent="0.2">
      <c r="H918" s="6"/>
      <c r="I918" s="4"/>
    </row>
    <row r="919" spans="8:9" x14ac:dyDescent="0.2">
      <c r="H919" s="6"/>
      <c r="I919" s="4"/>
    </row>
    <row r="920" spans="8:9" x14ac:dyDescent="0.2">
      <c r="H920" s="6"/>
      <c r="I920" s="4"/>
    </row>
    <row r="921" spans="8:9" x14ac:dyDescent="0.2">
      <c r="H921" s="6"/>
      <c r="I921" s="4"/>
    </row>
    <row r="922" spans="8:9" x14ac:dyDescent="0.2">
      <c r="H922" s="6"/>
      <c r="I922" s="4"/>
    </row>
    <row r="923" spans="8:9" x14ac:dyDescent="0.2">
      <c r="H923" s="6"/>
      <c r="I923" s="4"/>
    </row>
    <row r="924" spans="8:9" x14ac:dyDescent="0.2">
      <c r="H924" s="6"/>
      <c r="I924" s="4"/>
    </row>
    <row r="925" spans="8:9" x14ac:dyDescent="0.2">
      <c r="H925" s="6"/>
      <c r="I925" s="4"/>
    </row>
    <row r="926" spans="8:9" x14ac:dyDescent="0.2">
      <c r="H926" s="6"/>
      <c r="I926" s="4"/>
    </row>
    <row r="927" spans="8:9" x14ac:dyDescent="0.2">
      <c r="H927" s="6"/>
      <c r="I927" s="4"/>
    </row>
    <row r="928" spans="8:9" x14ac:dyDescent="0.2">
      <c r="H928" s="6"/>
      <c r="I928" s="4"/>
    </row>
    <row r="929" spans="8:9" x14ac:dyDescent="0.2">
      <c r="H929" s="6"/>
      <c r="I929" s="4"/>
    </row>
    <row r="930" spans="8:9" x14ac:dyDescent="0.2">
      <c r="H930" s="6"/>
      <c r="I930" s="4"/>
    </row>
    <row r="931" spans="8:9" x14ac:dyDescent="0.2">
      <c r="H931" s="6"/>
      <c r="I931" s="4"/>
    </row>
    <row r="932" spans="8:9" x14ac:dyDescent="0.2">
      <c r="H932" s="6"/>
      <c r="I932" s="4"/>
    </row>
    <row r="933" spans="8:9" x14ac:dyDescent="0.2">
      <c r="H933" s="6"/>
      <c r="I933" s="4"/>
    </row>
    <row r="934" spans="8:9" x14ac:dyDescent="0.2">
      <c r="H934" s="6"/>
      <c r="I934" s="4"/>
    </row>
    <row r="935" spans="8:9" x14ac:dyDescent="0.2">
      <c r="H935" s="6"/>
      <c r="I935" s="4"/>
    </row>
    <row r="936" spans="8:9" x14ac:dyDescent="0.2">
      <c r="H936" s="6"/>
      <c r="I936" s="4"/>
    </row>
    <row r="937" spans="8:9" x14ac:dyDescent="0.2">
      <c r="H937" s="6"/>
      <c r="I937" s="4"/>
    </row>
    <row r="938" spans="8:9" x14ac:dyDescent="0.2">
      <c r="H938" s="6"/>
      <c r="I938" s="4"/>
    </row>
    <row r="939" spans="8:9" x14ac:dyDescent="0.2">
      <c r="H939" s="6"/>
      <c r="I939" s="4"/>
    </row>
    <row r="940" spans="8:9" x14ac:dyDescent="0.2">
      <c r="H940" s="6"/>
      <c r="I940" s="4"/>
    </row>
    <row r="941" spans="8:9" x14ac:dyDescent="0.2">
      <c r="H941" s="6"/>
      <c r="I941" s="4"/>
    </row>
    <row r="942" spans="8:9" x14ac:dyDescent="0.2">
      <c r="H942" s="6"/>
      <c r="I942" s="4"/>
    </row>
    <row r="943" spans="8:9" x14ac:dyDescent="0.2">
      <c r="H943" s="6"/>
      <c r="I943" s="4"/>
    </row>
    <row r="944" spans="8:9" x14ac:dyDescent="0.2">
      <c r="H944" s="6"/>
      <c r="I944" s="4"/>
    </row>
    <row r="945" spans="8:9" x14ac:dyDescent="0.2">
      <c r="H945" s="6"/>
      <c r="I945" s="4"/>
    </row>
    <row r="946" spans="8:9" x14ac:dyDescent="0.2">
      <c r="H946" s="6"/>
      <c r="I946" s="4"/>
    </row>
    <row r="947" spans="8:9" x14ac:dyDescent="0.2">
      <c r="H947" s="6"/>
      <c r="I947" s="4"/>
    </row>
    <row r="948" spans="8:9" x14ac:dyDescent="0.2">
      <c r="H948" s="6"/>
      <c r="I948" s="4"/>
    </row>
    <row r="949" spans="8:9" x14ac:dyDescent="0.2">
      <c r="H949" s="6"/>
      <c r="I949" s="4"/>
    </row>
    <row r="950" spans="8:9" x14ac:dyDescent="0.2">
      <c r="H950" s="6"/>
      <c r="I950" s="4"/>
    </row>
    <row r="951" spans="8:9" x14ac:dyDescent="0.2">
      <c r="H951" s="6"/>
      <c r="I951" s="4"/>
    </row>
    <row r="952" spans="8:9" x14ac:dyDescent="0.2">
      <c r="H952" s="6"/>
      <c r="I952" s="4"/>
    </row>
    <row r="953" spans="8:9" x14ac:dyDescent="0.2">
      <c r="H953" s="6"/>
      <c r="I953" s="4"/>
    </row>
    <row r="954" spans="8:9" x14ac:dyDescent="0.2">
      <c r="H954" s="6"/>
      <c r="I954" s="4"/>
    </row>
    <row r="955" spans="8:9" x14ac:dyDescent="0.2">
      <c r="H955" s="6"/>
      <c r="I955" s="4"/>
    </row>
    <row r="956" spans="8:9" x14ac:dyDescent="0.2">
      <c r="H956" s="6"/>
      <c r="I956" s="4"/>
    </row>
    <row r="957" spans="8:9" x14ac:dyDescent="0.2">
      <c r="H957" s="6"/>
      <c r="I957" s="4"/>
    </row>
    <row r="958" spans="8:9" x14ac:dyDescent="0.2">
      <c r="H958" s="6"/>
      <c r="I958" s="4"/>
    </row>
    <row r="959" spans="8:9" x14ac:dyDescent="0.2">
      <c r="H959" s="6"/>
      <c r="I959" s="4"/>
    </row>
    <row r="960" spans="8:9" x14ac:dyDescent="0.2">
      <c r="H960" s="6"/>
      <c r="I960" s="4"/>
    </row>
    <row r="961" spans="8:9" x14ac:dyDescent="0.2">
      <c r="H961" s="6"/>
      <c r="I961" s="4"/>
    </row>
    <row r="962" spans="8:9" x14ac:dyDescent="0.2">
      <c r="H962" s="6"/>
      <c r="I962" s="4"/>
    </row>
    <row r="963" spans="8:9" x14ac:dyDescent="0.2">
      <c r="H963" s="6"/>
      <c r="I963" s="4"/>
    </row>
    <row r="964" spans="8:9" x14ac:dyDescent="0.2">
      <c r="H964" s="6"/>
      <c r="I964" s="4"/>
    </row>
    <row r="965" spans="8:9" x14ac:dyDescent="0.2">
      <c r="H965" s="6"/>
      <c r="I965" s="4"/>
    </row>
    <row r="966" spans="8:9" x14ac:dyDescent="0.2">
      <c r="H966" s="6"/>
      <c r="I966" s="4"/>
    </row>
    <row r="967" spans="8:9" x14ac:dyDescent="0.2">
      <c r="H967" s="6"/>
      <c r="I967" s="4"/>
    </row>
    <row r="968" spans="8:9" x14ac:dyDescent="0.2">
      <c r="H968" s="6"/>
      <c r="I968" s="4"/>
    </row>
    <row r="969" spans="8:9" x14ac:dyDescent="0.2">
      <c r="H969" s="6"/>
      <c r="I969" s="4"/>
    </row>
    <row r="970" spans="8:9" x14ac:dyDescent="0.2">
      <c r="H970" s="6"/>
      <c r="I970" s="4"/>
    </row>
    <row r="971" spans="8:9" x14ac:dyDescent="0.2">
      <c r="H971" s="6"/>
      <c r="I971" s="4"/>
    </row>
    <row r="972" spans="8:9" x14ac:dyDescent="0.2">
      <c r="H972" s="6"/>
      <c r="I972" s="4"/>
    </row>
    <row r="973" spans="8:9" x14ac:dyDescent="0.2">
      <c r="H973" s="6"/>
      <c r="I973" s="4"/>
    </row>
    <row r="974" spans="8:9" x14ac:dyDescent="0.2">
      <c r="H974" s="6"/>
      <c r="I974" s="4"/>
    </row>
    <row r="975" spans="8:9" x14ac:dyDescent="0.2">
      <c r="H975" s="6"/>
      <c r="I975" s="4"/>
    </row>
    <row r="976" spans="8:9" x14ac:dyDescent="0.2">
      <c r="H976" s="6"/>
      <c r="I976" s="4"/>
    </row>
    <row r="977" spans="8:9" x14ac:dyDescent="0.2">
      <c r="H977" s="6"/>
      <c r="I977" s="4"/>
    </row>
    <row r="978" spans="8:9" x14ac:dyDescent="0.2">
      <c r="H978" s="6"/>
      <c r="I978" s="4"/>
    </row>
    <row r="979" spans="8:9" x14ac:dyDescent="0.2">
      <c r="H979" s="6"/>
      <c r="I979" s="4"/>
    </row>
    <row r="980" spans="8:9" x14ac:dyDescent="0.2">
      <c r="H980" s="6"/>
      <c r="I980" s="4"/>
    </row>
    <row r="981" spans="8:9" x14ac:dyDescent="0.2">
      <c r="H981" s="6"/>
      <c r="I981" s="4"/>
    </row>
    <row r="982" spans="8:9" x14ac:dyDescent="0.2">
      <c r="H982" s="6"/>
      <c r="I982" s="4"/>
    </row>
    <row r="983" spans="8:9" x14ac:dyDescent="0.2">
      <c r="H983" s="6"/>
      <c r="I983" s="4"/>
    </row>
    <row r="984" spans="8:9" x14ac:dyDescent="0.2">
      <c r="H984" s="6"/>
      <c r="I984" s="4"/>
    </row>
    <row r="985" spans="8:9" x14ac:dyDescent="0.2">
      <c r="H985" s="6"/>
      <c r="I985" s="4"/>
    </row>
    <row r="986" spans="8:9" x14ac:dyDescent="0.2">
      <c r="H986" s="6"/>
      <c r="I986" s="4"/>
    </row>
    <row r="987" spans="8:9" x14ac:dyDescent="0.2">
      <c r="H987" s="6"/>
      <c r="I987" s="4"/>
    </row>
    <row r="988" spans="8:9" x14ac:dyDescent="0.2">
      <c r="H988" s="6"/>
      <c r="I988" s="4"/>
    </row>
    <row r="989" spans="8:9" x14ac:dyDescent="0.2">
      <c r="H989" s="6"/>
      <c r="I989" s="4"/>
    </row>
    <row r="990" spans="8:9" x14ac:dyDescent="0.2">
      <c r="H990" s="6"/>
      <c r="I990" s="4"/>
    </row>
    <row r="991" spans="8:9" x14ac:dyDescent="0.2">
      <c r="H991" s="6"/>
      <c r="I991" s="4"/>
    </row>
    <row r="992" spans="8:9" x14ac:dyDescent="0.2">
      <c r="H992" s="6"/>
      <c r="I992" s="4"/>
    </row>
    <row r="993" spans="8:9" x14ac:dyDescent="0.2">
      <c r="H993" s="6"/>
      <c r="I993" s="4"/>
    </row>
    <row r="994" spans="8:9" x14ac:dyDescent="0.2">
      <c r="H994" s="6"/>
      <c r="I994" s="4"/>
    </row>
    <row r="995" spans="8:9" x14ac:dyDescent="0.2">
      <c r="H995" s="6"/>
      <c r="I995" s="4"/>
    </row>
    <row r="996" spans="8:9" x14ac:dyDescent="0.2">
      <c r="H996" s="6"/>
      <c r="I996" s="4"/>
    </row>
    <row r="997" spans="8:9" x14ac:dyDescent="0.2">
      <c r="H997" s="6"/>
      <c r="I997" s="4"/>
    </row>
    <row r="998" spans="8:9" x14ac:dyDescent="0.2">
      <c r="H998" s="6"/>
      <c r="I998" s="4"/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C361289E2688746AED9E33FF6613F7C" ma:contentTypeVersion="68" ma:contentTypeDescription="" ma:contentTypeScope="" ma:versionID="7c18703374af126d93c7ba5748da66e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 for Accounting Order</CaseType>
    <IndustryCode xmlns="dc463f71-b30c-4ab2-9473-d307f9d35888">140</IndustryCode>
    <CaseStatus xmlns="dc463f71-b30c-4ab2-9473-d307f9d35888">Closed</CaseStatus>
    <OpenedDate xmlns="dc463f71-b30c-4ab2-9473-d307f9d35888">2018-02-22T08:00:00+00:00</OpenedDate>
    <SignificantOrder xmlns="dc463f71-b30c-4ab2-9473-d307f9d35888">false</SignificantOrder>
    <Date1 xmlns="dc463f71-b30c-4ab2-9473-d307f9d35888">2018-02-22T08:00:00+00:00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180167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FAED509-B038-432E-ADC1-BEF4D3A1A5A5}"/>
</file>

<file path=customXml/itemProps2.xml><?xml version="1.0" encoding="utf-8"?>
<ds:datastoreItem xmlns:ds="http://schemas.openxmlformats.org/officeDocument/2006/customXml" ds:itemID="{66F3116B-B18F-4E9F-B59A-E23D9E0BC338}"/>
</file>

<file path=customXml/itemProps3.xml><?xml version="1.0" encoding="utf-8"?>
<ds:datastoreItem xmlns:ds="http://schemas.openxmlformats.org/officeDocument/2006/customXml" ds:itemID="{1B35AD1C-29D9-4F50-936A-EB041AF32223}"/>
</file>

<file path=customXml/itemProps4.xml><?xml version="1.0" encoding="utf-8"?>
<ds:datastoreItem xmlns:ds="http://schemas.openxmlformats.org/officeDocument/2006/customXml" ds:itemID="{F128BFF1-667E-4DC2-A2C5-2A41B3DDD4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Summary</vt:lpstr>
      <vt:lpstr>FERC 391000</vt:lpstr>
      <vt:lpstr>FERC 391100</vt:lpstr>
      <vt:lpstr>FERC 391101</vt:lpstr>
      <vt:lpstr>FERC 393000</vt:lpstr>
      <vt:lpstr>FERC 394000</vt:lpstr>
      <vt:lpstr>FERC 395000</vt:lpstr>
      <vt:lpstr>FERC 397000</vt:lpstr>
      <vt:lpstr>FERC 397200</vt:lpstr>
      <vt:lpstr>FERC 398000</vt:lpstr>
      <vt:lpstr>Page1</vt:lpstr>
      <vt:lpstr>Allocation_Factors</vt:lpstr>
      <vt:lpstr>Summary!Print_Titles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Machado, David</dc:creator>
  <cp:lastModifiedBy>David Machado</cp:lastModifiedBy>
  <cp:lastPrinted>2018-02-19T18:10:02Z</cp:lastPrinted>
  <dcterms:created xsi:type="dcterms:W3CDTF">2017-09-08T23:33:46Z</dcterms:created>
  <dcterms:modified xsi:type="dcterms:W3CDTF">2018-02-20T00:55:27Z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0x0101006E56B4D1795A2E4DB2F0B01679ED314A00AC361289E2688746AED9E33FF6613F7C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