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Quarterly Reporting\2024\Q2-2024\To File\"/>
    </mc:Choice>
  </mc:AlternateContent>
  <bookViews>
    <workbookView xWindow="0" yWindow="0" windowWidth="28800" windowHeight="12000"/>
  </bookViews>
  <sheets>
    <sheet name="04-2024 SOE" sheetId="5" r:id="rId1"/>
    <sheet name="05-2024 SOE" sheetId="6" r:id="rId2"/>
    <sheet name="06-2024 SOE" sheetId="7" r:id="rId3"/>
    <sheet name="06-2024 SOE 12ME" sheetId="8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8" i="6" l="1"/>
  <c r="H68" i="6" s="1"/>
  <c r="F64" i="6"/>
  <c r="H64" i="6" s="1"/>
  <c r="F63" i="6"/>
  <c r="H63" i="6" s="1"/>
  <c r="F62" i="6"/>
  <c r="F61" i="6"/>
  <c r="F60" i="6"/>
  <c r="F26" i="6"/>
  <c r="H26" i="6" s="1"/>
  <c r="F25" i="6"/>
  <c r="H25" i="6" s="1"/>
  <c r="F24" i="6"/>
  <c r="H24" i="6" s="1"/>
  <c r="F23" i="6"/>
  <c r="J19" i="6"/>
  <c r="F19" i="6"/>
  <c r="K18" i="6"/>
  <c r="F18" i="6"/>
  <c r="H18" i="6" s="1"/>
  <c r="K15" i="6"/>
  <c r="J15" i="6"/>
  <c r="F15" i="6"/>
  <c r="H15" i="6" s="1"/>
  <c r="J14" i="6"/>
  <c r="F14" i="6"/>
  <c r="H14" i="6" s="1"/>
  <c r="K13" i="6"/>
  <c r="J13" i="6"/>
  <c r="H13" i="6"/>
  <c r="F13" i="6"/>
  <c r="D17" i="6"/>
  <c r="K11" i="6"/>
  <c r="J11" i="6"/>
  <c r="F11" i="6"/>
  <c r="H11" i="6" s="1"/>
  <c r="F67" i="8"/>
  <c r="H67" i="8" s="1"/>
  <c r="J18" i="8"/>
  <c r="C65" i="8"/>
  <c r="K14" i="8"/>
  <c r="K12" i="8"/>
  <c r="F62" i="8"/>
  <c r="H62" i="8" s="1"/>
  <c r="F61" i="8"/>
  <c r="H61" i="8" s="1"/>
  <c r="F60" i="8"/>
  <c r="H60" i="8" s="1"/>
  <c r="F26" i="8"/>
  <c r="F25" i="8"/>
  <c r="F24" i="8"/>
  <c r="F23" i="8"/>
  <c r="H23" i="8" s="1"/>
  <c r="D27" i="8"/>
  <c r="B27" i="8"/>
  <c r="J19" i="8"/>
  <c r="K19" i="8"/>
  <c r="F19" i="8"/>
  <c r="H19" i="8" s="1"/>
  <c r="F18" i="8"/>
  <c r="F14" i="8"/>
  <c r="H14" i="8" s="1"/>
  <c r="J13" i="8"/>
  <c r="J12" i="8"/>
  <c r="F12" i="8"/>
  <c r="H12" i="8" s="1"/>
  <c r="K11" i="8"/>
  <c r="B17" i="8"/>
  <c r="B21" i="8" s="1"/>
  <c r="K14" i="7"/>
  <c r="F62" i="7"/>
  <c r="H62" i="7" s="1"/>
  <c r="F61" i="7"/>
  <c r="F60" i="7"/>
  <c r="H60" i="7" s="1"/>
  <c r="D65" i="7"/>
  <c r="F59" i="7"/>
  <c r="F24" i="7"/>
  <c r="H24" i="7" s="1"/>
  <c r="F23" i="7"/>
  <c r="F22" i="7"/>
  <c r="H22" i="7" s="1"/>
  <c r="D26" i="7"/>
  <c r="B26" i="7"/>
  <c r="J18" i="7"/>
  <c r="F18" i="7"/>
  <c r="H18" i="7" s="1"/>
  <c r="K17" i="7"/>
  <c r="F17" i="7"/>
  <c r="J17" i="7"/>
  <c r="F14" i="7"/>
  <c r="H14" i="7" s="1"/>
  <c r="J13" i="7"/>
  <c r="F13" i="7"/>
  <c r="H13" i="7" s="1"/>
  <c r="K12" i="7"/>
  <c r="J11" i="7"/>
  <c r="K11" i="7"/>
  <c r="F11" i="7"/>
  <c r="H11" i="7" s="1"/>
  <c r="K10" i="7"/>
  <c r="F10" i="7"/>
  <c r="B16" i="7"/>
  <c r="B20" i="7" s="1"/>
  <c r="F67" i="5"/>
  <c r="H67" i="5" s="1"/>
  <c r="F66" i="5"/>
  <c r="H66" i="5"/>
  <c r="D65" i="5"/>
  <c r="D69" i="5" s="1"/>
  <c r="H63" i="5"/>
  <c r="F63" i="5"/>
  <c r="F62" i="5"/>
  <c r="H62" i="5" s="1"/>
  <c r="F61" i="5"/>
  <c r="F60" i="5"/>
  <c r="H60" i="5" s="1"/>
  <c r="F59" i="5"/>
  <c r="H59" i="5" s="1"/>
  <c r="B65" i="5"/>
  <c r="D26" i="5"/>
  <c r="F25" i="5"/>
  <c r="H25" i="5" s="1"/>
  <c r="F24" i="5"/>
  <c r="H24" i="5" s="1"/>
  <c r="F23" i="5"/>
  <c r="F22" i="5"/>
  <c r="K18" i="5"/>
  <c r="J18" i="5"/>
  <c r="F18" i="5"/>
  <c r="K17" i="5"/>
  <c r="F17" i="5"/>
  <c r="H17" i="5" s="1"/>
  <c r="K14" i="5"/>
  <c r="J14" i="5"/>
  <c r="F14" i="5"/>
  <c r="H14" i="5" s="1"/>
  <c r="K13" i="5"/>
  <c r="J13" i="5"/>
  <c r="F13" i="5"/>
  <c r="H13" i="5" s="1"/>
  <c r="K12" i="5"/>
  <c r="F12" i="5"/>
  <c r="H12" i="5" s="1"/>
  <c r="D16" i="5"/>
  <c r="K10" i="5"/>
  <c r="J10" i="5"/>
  <c r="F10" i="5"/>
  <c r="H10" i="5" s="1"/>
  <c r="B29" i="8" l="1"/>
  <c r="D21" i="6"/>
  <c r="H61" i="6"/>
  <c r="H60" i="6"/>
  <c r="F66" i="6"/>
  <c r="H19" i="6"/>
  <c r="H62" i="6"/>
  <c r="F27" i="6"/>
  <c r="H23" i="6"/>
  <c r="K14" i="6"/>
  <c r="K19" i="6"/>
  <c r="D27" i="6"/>
  <c r="F12" i="6"/>
  <c r="F17" i="6" s="1"/>
  <c r="D66" i="6"/>
  <c r="F67" i="6"/>
  <c r="H67" i="6" s="1"/>
  <c r="J12" i="6"/>
  <c r="B17" i="6"/>
  <c r="B21" i="6" s="1"/>
  <c r="K12" i="6"/>
  <c r="J18" i="6"/>
  <c r="B27" i="6"/>
  <c r="B66" i="6"/>
  <c r="F27" i="8"/>
  <c r="H27" i="8" s="1"/>
  <c r="H24" i="8"/>
  <c r="H26" i="8"/>
  <c r="H18" i="8"/>
  <c r="H25" i="8"/>
  <c r="K13" i="8"/>
  <c r="F15" i="8"/>
  <c r="H15" i="8" s="1"/>
  <c r="K18" i="8"/>
  <c r="F64" i="8"/>
  <c r="H64" i="8" s="1"/>
  <c r="D65" i="8"/>
  <c r="F66" i="8"/>
  <c r="H66" i="8" s="1"/>
  <c r="D17" i="8"/>
  <c r="F63" i="8"/>
  <c r="H63" i="8" s="1"/>
  <c r="F11" i="8"/>
  <c r="J14" i="8"/>
  <c r="J11" i="8"/>
  <c r="B65" i="8"/>
  <c r="F13" i="8"/>
  <c r="H13" i="8" s="1"/>
  <c r="H23" i="7"/>
  <c r="B28" i="7"/>
  <c r="H61" i="7"/>
  <c r="H59" i="7"/>
  <c r="D69" i="7"/>
  <c r="H10" i="7"/>
  <c r="D16" i="7"/>
  <c r="F67" i="7"/>
  <c r="H67" i="7" s="1"/>
  <c r="J10" i="7"/>
  <c r="K13" i="7"/>
  <c r="J14" i="7"/>
  <c r="K18" i="7"/>
  <c r="F66" i="7"/>
  <c r="H66" i="7" s="1"/>
  <c r="F12" i="7"/>
  <c r="F16" i="7" s="1"/>
  <c r="F20" i="7" s="1"/>
  <c r="F25" i="7"/>
  <c r="F26" i="7" s="1"/>
  <c r="F63" i="7"/>
  <c r="H63" i="7" s="1"/>
  <c r="H17" i="7"/>
  <c r="J12" i="7"/>
  <c r="B65" i="7"/>
  <c r="D20" i="5"/>
  <c r="H61" i="5"/>
  <c r="F65" i="5"/>
  <c r="F69" i="5" s="1"/>
  <c r="F26" i="5"/>
  <c r="H22" i="5"/>
  <c r="H18" i="5"/>
  <c r="H23" i="5"/>
  <c r="H26" i="5"/>
  <c r="B69" i="5"/>
  <c r="H69" i="5"/>
  <c r="F11" i="5"/>
  <c r="H11" i="5" s="1"/>
  <c r="J11" i="5"/>
  <c r="K11" i="5"/>
  <c r="J12" i="5"/>
  <c r="K16" i="5"/>
  <c r="J17" i="5"/>
  <c r="B26" i="5"/>
  <c r="B16" i="5"/>
  <c r="B20" i="5" s="1"/>
  <c r="F17" i="8" l="1"/>
  <c r="F21" i="8" s="1"/>
  <c r="H25" i="7"/>
  <c r="H12" i="7"/>
  <c r="H12" i="6"/>
  <c r="B29" i="6"/>
  <c r="F16" i="5"/>
  <c r="F20" i="5" s="1"/>
  <c r="J16" i="5"/>
  <c r="F21" i="6"/>
  <c r="H17" i="6"/>
  <c r="D70" i="6"/>
  <c r="H70" i="6" s="1"/>
  <c r="K17" i="6"/>
  <c r="H66" i="6"/>
  <c r="D29" i="6"/>
  <c r="H27" i="6"/>
  <c r="F70" i="6"/>
  <c r="J17" i="6"/>
  <c r="B70" i="6"/>
  <c r="F29" i="6"/>
  <c r="H21" i="6"/>
  <c r="K17" i="8"/>
  <c r="D68" i="8"/>
  <c r="K15" i="8"/>
  <c r="J17" i="8"/>
  <c r="J15" i="8"/>
  <c r="B68" i="8"/>
  <c r="D21" i="8"/>
  <c r="H17" i="8"/>
  <c r="F65" i="8"/>
  <c r="F68" i="8" s="1"/>
  <c r="H11" i="8"/>
  <c r="F29" i="8"/>
  <c r="F28" i="7"/>
  <c r="H26" i="7"/>
  <c r="D20" i="7"/>
  <c r="H16" i="7"/>
  <c r="F65" i="7"/>
  <c r="K16" i="7"/>
  <c r="J16" i="7"/>
  <c r="B69" i="7"/>
  <c r="H16" i="5"/>
  <c r="D28" i="5"/>
  <c r="H20" i="5"/>
  <c r="F28" i="5"/>
  <c r="B28" i="5"/>
  <c r="H65" i="5"/>
  <c r="H29" i="6" l="1"/>
  <c r="H28" i="5"/>
  <c r="H21" i="8"/>
  <c r="D29" i="8"/>
  <c r="H29" i="8" s="1"/>
  <c r="H65" i="8"/>
  <c r="H68" i="8"/>
  <c r="F69" i="7"/>
  <c r="H69" i="7" s="1"/>
  <c r="H65" i="7"/>
  <c r="H20" i="7"/>
  <c r="D28" i="7"/>
  <c r="H28" i="7" s="1"/>
</calcChain>
</file>

<file path=xl/sharedStrings.xml><?xml version="1.0" encoding="utf-8"?>
<sst xmlns="http://schemas.openxmlformats.org/spreadsheetml/2006/main" count="288" uniqueCount="57">
  <si>
    <t>PUGET SOUND ENERGY</t>
  </si>
  <si>
    <t>SUMMARY OF ELECTRIC OPERATING REVENUE &amp; KWH SALES</t>
  </si>
  <si>
    <t>INCREASE (DECREASE)</t>
  </si>
  <si>
    <t/>
  </si>
  <si>
    <t>REVENUE PER KWH</t>
  </si>
  <si>
    <t>ACTUAL</t>
  </si>
  <si>
    <t>SALE OF ELECTRICITY - REVENUE</t>
  </si>
  <si>
    <t>AMOUNT</t>
  </si>
  <si>
    <t>%</t>
  </si>
  <si>
    <t>Residential</t>
  </si>
  <si>
    <t>Commercial</t>
  </si>
  <si>
    <t>Industrial</t>
  </si>
  <si>
    <t>Public street &amp; hwy lighting</t>
  </si>
  <si>
    <t>Sales for resale firm</t>
  </si>
  <si>
    <t xml:space="preserve"> </t>
  </si>
  <si>
    <t>Total retail sales</t>
  </si>
  <si>
    <t>Transportation (Billed plus Change in Unbilled)</t>
  </si>
  <si>
    <t>Sales to other utilities and marketers</t>
  </si>
  <si>
    <t>Total electric revenues</t>
  </si>
  <si>
    <t>Non-Core Gas Sales</t>
  </si>
  <si>
    <t>Transmission Revenue</t>
  </si>
  <si>
    <t>Decoupling Revenue</t>
  </si>
  <si>
    <t>Other Misc Operating Revenue</t>
  </si>
  <si>
    <t xml:space="preserve">    Other operating revenues</t>
  </si>
  <si>
    <t>Total electric sales</t>
  </si>
  <si>
    <t>SALE OF ELECTRICITY - KWH</t>
  </si>
  <si>
    <t>Total kWh</t>
  </si>
  <si>
    <t>* Note: Sch. 141 Expedited Rate Filing and Sch. 142 Decoupling Riders were included in this report starting in July 2015</t>
  </si>
  <si>
    <t>VARIANCE FROM 2023</t>
  </si>
  <si>
    <t>BDRELE Bill Discount Rate- Discounts</t>
  </si>
  <si>
    <t>SCH. 81 (B&amp;O tax) in above-billed</t>
  </si>
  <si>
    <t>SCH. 94 (Res/farm credit) in above</t>
  </si>
  <si>
    <t>SCH. 120 (Cons. Rider rev) in above</t>
  </si>
  <si>
    <t>SCH. 95A (Fed Incentive) in above</t>
  </si>
  <si>
    <t>SCH. 95 PCA Amortization Recovery</t>
  </si>
  <si>
    <t>SCH. 95 PCORC Billed + Chng Unbilled</t>
  </si>
  <si>
    <t>Low Income Surcharge included in above</t>
  </si>
  <si>
    <t>SCH. 129DE Bill Discount Rate Rider</t>
  </si>
  <si>
    <t>SCH. 132 (Merger Rate Credit) in above</t>
  </si>
  <si>
    <t>SCH. 137 (REC Proceeds Credit) in above</t>
  </si>
  <si>
    <t>SCH. 139 (Green Direct Energy Credit)</t>
  </si>
  <si>
    <t>SCH. 139 (Renewable Energy Resource Chg)</t>
  </si>
  <si>
    <t>SCH. 139 (Renewable Energy Supp Credit)</t>
  </si>
  <si>
    <t>SCH. 140 (Prop Tax in BillEngy) in above</t>
  </si>
  <si>
    <t>SCH. 141A (Energy Chg Cr Rec Adj)</t>
  </si>
  <si>
    <t>SCH. 141CEI (Clean Energy Implementation</t>
  </si>
  <si>
    <t>SCH. 141COL (Colstrip Adjustment)</t>
  </si>
  <si>
    <t>SCH. 141N (Rates Not Subj to Ref Adj)</t>
  </si>
  <si>
    <t>SCH. 141R-A (Rates Subject to Ref Adj)</t>
  </si>
  <si>
    <t>SCH. 141TEP (Transp Electrification)</t>
  </si>
  <si>
    <t>SCH. 141Z (Unprotected EDIT) in above</t>
  </si>
  <si>
    <t>SCH. 142 (Decup in BillEngy) in above</t>
  </si>
  <si>
    <t>SCH. 141X (Protected-Plus EDIT) in above</t>
  </si>
  <si>
    <t>MONTH OF APRIL 2024</t>
  </si>
  <si>
    <t>YEAR-TO-DATE MAY 31, 2024</t>
  </si>
  <si>
    <t>MONTH OF JUNE 2024</t>
  </si>
  <si>
    <t>TWELVE MONTHS ENDED JUNE 30,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</si>
</sst>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#,##0.0%_);\(#,##0.0%\);_(#,##0.0%_);_(@_)"/>
    <numFmt numFmtId="165" formatCode="_(&quot;$&quot;* #,##0.000_);_(&quot;$&quot;* \(#,##0.000\);_(&quot;$&quot;* &quot;-&quot;???_);_(@_)"/>
    <numFmt numFmtId="166" formatCode="_(* #,##0.000_);_(* \(#,##0.000\);_(* &quot;-&quot;???_);_(@_)"/>
    <numFmt numFmtId="167" formatCode="#,##0.0000"/>
    <numFmt numFmtId="168" formatCode="0.0%_);\(0.0%\)"/>
    <numFmt numFmtId="169" formatCode="_-* #,##0.00\ _D_M_-;\-* #,##0.00\ _D_M_-;_-* &quot;-&quot;??\ _D_M_-;_-@_-"/>
    <numFmt numFmtId="170" formatCode="_(* #,##0_);_(* \(#,##0\);_(* &quot;-&quot;??_);_(@_)"/>
    <numFmt numFmtId="171" formatCode="_-* #,##0.00\ &quot;DM&quot;_-;\-* #,##0.00\ &quot;DM&quot;_-;_-* &quot;-&quot;??\ &quot;DM&quot;_-;_-@_-"/>
  </numFmts>
  <fonts count="7" x14ac:knownFonts="1"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39" fontId="2" fillId="0" borderId="0" xfId="0" applyNumberFormat="1" applyFont="1" applyFill="1" applyAlignment="1" applyProtection="1">
      <alignment horizontal="centerContinuous"/>
    </xf>
    <xf numFmtId="0" fontId="0" fillId="0" borderId="0" xfId="0" applyFill="1" applyProtection="1"/>
    <xf numFmtId="14" fontId="2" fillId="0" borderId="0" xfId="0" applyNumberFormat="1" applyFont="1" applyFill="1" applyAlignment="1" applyProtection="1">
      <alignment horizontal="centerContinuous"/>
    </xf>
    <xf numFmtId="39" fontId="3" fillId="0" borderId="0" xfId="0" applyNumberFormat="1" applyFont="1" applyFill="1" applyAlignment="1" applyProtection="1">
      <alignment horizontal="centerContinuous"/>
    </xf>
    <xf numFmtId="39" fontId="4" fillId="0" borderId="0" xfId="0" applyNumberFormat="1" applyFont="1" applyFill="1" applyAlignment="1" applyProtection="1">
      <alignment horizontal="centerContinuous"/>
    </xf>
    <xf numFmtId="39" fontId="4" fillId="0" borderId="0" xfId="0" applyNumberFormat="1" applyFont="1" applyFill="1" applyAlignment="1" applyProtection="1"/>
    <xf numFmtId="39" fontId="1" fillId="0" borderId="0" xfId="0" applyNumberFormat="1" applyFont="1" applyFill="1" applyAlignment="1" applyProtection="1"/>
    <xf numFmtId="39" fontId="1" fillId="0" borderId="0" xfId="0" applyNumberFormat="1" applyFont="1" applyFill="1" applyProtection="1"/>
    <xf numFmtId="39" fontId="4" fillId="0" borderId="0" xfId="0" applyNumberFormat="1" applyFont="1" applyFill="1" applyProtection="1"/>
    <xf numFmtId="43" fontId="1" fillId="0" borderId="1" xfId="0" applyNumberFormat="1" applyFont="1" applyFill="1" applyBorder="1" applyAlignment="1" applyProtection="1">
      <alignment horizontal="centerContinuous"/>
    </xf>
    <xf numFmtId="39" fontId="1" fillId="0" borderId="0" xfId="0" applyNumberFormat="1" applyFont="1" applyFill="1" applyBorder="1" applyProtection="1"/>
    <xf numFmtId="39" fontId="1" fillId="0" borderId="1" xfId="0" applyNumberFormat="1" applyFont="1" applyFill="1" applyBorder="1" applyAlignment="1" applyProtection="1">
      <alignment horizontal="centerContinuous"/>
    </xf>
    <xf numFmtId="39" fontId="1" fillId="0" borderId="0" xfId="0" applyNumberFormat="1" applyFont="1" applyFill="1" applyAlignment="1" applyProtection="1">
      <alignment horizontal="left"/>
    </xf>
    <xf numFmtId="39" fontId="1" fillId="0" borderId="0" xfId="0" applyNumberFormat="1" applyFont="1" applyFill="1" applyAlignment="1" applyProtection="1">
      <alignment horizontal="center"/>
    </xf>
    <xf numFmtId="39" fontId="4" fillId="0" borderId="0" xfId="0" applyNumberFormat="1" applyFont="1" applyFill="1" applyAlignment="1" applyProtection="1">
      <alignment horizontal="left"/>
    </xf>
    <xf numFmtId="0" fontId="1" fillId="0" borderId="1" xfId="0" quotePrefix="1" applyNumberFormat="1" applyFont="1" applyFill="1" applyBorder="1" applyAlignment="1" applyProtection="1">
      <alignment horizontal="center"/>
    </xf>
    <xf numFmtId="39" fontId="1" fillId="0" borderId="1" xfId="0" applyNumberFormat="1" applyFont="1" applyFill="1" applyBorder="1" applyAlignment="1" applyProtection="1">
      <alignment horizontal="center"/>
    </xf>
    <xf numFmtId="39" fontId="1" fillId="0" borderId="0" xfId="0" applyNumberFormat="1" applyFont="1" applyFill="1" applyBorder="1" applyAlignment="1" applyProtection="1">
      <alignment horizontal="center"/>
    </xf>
    <xf numFmtId="39" fontId="5" fillId="0" borderId="0" xfId="0" applyNumberFormat="1" applyFont="1" applyFill="1" applyProtection="1"/>
    <xf numFmtId="39" fontId="5" fillId="0" borderId="0" xfId="0" applyNumberFormat="1" applyFont="1" applyFill="1" applyAlignment="1" applyProtection="1">
      <alignment horizontal="fill"/>
    </xf>
    <xf numFmtId="39" fontId="5" fillId="0" borderId="0" xfId="0" applyNumberFormat="1" applyFont="1" applyFill="1" applyAlignment="1" applyProtection="1">
      <alignment horizontal="left"/>
    </xf>
    <xf numFmtId="44" fontId="5" fillId="0" borderId="0" xfId="0" applyNumberFormat="1" applyFont="1" applyFill="1" applyAlignment="1" applyProtection="1">
      <alignment horizontal="right"/>
    </xf>
    <xf numFmtId="164" fontId="5" fillId="0" borderId="0" xfId="0" applyNumberFormat="1" applyFont="1" applyFill="1" applyAlignment="1" applyProtection="1">
      <alignment horizontal="right"/>
    </xf>
    <xf numFmtId="39" fontId="5" fillId="0" borderId="0" xfId="0" applyNumberFormat="1" applyFont="1" applyFill="1" applyAlignment="1" applyProtection="1">
      <alignment horizontal="right"/>
    </xf>
    <xf numFmtId="10" fontId="5" fillId="0" borderId="0" xfId="0" applyNumberFormat="1" applyFont="1" applyFill="1" applyAlignment="1" applyProtection="1">
      <alignment horizontal="right"/>
    </xf>
    <xf numFmtId="165" fontId="5" fillId="0" borderId="0" xfId="0" applyNumberFormat="1" applyFont="1" applyFill="1" applyAlignment="1" applyProtection="1">
      <alignment horizontal="right"/>
    </xf>
    <xf numFmtId="165" fontId="5" fillId="0" borderId="0" xfId="0" applyNumberFormat="1" applyFont="1" applyFill="1" applyBorder="1" applyAlignment="1" applyProtection="1">
      <alignment horizontal="right"/>
    </xf>
    <xf numFmtId="165" fontId="0" fillId="0" borderId="0" xfId="0" applyNumberFormat="1" applyFill="1" applyProtection="1"/>
    <xf numFmtId="43" fontId="5" fillId="0" borderId="0" xfId="0" applyNumberFormat="1" applyFont="1" applyFill="1" applyAlignment="1" applyProtection="1">
      <alignment horizontal="right"/>
    </xf>
    <xf numFmtId="166" fontId="5" fillId="0" borderId="0" xfId="0" applyNumberFormat="1" applyFont="1" applyFill="1" applyAlignment="1" applyProtection="1">
      <alignment horizontal="right"/>
    </xf>
    <xf numFmtId="166" fontId="5" fillId="0" borderId="0" xfId="0" applyNumberFormat="1" applyFont="1" applyFill="1" applyBorder="1" applyAlignment="1" applyProtection="1">
      <alignment horizontal="right"/>
    </xf>
    <xf numFmtId="9" fontId="0" fillId="0" borderId="0" xfId="0" applyNumberFormat="1" applyFont="1" applyFill="1" applyProtection="1"/>
    <xf numFmtId="43" fontId="5" fillId="0" borderId="0" xfId="0" applyNumberFormat="1" applyFont="1" applyFill="1" applyBorder="1" applyAlignment="1" applyProtection="1">
      <alignment horizontal="right"/>
    </xf>
    <xf numFmtId="10" fontId="5" fillId="0" borderId="0" xfId="0" applyNumberFormat="1" applyFont="1" applyFill="1" applyBorder="1" applyAlignment="1" applyProtection="1">
      <alignment horizontal="right"/>
    </xf>
    <xf numFmtId="43" fontId="5" fillId="0" borderId="2" xfId="0" applyNumberFormat="1" applyFont="1" applyFill="1" applyBorder="1" applyAlignment="1" applyProtection="1">
      <alignment horizontal="right"/>
    </xf>
    <xf numFmtId="39" fontId="5" fillId="0" borderId="2" xfId="0" applyNumberFormat="1" applyFont="1" applyFill="1" applyBorder="1" applyAlignment="1" applyProtection="1">
      <alignment horizontal="right"/>
    </xf>
    <xf numFmtId="167" fontId="5" fillId="0" borderId="2" xfId="0" applyNumberFormat="1" applyFont="1" applyFill="1" applyBorder="1" applyAlignment="1" applyProtection="1">
      <alignment horizontal="right"/>
    </xf>
    <xf numFmtId="39" fontId="5" fillId="0" borderId="0" xfId="0" applyNumberFormat="1" applyFont="1" applyFill="1" applyAlignment="1" applyProtection="1">
      <alignment horizontal="left" indent="1"/>
    </xf>
    <xf numFmtId="43" fontId="5" fillId="0" borderId="1" xfId="0" applyNumberFormat="1" applyFont="1" applyFill="1" applyBorder="1" applyAlignment="1" applyProtection="1">
      <alignment horizontal="right"/>
    </xf>
    <xf numFmtId="41" fontId="5" fillId="0" borderId="0" xfId="0" applyNumberFormat="1" applyFont="1" applyFill="1" applyAlignment="1" applyProtection="1">
      <alignment horizontal="right"/>
    </xf>
    <xf numFmtId="164" fontId="5" fillId="0" borderId="1" xfId="0" applyNumberFormat="1" applyFont="1" applyFill="1" applyBorder="1" applyAlignment="1" applyProtection="1">
      <alignment horizontal="right"/>
    </xf>
    <xf numFmtId="166" fontId="5" fillId="0" borderId="1" xfId="0" applyNumberFormat="1" applyFont="1" applyFill="1" applyBorder="1" applyAlignment="1" applyProtection="1">
      <alignment horizontal="right"/>
    </xf>
    <xf numFmtId="43" fontId="1" fillId="0" borderId="2" xfId="0" applyNumberFormat="1" applyFont="1" applyFill="1" applyBorder="1" applyAlignment="1" applyProtection="1">
      <alignment horizontal="right"/>
    </xf>
    <xf numFmtId="43" fontId="1" fillId="0" borderId="0" xfId="0" applyNumberFormat="1" applyFont="1" applyFill="1" applyAlignment="1" applyProtection="1">
      <alignment horizontal="right"/>
    </xf>
    <xf numFmtId="39" fontId="1" fillId="0" borderId="0" xfId="0" applyNumberFormat="1" applyFont="1" applyFill="1" applyAlignment="1" applyProtection="1">
      <alignment horizontal="right"/>
    </xf>
    <xf numFmtId="39" fontId="5" fillId="0" borderId="0" xfId="0" applyNumberFormat="1" applyFont="1" applyFill="1" applyBorder="1" applyAlignment="1" applyProtection="1">
      <alignment horizontal="left" indent="1"/>
    </xf>
    <xf numFmtId="164" fontId="5" fillId="0" borderId="0" xfId="0" applyNumberFormat="1" applyFont="1" applyFill="1" applyBorder="1" applyAlignment="1" applyProtection="1">
      <alignment horizontal="right"/>
    </xf>
    <xf numFmtId="39" fontId="5" fillId="0" borderId="0" xfId="0" applyNumberFormat="1" applyFont="1" applyFill="1" applyBorder="1" applyAlignment="1" applyProtection="1">
      <alignment horizontal="left"/>
    </xf>
    <xf numFmtId="39" fontId="5" fillId="0" borderId="0" xfId="0" applyNumberFormat="1" applyFont="1" applyFill="1" applyBorder="1" applyAlignment="1" applyProtection="1">
      <alignment horizontal="right"/>
    </xf>
    <xf numFmtId="44" fontId="5" fillId="0" borderId="0" xfId="0" applyNumberFormat="1" applyFont="1" applyFill="1" applyBorder="1" applyAlignment="1" applyProtection="1">
      <alignment horizontal="right"/>
    </xf>
    <xf numFmtId="44" fontId="5" fillId="0" borderId="3" xfId="0" applyNumberFormat="1" applyFont="1" applyFill="1" applyBorder="1" applyAlignment="1" applyProtection="1">
      <alignment horizontal="right"/>
    </xf>
    <xf numFmtId="164" fontId="5" fillId="0" borderId="3" xfId="0" applyNumberFormat="1" applyFont="1" applyFill="1" applyBorder="1" applyAlignment="1" applyProtection="1">
      <alignment horizontal="right"/>
    </xf>
    <xf numFmtId="168" fontId="5" fillId="0" borderId="0" xfId="0" applyNumberFormat="1" applyFont="1" applyFill="1" applyBorder="1" applyAlignment="1" applyProtection="1">
      <alignment horizontal="right"/>
    </xf>
    <xf numFmtId="44" fontId="1" fillId="0" borderId="0" xfId="0" applyNumberFormat="1" applyFont="1" applyFill="1" applyBorder="1" applyAlignment="1" applyProtection="1">
      <alignment horizontal="right"/>
    </xf>
    <xf numFmtId="43" fontId="1" fillId="0" borderId="0" xfId="0" applyNumberFormat="1" applyFont="1" applyFill="1" applyBorder="1" applyAlignment="1" applyProtection="1">
      <alignment horizontal="right"/>
    </xf>
    <xf numFmtId="39" fontId="1" fillId="0" borderId="0" xfId="0" applyNumberFormat="1" applyFont="1" applyFill="1" applyBorder="1" applyAlignment="1" applyProtection="1">
      <alignment horizontal="right"/>
    </xf>
    <xf numFmtId="169" fontId="0" fillId="0" borderId="0" xfId="0" applyNumberFormat="1" applyFont="1" applyFill="1" applyProtection="1"/>
    <xf numFmtId="43" fontId="0" fillId="0" borderId="0" xfId="0" applyNumberFormat="1" applyFill="1" applyProtection="1"/>
    <xf numFmtId="44" fontId="6" fillId="0" borderId="0" xfId="0" applyNumberFormat="1" applyFont="1" applyFill="1" applyProtection="1"/>
    <xf numFmtId="44" fontId="1" fillId="0" borderId="0" xfId="0" applyNumberFormat="1" applyFont="1" applyFill="1" applyProtection="1"/>
    <xf numFmtId="43" fontId="1" fillId="0" borderId="0" xfId="0" applyNumberFormat="1" applyFont="1" applyFill="1" applyProtection="1"/>
    <xf numFmtId="44" fontId="1" fillId="0" borderId="1" xfId="0" applyNumberFormat="1" applyFont="1" applyFill="1" applyBorder="1" applyAlignment="1" applyProtection="1">
      <alignment horizontal="centerContinuous"/>
    </xf>
    <xf numFmtId="44" fontId="1" fillId="0" borderId="0" xfId="0" applyNumberFormat="1" applyFont="1" applyFill="1" applyAlignment="1" applyProtection="1">
      <alignment horizontal="center"/>
    </xf>
    <xf numFmtId="39" fontId="1" fillId="0" borderId="0" xfId="0" applyNumberFormat="1" applyFont="1" applyFill="1" applyAlignment="1" applyProtection="1">
      <alignment horizontal="fill"/>
    </xf>
    <xf numFmtId="43" fontId="1" fillId="0" borderId="1" xfId="0" applyNumberFormat="1" applyFont="1" applyFill="1" applyBorder="1" applyAlignment="1" applyProtection="1">
      <alignment horizontal="center"/>
    </xf>
    <xf numFmtId="44" fontId="5" fillId="0" borderId="0" xfId="0" applyNumberFormat="1" applyFont="1" applyFill="1" applyAlignment="1" applyProtection="1">
      <alignment horizontal="fill"/>
    </xf>
    <xf numFmtId="44" fontId="5" fillId="0" borderId="0" xfId="0" applyNumberFormat="1" applyFont="1" applyFill="1" applyProtection="1"/>
    <xf numFmtId="43" fontId="5" fillId="0" borderId="0" xfId="0" applyNumberFormat="1" applyFont="1" applyFill="1" applyProtection="1"/>
    <xf numFmtId="43" fontId="5" fillId="0" borderId="0" xfId="0" applyNumberFormat="1" applyFont="1" applyFill="1" applyAlignment="1" applyProtection="1">
      <alignment horizontal="fill"/>
    </xf>
    <xf numFmtId="170" fontId="5" fillId="0" borderId="0" xfId="0" applyNumberFormat="1" applyFont="1" applyFill="1" applyAlignment="1" applyProtection="1">
      <alignment horizontal="right"/>
    </xf>
    <xf numFmtId="10" fontId="5" fillId="0" borderId="0" xfId="0" applyNumberFormat="1" applyFont="1" applyFill="1" applyProtection="1"/>
    <xf numFmtId="171" fontId="5" fillId="0" borderId="0" xfId="0" applyNumberFormat="1" applyFont="1" applyFill="1" applyProtection="1"/>
    <xf numFmtId="170" fontId="5" fillId="0" borderId="0" xfId="0" applyNumberFormat="1" applyFont="1" applyFill="1" applyBorder="1" applyAlignment="1" applyProtection="1">
      <alignment horizontal="right"/>
    </xf>
    <xf numFmtId="41" fontId="5" fillId="0" borderId="0" xfId="0" applyNumberFormat="1" applyFont="1" applyFill="1" applyBorder="1" applyAlignment="1" applyProtection="1">
      <alignment horizontal="right"/>
    </xf>
    <xf numFmtId="170" fontId="1" fillId="0" borderId="2" xfId="0" applyNumberFormat="1" applyFont="1" applyFill="1" applyBorder="1" applyAlignment="1" applyProtection="1">
      <alignment horizontal="right"/>
    </xf>
    <xf numFmtId="170" fontId="1" fillId="0" borderId="0" xfId="0" applyNumberFormat="1" applyFont="1" applyFill="1" applyAlignment="1" applyProtection="1">
      <alignment horizontal="right"/>
    </xf>
    <xf numFmtId="41" fontId="1" fillId="0" borderId="0" xfId="0" applyNumberFormat="1" applyFont="1" applyFill="1" applyAlignment="1" applyProtection="1">
      <alignment horizontal="right"/>
    </xf>
    <xf numFmtId="41" fontId="1" fillId="0" borderId="2" xfId="0" applyNumberFormat="1" applyFont="1" applyFill="1" applyBorder="1" applyAlignment="1" applyProtection="1">
      <alignment horizontal="right"/>
    </xf>
    <xf numFmtId="170" fontId="5" fillId="0" borderId="1" xfId="0" applyNumberFormat="1" applyFont="1" applyFill="1" applyBorder="1" applyAlignment="1" applyProtection="1">
      <alignment horizontal="right"/>
    </xf>
    <xf numFmtId="170" fontId="5" fillId="0" borderId="2" xfId="0" applyNumberFormat="1" applyFont="1" applyFill="1" applyBorder="1" applyAlignment="1" applyProtection="1">
      <alignment horizontal="right"/>
    </xf>
    <xf numFmtId="41" fontId="5" fillId="0" borderId="2" xfId="0" applyNumberFormat="1" applyFont="1" applyFill="1" applyBorder="1" applyAlignment="1" applyProtection="1">
      <alignment horizontal="right"/>
    </xf>
    <xf numFmtId="170" fontId="5" fillId="0" borderId="3" xfId="0" applyNumberFormat="1" applyFont="1" applyFill="1" applyBorder="1" applyAlignment="1" applyProtection="1">
      <alignment horizontal="right"/>
    </xf>
    <xf numFmtId="41" fontId="1" fillId="0" borderId="0" xfId="0" applyNumberFormat="1" applyFont="1" applyFill="1" applyBorder="1" applyAlignment="1" applyProtection="1">
      <alignment horizontal="fill"/>
    </xf>
    <xf numFmtId="41" fontId="1" fillId="0" borderId="0" xfId="0" applyNumberFormat="1" applyFont="1" applyFill="1" applyProtection="1"/>
    <xf numFmtId="0" fontId="0" fillId="0" borderId="0" xfId="0" applyAlignment="1"/>
    <xf numFmtId="0" fontId="0" fillId="0" borderId="0" xfId="0" applyFill="1" applyAlignment="1" applyProtection="1"/>
    <xf numFmtId="39" fontId="1" fillId="0" borderId="0" xfId="0" applyNumberFormat="1" applyFont="1" applyFill="1" applyBorder="1" applyAlignment="1" applyProtection="1">
      <alignment horizontal="left"/>
    </xf>
    <xf numFmtId="44" fontId="1" fillId="0" borderId="1" xfId="0" applyNumberFormat="1" applyFont="1" applyFill="1" applyBorder="1" applyAlignment="1" applyProtection="1">
      <alignment horizontal="center"/>
    </xf>
    <xf numFmtId="39" fontId="5" fillId="0" borderId="1" xfId="0" applyNumberFormat="1" applyFont="1" applyFill="1" applyBorder="1" applyAlignment="1" applyProtection="1">
      <alignment horizontal="left"/>
    </xf>
    <xf numFmtId="41" fontId="5" fillId="0" borderId="1" xfId="0" applyNumberFormat="1" applyFont="1" applyFill="1" applyBorder="1" applyAlignment="1" applyProtection="1">
      <alignment horizontal="right"/>
    </xf>
    <xf numFmtId="43" fontId="1" fillId="0" borderId="0" xfId="0" applyNumberFormat="1" applyFont="1" applyFill="1" applyBorder="1" applyAlignment="1" applyProtection="1">
      <alignment horizontal="fill"/>
    </xf>
    <xf numFmtId="39" fontId="1" fillId="0" borderId="0" xfId="0" applyNumberFormat="1" applyFont="1" applyFill="1" applyAlignment="1" applyProtection="1">
      <alignment wrapText="1"/>
    </xf>
    <xf numFmtId="0" fontId="0" fillId="0" borderId="0" xfId="0" applyFill="1" applyAlignment="1">
      <alignment wrapText="1"/>
    </xf>
    <xf numFmtId="39" fontId="2" fillId="0" borderId="0" xfId="0" applyNumberFormat="1" applyFont="1" applyFill="1" applyAlignment="1" applyProtection="1">
      <alignment horizontal="center"/>
    </xf>
    <xf numFmtId="14" fontId="2" fillId="0" borderId="0" xfId="0" applyNumberFormat="1" applyFont="1" applyFill="1" applyAlignment="1" applyProtection="1">
      <alignment horizontal="center"/>
    </xf>
    <xf numFmtId="39" fontId="3" fillId="0" borderId="0" xfId="0" applyNumberFormat="1" applyFont="1" applyFill="1" applyAlignment="1" applyProtection="1">
      <alignment horizontal="center"/>
    </xf>
    <xf numFmtId="39" fontId="4" fillId="0" borderId="0" xfId="0" applyNumberFormat="1" applyFont="1" applyFill="1" applyAlignment="1" applyProtection="1">
      <alignment horizontal="center"/>
    </xf>
    <xf numFmtId="0" fontId="0" fillId="0" borderId="0" xfId="0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tabSelected="1" workbookViewId="0">
      <selection activeCell="D40" sqref="D40"/>
    </sheetView>
  </sheetViews>
  <sheetFormatPr defaultColWidth="9.140625" defaultRowHeight="12.75" x14ac:dyDescent="0.2"/>
  <cols>
    <col min="1" max="1" width="41.85546875" style="2" customWidth="1"/>
    <col min="2" max="2" width="17" style="2" bestFit="1" customWidth="1"/>
    <col min="3" max="3" width="0.85546875" style="2" customWidth="1"/>
    <col min="4" max="4" width="17" style="2" bestFit="1" customWidth="1"/>
    <col min="5" max="5" width="0.7109375" style="2" customWidth="1"/>
    <col min="6" max="6" width="16.28515625" style="2" bestFit="1" customWidth="1"/>
    <col min="7" max="7" width="0.7109375" style="2" customWidth="1"/>
    <col min="8" max="8" width="7.7109375" style="2" customWidth="1"/>
    <col min="9" max="9" width="0.7109375" style="2" customWidth="1"/>
    <col min="10" max="10" width="7.7109375" style="2" customWidth="1"/>
    <col min="11" max="11" width="8.5703125" style="2" bestFit="1" customWidth="1"/>
    <col min="12" max="12" width="9.140625" style="2"/>
    <col min="13" max="13" width="16.42578125" style="2" bestFit="1" customWidth="1"/>
    <col min="14" max="16384" width="9.140625" style="2"/>
  </cols>
  <sheetData>
    <row r="1" spans="1:13" ht="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1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ht="15" x14ac:dyDescent="0.25">
      <c r="A3" s="1" t="s">
        <v>53</v>
      </c>
      <c r="B3" s="1"/>
      <c r="C3" s="1"/>
      <c r="D3" s="1"/>
      <c r="E3" s="1"/>
      <c r="F3" s="1"/>
      <c r="G3" s="1"/>
      <c r="H3" s="1"/>
      <c r="I3" s="1"/>
      <c r="J3" s="3"/>
      <c r="K3" s="1"/>
    </row>
    <row r="4" spans="1:13" x14ac:dyDescent="0.2">
      <c r="A4" s="4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13" x14ac:dyDescent="0.2">
      <c r="A5" s="6" t="s">
        <v>3</v>
      </c>
      <c r="B5" s="7"/>
      <c r="C5" s="7"/>
      <c r="D5" s="8"/>
      <c r="E5" s="7"/>
      <c r="F5" s="7"/>
      <c r="G5" s="7"/>
      <c r="H5" s="7"/>
      <c r="I5" s="7"/>
      <c r="J5" s="7"/>
      <c r="K5" s="7"/>
    </row>
    <row r="6" spans="1:13" x14ac:dyDescent="0.2">
      <c r="A6" s="9" t="s">
        <v>3</v>
      </c>
      <c r="B6" s="8"/>
      <c r="C6" s="8"/>
      <c r="D6" s="8"/>
      <c r="E6" s="8"/>
      <c r="F6" s="10" t="s">
        <v>28</v>
      </c>
      <c r="G6" s="10"/>
      <c r="H6" s="10"/>
      <c r="I6" s="11"/>
      <c r="J6" s="12" t="s">
        <v>4</v>
      </c>
      <c r="K6" s="12"/>
    </row>
    <row r="7" spans="1:13" x14ac:dyDescent="0.2">
      <c r="A7" s="13"/>
      <c r="B7" s="14" t="s">
        <v>5</v>
      </c>
      <c r="C7" s="8"/>
      <c r="D7" s="14" t="s">
        <v>5</v>
      </c>
      <c r="E7" s="8"/>
      <c r="F7" s="8"/>
      <c r="G7" s="8"/>
      <c r="H7" s="8"/>
      <c r="I7" s="8"/>
      <c r="J7" s="8"/>
      <c r="K7" s="8"/>
    </row>
    <row r="8" spans="1:13" ht="13.5" customHeight="1" x14ac:dyDescent="0.2">
      <c r="A8" s="15" t="s">
        <v>6</v>
      </c>
      <c r="B8" s="16">
        <v>2024</v>
      </c>
      <c r="C8" s="8"/>
      <c r="D8" s="16">
        <v>2023</v>
      </c>
      <c r="E8" s="8"/>
      <c r="F8" s="17" t="s">
        <v>7</v>
      </c>
      <c r="G8" s="8"/>
      <c r="H8" s="17" t="s">
        <v>8</v>
      </c>
      <c r="I8" s="18"/>
      <c r="J8" s="16">
        <v>2024</v>
      </c>
      <c r="K8" s="16">
        <v>2023</v>
      </c>
    </row>
    <row r="9" spans="1:13" ht="6.6" customHeight="1" x14ac:dyDescent="0.2">
      <c r="A9" s="19"/>
      <c r="B9" s="20"/>
      <c r="C9" s="19"/>
      <c r="D9" s="20"/>
      <c r="E9" s="19"/>
      <c r="F9" s="20"/>
      <c r="G9" s="19"/>
      <c r="H9" s="20"/>
      <c r="I9" s="20"/>
      <c r="J9" s="20"/>
      <c r="K9" s="20"/>
    </row>
    <row r="10" spans="1:13" x14ac:dyDescent="0.2">
      <c r="A10" s="21" t="s">
        <v>9</v>
      </c>
      <c r="B10" s="22">
        <v>128096796.5</v>
      </c>
      <c r="C10" s="22"/>
      <c r="D10" s="22">
        <v>133391190.67</v>
      </c>
      <c r="E10" s="22"/>
      <c r="F10" s="22">
        <f>B10-D10</f>
        <v>-5294394.1700000018</v>
      </c>
      <c r="G10" s="24"/>
      <c r="H10" s="23">
        <f>IF(D10=0,"n/a",IF(AND(F10/D10&lt;1,F10/D10&gt;-1),F10/D10,"n/a"))</f>
        <v>-3.9690733274118109E-2</v>
      </c>
      <c r="I10" s="25"/>
      <c r="J10" s="26">
        <f>IF(B59=0,"n/a",B10/B59)</f>
        <v>0.14379477212029479</v>
      </c>
      <c r="K10" s="27">
        <f>IF(D59=0,"n/a",D10/D59)</f>
        <v>0.13390322823510703</v>
      </c>
      <c r="M10" s="28"/>
    </row>
    <row r="11" spans="1:13" x14ac:dyDescent="0.2">
      <c r="A11" s="21" t="s">
        <v>10</v>
      </c>
      <c r="B11" s="29">
        <v>89196795.650000006</v>
      </c>
      <c r="C11" s="29"/>
      <c r="D11" s="29">
        <v>91393574.590000004</v>
      </c>
      <c r="E11" s="29"/>
      <c r="F11" s="29">
        <f>B11-D11</f>
        <v>-2196778.9399999976</v>
      </c>
      <c r="G11" s="29"/>
      <c r="H11" s="23">
        <f>IF(D11=0,"n/a",IF(AND(F11/D11&lt;1,F11/D11&gt;-1),F11/D11,"n/a"))</f>
        <v>-2.4036470286395408E-2</v>
      </c>
      <c r="I11" s="25"/>
      <c r="J11" s="30">
        <f>IF(B60=0,"n/a",B11/B60)</f>
        <v>0.12986105986422236</v>
      </c>
      <c r="K11" s="31">
        <f>IF(D60=0,"n/a",D11/D60)</f>
        <v>0.11957315375856489</v>
      </c>
    </row>
    <row r="12" spans="1:13" x14ac:dyDescent="0.2">
      <c r="A12" s="21" t="s">
        <v>11</v>
      </c>
      <c r="B12" s="29">
        <v>10252015.48</v>
      </c>
      <c r="C12" s="29"/>
      <c r="D12" s="29">
        <v>10035595.85</v>
      </c>
      <c r="E12" s="29"/>
      <c r="F12" s="29">
        <f>B12-D12</f>
        <v>216419.63000000082</v>
      </c>
      <c r="G12" s="29"/>
      <c r="H12" s="23">
        <f>IF(D12=0,"n/a",IF(AND(F12/D12&lt;1,F12/D12&gt;-1),F12/D12,"n/a"))</f>
        <v>2.1565199838134257E-2</v>
      </c>
      <c r="I12" s="25"/>
      <c r="J12" s="30">
        <f>IF(B61=0,"n/a",B12/B61)</f>
        <v>0.12062854131588104</v>
      </c>
      <c r="K12" s="31">
        <f>IF(D61=0,"n/a",D12/D61)</f>
        <v>0.10625431181607117</v>
      </c>
    </row>
    <row r="13" spans="1:13" x14ac:dyDescent="0.2">
      <c r="A13" s="21" t="s">
        <v>12</v>
      </c>
      <c r="B13" s="29">
        <v>1558882.59</v>
      </c>
      <c r="C13" s="29"/>
      <c r="D13" s="29">
        <v>1789906.4</v>
      </c>
      <c r="E13" s="29"/>
      <c r="F13" s="29">
        <f>B13-D13</f>
        <v>-231023.80999999982</v>
      </c>
      <c r="G13" s="29"/>
      <c r="H13" s="23">
        <f>IF(D13=0,"n/a",IF(AND(F13/D13&lt;1,F13/D13&gt;-1),F13/D13,"n/a"))</f>
        <v>-0.12907033015804617</v>
      </c>
      <c r="I13" s="25"/>
      <c r="J13" s="30">
        <f>IF(B62=0,"n/a",B13/B62)</f>
        <v>0.27968736222251828</v>
      </c>
      <c r="K13" s="31">
        <f>IF(D62=0,"n/a",D13/D62)</f>
        <v>0.30478198292560532</v>
      </c>
      <c r="L13" s="32"/>
    </row>
    <row r="14" spans="1:13" x14ac:dyDescent="0.2">
      <c r="A14" s="21" t="s">
        <v>13</v>
      </c>
      <c r="B14" s="29">
        <v>27900.05</v>
      </c>
      <c r="C14" s="33"/>
      <c r="D14" s="29">
        <v>29605.88</v>
      </c>
      <c r="E14" s="29"/>
      <c r="F14" s="29">
        <f>B14-D14</f>
        <v>-1705.8300000000017</v>
      </c>
      <c r="G14" s="33"/>
      <c r="H14" s="23">
        <f>IF(D14=0,"n/a",IF(AND(F14/D14&lt;1,F14/D14&gt;-1),F14/D14,"n/a"))</f>
        <v>-5.7617946164748413E-2</v>
      </c>
      <c r="I14" s="34"/>
      <c r="J14" s="30">
        <f>IF(B63=0,"n/a",B14/B63)</f>
        <v>4.7611006825938565E-2</v>
      </c>
      <c r="K14" s="31">
        <f>IF(D63=0,"n/a",D14/D63)</f>
        <v>4.5115179339888768E-2</v>
      </c>
    </row>
    <row r="15" spans="1:13" ht="8.4499999999999993" customHeight="1" x14ac:dyDescent="0.2">
      <c r="A15" s="19"/>
      <c r="B15" s="35"/>
      <c r="C15" s="29"/>
      <c r="D15" s="35"/>
      <c r="E15" s="29"/>
      <c r="F15" s="35"/>
      <c r="G15" s="29"/>
      <c r="H15" s="36" t="s">
        <v>3</v>
      </c>
      <c r="I15" s="25"/>
      <c r="J15" s="37"/>
      <c r="K15" s="37" t="s">
        <v>14</v>
      </c>
    </row>
    <row r="16" spans="1:13" x14ac:dyDescent="0.2">
      <c r="A16" s="38" t="s">
        <v>15</v>
      </c>
      <c r="B16" s="39">
        <f>SUM(B10:B15)</f>
        <v>229132390.27000001</v>
      </c>
      <c r="C16" s="29"/>
      <c r="D16" s="39">
        <f>SUM(D10:D15)</f>
        <v>236639873.38999999</v>
      </c>
      <c r="E16" s="29"/>
      <c r="F16" s="39">
        <f>SUM(F10:F15)</f>
        <v>-7507483.1199999982</v>
      </c>
      <c r="G16" s="40"/>
      <c r="H16" s="41">
        <f>IF(D16=0,"n/a",IF(AND(F16/D16&lt;1,F16/D16&gt;-1),F16/D16,"n/a"))</f>
        <v>-3.172535132161397E-2</v>
      </c>
      <c r="I16" s="25"/>
      <c r="J16" s="42">
        <f>IF(B65=0,"n/a",B16/B65)</f>
        <v>0.13730023340831465</v>
      </c>
      <c r="K16" s="42">
        <f>IF(D65=0,"n/a",D16/D65)</f>
        <v>0.12712419221669946</v>
      </c>
    </row>
    <row r="17" spans="1:13" x14ac:dyDescent="0.2">
      <c r="A17" s="21" t="s">
        <v>16</v>
      </c>
      <c r="B17" s="29">
        <v>1556880.88</v>
      </c>
      <c r="C17" s="29"/>
      <c r="D17" s="29">
        <v>1828289.85</v>
      </c>
      <c r="E17" s="29"/>
      <c r="F17" s="29">
        <f>B17-D17</f>
        <v>-271408.9700000002</v>
      </c>
      <c r="G17" s="29"/>
      <c r="H17" s="23">
        <f>IF(D17=0,"n/a",IF(AND(F17/D17&lt;1,F17/D17&gt;-1),F17/D17,"n/a"))</f>
        <v>-0.14844963997366184</v>
      </c>
      <c r="I17" s="34"/>
      <c r="J17" s="31">
        <f>IF(B66=0,"n/a",B17/B66)</f>
        <v>8.9021182110813144E-3</v>
      </c>
      <c r="K17" s="31">
        <f>IF(D66=0,"n/a",D17/D66)</f>
        <v>1.2908894712918362E-2</v>
      </c>
    </row>
    <row r="18" spans="1:13" ht="12.75" customHeight="1" x14ac:dyDescent="0.2">
      <c r="A18" s="21" t="s">
        <v>17</v>
      </c>
      <c r="B18" s="29">
        <v>11198861.050000001</v>
      </c>
      <c r="C18" s="33"/>
      <c r="D18" s="29">
        <v>42107612.369999997</v>
      </c>
      <c r="E18" s="29"/>
      <c r="F18" s="29">
        <f>B18-D18</f>
        <v>-30908751.319999997</v>
      </c>
      <c r="G18" s="33"/>
      <c r="H18" s="23">
        <f>IF(D18=0,"n/a",IF(AND(F18/D18&lt;1,F18/D18&gt;-1),F18/D18,"n/a"))</f>
        <v>-0.73404188887283606</v>
      </c>
      <c r="I18" s="25"/>
      <c r="J18" s="42">
        <f>IF(B67=0,"n/a",B18/B67)</f>
        <v>2.1736622211452186E-2</v>
      </c>
      <c r="K18" s="42">
        <f>IF(D67=0,"n/a",D18/D67)</f>
        <v>8.2651451508227877E-2</v>
      </c>
    </row>
    <row r="19" spans="1:13" ht="6" customHeight="1" x14ac:dyDescent="0.2">
      <c r="A19" s="19"/>
      <c r="B19" s="43"/>
      <c r="C19" s="44"/>
      <c r="D19" s="43"/>
      <c r="E19" s="44"/>
      <c r="F19" s="43"/>
      <c r="G19" s="44"/>
      <c r="H19" s="43" t="s">
        <v>3</v>
      </c>
      <c r="I19" s="45"/>
      <c r="J19" s="45"/>
      <c r="K19" s="45"/>
    </row>
    <row r="20" spans="1:13" x14ac:dyDescent="0.2">
      <c r="A20" s="46" t="s">
        <v>18</v>
      </c>
      <c r="B20" s="29">
        <f>SUM(B16:B18)</f>
        <v>241888132.20000002</v>
      </c>
      <c r="C20" s="29"/>
      <c r="D20" s="29">
        <f>SUM(D16:D18)</f>
        <v>280575775.60999995</v>
      </c>
      <c r="E20" s="29"/>
      <c r="F20" s="29">
        <f>SUM(F16:F18)</f>
        <v>-38687643.409999996</v>
      </c>
      <c r="G20" s="29"/>
      <c r="H20" s="47">
        <f>IF(D20=0,"n/a",IF(AND(F20/D20&lt;1,F20/D20&gt;-1),F20/D20,"n/a"))</f>
        <v>-0.13788661307587646</v>
      </c>
      <c r="I20" s="25"/>
      <c r="J20" s="24"/>
      <c r="K20" s="24"/>
    </row>
    <row r="21" spans="1:13" ht="6.6" customHeight="1" x14ac:dyDescent="0.2">
      <c r="A21" s="48"/>
      <c r="B21" s="33"/>
      <c r="C21" s="33"/>
      <c r="D21" s="33"/>
      <c r="E21" s="33"/>
      <c r="F21" s="33"/>
      <c r="G21" s="33"/>
      <c r="H21" s="49" t="s">
        <v>3</v>
      </c>
      <c r="I21" s="34"/>
      <c r="J21" s="49"/>
      <c r="K21" s="49"/>
    </row>
    <row r="22" spans="1:13" x14ac:dyDescent="0.2">
      <c r="A22" s="21" t="s">
        <v>19</v>
      </c>
      <c r="B22" s="29">
        <v>-1829783.01</v>
      </c>
      <c r="C22" s="29"/>
      <c r="D22" s="29">
        <v>421995.82</v>
      </c>
      <c r="E22" s="29"/>
      <c r="F22" s="29">
        <f>B22-D22</f>
        <v>-2251778.83</v>
      </c>
      <c r="G22" s="29"/>
      <c r="H22" s="23" t="str">
        <f>IF(D22=0,"n/a",IF(AND(F22/D22&lt;1,F22/D22&gt;-1),F22/D22,"n/a"))</f>
        <v>n/a</v>
      </c>
      <c r="I22" s="34"/>
      <c r="J22" s="49"/>
      <c r="K22" s="49"/>
    </row>
    <row r="23" spans="1:13" x14ac:dyDescent="0.2">
      <c r="A23" s="21" t="s">
        <v>20</v>
      </c>
      <c r="B23" s="29">
        <v>1347457.11</v>
      </c>
      <c r="C23" s="29"/>
      <c r="D23" s="29">
        <v>2026245.05</v>
      </c>
      <c r="E23" s="29"/>
      <c r="F23" s="29">
        <f>B23-D23</f>
        <v>-678787.94</v>
      </c>
      <c r="G23" s="29"/>
      <c r="H23" s="23">
        <f>IF(D23=0,"n/a",IF(AND(F23/D23&lt;1,F23/D23&gt;-1),F23/D23,"n/a"))</f>
        <v>-0.3349979510128846</v>
      </c>
      <c r="I23" s="34"/>
      <c r="J23" s="49"/>
      <c r="K23" s="49"/>
    </row>
    <row r="24" spans="1:13" x14ac:dyDescent="0.2">
      <c r="A24" s="21" t="s">
        <v>21</v>
      </c>
      <c r="B24" s="29">
        <v>724968.09</v>
      </c>
      <c r="C24" s="29"/>
      <c r="D24" s="29">
        <v>-10467924.689999999</v>
      </c>
      <c r="E24" s="29"/>
      <c r="F24" s="29">
        <f>B24-D24</f>
        <v>11192892.779999999</v>
      </c>
      <c r="G24" s="29"/>
      <c r="H24" s="23" t="str">
        <f>IF(D24=0,"n/a",IF(AND(F24/D24&lt;1,F24/D24&gt;-1),F24/D24,"n/a"))</f>
        <v>n/a</v>
      </c>
      <c r="I24" s="34"/>
      <c r="J24" s="49"/>
      <c r="K24" s="49"/>
    </row>
    <row r="25" spans="1:13" x14ac:dyDescent="0.2">
      <c r="A25" s="21" t="s">
        <v>22</v>
      </c>
      <c r="B25" s="39">
        <v>2574592.0299999998</v>
      </c>
      <c r="C25" s="33"/>
      <c r="D25" s="39">
        <v>2516395.75</v>
      </c>
      <c r="E25" s="29"/>
      <c r="F25" s="39">
        <f>B25-D25</f>
        <v>58196.279999999795</v>
      </c>
      <c r="G25" s="33"/>
      <c r="H25" s="41">
        <f>IF(D25=0,"n/a",IF(AND(F25/D25&lt;1,F25/D25&gt;-1),F25/D25,"n/a"))</f>
        <v>2.3126839250145689E-2</v>
      </c>
      <c r="I25" s="34"/>
      <c r="J25" s="49"/>
      <c r="K25" s="49"/>
    </row>
    <row r="26" spans="1:13" ht="12.75" customHeight="1" x14ac:dyDescent="0.2">
      <c r="A26" s="21" t="s">
        <v>23</v>
      </c>
      <c r="B26" s="39">
        <f>SUM(B22:B25)</f>
        <v>2817234.2199999997</v>
      </c>
      <c r="C26" s="29"/>
      <c r="D26" s="39">
        <f>SUM(D22:D25)</f>
        <v>-5503288.0699999994</v>
      </c>
      <c r="E26" s="29"/>
      <c r="F26" s="39">
        <f>SUM(F22:F25)</f>
        <v>8320522.2899999991</v>
      </c>
      <c r="G26" s="29"/>
      <c r="H26" s="41" t="str">
        <f>IF(D26=0,"n/a",IF(AND(F26/D26&lt;1,F26/D26&gt;-1),F26/D26,"n/a"))</f>
        <v>n/a</v>
      </c>
      <c r="I26" s="25"/>
      <c r="J26" s="24"/>
      <c r="K26" s="24"/>
    </row>
    <row r="27" spans="1:13" ht="6.6" customHeight="1" x14ac:dyDescent="0.2">
      <c r="A27" s="48"/>
      <c r="B27" s="50"/>
      <c r="C27" s="50"/>
      <c r="D27" s="50"/>
      <c r="E27" s="50"/>
      <c r="F27" s="50"/>
      <c r="G27" s="33"/>
      <c r="H27" s="49" t="s">
        <v>3</v>
      </c>
      <c r="I27" s="34"/>
      <c r="J27" s="49"/>
      <c r="K27" s="49"/>
    </row>
    <row r="28" spans="1:13" ht="13.5" thickBot="1" x14ac:dyDescent="0.25">
      <c r="A28" s="38" t="s">
        <v>24</v>
      </c>
      <c r="B28" s="51">
        <f>+B26+B20</f>
        <v>244705366.42000002</v>
      </c>
      <c r="C28" s="22"/>
      <c r="D28" s="51">
        <f>+D26+D20</f>
        <v>275072487.53999996</v>
      </c>
      <c r="E28" s="22"/>
      <c r="F28" s="51">
        <f>+F26+F20</f>
        <v>-30367121.119999997</v>
      </c>
      <c r="G28" s="29"/>
      <c r="H28" s="52">
        <f>IF(D28=0,"n/a",IF(AND(F28/D28&lt;1,F28/D28&gt;-1),F28/D28,"n/a"))</f>
        <v>-0.11039679537410708</v>
      </c>
      <c r="I28" s="25"/>
      <c r="J28" s="24"/>
      <c r="K28" s="24"/>
    </row>
    <row r="29" spans="1:13" ht="4.1500000000000004" customHeight="1" thickTop="1" x14ac:dyDescent="0.2">
      <c r="A29" s="21"/>
      <c r="B29" s="50"/>
      <c r="C29" s="22"/>
      <c r="D29" s="50"/>
      <c r="E29" s="22"/>
      <c r="F29" s="50"/>
      <c r="G29" s="29"/>
      <c r="H29" s="53"/>
      <c r="I29" s="25"/>
      <c r="J29" s="24"/>
      <c r="K29" s="24"/>
    </row>
    <row r="30" spans="1:13" ht="12.75" customHeight="1" x14ac:dyDescent="0.2">
      <c r="A30" s="19"/>
      <c r="B30" s="54"/>
      <c r="C30" s="54"/>
      <c r="D30" s="54"/>
      <c r="E30" s="54"/>
      <c r="F30" s="54"/>
      <c r="G30" s="55"/>
      <c r="H30" s="29"/>
      <c r="I30" s="56"/>
      <c r="J30" s="45"/>
      <c r="K30" s="45"/>
    </row>
    <row r="31" spans="1:13" x14ac:dyDescent="0.2">
      <c r="A31" s="21" t="s">
        <v>29</v>
      </c>
      <c r="B31" s="22">
        <v>-1105587.26</v>
      </c>
      <c r="C31" s="22"/>
      <c r="D31" s="22">
        <v>0</v>
      </c>
      <c r="E31" s="22"/>
      <c r="F31" s="22"/>
      <c r="G31" s="29"/>
      <c r="H31" s="29"/>
      <c r="I31" s="24"/>
      <c r="J31" s="24"/>
      <c r="K31" s="24"/>
    </row>
    <row r="32" spans="1:13" x14ac:dyDescent="0.2">
      <c r="A32" s="21" t="s">
        <v>30</v>
      </c>
      <c r="B32" s="29">
        <v>9756288.3399999999</v>
      </c>
      <c r="C32" s="29"/>
      <c r="D32" s="29">
        <v>9585769.9000000004</v>
      </c>
      <c r="E32" s="22"/>
      <c r="F32" s="22"/>
      <c r="G32" s="29"/>
      <c r="H32" s="29"/>
      <c r="I32" s="25"/>
      <c r="J32" s="24"/>
      <c r="K32" s="24"/>
      <c r="M32" s="57"/>
    </row>
    <row r="33" spans="1:13" x14ac:dyDescent="0.2">
      <c r="A33" s="21" t="s">
        <v>31</v>
      </c>
      <c r="B33" s="29">
        <v>-6964587.5999999996</v>
      </c>
      <c r="C33" s="29"/>
      <c r="D33" s="29">
        <v>-6906091.1799999997</v>
      </c>
      <c r="E33" s="22"/>
      <c r="F33" s="22"/>
      <c r="G33" s="29"/>
      <c r="H33" s="29"/>
      <c r="I33" s="19"/>
      <c r="J33" s="19"/>
      <c r="K33" s="19"/>
      <c r="M33" s="57"/>
    </row>
    <row r="34" spans="1:13" x14ac:dyDescent="0.2">
      <c r="A34" s="21" t="s">
        <v>32</v>
      </c>
      <c r="B34" s="29">
        <v>7960756.71</v>
      </c>
      <c r="C34" s="29"/>
      <c r="D34" s="29">
        <v>9367458.8599999994</v>
      </c>
      <c r="E34" s="22"/>
      <c r="F34" s="22"/>
      <c r="G34" s="29"/>
      <c r="H34" s="29"/>
      <c r="I34" s="24"/>
      <c r="J34" s="24"/>
      <c r="K34" s="24"/>
      <c r="M34" s="58"/>
    </row>
    <row r="35" spans="1:13" x14ac:dyDescent="0.2">
      <c r="A35" s="21" t="s">
        <v>33</v>
      </c>
      <c r="B35" s="29">
        <v>-871.63</v>
      </c>
      <c r="C35" s="29"/>
      <c r="D35" s="29">
        <v>90506.33</v>
      </c>
      <c r="E35" s="22"/>
      <c r="F35" s="22"/>
      <c r="G35" s="29"/>
      <c r="H35" s="29"/>
      <c r="I35" s="24"/>
      <c r="J35" s="24"/>
      <c r="K35" s="24"/>
      <c r="M35" s="58"/>
    </row>
    <row r="36" spans="1:13" x14ac:dyDescent="0.2">
      <c r="A36" s="21" t="s">
        <v>34</v>
      </c>
      <c r="B36" s="29">
        <v>5594252.0199999996</v>
      </c>
      <c r="C36" s="29"/>
      <c r="D36" s="29">
        <v>3997229.07</v>
      </c>
      <c r="E36" s="22"/>
      <c r="F36" s="22"/>
      <c r="G36" s="29"/>
      <c r="H36" s="29"/>
      <c r="I36" s="24"/>
      <c r="J36" s="24"/>
      <c r="K36" s="24"/>
      <c r="M36" s="58"/>
    </row>
    <row r="37" spans="1:13" x14ac:dyDescent="0.2">
      <c r="A37" s="21" t="s">
        <v>35</v>
      </c>
      <c r="B37" s="29">
        <v>12591879.699999999</v>
      </c>
      <c r="C37" s="29"/>
      <c r="D37" s="29">
        <v>20732.64</v>
      </c>
      <c r="E37" s="22"/>
      <c r="F37" s="22"/>
      <c r="G37" s="29"/>
      <c r="H37" s="29"/>
      <c r="I37" s="24"/>
      <c r="J37" s="24"/>
      <c r="K37" s="24"/>
    </row>
    <row r="38" spans="1:13" x14ac:dyDescent="0.2">
      <c r="A38" s="21" t="s">
        <v>36</v>
      </c>
      <c r="B38" s="29">
        <v>2199572.64</v>
      </c>
      <c r="C38" s="29"/>
      <c r="D38" s="29">
        <v>4728720.1399999997</v>
      </c>
      <c r="E38" s="22"/>
      <c r="F38" s="22"/>
      <c r="G38" s="29"/>
      <c r="H38" s="29"/>
      <c r="I38" s="24"/>
      <c r="J38" s="24"/>
      <c r="K38" s="24"/>
    </row>
    <row r="39" spans="1:13" x14ac:dyDescent="0.2">
      <c r="A39" s="21" t="s">
        <v>37</v>
      </c>
      <c r="B39" s="29">
        <v>936931.55</v>
      </c>
      <c r="C39" s="29"/>
      <c r="D39" s="29">
        <v>0</v>
      </c>
      <c r="E39" s="22"/>
      <c r="F39" s="22"/>
      <c r="G39" s="29"/>
      <c r="H39" s="29"/>
      <c r="I39" s="24"/>
      <c r="J39" s="24"/>
      <c r="K39" s="24"/>
      <c r="M39" s="58"/>
    </row>
    <row r="40" spans="1:13" x14ac:dyDescent="0.2">
      <c r="A40" s="21" t="s">
        <v>38</v>
      </c>
      <c r="B40" s="29">
        <v>0</v>
      </c>
      <c r="C40" s="29"/>
      <c r="D40" s="29">
        <v>0</v>
      </c>
      <c r="E40" s="22"/>
      <c r="F40" s="22"/>
      <c r="G40" s="29"/>
      <c r="H40" s="29"/>
      <c r="I40" s="24"/>
      <c r="J40" s="24"/>
      <c r="K40" s="24"/>
    </row>
    <row r="41" spans="1:13" x14ac:dyDescent="0.2">
      <c r="A41" s="21" t="s">
        <v>39</v>
      </c>
      <c r="B41" s="29">
        <v>10446.24</v>
      </c>
      <c r="C41" s="29"/>
      <c r="D41" s="29">
        <v>-47.44</v>
      </c>
      <c r="E41" s="22"/>
      <c r="F41" s="22"/>
      <c r="G41" s="29"/>
      <c r="H41" s="29"/>
      <c r="I41" s="24"/>
      <c r="J41" s="24"/>
      <c r="K41" s="24"/>
    </row>
    <row r="42" spans="1:13" x14ac:dyDescent="0.2">
      <c r="A42" s="21" t="s">
        <v>40</v>
      </c>
      <c r="B42" s="29">
        <v>-2609097.87</v>
      </c>
      <c r="C42" s="29"/>
      <c r="D42" s="29">
        <v>-2735427.14</v>
      </c>
      <c r="E42" s="22"/>
      <c r="F42" s="22"/>
      <c r="G42" s="29"/>
      <c r="H42" s="29"/>
      <c r="I42" s="24"/>
      <c r="J42" s="24"/>
      <c r="K42" s="24"/>
    </row>
    <row r="43" spans="1:13" x14ac:dyDescent="0.2">
      <c r="A43" s="21" t="s">
        <v>41</v>
      </c>
      <c r="B43" s="29">
        <v>2798317.0610000002</v>
      </c>
      <c r="C43" s="29"/>
      <c r="D43" s="29">
        <v>2823673.96</v>
      </c>
      <c r="E43" s="22"/>
      <c r="F43" s="22"/>
      <c r="G43" s="29"/>
      <c r="H43" s="29"/>
      <c r="I43" s="24"/>
      <c r="J43" s="24"/>
      <c r="K43" s="24"/>
    </row>
    <row r="44" spans="1:13" x14ac:dyDescent="0.2">
      <c r="A44" s="21" t="s">
        <v>42</v>
      </c>
      <c r="B44" s="29">
        <v>-192077.05100000001</v>
      </c>
      <c r="C44" s="29"/>
      <c r="D44" s="29">
        <v>-125597.99</v>
      </c>
      <c r="E44" s="22"/>
      <c r="F44" s="22"/>
      <c r="G44" s="29"/>
      <c r="H44" s="29"/>
      <c r="I44" s="24"/>
      <c r="J44" s="24"/>
      <c r="K44" s="24"/>
    </row>
    <row r="45" spans="1:13" x14ac:dyDescent="0.2">
      <c r="A45" s="21" t="s">
        <v>43</v>
      </c>
      <c r="B45" s="29">
        <v>3813915.57</v>
      </c>
      <c r="C45" s="29"/>
      <c r="D45" s="29">
        <v>4237797.9000000004</v>
      </c>
      <c r="E45" s="22"/>
      <c r="F45" s="22"/>
      <c r="G45" s="29"/>
      <c r="H45" s="29"/>
      <c r="I45" s="24"/>
      <c r="J45" s="24"/>
      <c r="K45" s="24"/>
    </row>
    <row r="46" spans="1:13" x14ac:dyDescent="0.2">
      <c r="A46" s="21" t="s">
        <v>44</v>
      </c>
      <c r="B46" s="29">
        <v>2719972.59</v>
      </c>
      <c r="C46" s="29"/>
      <c r="D46" s="29">
        <v>3035625.17</v>
      </c>
      <c r="E46" s="22"/>
      <c r="F46" s="22"/>
      <c r="G46" s="29"/>
      <c r="H46" s="29"/>
      <c r="I46" s="24"/>
      <c r="J46" s="24"/>
      <c r="K46" s="24"/>
    </row>
    <row r="47" spans="1:13" x14ac:dyDescent="0.2">
      <c r="A47" s="21" t="s">
        <v>45</v>
      </c>
      <c r="B47" s="29">
        <v>1890140.26</v>
      </c>
      <c r="C47" s="29"/>
      <c r="D47" s="29">
        <v>0</v>
      </c>
      <c r="E47" s="22"/>
      <c r="F47" s="22"/>
      <c r="G47" s="29"/>
      <c r="H47" s="29"/>
      <c r="I47" s="24"/>
      <c r="J47" s="24"/>
      <c r="K47" s="24"/>
    </row>
    <row r="48" spans="1:13" x14ac:dyDescent="0.2">
      <c r="A48" s="21" t="s">
        <v>46</v>
      </c>
      <c r="B48" s="29">
        <v>4683920.4000000004</v>
      </c>
      <c r="C48" s="59"/>
      <c r="D48" s="29">
        <v>4638794.38</v>
      </c>
      <c r="E48" s="60"/>
      <c r="F48" s="60"/>
      <c r="G48" s="61"/>
      <c r="H48" s="61"/>
      <c r="I48" s="8"/>
      <c r="J48" s="8"/>
      <c r="K48" s="8"/>
    </row>
    <row r="49" spans="1:11" x14ac:dyDescent="0.2">
      <c r="A49" s="21" t="s">
        <v>47</v>
      </c>
      <c r="B49" s="29">
        <v>12902429.890000001</v>
      </c>
      <c r="C49" s="59"/>
      <c r="D49" s="29">
        <v>14828508.02</v>
      </c>
      <c r="E49" s="60"/>
      <c r="F49" s="60"/>
      <c r="G49" s="61"/>
      <c r="H49" s="61"/>
      <c r="I49" s="8"/>
      <c r="J49" s="8"/>
      <c r="K49" s="8"/>
    </row>
    <row r="50" spans="1:11" x14ac:dyDescent="0.2">
      <c r="A50" s="21" t="s">
        <v>48</v>
      </c>
      <c r="B50" s="29">
        <v>12240393.34</v>
      </c>
      <c r="C50" s="59"/>
      <c r="D50" s="29">
        <v>0</v>
      </c>
      <c r="E50" s="60"/>
      <c r="F50" s="60"/>
      <c r="G50" s="61"/>
      <c r="H50" s="61"/>
      <c r="I50" s="8"/>
      <c r="J50" s="8"/>
      <c r="K50" s="8"/>
    </row>
    <row r="51" spans="1:11" x14ac:dyDescent="0.2">
      <c r="A51" s="21" t="s">
        <v>49</v>
      </c>
      <c r="B51" s="29">
        <v>580416.46</v>
      </c>
      <c r="C51" s="59"/>
      <c r="D51" s="29">
        <v>490837.73</v>
      </c>
      <c r="E51" s="60"/>
      <c r="F51" s="60"/>
      <c r="G51" s="61"/>
      <c r="H51" s="61"/>
      <c r="I51" s="8"/>
      <c r="J51" s="8"/>
      <c r="K51" s="8"/>
    </row>
    <row r="52" spans="1:11" x14ac:dyDescent="0.2">
      <c r="A52" s="21" t="s">
        <v>50</v>
      </c>
      <c r="B52" s="29">
        <v>-2792.54</v>
      </c>
      <c r="C52" s="59"/>
      <c r="D52" s="29">
        <v>-1365152.92</v>
      </c>
      <c r="E52" s="60"/>
      <c r="F52" s="60"/>
      <c r="G52" s="61"/>
      <c r="H52" s="61"/>
      <c r="I52" s="8"/>
      <c r="J52" s="8"/>
      <c r="K52" s="8"/>
    </row>
    <row r="53" spans="1:11" x14ac:dyDescent="0.2">
      <c r="A53" s="21" t="s">
        <v>51</v>
      </c>
      <c r="B53" s="29">
        <v>-2378427.5</v>
      </c>
      <c r="C53" s="59"/>
      <c r="D53" s="29">
        <v>232140.23</v>
      </c>
      <c r="E53" s="60"/>
      <c r="F53" s="60"/>
      <c r="G53" s="61"/>
      <c r="H53" s="61"/>
      <c r="I53" s="8"/>
      <c r="J53" s="8"/>
      <c r="K53" s="8"/>
    </row>
    <row r="54" spans="1:11" x14ac:dyDescent="0.2">
      <c r="A54" s="21"/>
      <c r="B54" s="29"/>
      <c r="C54" s="59"/>
      <c r="D54" s="29"/>
      <c r="E54" s="60"/>
      <c r="F54" s="60"/>
      <c r="G54" s="61"/>
      <c r="H54" s="61"/>
      <c r="I54" s="8"/>
      <c r="J54" s="8"/>
      <c r="K54" s="8"/>
    </row>
    <row r="55" spans="1:11" ht="12.75" customHeight="1" x14ac:dyDescent="0.2">
      <c r="A55" s="21"/>
      <c r="B55" s="60"/>
      <c r="C55" s="60"/>
      <c r="D55" s="60"/>
      <c r="E55" s="60"/>
      <c r="F55" s="62" t="s">
        <v>28</v>
      </c>
      <c r="G55" s="10"/>
      <c r="H55" s="10"/>
      <c r="I55" s="8"/>
      <c r="J55" s="8"/>
      <c r="K55" s="8"/>
    </row>
    <row r="56" spans="1:11" x14ac:dyDescent="0.2">
      <c r="A56" s="8"/>
      <c r="B56" s="63" t="s">
        <v>5</v>
      </c>
      <c r="C56" s="60"/>
      <c r="D56" s="63" t="s">
        <v>5</v>
      </c>
      <c r="E56" s="60"/>
      <c r="F56" s="60"/>
      <c r="G56" s="8"/>
      <c r="H56" s="8"/>
      <c r="I56" s="64"/>
      <c r="J56" s="8"/>
      <c r="K56" s="8"/>
    </row>
    <row r="57" spans="1:11" x14ac:dyDescent="0.2">
      <c r="A57" s="15" t="s">
        <v>25</v>
      </c>
      <c r="B57" s="16">
        <v>2024</v>
      </c>
      <c r="C57" s="60"/>
      <c r="D57" s="16">
        <v>2023</v>
      </c>
      <c r="E57" s="61"/>
      <c r="F57" s="65" t="s">
        <v>7</v>
      </c>
      <c r="G57" s="8"/>
      <c r="H57" s="17" t="s">
        <v>8</v>
      </c>
      <c r="I57" s="14"/>
      <c r="J57" s="8"/>
      <c r="K57" s="8"/>
    </row>
    <row r="58" spans="1:11" ht="6" customHeight="1" x14ac:dyDescent="0.2">
      <c r="A58" s="19"/>
      <c r="B58" s="66"/>
      <c r="C58" s="67"/>
      <c r="D58" s="69"/>
      <c r="E58" s="68"/>
      <c r="F58" s="69"/>
      <c r="G58" s="68"/>
      <c r="H58" s="69"/>
      <c r="I58" s="20"/>
      <c r="J58" s="19"/>
      <c r="K58" s="19"/>
    </row>
    <row r="59" spans="1:11" ht="12.75" customHeight="1" x14ac:dyDescent="0.2">
      <c r="A59" s="21" t="s">
        <v>9</v>
      </c>
      <c r="B59" s="70">
        <v>890830693.01600003</v>
      </c>
      <c r="C59" s="70"/>
      <c r="D59" s="70">
        <v>996176062.58000004</v>
      </c>
      <c r="E59" s="70"/>
      <c r="F59" s="70">
        <f>+B59-D59</f>
        <v>-105345369.56400001</v>
      </c>
      <c r="G59" s="40"/>
      <c r="H59" s="47">
        <f>IF(D59=0,"n/a",IF(AND(F59/D59&lt;1,F59/D59&gt;-1),F59/D59,"n/a"))</f>
        <v>-0.10574974999014296</v>
      </c>
      <c r="I59" s="71"/>
      <c r="J59" s="19"/>
      <c r="K59" s="19"/>
    </row>
    <row r="60" spans="1:11" x14ac:dyDescent="0.2">
      <c r="A60" s="21" t="s">
        <v>10</v>
      </c>
      <c r="B60" s="70">
        <v>686863296.38199997</v>
      </c>
      <c r="C60" s="70"/>
      <c r="D60" s="70">
        <v>764331889.87</v>
      </c>
      <c r="E60" s="70"/>
      <c r="F60" s="70">
        <f>+B60-D60</f>
        <v>-77468593.488000035</v>
      </c>
      <c r="G60" s="40"/>
      <c r="H60" s="47">
        <f>IF(D60=0,"n/a",IF(AND(F60/D60&lt;1,F60/D60&gt;-1),F60/D60,"n/a"))</f>
        <v>-0.10135465301752114</v>
      </c>
      <c r="I60" s="71"/>
      <c r="J60" s="19"/>
      <c r="K60" s="19"/>
    </row>
    <row r="61" spans="1:11" ht="12.75" customHeight="1" x14ac:dyDescent="0.2">
      <c r="A61" s="21" t="s">
        <v>11</v>
      </c>
      <c r="B61" s="70">
        <v>84988306.814999998</v>
      </c>
      <c r="C61" s="70"/>
      <c r="D61" s="70">
        <v>94448833.920000002</v>
      </c>
      <c r="E61" s="70"/>
      <c r="F61" s="70">
        <f>+B61-D61</f>
        <v>-9460527.1050000042</v>
      </c>
      <c r="G61" s="40"/>
      <c r="H61" s="47">
        <f>IF(D61=0,"n/a",IF(AND(F61/D61&lt;1,F61/D61&gt;-1),F61/D61,"n/a"))</f>
        <v>-0.1001656316160902</v>
      </c>
      <c r="I61" s="71"/>
      <c r="J61" s="19"/>
      <c r="K61" s="19"/>
    </row>
    <row r="62" spans="1:11" x14ac:dyDescent="0.2">
      <c r="A62" s="21" t="s">
        <v>12</v>
      </c>
      <c r="B62" s="70">
        <v>5573661.1679999996</v>
      </c>
      <c r="C62" s="70"/>
      <c r="D62" s="70">
        <v>5872743.4699999997</v>
      </c>
      <c r="E62" s="70"/>
      <c r="F62" s="70">
        <f>+B62-D62</f>
        <v>-299082.30200000014</v>
      </c>
      <c r="G62" s="40"/>
      <c r="H62" s="47">
        <f>IF(D62=0,"n/a",IF(AND(F62/D62&lt;1,F62/D62&gt;-1),F62/D62,"n/a"))</f>
        <v>-5.0927186506241208E-2</v>
      </c>
      <c r="I62" s="71"/>
      <c r="J62" s="72"/>
      <c r="K62" s="19"/>
    </row>
    <row r="63" spans="1:11" x14ac:dyDescent="0.2">
      <c r="A63" s="21" t="s">
        <v>13</v>
      </c>
      <c r="B63" s="70">
        <v>586000</v>
      </c>
      <c r="C63" s="73"/>
      <c r="D63" s="70">
        <v>656228.80000000005</v>
      </c>
      <c r="E63" s="73"/>
      <c r="F63" s="70">
        <f>+B63-D63</f>
        <v>-70228.800000000047</v>
      </c>
      <c r="G63" s="74"/>
      <c r="H63" s="47">
        <f>IF(D63=0,"n/a",IF(AND(F63/D63&lt;1,F63/D63&gt;-1),F63/D63,"n/a"))</f>
        <v>-0.10701877150164706</v>
      </c>
      <c r="I63" s="71"/>
      <c r="J63" s="19"/>
      <c r="K63" s="19"/>
    </row>
    <row r="64" spans="1:11" x14ac:dyDescent="0.2">
      <c r="A64" s="19"/>
      <c r="B64" s="75"/>
      <c r="C64" s="76"/>
      <c r="D64" s="75"/>
      <c r="E64" s="76"/>
      <c r="F64" s="75"/>
      <c r="G64" s="77"/>
      <c r="H64" s="78"/>
      <c r="I64" s="8"/>
      <c r="J64" s="8"/>
      <c r="K64" s="8"/>
    </row>
    <row r="65" spans="1:11" ht="12.75" customHeight="1" x14ac:dyDescent="0.2">
      <c r="A65" s="38" t="s">
        <v>15</v>
      </c>
      <c r="B65" s="79">
        <f>SUM(B59:B64)</f>
        <v>1668841957.381</v>
      </c>
      <c r="C65" s="70"/>
      <c r="D65" s="79">
        <f>SUM(D59:D64)</f>
        <v>1861485758.6400001</v>
      </c>
      <c r="E65" s="70"/>
      <c r="F65" s="79">
        <f>SUM(F59:F64)</f>
        <v>-192643801.25900006</v>
      </c>
      <c r="G65" s="40"/>
      <c r="H65" s="41">
        <f>IF(D65=0,"n/a",IF(AND(F65/D65&lt;1,F65/D65&gt;-1),F65/D65,"n/a"))</f>
        <v>-0.10348926945309829</v>
      </c>
      <c r="I65" s="71"/>
      <c r="J65" s="19"/>
      <c r="K65" s="19"/>
    </row>
    <row r="66" spans="1:11" ht="12.75" customHeight="1" x14ac:dyDescent="0.2">
      <c r="A66" s="21" t="s">
        <v>16</v>
      </c>
      <c r="B66" s="70">
        <v>174888812.19999999</v>
      </c>
      <c r="C66" s="73"/>
      <c r="D66" s="70">
        <v>141630239.50999999</v>
      </c>
      <c r="E66" s="73"/>
      <c r="F66" s="70">
        <f>+B66-D66</f>
        <v>33258572.689999998</v>
      </c>
      <c r="G66" s="74"/>
      <c r="H66" s="47">
        <f>IF(D66=0,"n/a",IF(AND(F66/D66&lt;1,F66/D66&gt;-1),F66/D66,"n/a"))</f>
        <v>0.23482677714212108</v>
      </c>
      <c r="I66" s="71"/>
      <c r="J66" s="19"/>
      <c r="K66" s="19"/>
    </row>
    <row r="67" spans="1:11" x14ac:dyDescent="0.2">
      <c r="A67" s="21" t="s">
        <v>17</v>
      </c>
      <c r="B67" s="70">
        <v>515207052</v>
      </c>
      <c r="C67" s="73"/>
      <c r="D67" s="70">
        <v>509460047</v>
      </c>
      <c r="E67" s="73"/>
      <c r="F67" s="70">
        <f>+B67-D67</f>
        <v>5747005</v>
      </c>
      <c r="G67" s="74"/>
      <c r="H67" s="47">
        <f>IF(D67=0,"n/a",IF(AND(F67/D67&lt;1,F67/D67&gt;-1),F67/D67,"n/a"))</f>
        <v>1.1280580359228836E-2</v>
      </c>
      <c r="I67" s="71"/>
      <c r="J67" s="19"/>
      <c r="K67" s="19"/>
    </row>
    <row r="68" spans="1:11" ht="6" customHeight="1" x14ac:dyDescent="0.2">
      <c r="A68" s="8"/>
      <c r="B68" s="80"/>
      <c r="C68" s="70"/>
      <c r="D68" s="80"/>
      <c r="E68" s="70"/>
      <c r="F68" s="80"/>
      <c r="G68" s="40"/>
      <c r="H68" s="81"/>
      <c r="I68" s="8"/>
      <c r="J68" s="8"/>
      <c r="K68" s="8"/>
    </row>
    <row r="69" spans="1:11" ht="13.5" thickBot="1" x14ac:dyDescent="0.25">
      <c r="A69" s="38" t="s">
        <v>26</v>
      </c>
      <c r="B69" s="82">
        <f>SUM(B65:B67)</f>
        <v>2358937821.5810003</v>
      </c>
      <c r="C69" s="70"/>
      <c r="D69" s="82">
        <f>SUM(D65:D67)</f>
        <v>2512576045.1500001</v>
      </c>
      <c r="E69" s="70"/>
      <c r="F69" s="82">
        <f>SUM(F65:F67)</f>
        <v>-153638223.56900007</v>
      </c>
      <c r="G69" s="40"/>
      <c r="H69" s="52">
        <f>IF(D69=0,"n/a",IF(AND(F69/D69&lt;1,F69/D69&gt;-1),F69/D69,"n/a"))</f>
        <v>-6.1147690978574108E-2</v>
      </c>
      <c r="I69" s="71"/>
      <c r="J69" s="19"/>
      <c r="K69" s="19"/>
    </row>
    <row r="70" spans="1:11" ht="12.75" customHeight="1" thickTop="1" x14ac:dyDescent="0.2">
      <c r="A70" s="8"/>
      <c r="B70" s="83"/>
      <c r="C70" s="84"/>
      <c r="D70" s="83"/>
      <c r="E70" s="84"/>
      <c r="F70" s="83"/>
      <c r="G70" s="84"/>
      <c r="H70" s="83"/>
      <c r="I70" s="64"/>
      <c r="J70" s="8"/>
      <c r="K70" s="8"/>
    </row>
    <row r="71" spans="1:11" s="86" customFormat="1" x14ac:dyDescent="0.2">
      <c r="A71" s="7"/>
      <c r="B71" s="85"/>
      <c r="C71" s="85"/>
      <c r="D71" s="85"/>
      <c r="E71" s="85"/>
      <c r="F71" s="85"/>
      <c r="G71" s="85"/>
      <c r="H71" s="85"/>
      <c r="I71" s="85"/>
      <c r="J71" s="85"/>
      <c r="K71" s="85"/>
    </row>
    <row r="72" spans="1:11" s="86" customFormat="1" ht="12.75" customHeight="1" x14ac:dyDescent="0.2">
      <c r="A72" s="7" t="s">
        <v>27</v>
      </c>
      <c r="B72" s="85"/>
      <c r="C72" s="85"/>
      <c r="D72" s="85"/>
      <c r="E72" s="85"/>
      <c r="F72" s="85"/>
      <c r="G72" s="85"/>
      <c r="H72" s="85"/>
      <c r="I72" s="85"/>
      <c r="J72" s="85"/>
      <c r="K72" s="8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workbookViewId="0">
      <selection activeCell="K1" sqref="K1:K1048576"/>
    </sheetView>
  </sheetViews>
  <sheetFormatPr defaultColWidth="9.140625" defaultRowHeight="12.75" x14ac:dyDescent="0.2"/>
  <cols>
    <col min="1" max="1" width="41.85546875" style="2" customWidth="1"/>
    <col min="2" max="2" width="18.140625" style="2" bestFit="1" customWidth="1"/>
    <col min="3" max="3" width="0.7109375" style="2" customWidth="1"/>
    <col min="4" max="4" width="18.140625" style="2" bestFit="1" customWidth="1"/>
    <col min="5" max="5" width="0.7109375" style="2" customWidth="1"/>
    <col min="6" max="6" width="16.28515625" style="2" bestFit="1" customWidth="1"/>
    <col min="7" max="7" width="0.7109375" style="2" customWidth="1"/>
    <col min="8" max="8" width="7.7109375" style="2" customWidth="1"/>
    <col min="9" max="9" width="0.7109375" style="2" customWidth="1"/>
    <col min="10" max="10" width="19.7109375" style="2" bestFit="1" customWidth="1"/>
    <col min="11" max="11" width="7.42578125" style="2" customWidth="1"/>
    <col min="12" max="16384" width="9.140625" style="2"/>
  </cols>
  <sheetData>
    <row r="1" spans="1:11" ht="15" x14ac:dyDescent="0.25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</row>
    <row r="2" spans="1:11" ht="15" x14ac:dyDescent="0.25">
      <c r="A2" s="94" t="s">
        <v>1</v>
      </c>
      <c r="B2" s="94"/>
      <c r="C2" s="94"/>
      <c r="D2" s="94"/>
      <c r="E2" s="94"/>
      <c r="F2" s="94"/>
      <c r="G2" s="94"/>
      <c r="H2" s="94"/>
      <c r="I2" s="94"/>
      <c r="J2" s="94"/>
      <c r="K2" s="94"/>
    </row>
    <row r="3" spans="1:11" ht="15" x14ac:dyDescent="0.25">
      <c r="A3" s="94" t="s">
        <v>54</v>
      </c>
      <c r="B3" s="94"/>
      <c r="C3" s="94"/>
      <c r="D3" s="94"/>
      <c r="E3" s="94"/>
      <c r="F3" s="94"/>
      <c r="G3" s="94"/>
      <c r="H3" s="94"/>
      <c r="I3" s="94"/>
      <c r="J3" s="95"/>
      <c r="K3" s="94"/>
    </row>
    <row r="4" spans="1:11" x14ac:dyDescent="0.2">
      <c r="A4" s="96" t="s">
        <v>2</v>
      </c>
      <c r="B4" s="97"/>
      <c r="C4" s="97"/>
      <c r="D4" s="97"/>
      <c r="E4" s="97"/>
      <c r="F4" s="97"/>
      <c r="G4" s="97"/>
      <c r="H4" s="97"/>
      <c r="I4" s="97"/>
      <c r="J4" s="97"/>
      <c r="K4" s="97"/>
    </row>
    <row r="5" spans="1:11" x14ac:dyDescent="0.2">
      <c r="A5" s="6" t="s">
        <v>3</v>
      </c>
      <c r="B5" s="7"/>
      <c r="C5" s="7"/>
      <c r="D5" s="8"/>
      <c r="E5" s="7"/>
      <c r="F5" s="7"/>
      <c r="G5" s="7"/>
      <c r="H5" s="7"/>
      <c r="I5" s="7"/>
      <c r="J5" s="7"/>
      <c r="K5" s="7"/>
    </row>
    <row r="6" spans="1:11" x14ac:dyDescent="0.2">
      <c r="A6" s="9" t="s">
        <v>3</v>
      </c>
      <c r="B6" s="8"/>
      <c r="C6" s="8"/>
      <c r="D6" s="8"/>
      <c r="E6" s="8"/>
      <c r="F6" s="65" t="s">
        <v>28</v>
      </c>
      <c r="G6" s="65"/>
      <c r="H6" s="65"/>
      <c r="I6" s="11"/>
      <c r="J6" s="17" t="s">
        <v>4</v>
      </c>
      <c r="K6" s="17"/>
    </row>
    <row r="7" spans="1:11" x14ac:dyDescent="0.2">
      <c r="A7" s="13"/>
      <c r="B7" s="14" t="s">
        <v>5</v>
      </c>
      <c r="C7" s="8"/>
      <c r="D7" s="14" t="s">
        <v>5</v>
      </c>
      <c r="E7" s="8"/>
      <c r="F7" s="8"/>
      <c r="G7" s="8"/>
      <c r="H7" s="8"/>
      <c r="I7" s="8"/>
      <c r="J7" s="8"/>
      <c r="K7" s="8"/>
    </row>
    <row r="8" spans="1:11" ht="13.15" hidden="1" customHeight="1" x14ac:dyDescent="0.2">
      <c r="A8" s="13"/>
      <c r="B8" s="13"/>
      <c r="C8" s="8"/>
      <c r="D8" s="13"/>
      <c r="E8" s="11"/>
      <c r="F8" s="87"/>
      <c r="G8" s="11"/>
      <c r="H8" s="11"/>
      <c r="I8" s="11"/>
      <c r="J8" s="87"/>
      <c r="K8" s="11"/>
    </row>
    <row r="9" spans="1:11" ht="12.75" customHeight="1" x14ac:dyDescent="0.2">
      <c r="A9" s="15" t="s">
        <v>6</v>
      </c>
      <c r="B9" s="16">
        <v>2024</v>
      </c>
      <c r="C9" s="8"/>
      <c r="D9" s="16">
        <v>2023</v>
      </c>
      <c r="E9" s="8"/>
      <c r="F9" s="17" t="s">
        <v>7</v>
      </c>
      <c r="G9" s="8"/>
      <c r="H9" s="17" t="s">
        <v>8</v>
      </c>
      <c r="I9" s="18"/>
      <c r="J9" s="16">
        <v>2024</v>
      </c>
      <c r="K9" s="16">
        <v>2023</v>
      </c>
    </row>
    <row r="10" spans="1:11" ht="6.6" customHeight="1" x14ac:dyDescent="0.2">
      <c r="A10" s="19"/>
      <c r="B10" s="20"/>
      <c r="C10" s="19"/>
      <c r="D10" s="20"/>
      <c r="E10" s="19"/>
      <c r="F10" s="20"/>
      <c r="G10" s="19"/>
      <c r="H10" s="20"/>
      <c r="I10" s="20"/>
      <c r="J10" s="20"/>
      <c r="K10" s="20"/>
    </row>
    <row r="11" spans="1:11" x14ac:dyDescent="0.2">
      <c r="A11" s="21" t="s">
        <v>9</v>
      </c>
      <c r="B11" s="22">
        <v>755327873.97000003</v>
      </c>
      <c r="C11" s="22"/>
      <c r="D11" s="22">
        <v>709733747.86000001</v>
      </c>
      <c r="E11" s="22"/>
      <c r="F11" s="22">
        <f>B11-D11</f>
        <v>45594126.110000014</v>
      </c>
      <c r="G11" s="24"/>
      <c r="H11" s="23">
        <f>IF(D11=0,"n/a",IF(AND(F11/D11&lt;1,F11/D11&gt;-1),F11/D11,"n/a"))</f>
        <v>6.4241169660420011E-2</v>
      </c>
      <c r="I11" s="25"/>
      <c r="J11" s="30">
        <f>IF(B60=0,"n/a",B11/B60)</f>
        <v>0.14418577715598216</v>
      </c>
      <c r="K11" s="31">
        <f>IF(D60=0,"n/a",D11/D60)</f>
        <v>0.13248381169921986</v>
      </c>
    </row>
    <row r="12" spans="1:11" x14ac:dyDescent="0.2">
      <c r="A12" s="21" t="s">
        <v>10</v>
      </c>
      <c r="B12" s="29">
        <v>489442212.69</v>
      </c>
      <c r="C12" s="29"/>
      <c r="D12" s="29">
        <v>460197125.85000002</v>
      </c>
      <c r="E12" s="29"/>
      <c r="F12" s="29">
        <f>B12-D12</f>
        <v>29245086.839999974</v>
      </c>
      <c r="G12" s="29"/>
      <c r="H12" s="23">
        <f>IF(D12=0,"n/a",IF(AND(F12/D12&lt;1,F12/D12&gt;-1),F12/D12,"n/a"))</f>
        <v>6.354904278461819E-2</v>
      </c>
      <c r="I12" s="25"/>
      <c r="J12" s="30">
        <f>IF(B61=0,"n/a",B12/B61)</f>
        <v>0.13470542036699504</v>
      </c>
      <c r="K12" s="31">
        <f>IF(D61=0,"n/a",D12/D61)</f>
        <v>0.12548716634721094</v>
      </c>
    </row>
    <row r="13" spans="1:11" x14ac:dyDescent="0.2">
      <c r="A13" s="21" t="s">
        <v>11</v>
      </c>
      <c r="B13" s="29">
        <v>55147562.850000001</v>
      </c>
      <c r="C13" s="29"/>
      <c r="D13" s="29">
        <v>51675969.490000002</v>
      </c>
      <c r="E13" s="29"/>
      <c r="F13" s="29">
        <f>B13-D13</f>
        <v>3471593.3599999994</v>
      </c>
      <c r="G13" s="29"/>
      <c r="H13" s="23">
        <f>IF(D13=0,"n/a",IF(AND(F13/D13&lt;1,F13/D13&gt;-1),F13/D13,"n/a"))</f>
        <v>6.7180033471298486E-2</v>
      </c>
      <c r="I13" s="25"/>
      <c r="J13" s="30">
        <f>IF(B62=0,"n/a",B13/B62)</f>
        <v>0.12510996088497744</v>
      </c>
      <c r="K13" s="31">
        <f>IF(D62=0,"n/a",D13/D62)</f>
        <v>0.11731325582308641</v>
      </c>
    </row>
    <row r="14" spans="1:11" x14ac:dyDescent="0.2">
      <c r="A14" s="21" t="s">
        <v>12</v>
      </c>
      <c r="B14" s="29">
        <v>9935617.0899999999</v>
      </c>
      <c r="C14" s="29"/>
      <c r="D14" s="29">
        <v>8691147.4199999999</v>
      </c>
      <c r="E14" s="29"/>
      <c r="F14" s="29">
        <f>B14-D14</f>
        <v>1244469.67</v>
      </c>
      <c r="G14" s="29"/>
      <c r="H14" s="23">
        <f>IF(D14=0,"n/a",IF(AND(F14/D14&lt;1,F14/D14&gt;-1),F14/D14,"n/a"))</f>
        <v>0.14318819021942214</v>
      </c>
      <c r="I14" s="25"/>
      <c r="J14" s="30">
        <f>IF(B63=0,"n/a",B14/B63)</f>
        <v>0.33458636515273971</v>
      </c>
      <c r="K14" s="31">
        <f>IF(D63=0,"n/a",D14/D63)</f>
        <v>0.29845787874209256</v>
      </c>
    </row>
    <row r="15" spans="1:11" x14ac:dyDescent="0.2">
      <c r="A15" s="21" t="s">
        <v>13</v>
      </c>
      <c r="B15" s="29">
        <v>186524.43</v>
      </c>
      <c r="C15" s="33"/>
      <c r="D15" s="29">
        <v>168740.64</v>
      </c>
      <c r="E15" s="29"/>
      <c r="F15" s="29">
        <f>B15-D15</f>
        <v>17783.789999999979</v>
      </c>
      <c r="G15" s="33"/>
      <c r="H15" s="23">
        <f>IF(D15=0,"n/a",IF(AND(F15/D15&lt;1,F15/D15&gt;-1),F15/D15,"n/a"))</f>
        <v>0.10539126792454964</v>
      </c>
      <c r="I15" s="34"/>
      <c r="J15" s="30">
        <f>IF(B64=0,"n/a",B15/B64)</f>
        <v>4.9592261429984366E-2</v>
      </c>
      <c r="K15" s="31">
        <f>IF(D64=0,"n/a",D15/D64)</f>
        <v>4.8155125878673967E-2</v>
      </c>
    </row>
    <row r="16" spans="1:11" ht="8.4499999999999993" customHeight="1" x14ac:dyDescent="0.2">
      <c r="A16" s="19"/>
      <c r="B16" s="35"/>
      <c r="C16" s="29"/>
      <c r="D16" s="35"/>
      <c r="E16" s="29"/>
      <c r="F16" s="35"/>
      <c r="G16" s="29"/>
      <c r="H16" s="36" t="s">
        <v>3</v>
      </c>
      <c r="I16" s="25"/>
      <c r="J16" s="37"/>
      <c r="K16" s="37" t="s">
        <v>14</v>
      </c>
    </row>
    <row r="17" spans="1:11" x14ac:dyDescent="0.2">
      <c r="A17" s="38" t="s">
        <v>15</v>
      </c>
      <c r="B17" s="39">
        <f>SUM(B11:B16)</f>
        <v>1310039791.03</v>
      </c>
      <c r="C17" s="29"/>
      <c r="D17" s="39">
        <f>SUM(D11:D16)</f>
        <v>1230466731.2600002</v>
      </c>
      <c r="E17" s="29"/>
      <c r="F17" s="39">
        <f>SUM(F11:F16)</f>
        <v>79573059.769999996</v>
      </c>
      <c r="G17" s="40"/>
      <c r="H17" s="41">
        <f>IF(D17=0,"n/a",IF(AND(F17/D17&lt;1,F17/D17&gt;-1),F17/D17,"n/a"))</f>
        <v>6.4669005466337998E-2</v>
      </c>
      <c r="I17" s="25"/>
      <c r="J17" s="42">
        <f>IF(B66=0,"n/a",B17/B66)</f>
        <v>0.14016743245949817</v>
      </c>
      <c r="K17" s="42">
        <f>IF(D66=0,"n/a",D17/D66)</f>
        <v>0.12955636385024377</v>
      </c>
    </row>
    <row r="18" spans="1:11" x14ac:dyDescent="0.2">
      <c r="A18" s="21" t="s">
        <v>16</v>
      </c>
      <c r="B18" s="29">
        <v>8839028.6300000008</v>
      </c>
      <c r="C18" s="29"/>
      <c r="D18" s="29">
        <v>10871930.949999999</v>
      </c>
      <c r="E18" s="29"/>
      <c r="F18" s="29">
        <f>B18-D18</f>
        <v>-2032902.3199999984</v>
      </c>
      <c r="G18" s="29"/>
      <c r="H18" s="23">
        <f>IF(D18=0,"n/a",IF(AND(F18/D18&lt;1,F18/D18&gt;-1),F18/D18,"n/a"))</f>
        <v>-0.18698631635440977</v>
      </c>
      <c r="I18" s="34"/>
      <c r="J18" s="31">
        <f>IF(B67=0,"n/a",B18/B67)</f>
        <v>9.2568412047351421E-3</v>
      </c>
      <c r="K18" s="31">
        <f>IF(D67=0,"n/a",D18/D67)</f>
        <v>1.3342277745355931E-2</v>
      </c>
    </row>
    <row r="19" spans="1:11" ht="12.75" customHeight="1" x14ac:dyDescent="0.2">
      <c r="A19" s="21" t="s">
        <v>17</v>
      </c>
      <c r="B19" s="29">
        <v>136342566.40000001</v>
      </c>
      <c r="C19" s="33"/>
      <c r="D19" s="29">
        <v>189681543.34</v>
      </c>
      <c r="E19" s="29"/>
      <c r="F19" s="29">
        <f>B19-D19</f>
        <v>-53338976.939999998</v>
      </c>
      <c r="G19" s="33"/>
      <c r="H19" s="23">
        <f>IF(D19=0,"n/a",IF(AND(F19/D19&lt;1,F19/D19&gt;-1),F19/D19,"n/a"))</f>
        <v>-0.28120277809207328</v>
      </c>
      <c r="I19" s="25"/>
      <c r="J19" s="42">
        <f>IF(B68=0,"n/a",B19/B68)</f>
        <v>4.9897263727687394E-2</v>
      </c>
      <c r="K19" s="42">
        <f>IF(D68=0,"n/a",D19/D68)</f>
        <v>8.5088057292168659E-2</v>
      </c>
    </row>
    <row r="20" spans="1:11" ht="6" customHeight="1" x14ac:dyDescent="0.2">
      <c r="A20" s="19"/>
      <c r="B20" s="43"/>
      <c r="C20" s="44"/>
      <c r="D20" s="43"/>
      <c r="E20" s="44"/>
      <c r="F20" s="43"/>
      <c r="G20" s="44"/>
      <c r="H20" s="43" t="s">
        <v>3</v>
      </c>
      <c r="I20" s="45"/>
      <c r="J20" s="45"/>
      <c r="K20" s="45"/>
    </row>
    <row r="21" spans="1:11" x14ac:dyDescent="0.2">
      <c r="A21" s="46" t="s">
        <v>18</v>
      </c>
      <c r="B21" s="29">
        <f>SUM(B17:B19)</f>
        <v>1455221386.0600002</v>
      </c>
      <c r="C21" s="29"/>
      <c r="D21" s="29">
        <f>SUM(D17:D19)</f>
        <v>1431020205.5500002</v>
      </c>
      <c r="E21" s="29"/>
      <c r="F21" s="29">
        <f>SUM(F17:F19)</f>
        <v>24201180.510000005</v>
      </c>
      <c r="G21" s="29"/>
      <c r="H21" s="47">
        <f>IF(D21=0,"n/a",IF(AND(F21/D21&lt;1,F21/D21&gt;-1),F21/D21,"n/a"))</f>
        <v>1.6911837034962404E-2</v>
      </c>
      <c r="I21" s="25"/>
      <c r="J21" s="24"/>
      <c r="K21" s="24"/>
    </row>
    <row r="22" spans="1:11" ht="6.6" customHeight="1" x14ac:dyDescent="0.2">
      <c r="A22" s="48"/>
      <c r="B22" s="33"/>
      <c r="C22" s="33"/>
      <c r="D22" s="33"/>
      <c r="E22" s="33"/>
      <c r="F22" s="33"/>
      <c r="G22" s="33"/>
      <c r="H22" s="49" t="s">
        <v>3</v>
      </c>
      <c r="I22" s="34"/>
      <c r="J22" s="49"/>
      <c r="K22" s="49"/>
    </row>
    <row r="23" spans="1:11" x14ac:dyDescent="0.2">
      <c r="A23" s="21" t="s">
        <v>19</v>
      </c>
      <c r="B23" s="29">
        <v>-2494287.65</v>
      </c>
      <c r="C23" s="29"/>
      <c r="D23" s="29">
        <v>58580490.939999998</v>
      </c>
      <c r="E23" s="29"/>
      <c r="F23" s="29">
        <f>B23-D23</f>
        <v>-61074778.589999996</v>
      </c>
      <c r="G23" s="29"/>
      <c r="H23" s="23" t="str">
        <f>IF(D23=0,"n/a",IF(AND(F23/D23&lt;1,F23/D23&gt;-1),F23/D23,"n/a"))</f>
        <v>n/a</v>
      </c>
      <c r="I23" s="34"/>
      <c r="J23" s="49"/>
      <c r="K23" s="49"/>
    </row>
    <row r="24" spans="1:11" x14ac:dyDescent="0.2">
      <c r="A24" s="21" t="s">
        <v>20</v>
      </c>
      <c r="B24" s="29">
        <v>8069166.75</v>
      </c>
      <c r="C24" s="29"/>
      <c r="D24" s="29">
        <v>10826856.130000001</v>
      </c>
      <c r="E24" s="29"/>
      <c r="F24" s="29">
        <f>B24-D24</f>
        <v>-2757689.3800000008</v>
      </c>
      <c r="G24" s="29"/>
      <c r="H24" s="23">
        <f>IF(D24=0,"n/a",IF(AND(F24/D24&lt;1,F24/D24&gt;-1),F24/D24,"n/a"))</f>
        <v>-0.25470823172377377</v>
      </c>
      <c r="I24" s="34"/>
      <c r="J24" s="49"/>
      <c r="K24" s="49"/>
    </row>
    <row r="25" spans="1:11" x14ac:dyDescent="0.2">
      <c r="A25" s="21" t="s">
        <v>21</v>
      </c>
      <c r="B25" s="29">
        <v>-5661964.4400000004</v>
      </c>
      <c r="C25" s="29"/>
      <c r="D25" s="29">
        <v>-25635837.23</v>
      </c>
      <c r="E25" s="29"/>
      <c r="F25" s="29">
        <f>B25-D25</f>
        <v>19973872.789999999</v>
      </c>
      <c r="G25" s="29"/>
      <c r="H25" s="23">
        <f>IF(D25=0,"n/a",IF(AND(F25/D25&lt;1,F25/D25&gt;-1),F25/D25,"n/a"))</f>
        <v>-0.77913869599023033</v>
      </c>
      <c r="I25" s="34"/>
      <c r="J25" s="49"/>
      <c r="K25" s="49"/>
    </row>
    <row r="26" spans="1:11" x14ac:dyDescent="0.2">
      <c r="A26" s="21" t="s">
        <v>22</v>
      </c>
      <c r="B26" s="39">
        <v>13893521.83</v>
      </c>
      <c r="C26" s="33"/>
      <c r="D26" s="39">
        <v>13209505.460000001</v>
      </c>
      <c r="E26" s="29"/>
      <c r="F26" s="39">
        <f>B26-D26</f>
        <v>684016.36999999918</v>
      </c>
      <c r="G26" s="33"/>
      <c r="H26" s="41">
        <f>IF(D26=0,"n/a",IF(AND(F26/D26&lt;1,F26/D26&gt;-1),F26/D26,"n/a"))</f>
        <v>5.1782133106442516E-2</v>
      </c>
      <c r="I26" s="34"/>
      <c r="J26" s="49"/>
      <c r="K26" s="49"/>
    </row>
    <row r="27" spans="1:11" ht="12.75" customHeight="1" x14ac:dyDescent="0.2">
      <c r="A27" s="21" t="s">
        <v>23</v>
      </c>
      <c r="B27" s="39">
        <f>SUM(B23:B26)</f>
        <v>13806436.489999998</v>
      </c>
      <c r="C27" s="29"/>
      <c r="D27" s="39">
        <f>SUM(D23:D26)</f>
        <v>56981015.29999999</v>
      </c>
      <c r="E27" s="29"/>
      <c r="F27" s="39">
        <f>SUM(F23:F26)</f>
        <v>-43174578.810000002</v>
      </c>
      <c r="G27" s="29"/>
      <c r="H27" s="41">
        <f>IF(D27=0,"n/a",IF(AND(F27/D27&lt;1,F27/D27&gt;-1),F27/D27,"n/a"))</f>
        <v>-0.757701114707937</v>
      </c>
      <c r="I27" s="25"/>
      <c r="J27" s="24"/>
      <c r="K27" s="24"/>
    </row>
    <row r="28" spans="1:11" ht="6.6" customHeight="1" x14ac:dyDescent="0.2">
      <c r="A28" s="48"/>
      <c r="B28" s="50"/>
      <c r="C28" s="50"/>
      <c r="D28" s="33"/>
      <c r="E28" s="33"/>
      <c r="F28" s="33"/>
      <c r="G28" s="33"/>
      <c r="H28" s="49" t="s">
        <v>3</v>
      </c>
      <c r="I28" s="34"/>
      <c r="J28" s="49"/>
      <c r="K28" s="49"/>
    </row>
    <row r="29" spans="1:11" ht="13.5" thickBot="1" x14ac:dyDescent="0.25">
      <c r="A29" s="38" t="s">
        <v>24</v>
      </c>
      <c r="B29" s="51">
        <f>+B27+B21</f>
        <v>1469027822.5500002</v>
      </c>
      <c r="C29" s="22"/>
      <c r="D29" s="51">
        <f>+D27+D21</f>
        <v>1488001220.8500001</v>
      </c>
      <c r="E29" s="22"/>
      <c r="F29" s="51">
        <f>+F27+F21</f>
        <v>-18973398.299999997</v>
      </c>
      <c r="G29" s="29"/>
      <c r="H29" s="52">
        <f>IF(D29=0,"n/a",IF(AND(F29/D29&lt;1,F29/D29&gt;-1),F29/D29,"n/a"))</f>
        <v>-1.2750929256067214E-2</v>
      </c>
      <c r="I29" s="25"/>
      <c r="J29" s="24"/>
      <c r="K29" s="24"/>
    </row>
    <row r="30" spans="1:11" ht="4.1500000000000004" customHeight="1" thickTop="1" x14ac:dyDescent="0.2">
      <c r="A30" s="21"/>
      <c r="B30" s="50"/>
      <c r="C30" s="22"/>
      <c r="D30" s="50"/>
      <c r="E30" s="22"/>
      <c r="F30" s="50"/>
      <c r="G30" s="29"/>
      <c r="H30" s="53"/>
      <c r="I30" s="25"/>
      <c r="J30" s="24"/>
      <c r="K30" s="24"/>
    </row>
    <row r="31" spans="1:11" ht="12.75" customHeight="1" x14ac:dyDescent="0.2">
      <c r="A31" s="19"/>
      <c r="B31" s="54"/>
      <c r="C31" s="54"/>
      <c r="D31" s="54"/>
      <c r="E31" s="54"/>
      <c r="F31" s="54"/>
      <c r="G31" s="55"/>
      <c r="H31" s="29"/>
      <c r="I31" s="56"/>
      <c r="J31" s="45"/>
      <c r="K31" s="45"/>
    </row>
    <row r="32" spans="1:11" x14ac:dyDescent="0.2">
      <c r="A32" s="21" t="s">
        <v>29</v>
      </c>
      <c r="B32" s="22">
        <v>-5198906.1730000004</v>
      </c>
      <c r="C32" s="22"/>
      <c r="D32" s="22">
        <v>0</v>
      </c>
      <c r="E32" s="22"/>
      <c r="F32" s="22"/>
      <c r="G32" s="29"/>
      <c r="H32" s="29"/>
      <c r="I32" s="24"/>
      <c r="J32" s="24"/>
      <c r="K32" s="24"/>
    </row>
    <row r="33" spans="1:11" x14ac:dyDescent="0.2">
      <c r="A33" s="21" t="s">
        <v>30</v>
      </c>
      <c r="B33" s="22">
        <v>51959140.439999998</v>
      </c>
      <c r="C33" s="22"/>
      <c r="D33" s="22">
        <v>48611917.990000002</v>
      </c>
      <c r="E33" s="22"/>
      <c r="F33" s="22"/>
      <c r="G33" s="29"/>
      <c r="H33" s="29"/>
      <c r="I33" s="24"/>
      <c r="J33" s="24"/>
      <c r="K33" s="24"/>
    </row>
    <row r="34" spans="1:11" x14ac:dyDescent="0.2">
      <c r="A34" s="21" t="s">
        <v>31</v>
      </c>
      <c r="B34" s="22">
        <v>-40913000.215999998</v>
      </c>
      <c r="C34" s="22"/>
      <c r="D34" s="22">
        <v>-37168900.140000001</v>
      </c>
      <c r="E34" s="22"/>
      <c r="F34" s="22"/>
      <c r="G34" s="29"/>
      <c r="H34" s="29"/>
      <c r="I34" s="24"/>
      <c r="J34" s="24"/>
      <c r="K34" s="24"/>
    </row>
    <row r="35" spans="1:11" x14ac:dyDescent="0.2">
      <c r="A35" s="21" t="s">
        <v>32</v>
      </c>
      <c r="B35" s="22">
        <v>46262215.311999999</v>
      </c>
      <c r="C35" s="22"/>
      <c r="D35" s="22">
        <v>47235519.479999997</v>
      </c>
      <c r="E35" s="22"/>
      <c r="F35" s="22"/>
      <c r="G35" s="29"/>
      <c r="H35" s="29"/>
      <c r="I35" s="24"/>
      <c r="J35" s="24"/>
      <c r="K35" s="24"/>
    </row>
    <row r="36" spans="1:11" x14ac:dyDescent="0.2">
      <c r="A36" s="21" t="s">
        <v>33</v>
      </c>
      <c r="B36" s="22">
        <v>-24385.581999999999</v>
      </c>
      <c r="C36" s="22"/>
      <c r="D36" s="22">
        <v>656007.28</v>
      </c>
      <c r="E36" s="22"/>
      <c r="F36" s="22"/>
      <c r="G36" s="29"/>
      <c r="H36" s="29"/>
      <c r="I36" s="24"/>
      <c r="J36" s="24"/>
      <c r="K36" s="24"/>
    </row>
    <row r="37" spans="1:11" x14ac:dyDescent="0.2">
      <c r="A37" s="21" t="s">
        <v>34</v>
      </c>
      <c r="B37" s="22">
        <v>31343059.350000001</v>
      </c>
      <c r="C37" s="22"/>
      <c r="D37" s="22">
        <v>20409165.309999999</v>
      </c>
      <c r="E37" s="22"/>
      <c r="F37" s="22"/>
      <c r="G37" s="29"/>
      <c r="H37" s="29"/>
      <c r="I37" s="24"/>
      <c r="J37" s="24"/>
      <c r="K37" s="24"/>
    </row>
    <row r="38" spans="1:11" x14ac:dyDescent="0.2">
      <c r="A38" s="21" t="s">
        <v>35</v>
      </c>
      <c r="B38" s="22">
        <v>70524435.019999996</v>
      </c>
      <c r="C38" s="22"/>
      <c r="D38" s="22">
        <v>1895831.93</v>
      </c>
      <c r="E38" s="22"/>
      <c r="F38" s="22"/>
      <c r="G38" s="29"/>
      <c r="H38" s="29"/>
      <c r="I38" s="24"/>
      <c r="J38" s="24"/>
      <c r="K38" s="24"/>
    </row>
    <row r="39" spans="1:11" x14ac:dyDescent="0.2">
      <c r="A39" s="21" t="s">
        <v>36</v>
      </c>
      <c r="B39" s="22">
        <v>18520337.32</v>
      </c>
      <c r="C39" s="22"/>
      <c r="D39" s="22">
        <v>24294449.809999999</v>
      </c>
      <c r="E39" s="22"/>
      <c r="F39" s="22"/>
      <c r="G39" s="29"/>
      <c r="H39" s="29"/>
      <c r="I39" s="24"/>
      <c r="J39" s="24"/>
      <c r="K39" s="24"/>
    </row>
    <row r="40" spans="1:11" x14ac:dyDescent="0.2">
      <c r="A40" s="21" t="s">
        <v>37</v>
      </c>
      <c r="B40" s="22">
        <v>5274868.5319999997</v>
      </c>
      <c r="C40" s="22"/>
      <c r="D40" s="22">
        <v>0</v>
      </c>
      <c r="E40" s="22"/>
      <c r="F40" s="22"/>
      <c r="G40" s="29"/>
      <c r="H40" s="29"/>
      <c r="I40" s="24"/>
      <c r="J40" s="24"/>
      <c r="K40" s="24"/>
    </row>
    <row r="41" spans="1:11" x14ac:dyDescent="0.2">
      <c r="A41" s="21" t="s">
        <v>38</v>
      </c>
      <c r="B41" s="22">
        <v>0</v>
      </c>
      <c r="C41" s="22"/>
      <c r="D41" s="22">
        <v>0</v>
      </c>
      <c r="E41" s="22"/>
      <c r="F41" s="22"/>
      <c r="G41" s="29"/>
      <c r="H41" s="29"/>
      <c r="I41" s="24"/>
      <c r="J41" s="24"/>
      <c r="K41" s="24"/>
    </row>
    <row r="42" spans="1:11" x14ac:dyDescent="0.2">
      <c r="A42" s="21" t="s">
        <v>39</v>
      </c>
      <c r="B42" s="22">
        <v>92077.251000000004</v>
      </c>
      <c r="C42" s="22"/>
      <c r="D42" s="22">
        <v>2891.52</v>
      </c>
      <c r="E42" s="22"/>
      <c r="F42" s="22"/>
      <c r="G42" s="29"/>
      <c r="H42" s="29"/>
      <c r="I42" s="24"/>
      <c r="J42" s="24"/>
      <c r="K42" s="24"/>
    </row>
    <row r="43" spans="1:11" x14ac:dyDescent="0.2">
      <c r="A43" s="21" t="s">
        <v>40</v>
      </c>
      <c r="B43" s="22">
        <v>-13813962.874</v>
      </c>
      <c r="C43" s="22"/>
      <c r="D43" s="22">
        <v>-12037139.32</v>
      </c>
      <c r="E43" s="22"/>
      <c r="F43" s="22"/>
      <c r="G43" s="29"/>
      <c r="H43" s="29"/>
      <c r="I43" s="24"/>
      <c r="J43" s="24"/>
      <c r="K43" s="24"/>
    </row>
    <row r="44" spans="1:11" ht="12.75" customHeight="1" x14ac:dyDescent="0.2">
      <c r="A44" s="21" t="s">
        <v>41</v>
      </c>
      <c r="B44" s="22">
        <v>13776665.364</v>
      </c>
      <c r="C44" s="22"/>
      <c r="D44" s="22">
        <v>13607720.77</v>
      </c>
      <c r="E44" s="22"/>
      <c r="F44" s="22"/>
      <c r="G44" s="29"/>
      <c r="H44" s="29"/>
      <c r="I44" s="24"/>
      <c r="J44" s="24"/>
      <c r="K44" s="24"/>
    </row>
    <row r="45" spans="1:11" ht="12.75" customHeight="1" x14ac:dyDescent="0.2">
      <c r="A45" s="21" t="s">
        <v>42</v>
      </c>
      <c r="B45" s="22">
        <v>-942984.07400000002</v>
      </c>
      <c r="C45" s="22"/>
      <c r="D45" s="22">
        <v>-512409.9</v>
      </c>
      <c r="E45" s="22"/>
      <c r="F45" s="22"/>
      <c r="G45" s="29"/>
      <c r="H45" s="29"/>
      <c r="I45" s="24"/>
      <c r="J45" s="24"/>
      <c r="K45" s="24"/>
    </row>
    <row r="46" spans="1:11" ht="12.75" customHeight="1" x14ac:dyDescent="0.2">
      <c r="A46" s="21" t="s">
        <v>43</v>
      </c>
      <c r="B46" s="22">
        <v>20134682.399999999</v>
      </c>
      <c r="C46" s="22"/>
      <c r="D46" s="22">
        <v>23143847.899999999</v>
      </c>
      <c r="E46" s="22"/>
      <c r="F46" s="22"/>
      <c r="G46" s="29"/>
      <c r="H46" s="29"/>
      <c r="I46" s="24"/>
      <c r="J46" s="24"/>
      <c r="K46" s="24"/>
    </row>
    <row r="47" spans="1:11" ht="12.75" customHeight="1" x14ac:dyDescent="0.2">
      <c r="A47" s="21" t="s">
        <v>44</v>
      </c>
      <c r="B47" s="22">
        <v>15273351.257999999</v>
      </c>
      <c r="C47" s="22"/>
      <c r="D47" s="22">
        <v>15094652.51</v>
      </c>
      <c r="E47" s="22"/>
      <c r="F47" s="22"/>
      <c r="G47" s="29"/>
      <c r="H47" s="29"/>
      <c r="I47" s="24"/>
      <c r="J47" s="24"/>
      <c r="K47" s="24"/>
    </row>
    <row r="48" spans="1:11" ht="12.75" customHeight="1" x14ac:dyDescent="0.2">
      <c r="A48" s="21" t="s">
        <v>45</v>
      </c>
      <c r="B48" s="22">
        <v>10646853.922</v>
      </c>
      <c r="C48" s="22"/>
      <c r="D48" s="22">
        <v>0</v>
      </c>
      <c r="E48" s="22"/>
      <c r="F48" s="22"/>
      <c r="G48" s="29"/>
      <c r="H48" s="29"/>
      <c r="I48" s="24"/>
      <c r="J48" s="24"/>
      <c r="K48" s="24"/>
    </row>
    <row r="49" spans="1:11" ht="12.75" customHeight="1" x14ac:dyDescent="0.2">
      <c r="A49" s="21" t="s">
        <v>46</v>
      </c>
      <c r="B49" s="22">
        <v>25909362.324999999</v>
      </c>
      <c r="C49" s="22"/>
      <c r="D49" s="22">
        <v>22316924.969999999</v>
      </c>
      <c r="E49" s="22"/>
      <c r="F49" s="22"/>
      <c r="G49" s="29"/>
      <c r="H49" s="29"/>
      <c r="I49" s="24"/>
      <c r="J49" s="24"/>
      <c r="K49" s="24"/>
    </row>
    <row r="50" spans="1:11" ht="12.75" customHeight="1" x14ac:dyDescent="0.2">
      <c r="A50" s="21" t="s">
        <v>47</v>
      </c>
      <c r="B50" s="22">
        <v>71227499.700000003</v>
      </c>
      <c r="C50" s="22"/>
      <c r="D50" s="22">
        <v>78855402.670000002</v>
      </c>
      <c r="E50" s="22"/>
      <c r="F50" s="22"/>
      <c r="G50" s="29"/>
      <c r="H50" s="29"/>
      <c r="I50" s="24"/>
      <c r="J50" s="24"/>
      <c r="K50" s="24"/>
    </row>
    <row r="51" spans="1:11" ht="12.75" customHeight="1" x14ac:dyDescent="0.2">
      <c r="A51" s="21" t="s">
        <v>48</v>
      </c>
      <c r="B51" s="22">
        <v>69938963.027999997</v>
      </c>
      <c r="C51" s="22"/>
      <c r="D51" s="22">
        <v>0</v>
      </c>
      <c r="E51" s="22"/>
      <c r="F51" s="22"/>
      <c r="G51" s="29"/>
      <c r="H51" s="29"/>
      <c r="I51" s="24"/>
      <c r="J51" s="24"/>
      <c r="K51" s="24"/>
    </row>
    <row r="52" spans="1:11" ht="12.75" customHeight="1" x14ac:dyDescent="0.2">
      <c r="A52" s="21" t="s">
        <v>49</v>
      </c>
      <c r="B52" s="22">
        <v>3050928.4709999999</v>
      </c>
      <c r="C52" s="22"/>
      <c r="D52" s="22">
        <v>1605895.61</v>
      </c>
      <c r="E52" s="22"/>
      <c r="F52" s="22"/>
      <c r="G52" s="29"/>
      <c r="H52" s="29"/>
      <c r="I52" s="24"/>
      <c r="J52" s="24"/>
      <c r="K52" s="24"/>
    </row>
    <row r="53" spans="1:11" ht="12.75" customHeight="1" x14ac:dyDescent="0.2">
      <c r="A53" s="21" t="s">
        <v>50</v>
      </c>
      <c r="B53" s="22">
        <v>-12977.37</v>
      </c>
      <c r="C53" s="22"/>
      <c r="D53" s="22">
        <v>-7304550.4000000004</v>
      </c>
      <c r="E53" s="22"/>
      <c r="F53" s="22"/>
      <c r="G53" s="29"/>
      <c r="H53" s="29"/>
      <c r="I53" s="24"/>
      <c r="J53" s="24"/>
      <c r="K53" s="24"/>
    </row>
    <row r="54" spans="1:11" ht="12.75" customHeight="1" x14ac:dyDescent="0.2">
      <c r="A54" s="21" t="s">
        <v>51</v>
      </c>
      <c r="B54" s="22">
        <v>-14919122.42</v>
      </c>
      <c r="C54" s="22"/>
      <c r="D54" s="22">
        <v>-2495424.9300000002</v>
      </c>
      <c r="E54" s="22"/>
      <c r="F54" s="22"/>
      <c r="G54" s="29"/>
      <c r="H54" s="29"/>
      <c r="I54" s="24"/>
      <c r="J54" s="24"/>
      <c r="K54" s="24"/>
    </row>
    <row r="55" spans="1:11" ht="12.75" customHeight="1" x14ac:dyDescent="0.2">
      <c r="A55" s="21"/>
      <c r="B55" s="29"/>
      <c r="C55" s="29"/>
      <c r="D55" s="29"/>
      <c r="E55" s="22"/>
      <c r="F55" s="22"/>
      <c r="G55" s="29"/>
      <c r="H55" s="29"/>
      <c r="I55" s="8"/>
      <c r="J55" s="8"/>
      <c r="K55" s="8"/>
    </row>
    <row r="56" spans="1:11" x14ac:dyDescent="0.2">
      <c r="A56" s="21"/>
      <c r="B56" s="60"/>
      <c r="C56" s="60"/>
      <c r="D56" s="60"/>
      <c r="E56" s="60"/>
      <c r="F56" s="88" t="s">
        <v>28</v>
      </c>
      <c r="G56" s="65"/>
      <c r="H56" s="65"/>
      <c r="I56" s="8"/>
      <c r="J56" s="8"/>
      <c r="K56" s="8"/>
    </row>
    <row r="57" spans="1:11" x14ac:dyDescent="0.2">
      <c r="A57" s="8"/>
      <c r="B57" s="63" t="s">
        <v>5</v>
      </c>
      <c r="C57" s="60"/>
      <c r="D57" s="63" t="s">
        <v>5</v>
      </c>
      <c r="E57" s="60"/>
      <c r="F57" s="60"/>
      <c r="G57" s="8"/>
      <c r="H57" s="8"/>
      <c r="I57" s="64"/>
      <c r="J57" s="8"/>
      <c r="K57" s="8"/>
    </row>
    <row r="58" spans="1:11" ht="12.75" customHeight="1" x14ac:dyDescent="0.2">
      <c r="A58" s="15" t="s">
        <v>25</v>
      </c>
      <c r="B58" s="16">
        <v>2024</v>
      </c>
      <c r="C58" s="60"/>
      <c r="D58" s="16">
        <v>2023</v>
      </c>
      <c r="E58" s="60"/>
      <c r="F58" s="88" t="s">
        <v>7</v>
      </c>
      <c r="G58" s="8"/>
      <c r="H58" s="17" t="s">
        <v>8</v>
      </c>
      <c r="I58" s="14"/>
      <c r="J58" s="8"/>
      <c r="K58" s="8"/>
    </row>
    <row r="59" spans="1:11" ht="6" customHeight="1" x14ac:dyDescent="0.2">
      <c r="A59" s="19"/>
      <c r="B59" s="66"/>
      <c r="C59" s="67"/>
      <c r="D59" s="66"/>
      <c r="E59" s="67"/>
      <c r="F59" s="66"/>
      <c r="G59" s="68"/>
      <c r="H59" s="69"/>
      <c r="I59" s="20"/>
      <c r="J59" s="19"/>
      <c r="K59" s="19"/>
    </row>
    <row r="60" spans="1:11" x14ac:dyDescent="0.2">
      <c r="A60" s="21" t="s">
        <v>9</v>
      </c>
      <c r="B60" s="70">
        <v>5238574073.4530001</v>
      </c>
      <c r="C60" s="70"/>
      <c r="D60" s="70">
        <v>5357135628.5500002</v>
      </c>
      <c r="E60" s="70"/>
      <c r="F60" s="70">
        <f>+B60-D60</f>
        <v>-118561555.09700012</v>
      </c>
      <c r="G60" s="40"/>
      <c r="H60" s="47">
        <f>IF(D60=0,"n/a",IF(AND(F60/D60&lt;1,F60/D60&gt;-1),F60/D60,"n/a"))</f>
        <v>-2.2131520147659733E-2</v>
      </c>
      <c r="I60" s="71"/>
      <c r="J60" s="19"/>
      <c r="K60" s="19"/>
    </row>
    <row r="61" spans="1:11" ht="12.75" customHeight="1" x14ac:dyDescent="0.2">
      <c r="A61" s="21" t="s">
        <v>10</v>
      </c>
      <c r="B61" s="70">
        <v>3633426267.158</v>
      </c>
      <c r="C61" s="70"/>
      <c r="D61" s="70">
        <v>3667284386.4899998</v>
      </c>
      <c r="E61" s="70"/>
      <c r="F61" s="70">
        <f>+B61-D61</f>
        <v>-33858119.331999779</v>
      </c>
      <c r="G61" s="40"/>
      <c r="H61" s="47">
        <f>IF(D61=0,"n/a",IF(AND(F61/D61&lt;1,F61/D61&gt;-1),F61/D61,"n/a"))</f>
        <v>-9.2324771585019557E-3</v>
      </c>
      <c r="I61" s="71"/>
      <c r="J61" s="19"/>
      <c r="K61" s="19"/>
    </row>
    <row r="62" spans="1:11" x14ac:dyDescent="0.2">
      <c r="A62" s="21" t="s">
        <v>11</v>
      </c>
      <c r="B62" s="70">
        <v>440792743.11900002</v>
      </c>
      <c r="C62" s="73"/>
      <c r="D62" s="70">
        <v>440495569.98000002</v>
      </c>
      <c r="E62" s="73"/>
      <c r="F62" s="70">
        <f>+B62-D62</f>
        <v>297173.13899999857</v>
      </c>
      <c r="G62" s="74"/>
      <c r="H62" s="47">
        <f>IF(D62=0,"n/a",IF(AND(F62/D62&lt;1,F62/D62&gt;-1),F62/D62,"n/a"))</f>
        <v>6.7463366093214333E-4</v>
      </c>
      <c r="I62" s="71"/>
      <c r="J62" s="19"/>
      <c r="K62" s="19"/>
    </row>
    <row r="63" spans="1:11" x14ac:dyDescent="0.2">
      <c r="A63" s="21" t="s">
        <v>12</v>
      </c>
      <c r="B63" s="70">
        <v>29695224.088</v>
      </c>
      <c r="C63" s="73"/>
      <c r="D63" s="70">
        <v>29120180.899999999</v>
      </c>
      <c r="E63" s="73"/>
      <c r="F63" s="70">
        <f>+B63-D63</f>
        <v>575043.18800000101</v>
      </c>
      <c r="G63" s="74"/>
      <c r="H63" s="47">
        <f t="shared" ref="H63:H64" si="0">IF(D63=0,"n/a",IF(AND(F63/D63&lt;1,F63/D63&gt;-1),F63/D63,"n/a"))</f>
        <v>1.9747239550974117E-2</v>
      </c>
      <c r="I63" s="71"/>
      <c r="J63" s="72"/>
      <c r="K63" s="19"/>
    </row>
    <row r="64" spans="1:11" ht="12.75" customHeight="1" x14ac:dyDescent="0.2">
      <c r="A64" s="21" t="s">
        <v>13</v>
      </c>
      <c r="B64" s="70">
        <v>3761160</v>
      </c>
      <c r="C64" s="73"/>
      <c r="D64" s="70">
        <v>3504105.47</v>
      </c>
      <c r="E64" s="73"/>
      <c r="F64" s="70">
        <f>+B64-D64</f>
        <v>257054.5299999998</v>
      </c>
      <c r="G64" s="74"/>
      <c r="H64" s="47">
        <f t="shared" si="0"/>
        <v>7.3358103002533134E-2</v>
      </c>
      <c r="I64" s="71"/>
      <c r="J64" s="19"/>
      <c r="K64" s="19"/>
    </row>
    <row r="65" spans="1:11" ht="6" customHeight="1" x14ac:dyDescent="0.2">
      <c r="A65" s="19"/>
      <c r="B65" s="75"/>
      <c r="C65" s="76"/>
      <c r="D65" s="75"/>
      <c r="E65" s="76"/>
      <c r="F65" s="75"/>
      <c r="G65" s="77"/>
      <c r="H65" s="78"/>
      <c r="I65" s="8"/>
      <c r="J65" s="8"/>
      <c r="K65" s="8"/>
    </row>
    <row r="66" spans="1:11" ht="12.75" customHeight="1" x14ac:dyDescent="0.2">
      <c r="A66" s="38" t="s">
        <v>15</v>
      </c>
      <c r="B66" s="79">
        <f>SUM(B60:B65)</f>
        <v>9346249467.8179989</v>
      </c>
      <c r="C66" s="70"/>
      <c r="D66" s="79">
        <f>SUM(D60:D65)</f>
        <v>9497539871.3899994</v>
      </c>
      <c r="E66" s="70"/>
      <c r="F66" s="79">
        <f>SUM(F60:F65)</f>
        <v>-151290403.57199991</v>
      </c>
      <c r="G66" s="40"/>
      <c r="H66" s="41">
        <f>IF(D66=0,"n/a",IF(AND(F66/D66&lt;1,F66/D66&gt;-1),F66/D66,"n/a"))</f>
        <v>-1.5929430738979147E-2</v>
      </c>
      <c r="I66" s="71"/>
      <c r="J66" s="19"/>
      <c r="K66" s="19"/>
    </row>
    <row r="67" spans="1:11" x14ac:dyDescent="0.2">
      <c r="A67" s="21" t="s">
        <v>16</v>
      </c>
      <c r="B67" s="70">
        <v>954864454.78600001</v>
      </c>
      <c r="C67" s="73"/>
      <c r="D67" s="70">
        <v>814848195.89999998</v>
      </c>
      <c r="E67" s="73"/>
      <c r="F67" s="70">
        <f>+B67-D67</f>
        <v>140016258.88600004</v>
      </c>
      <c r="G67" s="74"/>
      <c r="H67" s="47">
        <f t="shared" ref="H67:H68" si="1">IF(D67=0,"n/a",IF(AND(F67/D67&lt;1,F67/D67&gt;-1),F67/D67,"n/a"))</f>
        <v>0.17183109638151933</v>
      </c>
      <c r="I67" s="71"/>
      <c r="J67" s="19"/>
      <c r="K67" s="19"/>
    </row>
    <row r="68" spans="1:11" ht="12.75" customHeight="1" x14ac:dyDescent="0.2">
      <c r="A68" s="21" t="s">
        <v>17</v>
      </c>
      <c r="B68" s="70">
        <v>2732465795</v>
      </c>
      <c r="C68" s="73"/>
      <c r="D68" s="70">
        <v>2229238149</v>
      </c>
      <c r="E68" s="73"/>
      <c r="F68" s="70">
        <f>+B68-D68</f>
        <v>503227646</v>
      </c>
      <c r="G68" s="74"/>
      <c r="H68" s="47">
        <f t="shared" si="1"/>
        <v>0.22573974262271607</v>
      </c>
      <c r="I68" s="71"/>
      <c r="J68" s="19"/>
      <c r="K68" s="19"/>
    </row>
    <row r="69" spans="1:11" ht="6" customHeight="1" x14ac:dyDescent="0.2">
      <c r="A69" s="8"/>
      <c r="B69" s="80"/>
      <c r="C69" s="70"/>
      <c r="D69" s="80"/>
      <c r="E69" s="70"/>
      <c r="F69" s="80"/>
      <c r="G69" s="40"/>
      <c r="H69" s="81"/>
      <c r="I69" s="8"/>
      <c r="J69" s="8"/>
      <c r="K69" s="8"/>
    </row>
    <row r="70" spans="1:11" ht="13.5" thickBot="1" x14ac:dyDescent="0.25">
      <c r="A70" s="38" t="s">
        <v>26</v>
      </c>
      <c r="B70" s="82">
        <f>SUM(B66:B68)</f>
        <v>13033579717.603998</v>
      </c>
      <c r="C70" s="70"/>
      <c r="D70" s="82">
        <f>SUM(D66:D68)</f>
        <v>12541626216.289999</v>
      </c>
      <c r="E70" s="70"/>
      <c r="F70" s="82">
        <f>SUM(F66:F68)</f>
        <v>491953501.31400013</v>
      </c>
      <c r="G70" s="40"/>
      <c r="H70" s="52">
        <f>IF(D70=0,"n/a",IF(AND(F70/D70&lt;1,F70/D70&gt;-1),F70/D70,"n/a"))</f>
        <v>3.9225654857662259E-2</v>
      </c>
      <c r="I70" s="71"/>
      <c r="J70" s="19"/>
      <c r="K70" s="19"/>
    </row>
    <row r="71" spans="1:11" ht="13.5" thickTop="1" x14ac:dyDescent="0.2">
      <c r="A71" s="8"/>
      <c r="B71" s="83"/>
      <c r="C71" s="84"/>
      <c r="D71" s="83"/>
      <c r="E71" s="84"/>
      <c r="F71" s="83"/>
      <c r="G71" s="84"/>
      <c r="H71" s="83"/>
      <c r="I71" s="64"/>
      <c r="J71" s="8"/>
      <c r="K71" s="8"/>
    </row>
    <row r="72" spans="1:11" s="86" customFormat="1" x14ac:dyDescent="0.2">
      <c r="A72" s="7"/>
      <c r="B72" s="98"/>
      <c r="C72" s="98"/>
      <c r="D72" s="98"/>
      <c r="E72" s="98"/>
      <c r="F72" s="98"/>
      <c r="G72" s="98"/>
      <c r="H72" s="98"/>
      <c r="I72" s="98"/>
      <c r="J72" s="98"/>
      <c r="K72" s="98"/>
    </row>
    <row r="73" spans="1:11" s="86" customFormat="1" ht="12.75" customHeight="1" x14ac:dyDescent="0.2">
      <c r="A73" s="7" t="s">
        <v>27</v>
      </c>
      <c r="B73" s="98"/>
      <c r="C73" s="98"/>
      <c r="D73" s="98"/>
      <c r="E73" s="98"/>
      <c r="F73" s="98"/>
      <c r="G73" s="98"/>
      <c r="H73" s="98"/>
      <c r="I73" s="98"/>
      <c r="J73" s="98"/>
      <c r="K73" s="9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workbookViewId="0">
      <selection activeCell="M25" sqref="M25"/>
    </sheetView>
  </sheetViews>
  <sheetFormatPr defaultColWidth="9.140625" defaultRowHeight="12.75" x14ac:dyDescent="0.2"/>
  <cols>
    <col min="1" max="1" width="41.85546875" style="2" customWidth="1"/>
    <col min="2" max="2" width="17" style="2" bestFit="1" customWidth="1"/>
    <col min="3" max="3" width="0.85546875" style="2" customWidth="1"/>
    <col min="4" max="4" width="17" style="2" bestFit="1" customWidth="1"/>
    <col min="5" max="5" width="0.7109375" style="2" customWidth="1"/>
    <col min="6" max="6" width="16.28515625" style="2" bestFit="1" customWidth="1"/>
    <col min="7" max="7" width="0.7109375" style="2" customWidth="1"/>
    <col min="8" max="8" width="7.7109375" style="2" customWidth="1"/>
    <col min="9" max="9" width="0.7109375" style="2" customWidth="1"/>
    <col min="10" max="10" width="7.7109375" style="2" customWidth="1"/>
    <col min="11" max="11" width="8.5703125" style="2" bestFit="1" customWidth="1"/>
    <col min="12" max="12" width="9.140625" style="2"/>
    <col min="13" max="13" width="16.42578125" style="2" bestFit="1" customWidth="1"/>
    <col min="14" max="16384" width="9.140625" style="2"/>
  </cols>
  <sheetData>
    <row r="1" spans="1:13" ht="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1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ht="15" x14ac:dyDescent="0.25">
      <c r="A3" s="1" t="s">
        <v>55</v>
      </c>
      <c r="B3" s="1"/>
      <c r="C3" s="1"/>
      <c r="D3" s="1"/>
      <c r="E3" s="1"/>
      <c r="F3" s="1"/>
      <c r="G3" s="1"/>
      <c r="H3" s="1"/>
      <c r="I3" s="1"/>
      <c r="J3" s="3"/>
      <c r="K3" s="1"/>
    </row>
    <row r="4" spans="1:13" x14ac:dyDescent="0.2">
      <c r="A4" s="4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13" x14ac:dyDescent="0.2">
      <c r="A5" s="6" t="s">
        <v>3</v>
      </c>
      <c r="B5" s="7"/>
      <c r="C5" s="7"/>
      <c r="D5" s="8"/>
      <c r="E5" s="7"/>
      <c r="F5" s="7"/>
      <c r="G5" s="7"/>
      <c r="H5" s="7"/>
      <c r="I5" s="7"/>
      <c r="J5" s="7"/>
      <c r="K5" s="7"/>
    </row>
    <row r="6" spans="1:13" x14ac:dyDescent="0.2">
      <c r="A6" s="9" t="s">
        <v>3</v>
      </c>
      <c r="B6" s="8"/>
      <c r="C6" s="8"/>
      <c r="D6" s="8"/>
      <c r="E6" s="8"/>
      <c r="F6" s="10" t="s">
        <v>28</v>
      </c>
      <c r="G6" s="10"/>
      <c r="H6" s="10"/>
      <c r="I6" s="11"/>
      <c r="J6" s="12" t="s">
        <v>4</v>
      </c>
      <c r="K6" s="12"/>
    </row>
    <row r="7" spans="1:13" x14ac:dyDescent="0.2">
      <c r="A7" s="13"/>
      <c r="B7" s="14" t="s">
        <v>5</v>
      </c>
      <c r="C7" s="8"/>
      <c r="D7" s="14" t="s">
        <v>5</v>
      </c>
      <c r="E7" s="8"/>
      <c r="F7" s="8"/>
      <c r="G7" s="8"/>
      <c r="H7" s="8"/>
      <c r="I7" s="8"/>
      <c r="J7" s="8"/>
      <c r="K7" s="8"/>
    </row>
    <row r="8" spans="1:13" ht="13.5" customHeight="1" x14ac:dyDescent="0.2">
      <c r="A8" s="15" t="s">
        <v>6</v>
      </c>
      <c r="B8" s="16">
        <v>2024</v>
      </c>
      <c r="C8" s="8"/>
      <c r="D8" s="16">
        <v>2023</v>
      </c>
      <c r="E8" s="8"/>
      <c r="F8" s="17" t="s">
        <v>7</v>
      </c>
      <c r="G8" s="8"/>
      <c r="H8" s="17" t="s">
        <v>8</v>
      </c>
      <c r="I8" s="18"/>
      <c r="J8" s="16">
        <v>2024</v>
      </c>
      <c r="K8" s="16">
        <v>2023</v>
      </c>
    </row>
    <row r="9" spans="1:13" ht="6.6" customHeight="1" x14ac:dyDescent="0.2">
      <c r="A9" s="19"/>
      <c r="B9" s="20"/>
      <c r="C9" s="19"/>
      <c r="D9" s="20"/>
      <c r="E9" s="19"/>
      <c r="F9" s="20"/>
      <c r="G9" s="19"/>
      <c r="H9" s="20"/>
      <c r="I9" s="20"/>
      <c r="J9" s="20"/>
      <c r="K9" s="20"/>
    </row>
    <row r="10" spans="1:13" x14ac:dyDescent="0.2">
      <c r="A10" s="21" t="s">
        <v>9</v>
      </c>
      <c r="B10" s="22">
        <v>105143871.34999999</v>
      </c>
      <c r="C10" s="22"/>
      <c r="D10" s="22">
        <v>87473429.560000002</v>
      </c>
      <c r="E10" s="22"/>
      <c r="F10" s="22">
        <f>B10-D10</f>
        <v>17670441.789999992</v>
      </c>
      <c r="G10" s="24"/>
      <c r="H10" s="23">
        <f>IF(D10=0,"n/a",IF(AND(F10/D10&lt;1,F10/D10&gt;-1),F10/D10,"n/a"))</f>
        <v>0.20200924873854909</v>
      </c>
      <c r="I10" s="25"/>
      <c r="J10" s="26">
        <f>IF(B59=0,"n/a",B10/B59)</f>
        <v>0.14907977037536266</v>
      </c>
      <c r="K10" s="27">
        <f>IF(D59=0,"n/a",D10/D59)</f>
        <v>0.13371495662058797</v>
      </c>
      <c r="M10" s="28"/>
    </row>
    <row r="11" spans="1:13" x14ac:dyDescent="0.2">
      <c r="A11" s="21" t="s">
        <v>10</v>
      </c>
      <c r="B11" s="29">
        <v>86646625.939999998</v>
      </c>
      <c r="C11" s="29"/>
      <c r="D11" s="29">
        <v>79495395.329999998</v>
      </c>
      <c r="E11" s="29"/>
      <c r="F11" s="29">
        <f>B11-D11</f>
        <v>7151230.6099999994</v>
      </c>
      <c r="G11" s="29"/>
      <c r="H11" s="23">
        <f>IF(D11=0,"n/a",IF(AND(F11/D11&lt;1,F11/D11&gt;-1),F11/D11,"n/a"))</f>
        <v>8.9957796678838145E-2</v>
      </c>
      <c r="I11" s="25"/>
      <c r="J11" s="30">
        <f>IF(B60=0,"n/a",B11/B60)</f>
        <v>0.13092806768698242</v>
      </c>
      <c r="K11" s="31">
        <f>IF(D60=0,"n/a",D11/D60)</f>
        <v>0.11943421242730995</v>
      </c>
    </row>
    <row r="12" spans="1:13" x14ac:dyDescent="0.2">
      <c r="A12" s="21" t="s">
        <v>11</v>
      </c>
      <c r="B12" s="29">
        <v>10968718</v>
      </c>
      <c r="C12" s="29"/>
      <c r="D12" s="29">
        <v>10691134.029999999</v>
      </c>
      <c r="E12" s="29"/>
      <c r="F12" s="29">
        <f>B12-D12</f>
        <v>277583.97000000067</v>
      </c>
      <c r="G12" s="29"/>
      <c r="H12" s="23">
        <f>IF(D12=0,"n/a",IF(AND(F12/D12&lt;1,F12/D12&gt;-1),F12/D12,"n/a"))</f>
        <v>2.5963940702743271E-2</v>
      </c>
      <c r="I12" s="25"/>
      <c r="J12" s="30">
        <f>IF(B61=0,"n/a",B12/B61)</f>
        <v>0.11749405110116121</v>
      </c>
      <c r="K12" s="31">
        <f>IF(D61=0,"n/a",D12/D61)</f>
        <v>0.11274126923643298</v>
      </c>
    </row>
    <row r="13" spans="1:13" x14ac:dyDescent="0.2">
      <c r="A13" s="21" t="s">
        <v>12</v>
      </c>
      <c r="B13" s="29">
        <v>1604360.01</v>
      </c>
      <c r="C13" s="29"/>
      <c r="D13" s="29">
        <v>1837761.57</v>
      </c>
      <c r="E13" s="29"/>
      <c r="F13" s="29">
        <f>B13-D13</f>
        <v>-233401.56000000006</v>
      </c>
      <c r="G13" s="29"/>
      <c r="H13" s="23">
        <f>IF(D13=0,"n/a",IF(AND(F13/D13&lt;1,F13/D13&gt;-1),F13/D13,"n/a"))</f>
        <v>-0.12700317811085801</v>
      </c>
      <c r="I13" s="25"/>
      <c r="J13" s="30">
        <f>IF(B62=0,"n/a",B13/B62)</f>
        <v>0.32155666308380271</v>
      </c>
      <c r="K13" s="31">
        <f>IF(D62=0,"n/a",D13/D62)</f>
        <v>0.29537937295318273</v>
      </c>
      <c r="L13" s="32"/>
    </row>
    <row r="14" spans="1:13" x14ac:dyDescent="0.2">
      <c r="A14" s="21" t="s">
        <v>13</v>
      </c>
      <c r="B14" s="29">
        <v>17472.169999999998</v>
      </c>
      <c r="C14" s="33"/>
      <c r="D14" s="29">
        <v>22741.59</v>
      </c>
      <c r="E14" s="29"/>
      <c r="F14" s="29">
        <f>B14-D14</f>
        <v>-5269.4200000000019</v>
      </c>
      <c r="G14" s="33"/>
      <c r="H14" s="23">
        <f>IF(D14=0,"n/a",IF(AND(F14/D14&lt;1,F14/D14&gt;-1),F14/D14,"n/a"))</f>
        <v>-0.23170851290521033</v>
      </c>
      <c r="I14" s="34"/>
      <c r="J14" s="30">
        <f>IF(B63=0,"n/a",B14/B63)</f>
        <v>4.7483884117838888E-2</v>
      </c>
      <c r="K14" s="31">
        <f>IF(D63=0,"n/a",D14/D63)</f>
        <v>5.1227351024035007E-2</v>
      </c>
    </row>
    <row r="15" spans="1:13" ht="8.4499999999999993" customHeight="1" x14ac:dyDescent="0.2">
      <c r="A15" s="19"/>
      <c r="B15" s="35"/>
      <c r="C15" s="29"/>
      <c r="D15" s="35"/>
      <c r="E15" s="29"/>
      <c r="F15" s="35"/>
      <c r="G15" s="29"/>
      <c r="H15" s="36" t="s">
        <v>3</v>
      </c>
      <c r="I15" s="25"/>
      <c r="J15" s="37"/>
      <c r="K15" s="37" t="s">
        <v>14</v>
      </c>
    </row>
    <row r="16" spans="1:13" x14ac:dyDescent="0.2">
      <c r="A16" s="38" t="s">
        <v>15</v>
      </c>
      <c r="B16" s="39">
        <f>SUM(B10:B15)</f>
        <v>204381047.46999997</v>
      </c>
      <c r="C16" s="29"/>
      <c r="D16" s="39">
        <f>SUM(D10:D15)</f>
        <v>179520462.07999998</v>
      </c>
      <c r="E16" s="29"/>
      <c r="F16" s="39">
        <f>SUM(F10:F15)</f>
        <v>24860585.389999989</v>
      </c>
      <c r="G16" s="40"/>
      <c r="H16" s="41">
        <f>IF(D16=0,"n/a",IF(AND(F16/D16&lt;1,F16/D16&gt;-1),F16/D16,"n/a"))</f>
        <v>0.13848329656661271</v>
      </c>
      <c r="I16" s="25"/>
      <c r="J16" s="42">
        <f>IF(B65=0,"n/a",B16/B65)</f>
        <v>0.13943436000401616</v>
      </c>
      <c r="K16" s="42">
        <f>IF(D65=0,"n/a",D16/D65)</f>
        <v>0.12630964664338235</v>
      </c>
    </row>
    <row r="17" spans="1:13" x14ac:dyDescent="0.2">
      <c r="A17" s="21" t="s">
        <v>16</v>
      </c>
      <c r="B17" s="29">
        <v>1416073.48</v>
      </c>
      <c r="C17" s="29"/>
      <c r="D17" s="29">
        <v>1855623.57</v>
      </c>
      <c r="E17" s="29"/>
      <c r="F17" s="29">
        <f>B17-D17</f>
        <v>-439550.09000000008</v>
      </c>
      <c r="G17" s="29"/>
      <c r="H17" s="23">
        <f>IF(D17=0,"n/a",IF(AND(F17/D17&lt;1,F17/D17&gt;-1),F17/D17,"n/a"))</f>
        <v>-0.23687459951804776</v>
      </c>
      <c r="I17" s="34"/>
      <c r="J17" s="31">
        <f>IF(B66=0,"n/a",B17/B66)</f>
        <v>7.3293241719882976E-3</v>
      </c>
      <c r="K17" s="31">
        <f>IF(D66=0,"n/a",D17/D66)</f>
        <v>7.1104451188455124E-3</v>
      </c>
    </row>
    <row r="18" spans="1:13" ht="12.75" customHeight="1" x14ac:dyDescent="0.2">
      <c r="A18" s="21" t="s">
        <v>17</v>
      </c>
      <c r="B18" s="29">
        <v>14940843.779999999</v>
      </c>
      <c r="C18" s="33"/>
      <c r="D18" s="29">
        <v>14360120.01</v>
      </c>
      <c r="E18" s="29"/>
      <c r="F18" s="29">
        <f>B18-D18</f>
        <v>580723.76999999955</v>
      </c>
      <c r="G18" s="33"/>
      <c r="H18" s="23">
        <f>IF(D18=0,"n/a",IF(AND(F18/D18&lt;1,F18/D18&gt;-1),F18/D18,"n/a"))</f>
        <v>4.0440035988250737E-2</v>
      </c>
      <c r="I18" s="25"/>
      <c r="J18" s="42">
        <f>IF(B67=0,"n/a",B18/B67)</f>
        <v>2.8864694153923353E-2</v>
      </c>
      <c r="K18" s="42">
        <f>IF(D67=0,"n/a",D18/D67)</f>
        <v>3.971797829690063E-2</v>
      </c>
    </row>
    <row r="19" spans="1:13" ht="6" customHeight="1" x14ac:dyDescent="0.2">
      <c r="A19" s="19"/>
      <c r="B19" s="43"/>
      <c r="C19" s="44"/>
      <c r="D19" s="43"/>
      <c r="E19" s="44"/>
      <c r="F19" s="43"/>
      <c r="G19" s="44"/>
      <c r="H19" s="43" t="s">
        <v>3</v>
      </c>
      <c r="I19" s="45"/>
      <c r="J19" s="45"/>
      <c r="K19" s="45"/>
    </row>
    <row r="20" spans="1:13" x14ac:dyDescent="0.2">
      <c r="A20" s="46" t="s">
        <v>18</v>
      </c>
      <c r="B20" s="29">
        <f>SUM(B16:B18)</f>
        <v>220737964.72999996</v>
      </c>
      <c r="C20" s="29"/>
      <c r="D20" s="29">
        <f>SUM(D16:D18)</f>
        <v>195736205.65999997</v>
      </c>
      <c r="E20" s="29"/>
      <c r="F20" s="29">
        <f>SUM(F16:F18)</f>
        <v>25001759.069999989</v>
      </c>
      <c r="G20" s="29"/>
      <c r="H20" s="47">
        <f>IF(D20=0,"n/a",IF(AND(F20/D20&lt;1,F20/D20&gt;-1),F20/D20,"n/a"))</f>
        <v>0.12773190828797837</v>
      </c>
      <c r="I20" s="25"/>
      <c r="J20" s="24"/>
      <c r="K20" s="24"/>
    </row>
    <row r="21" spans="1:13" ht="6.6" customHeight="1" x14ac:dyDescent="0.2">
      <c r="A21" s="48"/>
      <c r="B21" s="33"/>
      <c r="C21" s="33"/>
      <c r="D21" s="33"/>
      <c r="E21" s="33"/>
      <c r="F21" s="33"/>
      <c r="G21" s="33"/>
      <c r="H21" s="49" t="s">
        <v>3</v>
      </c>
      <c r="I21" s="34"/>
      <c r="J21" s="49"/>
      <c r="K21" s="49"/>
    </row>
    <row r="22" spans="1:13" x14ac:dyDescent="0.2">
      <c r="A22" s="21" t="s">
        <v>19</v>
      </c>
      <c r="B22" s="29">
        <v>-2478033.7200000002</v>
      </c>
      <c r="C22" s="29"/>
      <c r="D22" s="29">
        <v>-2621582.7599999998</v>
      </c>
      <c r="E22" s="29"/>
      <c r="F22" s="29">
        <f>B22-D22</f>
        <v>143549.03999999957</v>
      </c>
      <c r="G22" s="29"/>
      <c r="H22" s="23">
        <f>IF(D22=0,"n/a",IF(AND(F22/D22&lt;1,F22/D22&gt;-1),F22/D22,"n/a"))</f>
        <v>-5.4756631066646008E-2</v>
      </c>
      <c r="I22" s="34"/>
      <c r="J22" s="49"/>
      <c r="K22" s="49"/>
    </row>
    <row r="23" spans="1:13" x14ac:dyDescent="0.2">
      <c r="A23" s="21" t="s">
        <v>20</v>
      </c>
      <c r="B23" s="29">
        <v>1043981.4</v>
      </c>
      <c r="C23" s="29"/>
      <c r="D23" s="29">
        <v>1559423.72</v>
      </c>
      <c r="E23" s="29"/>
      <c r="F23" s="29">
        <f>B23-D23</f>
        <v>-515442.31999999995</v>
      </c>
      <c r="G23" s="29"/>
      <c r="H23" s="23">
        <f>IF(D23=0,"n/a",IF(AND(F23/D23&lt;1,F23/D23&gt;-1),F23/D23,"n/a"))</f>
        <v>-0.33053384618261417</v>
      </c>
      <c r="I23" s="34"/>
      <c r="J23" s="49"/>
      <c r="K23" s="49"/>
    </row>
    <row r="24" spans="1:13" x14ac:dyDescent="0.2">
      <c r="A24" s="21" t="s">
        <v>21</v>
      </c>
      <c r="B24" s="29">
        <v>5420040.5800000001</v>
      </c>
      <c r="C24" s="29"/>
      <c r="D24" s="29">
        <v>3867000.32</v>
      </c>
      <c r="E24" s="29"/>
      <c r="F24" s="29">
        <f>B24-D24</f>
        <v>1553040.2600000002</v>
      </c>
      <c r="G24" s="29"/>
      <c r="H24" s="23">
        <f>IF(D24=0,"n/a",IF(AND(F24/D24&lt;1,F24/D24&gt;-1),F24/D24,"n/a"))</f>
        <v>0.40161368799679859</v>
      </c>
      <c r="I24" s="34"/>
      <c r="J24" s="49"/>
      <c r="K24" s="49"/>
    </row>
    <row r="25" spans="1:13" x14ac:dyDescent="0.2">
      <c r="A25" s="21" t="s">
        <v>22</v>
      </c>
      <c r="B25" s="39">
        <v>4593578.42</v>
      </c>
      <c r="C25" s="33"/>
      <c r="D25" s="39">
        <v>4256381.25</v>
      </c>
      <c r="E25" s="29"/>
      <c r="F25" s="39">
        <f>B25-D25</f>
        <v>337197.16999999993</v>
      </c>
      <c r="G25" s="33"/>
      <c r="H25" s="41">
        <f>IF(D25=0,"n/a",IF(AND(F25/D25&lt;1,F25/D25&gt;-1),F25/D25,"n/a"))</f>
        <v>7.9221561743323607E-2</v>
      </c>
      <c r="I25" s="34"/>
      <c r="J25" s="49"/>
      <c r="K25" s="49"/>
    </row>
    <row r="26" spans="1:13" ht="12.75" customHeight="1" x14ac:dyDescent="0.2">
      <c r="A26" s="21" t="s">
        <v>23</v>
      </c>
      <c r="B26" s="39">
        <f>SUM(B22:B25)</f>
        <v>8579566.6799999997</v>
      </c>
      <c r="C26" s="29"/>
      <c r="D26" s="39">
        <f>SUM(D22:D25)</f>
        <v>7061222.5300000003</v>
      </c>
      <c r="E26" s="29"/>
      <c r="F26" s="39">
        <f>SUM(F22:F25)</f>
        <v>1518344.15</v>
      </c>
      <c r="G26" s="29"/>
      <c r="H26" s="41">
        <f>IF(D26=0,"n/a",IF(AND(F26/D26&lt;1,F26/D26&gt;-1),F26/D26,"n/a"))</f>
        <v>0.21502567629744418</v>
      </c>
      <c r="I26" s="25"/>
      <c r="J26" s="24"/>
      <c r="K26" s="24"/>
    </row>
    <row r="27" spans="1:13" ht="6.6" customHeight="1" x14ac:dyDescent="0.2">
      <c r="A27" s="48"/>
      <c r="B27" s="50"/>
      <c r="C27" s="50"/>
      <c r="D27" s="50"/>
      <c r="E27" s="50"/>
      <c r="F27" s="50"/>
      <c r="G27" s="33"/>
      <c r="H27" s="49" t="s">
        <v>3</v>
      </c>
      <c r="I27" s="34"/>
      <c r="J27" s="49"/>
      <c r="K27" s="49"/>
    </row>
    <row r="28" spans="1:13" ht="13.5" thickBot="1" x14ac:dyDescent="0.25">
      <c r="A28" s="38" t="s">
        <v>24</v>
      </c>
      <c r="B28" s="51">
        <f>+B26+B20</f>
        <v>229317531.40999997</v>
      </c>
      <c r="C28" s="22"/>
      <c r="D28" s="51">
        <f>+D26+D20</f>
        <v>202797428.18999997</v>
      </c>
      <c r="E28" s="22"/>
      <c r="F28" s="51">
        <f>+F26+F20</f>
        <v>26520103.219999988</v>
      </c>
      <c r="G28" s="29"/>
      <c r="H28" s="52">
        <f>IF(D28=0,"n/a",IF(AND(F28/D28&lt;1,F28/D28&gt;-1),F28/D28,"n/a"))</f>
        <v>0.13077139812223568</v>
      </c>
      <c r="I28" s="25"/>
      <c r="J28" s="24"/>
      <c r="K28" s="24"/>
    </row>
    <row r="29" spans="1:13" ht="4.1500000000000004" customHeight="1" thickTop="1" x14ac:dyDescent="0.2">
      <c r="A29" s="21"/>
      <c r="B29" s="50"/>
      <c r="C29" s="22"/>
      <c r="D29" s="50"/>
      <c r="E29" s="22"/>
      <c r="F29" s="50"/>
      <c r="G29" s="29"/>
      <c r="H29" s="53"/>
      <c r="I29" s="25"/>
      <c r="J29" s="24"/>
      <c r="K29" s="24"/>
    </row>
    <row r="30" spans="1:13" ht="12.75" customHeight="1" x14ac:dyDescent="0.2">
      <c r="A30" s="19"/>
      <c r="B30" s="54"/>
      <c r="C30" s="54"/>
      <c r="D30" s="54"/>
      <c r="E30" s="54"/>
      <c r="F30" s="54"/>
      <c r="G30" s="55"/>
      <c r="H30" s="29"/>
      <c r="I30" s="56"/>
      <c r="J30" s="45"/>
      <c r="K30" s="45"/>
    </row>
    <row r="31" spans="1:13" x14ac:dyDescent="0.2">
      <c r="A31" s="21" t="s">
        <v>29</v>
      </c>
      <c r="B31" s="22">
        <v>-1024384.71</v>
      </c>
      <c r="C31" s="22"/>
      <c r="D31" s="22">
        <v>0</v>
      </c>
      <c r="E31" s="22"/>
      <c r="F31" s="22"/>
      <c r="G31" s="29"/>
      <c r="H31" s="29"/>
      <c r="I31" s="24"/>
      <c r="J31" s="24"/>
      <c r="K31" s="24"/>
    </row>
    <row r="32" spans="1:13" x14ac:dyDescent="0.2">
      <c r="A32" s="21" t="s">
        <v>30</v>
      </c>
      <c r="B32" s="29">
        <v>8638076.3800000008</v>
      </c>
      <c r="C32" s="29"/>
      <c r="D32" s="29">
        <v>7981554.3300000001</v>
      </c>
      <c r="E32" s="22"/>
      <c r="F32" s="22"/>
      <c r="G32" s="29"/>
      <c r="H32" s="29"/>
      <c r="I32" s="25"/>
      <c r="J32" s="24"/>
      <c r="K32" s="24"/>
      <c r="M32" s="57"/>
    </row>
    <row r="33" spans="1:13" x14ac:dyDescent="0.2">
      <c r="A33" s="21" t="s">
        <v>31</v>
      </c>
      <c r="B33" s="29">
        <v>-5546603.6299999999</v>
      </c>
      <c r="C33" s="29"/>
      <c r="D33" s="29">
        <v>-4584284.3</v>
      </c>
      <c r="E33" s="22"/>
      <c r="F33" s="22"/>
      <c r="G33" s="29"/>
      <c r="H33" s="29"/>
      <c r="I33" s="19"/>
      <c r="J33" s="19"/>
      <c r="K33" s="19"/>
      <c r="M33" s="57"/>
    </row>
    <row r="34" spans="1:13" x14ac:dyDescent="0.2">
      <c r="A34" s="21" t="s">
        <v>32</v>
      </c>
      <c r="B34" s="29">
        <v>8325554.3899999997</v>
      </c>
      <c r="C34" s="29"/>
      <c r="D34" s="29">
        <v>6814770.9500000002</v>
      </c>
      <c r="E34" s="22"/>
      <c r="F34" s="22"/>
      <c r="G34" s="29"/>
      <c r="H34" s="29"/>
      <c r="I34" s="24"/>
      <c r="J34" s="24"/>
      <c r="K34" s="24"/>
      <c r="M34" s="58"/>
    </row>
    <row r="35" spans="1:13" x14ac:dyDescent="0.2">
      <c r="A35" s="21" t="s">
        <v>33</v>
      </c>
      <c r="B35" s="29">
        <v>-3940.1</v>
      </c>
      <c r="C35" s="29"/>
      <c r="D35" s="29">
        <v>70190.06</v>
      </c>
      <c r="E35" s="22"/>
      <c r="F35" s="22"/>
      <c r="G35" s="29"/>
      <c r="H35" s="29"/>
      <c r="I35" s="24"/>
      <c r="J35" s="24"/>
      <c r="K35" s="24"/>
      <c r="M35" s="58"/>
    </row>
    <row r="36" spans="1:13" x14ac:dyDescent="0.2">
      <c r="A36" s="21" t="s">
        <v>34</v>
      </c>
      <c r="B36" s="29">
        <v>4888861.45</v>
      </c>
      <c r="C36" s="29"/>
      <c r="D36" s="29">
        <v>3061051.18</v>
      </c>
      <c r="E36" s="22"/>
      <c r="F36" s="22"/>
      <c r="G36" s="29"/>
      <c r="H36" s="29"/>
      <c r="I36" s="24"/>
      <c r="J36" s="24"/>
      <c r="K36" s="24"/>
      <c r="M36" s="58"/>
    </row>
    <row r="37" spans="1:13" x14ac:dyDescent="0.2">
      <c r="A37" s="21" t="s">
        <v>35</v>
      </c>
      <c r="B37" s="29">
        <v>10997276.48</v>
      </c>
      <c r="C37" s="29"/>
      <c r="D37" s="29">
        <v>0</v>
      </c>
      <c r="E37" s="22"/>
      <c r="F37" s="22"/>
      <c r="G37" s="29"/>
      <c r="H37" s="29"/>
      <c r="I37" s="24"/>
      <c r="J37" s="24"/>
      <c r="K37" s="24"/>
    </row>
    <row r="38" spans="1:13" x14ac:dyDescent="0.2">
      <c r="A38" s="21" t="s">
        <v>36</v>
      </c>
      <c r="B38" s="29">
        <v>7044566.4000000004</v>
      </c>
      <c r="C38" s="29"/>
      <c r="D38" s="29">
        <v>3577815.33</v>
      </c>
      <c r="E38" s="22"/>
      <c r="F38" s="22"/>
      <c r="G38" s="29"/>
      <c r="H38" s="29"/>
      <c r="I38" s="24"/>
      <c r="J38" s="24"/>
      <c r="K38" s="24"/>
    </row>
    <row r="39" spans="1:13" x14ac:dyDescent="0.2">
      <c r="A39" s="21" t="s">
        <v>37</v>
      </c>
      <c r="B39" s="29">
        <v>811947.82</v>
      </c>
      <c r="C39" s="29"/>
      <c r="D39" s="29">
        <v>0</v>
      </c>
      <c r="E39" s="22"/>
      <c r="F39" s="22"/>
      <c r="G39" s="29"/>
      <c r="H39" s="29"/>
      <c r="I39" s="24"/>
      <c r="J39" s="24"/>
      <c r="K39" s="24"/>
      <c r="M39" s="58"/>
    </row>
    <row r="40" spans="1:13" x14ac:dyDescent="0.2">
      <c r="A40" s="21" t="s">
        <v>38</v>
      </c>
      <c r="B40" s="29">
        <v>0</v>
      </c>
      <c r="C40" s="29"/>
      <c r="D40" s="29">
        <v>0</v>
      </c>
      <c r="E40" s="22"/>
      <c r="F40" s="22"/>
      <c r="G40" s="29"/>
      <c r="H40" s="29"/>
      <c r="I40" s="24"/>
      <c r="J40" s="24"/>
      <c r="K40" s="24"/>
    </row>
    <row r="41" spans="1:13" x14ac:dyDescent="0.2">
      <c r="A41" s="21" t="s">
        <v>39</v>
      </c>
      <c r="B41" s="29">
        <v>8613.02</v>
      </c>
      <c r="C41" s="29"/>
      <c r="D41" s="29">
        <v>-25.32</v>
      </c>
      <c r="E41" s="22"/>
      <c r="F41" s="22"/>
      <c r="G41" s="29"/>
      <c r="H41" s="29"/>
      <c r="I41" s="24"/>
      <c r="J41" s="24"/>
      <c r="K41" s="24"/>
    </row>
    <row r="42" spans="1:13" x14ac:dyDescent="0.2">
      <c r="A42" s="21" t="s">
        <v>40</v>
      </c>
      <c r="B42" s="29">
        <v>-2484104.87</v>
      </c>
      <c r="C42" s="29"/>
      <c r="D42" s="29">
        <v>-5823188.46</v>
      </c>
      <c r="E42" s="22"/>
      <c r="F42" s="22"/>
      <c r="G42" s="29"/>
      <c r="H42" s="29"/>
      <c r="I42" s="24"/>
      <c r="J42" s="24"/>
      <c r="K42" s="24"/>
    </row>
    <row r="43" spans="1:13" x14ac:dyDescent="0.2">
      <c r="A43" s="21" t="s">
        <v>41</v>
      </c>
      <c r="B43" s="29">
        <v>2575257.4819999998</v>
      </c>
      <c r="C43" s="29"/>
      <c r="D43" s="29">
        <v>2801214.46</v>
      </c>
      <c r="E43" s="22"/>
      <c r="F43" s="22"/>
      <c r="G43" s="29"/>
      <c r="H43" s="29"/>
      <c r="I43" s="24"/>
      <c r="J43" s="24"/>
      <c r="K43" s="24"/>
    </row>
    <row r="44" spans="1:13" x14ac:dyDescent="0.2">
      <c r="A44" s="21" t="s">
        <v>42</v>
      </c>
      <c r="B44" s="29">
        <v>-174651.72099999999</v>
      </c>
      <c r="C44" s="29"/>
      <c r="D44" s="29">
        <v>-124147.47</v>
      </c>
      <c r="E44" s="22"/>
      <c r="F44" s="22"/>
      <c r="G44" s="29"/>
      <c r="H44" s="29"/>
      <c r="I44" s="24"/>
      <c r="J44" s="24"/>
      <c r="K44" s="24"/>
    </row>
    <row r="45" spans="1:13" x14ac:dyDescent="0.2">
      <c r="A45" s="21" t="s">
        <v>43</v>
      </c>
      <c r="B45" s="29">
        <v>2062862.48</v>
      </c>
      <c r="C45" s="29"/>
      <c r="D45" s="29">
        <v>3179928.63</v>
      </c>
      <c r="E45" s="22"/>
      <c r="F45" s="22"/>
      <c r="G45" s="29"/>
      <c r="H45" s="29"/>
      <c r="I45" s="24"/>
      <c r="J45" s="24"/>
      <c r="K45" s="24"/>
    </row>
    <row r="46" spans="1:13" x14ac:dyDescent="0.2">
      <c r="A46" s="21" t="s">
        <v>44</v>
      </c>
      <c r="B46" s="29">
        <v>2365547.84</v>
      </c>
      <c r="C46" s="29"/>
      <c r="D46" s="29">
        <v>2411917.2000000002</v>
      </c>
      <c r="E46" s="22"/>
      <c r="F46" s="22"/>
      <c r="G46" s="29"/>
      <c r="H46" s="29"/>
      <c r="I46" s="24"/>
      <c r="J46" s="24"/>
      <c r="K46" s="24"/>
    </row>
    <row r="47" spans="1:13" x14ac:dyDescent="0.2">
      <c r="A47" s="21" t="s">
        <v>45</v>
      </c>
      <c r="B47" s="29">
        <v>1629424.8</v>
      </c>
      <c r="C47" s="29"/>
      <c r="D47" s="29">
        <v>0</v>
      </c>
      <c r="E47" s="22"/>
      <c r="F47" s="22"/>
      <c r="G47" s="29"/>
      <c r="H47" s="29"/>
      <c r="I47" s="24"/>
      <c r="J47" s="24"/>
      <c r="K47" s="24"/>
    </row>
    <row r="48" spans="1:13" x14ac:dyDescent="0.2">
      <c r="A48" s="21" t="s">
        <v>46</v>
      </c>
      <c r="B48" s="29">
        <v>4088747.77</v>
      </c>
      <c r="C48" s="59"/>
      <c r="D48" s="29">
        <v>3948625.79</v>
      </c>
      <c r="E48" s="60"/>
      <c r="F48" s="60"/>
      <c r="G48" s="61"/>
      <c r="H48" s="61"/>
      <c r="I48" s="8"/>
      <c r="J48" s="8"/>
      <c r="K48" s="8"/>
    </row>
    <row r="49" spans="1:11" x14ac:dyDescent="0.2">
      <c r="A49" s="21" t="s">
        <v>47</v>
      </c>
      <c r="B49" s="29">
        <v>11103169.41</v>
      </c>
      <c r="C49" s="59"/>
      <c r="D49" s="29">
        <v>12695291.32</v>
      </c>
      <c r="E49" s="60"/>
      <c r="F49" s="60"/>
      <c r="G49" s="61"/>
      <c r="H49" s="61"/>
      <c r="I49" s="8"/>
      <c r="J49" s="8"/>
      <c r="K49" s="8"/>
    </row>
    <row r="50" spans="1:11" x14ac:dyDescent="0.2">
      <c r="A50" s="21" t="s">
        <v>48</v>
      </c>
      <c r="B50" s="29">
        <v>10555362.220000001</v>
      </c>
      <c r="C50" s="59"/>
      <c r="D50" s="29">
        <v>0</v>
      </c>
      <c r="E50" s="60"/>
      <c r="F50" s="60"/>
      <c r="G50" s="61"/>
      <c r="H50" s="61"/>
      <c r="I50" s="8"/>
      <c r="J50" s="8"/>
      <c r="K50" s="8"/>
    </row>
    <row r="51" spans="1:11" x14ac:dyDescent="0.2">
      <c r="A51" s="21" t="s">
        <v>49</v>
      </c>
      <c r="B51" s="29">
        <v>505358.67</v>
      </c>
      <c r="C51" s="59"/>
      <c r="D51" s="29">
        <v>411377.11</v>
      </c>
      <c r="E51" s="60"/>
      <c r="F51" s="60"/>
      <c r="G51" s="61"/>
      <c r="H51" s="61"/>
      <c r="I51" s="8"/>
      <c r="J51" s="8"/>
      <c r="K51" s="8"/>
    </row>
    <row r="52" spans="1:11" x14ac:dyDescent="0.2">
      <c r="A52" s="21" t="s">
        <v>50</v>
      </c>
      <c r="B52" s="29">
        <v>-1085.6400000000001</v>
      </c>
      <c r="C52" s="59"/>
      <c r="D52" s="29">
        <v>-1082927.32</v>
      </c>
      <c r="E52" s="60"/>
      <c r="F52" s="60"/>
      <c r="G52" s="61"/>
      <c r="H52" s="61"/>
      <c r="I52" s="8"/>
      <c r="J52" s="8"/>
      <c r="K52" s="8"/>
    </row>
    <row r="53" spans="1:11" x14ac:dyDescent="0.2">
      <c r="A53" s="21" t="s">
        <v>51</v>
      </c>
      <c r="B53" s="29">
        <v>-2681921.54</v>
      </c>
      <c r="C53" s="59"/>
      <c r="D53" s="29">
        <v>-1194816.77</v>
      </c>
      <c r="E53" s="60"/>
      <c r="F53" s="60"/>
      <c r="G53" s="61"/>
      <c r="H53" s="61"/>
      <c r="I53" s="8"/>
      <c r="J53" s="8"/>
      <c r="K53" s="8"/>
    </row>
    <row r="54" spans="1:11" x14ac:dyDescent="0.2">
      <c r="A54" s="21"/>
      <c r="B54" s="29"/>
      <c r="C54" s="59"/>
      <c r="D54" s="29"/>
      <c r="E54" s="60"/>
      <c r="F54" s="60"/>
      <c r="G54" s="61"/>
      <c r="H54" s="61"/>
      <c r="I54" s="8"/>
      <c r="J54" s="8"/>
      <c r="K54" s="8"/>
    </row>
    <row r="55" spans="1:11" ht="12.75" customHeight="1" x14ac:dyDescent="0.2">
      <c r="A55" s="21"/>
      <c r="B55" s="60"/>
      <c r="C55" s="60"/>
      <c r="D55" s="60"/>
      <c r="E55" s="60"/>
      <c r="F55" s="62" t="s">
        <v>28</v>
      </c>
      <c r="G55" s="10"/>
      <c r="H55" s="10"/>
      <c r="I55" s="8"/>
      <c r="J55" s="8"/>
      <c r="K55" s="8"/>
    </row>
    <row r="56" spans="1:11" x14ac:dyDescent="0.2">
      <c r="A56" s="8"/>
      <c r="B56" s="63" t="s">
        <v>5</v>
      </c>
      <c r="C56" s="60"/>
      <c r="D56" s="63" t="s">
        <v>5</v>
      </c>
      <c r="E56" s="60"/>
      <c r="F56" s="60"/>
      <c r="G56" s="8"/>
      <c r="H56" s="8"/>
      <c r="I56" s="64"/>
      <c r="J56" s="8"/>
      <c r="K56" s="8"/>
    </row>
    <row r="57" spans="1:11" x14ac:dyDescent="0.2">
      <c r="A57" s="15" t="s">
        <v>25</v>
      </c>
      <c r="B57" s="16">
        <v>2024</v>
      </c>
      <c r="C57" s="60"/>
      <c r="D57" s="16">
        <v>2023</v>
      </c>
      <c r="E57" s="61"/>
      <c r="F57" s="65" t="s">
        <v>7</v>
      </c>
      <c r="G57" s="8"/>
      <c r="H57" s="17" t="s">
        <v>8</v>
      </c>
      <c r="I57" s="14"/>
      <c r="J57" s="8"/>
      <c r="K57" s="8"/>
    </row>
    <row r="58" spans="1:11" ht="6" customHeight="1" x14ac:dyDescent="0.2">
      <c r="A58" s="19"/>
      <c r="B58" s="66"/>
      <c r="C58" s="67"/>
      <c r="D58" s="69"/>
      <c r="E58" s="68"/>
      <c r="F58" s="69"/>
      <c r="G58" s="68"/>
      <c r="H58" s="69"/>
      <c r="I58" s="20"/>
      <c r="J58" s="19"/>
      <c r="K58" s="19"/>
    </row>
    <row r="59" spans="1:11" ht="12.75" customHeight="1" x14ac:dyDescent="0.2">
      <c r="A59" s="21" t="s">
        <v>9</v>
      </c>
      <c r="B59" s="70">
        <v>705285975.99300003</v>
      </c>
      <c r="C59" s="70"/>
      <c r="D59" s="70">
        <v>654178349.00999999</v>
      </c>
      <c r="E59" s="70"/>
      <c r="F59" s="70">
        <f>+B59-D59</f>
        <v>51107626.98300004</v>
      </c>
      <c r="G59" s="40"/>
      <c r="H59" s="47">
        <f>IF(D59=0,"n/a",IF(AND(F59/D59&lt;1,F59/D59&gt;-1),F59/D59,"n/a"))</f>
        <v>7.8124913581049726E-2</v>
      </c>
      <c r="I59" s="71"/>
      <c r="J59" s="19"/>
      <c r="K59" s="19"/>
    </row>
    <row r="60" spans="1:11" x14ac:dyDescent="0.2">
      <c r="A60" s="21" t="s">
        <v>10</v>
      </c>
      <c r="B60" s="70">
        <v>661788014.37100005</v>
      </c>
      <c r="C60" s="70"/>
      <c r="D60" s="70">
        <v>665599862.16999996</v>
      </c>
      <c r="E60" s="70"/>
      <c r="F60" s="70">
        <f>+B60-D60</f>
        <v>-3811847.7989999056</v>
      </c>
      <c r="G60" s="40"/>
      <c r="H60" s="47">
        <f>IF(D60=0,"n/a",IF(AND(F60/D60&lt;1,F60/D60&gt;-1),F60/D60,"n/a"))</f>
        <v>-5.7269359800833711E-3</v>
      </c>
      <c r="I60" s="71"/>
      <c r="J60" s="19"/>
      <c r="K60" s="19"/>
    </row>
    <row r="61" spans="1:11" ht="12.75" customHeight="1" x14ac:dyDescent="0.2">
      <c r="A61" s="21" t="s">
        <v>11</v>
      </c>
      <c r="B61" s="70">
        <v>93355517.979000002</v>
      </c>
      <c r="C61" s="70"/>
      <c r="D61" s="70">
        <v>94828930.900000006</v>
      </c>
      <c r="E61" s="70"/>
      <c r="F61" s="70">
        <f>+B61-D61</f>
        <v>-1473412.9210000038</v>
      </c>
      <c r="G61" s="40"/>
      <c r="H61" s="47">
        <f>IF(D61=0,"n/a",IF(AND(F61/D61&lt;1,F61/D61&gt;-1),F61/D61,"n/a"))</f>
        <v>-1.5537588655868772E-2</v>
      </c>
      <c r="I61" s="71"/>
      <c r="J61" s="19"/>
      <c r="K61" s="19"/>
    </row>
    <row r="62" spans="1:11" x14ac:dyDescent="0.2">
      <c r="A62" s="21" t="s">
        <v>12</v>
      </c>
      <c r="B62" s="70">
        <v>4989353.9589999998</v>
      </c>
      <c r="C62" s="70"/>
      <c r="D62" s="70">
        <v>6221699.0700000003</v>
      </c>
      <c r="E62" s="70"/>
      <c r="F62" s="70">
        <f>+B62-D62</f>
        <v>-1232345.1110000005</v>
      </c>
      <c r="G62" s="40"/>
      <c r="H62" s="47">
        <f>IF(D62=0,"n/a",IF(AND(F62/D62&lt;1,F62/D62&gt;-1),F62/D62,"n/a"))</f>
        <v>-0.19807211778245012</v>
      </c>
      <c r="I62" s="71"/>
      <c r="J62" s="72"/>
      <c r="K62" s="19"/>
    </row>
    <row r="63" spans="1:11" x14ac:dyDescent="0.2">
      <c r="A63" s="21" t="s">
        <v>13</v>
      </c>
      <c r="B63" s="70">
        <v>367960</v>
      </c>
      <c r="C63" s="73"/>
      <c r="D63" s="70">
        <v>443934.53</v>
      </c>
      <c r="E63" s="73"/>
      <c r="F63" s="70">
        <f>+B63-D63</f>
        <v>-75974.530000000028</v>
      </c>
      <c r="G63" s="74"/>
      <c r="H63" s="47">
        <f>IF(D63=0,"n/a",IF(AND(F63/D63&lt;1,F63/D63&gt;-1),F63/D63,"n/a"))</f>
        <v>-0.1711390416059774</v>
      </c>
      <c r="I63" s="71"/>
      <c r="J63" s="19"/>
      <c r="K63" s="19"/>
    </row>
    <row r="64" spans="1:11" x14ac:dyDescent="0.2">
      <c r="A64" s="19"/>
      <c r="B64" s="75"/>
      <c r="C64" s="76"/>
      <c r="D64" s="75"/>
      <c r="E64" s="76"/>
      <c r="F64" s="75"/>
      <c r="G64" s="77"/>
      <c r="H64" s="78"/>
      <c r="I64" s="8"/>
      <c r="J64" s="8"/>
      <c r="K64" s="8"/>
    </row>
    <row r="65" spans="1:11" ht="12.75" customHeight="1" x14ac:dyDescent="0.2">
      <c r="A65" s="38" t="s">
        <v>15</v>
      </c>
      <c r="B65" s="79">
        <f>SUM(B59:B64)</f>
        <v>1465786822.3020003</v>
      </c>
      <c r="C65" s="70"/>
      <c r="D65" s="79">
        <f>SUM(D59:D64)</f>
        <v>1421272775.6799998</v>
      </c>
      <c r="E65" s="70"/>
      <c r="F65" s="79">
        <f>SUM(F59:F64)</f>
        <v>44514046.622000128</v>
      </c>
      <c r="G65" s="40"/>
      <c r="H65" s="41">
        <f>IF(D65=0,"n/a",IF(AND(F65/D65&lt;1,F65/D65&gt;-1),F65/D65,"n/a"))</f>
        <v>3.1319847522374891E-2</v>
      </c>
      <c r="I65" s="71"/>
      <c r="J65" s="19"/>
      <c r="K65" s="19"/>
    </row>
    <row r="66" spans="1:11" ht="12.75" customHeight="1" x14ac:dyDescent="0.2">
      <c r="A66" s="21" t="s">
        <v>16</v>
      </c>
      <c r="B66" s="70">
        <v>193206555.85299999</v>
      </c>
      <c r="C66" s="73"/>
      <c r="D66" s="70">
        <v>260971505.86000001</v>
      </c>
      <c r="E66" s="73"/>
      <c r="F66" s="70">
        <f>+B66-D66</f>
        <v>-67764950.007000029</v>
      </c>
      <c r="G66" s="74"/>
      <c r="H66" s="47">
        <f>IF(D66=0,"n/a",IF(AND(F66/D66&lt;1,F66/D66&gt;-1),F66/D66,"n/a"))</f>
        <v>-0.25966417208533488</v>
      </c>
      <c r="I66" s="71"/>
      <c r="J66" s="19"/>
      <c r="K66" s="19"/>
    </row>
    <row r="67" spans="1:11" x14ac:dyDescent="0.2">
      <c r="A67" s="21" t="s">
        <v>17</v>
      </c>
      <c r="B67" s="70">
        <v>517616563</v>
      </c>
      <c r="C67" s="73"/>
      <c r="D67" s="70">
        <v>361552139</v>
      </c>
      <c r="E67" s="73"/>
      <c r="F67" s="70">
        <f>+B67-D67</f>
        <v>156064424</v>
      </c>
      <c r="G67" s="74"/>
      <c r="H67" s="47">
        <f>IF(D67=0,"n/a",IF(AND(F67/D67&lt;1,F67/D67&gt;-1),F67/D67,"n/a"))</f>
        <v>0.43165122582776366</v>
      </c>
      <c r="I67" s="71"/>
      <c r="J67" s="19"/>
      <c r="K67" s="19"/>
    </row>
    <row r="68" spans="1:11" ht="6" customHeight="1" x14ac:dyDescent="0.2">
      <c r="A68" s="8"/>
      <c r="B68" s="80"/>
      <c r="C68" s="70"/>
      <c r="D68" s="80"/>
      <c r="E68" s="70"/>
      <c r="F68" s="80"/>
      <c r="G68" s="40"/>
      <c r="H68" s="81"/>
      <c r="I68" s="8"/>
      <c r="J68" s="8"/>
      <c r="K68" s="8"/>
    </row>
    <row r="69" spans="1:11" ht="13.5" thickBot="1" x14ac:dyDescent="0.25">
      <c r="A69" s="38" t="s">
        <v>26</v>
      </c>
      <c r="B69" s="82">
        <f>SUM(B65:B67)</f>
        <v>2176609941.1550002</v>
      </c>
      <c r="C69" s="70"/>
      <c r="D69" s="82">
        <f>SUM(D65:D67)</f>
        <v>2043796420.54</v>
      </c>
      <c r="E69" s="70"/>
      <c r="F69" s="82">
        <f>SUM(F65:F67)</f>
        <v>132813520.6150001</v>
      </c>
      <c r="G69" s="40"/>
      <c r="H69" s="52">
        <f>IF(D69=0,"n/a",IF(AND(F69/D69&lt;1,F69/D69&gt;-1),F69/D69,"n/a"))</f>
        <v>6.4983732861176494E-2</v>
      </c>
      <c r="I69" s="71"/>
      <c r="J69" s="19"/>
      <c r="K69" s="19"/>
    </row>
    <row r="70" spans="1:11" ht="12.75" customHeight="1" thickTop="1" x14ac:dyDescent="0.2">
      <c r="A70" s="8"/>
      <c r="B70" s="83"/>
      <c r="C70" s="84"/>
      <c r="D70" s="83"/>
      <c r="E70" s="84"/>
      <c r="F70" s="83"/>
      <c r="G70" s="84"/>
      <c r="H70" s="83"/>
      <c r="I70" s="64"/>
      <c r="J70" s="8"/>
      <c r="K70" s="8"/>
    </row>
    <row r="71" spans="1:11" s="86" customFormat="1" x14ac:dyDescent="0.2">
      <c r="A71" s="7"/>
      <c r="B71" s="85"/>
      <c r="C71" s="85"/>
      <c r="D71" s="85"/>
      <c r="E71" s="85"/>
      <c r="F71" s="85"/>
      <c r="G71" s="85"/>
      <c r="H71" s="85"/>
      <c r="I71" s="85"/>
      <c r="J71" s="85"/>
      <c r="K71" s="85"/>
    </row>
    <row r="72" spans="1:11" s="86" customFormat="1" ht="12.75" customHeight="1" x14ac:dyDescent="0.2">
      <c r="A72" s="7" t="s">
        <v>27</v>
      </c>
      <c r="B72" s="85"/>
      <c r="C72" s="85"/>
      <c r="D72" s="85"/>
      <c r="E72" s="85"/>
      <c r="F72" s="85"/>
      <c r="G72" s="85"/>
      <c r="H72" s="85"/>
      <c r="I72" s="85"/>
      <c r="J72" s="85"/>
      <c r="K72" s="8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workbookViewId="0">
      <selection activeCell="H45" sqref="H45"/>
    </sheetView>
  </sheetViews>
  <sheetFormatPr defaultColWidth="9.140625" defaultRowHeight="12.75" x14ac:dyDescent="0.2"/>
  <cols>
    <col min="1" max="1" width="41.85546875" style="2" customWidth="1"/>
    <col min="2" max="2" width="18.140625" style="2" bestFit="1" customWidth="1"/>
    <col min="3" max="3" width="0.7109375" style="2" customWidth="1"/>
    <col min="4" max="4" width="18.140625" style="2" bestFit="1" customWidth="1"/>
    <col min="5" max="5" width="0.7109375" style="2" customWidth="1"/>
    <col min="6" max="6" width="16.28515625" style="2" bestFit="1" customWidth="1"/>
    <col min="7" max="7" width="0.7109375" style="2" customWidth="1"/>
    <col min="8" max="8" width="7.7109375" style="2" bestFit="1" customWidth="1"/>
    <col min="9" max="9" width="0.7109375" style="2" customWidth="1"/>
    <col min="10" max="11" width="13.28515625" style="2" customWidth="1"/>
    <col min="12" max="16384" width="9.140625" style="2"/>
  </cols>
  <sheetData>
    <row r="1" spans="1:11" ht="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" x14ac:dyDescent="0.25">
      <c r="A3" s="1" t="s">
        <v>56</v>
      </c>
      <c r="B3" s="1"/>
      <c r="C3" s="1"/>
      <c r="D3" s="1"/>
      <c r="E3" s="1"/>
      <c r="F3" s="1"/>
      <c r="G3" s="1"/>
      <c r="H3" s="1"/>
      <c r="I3" s="1"/>
      <c r="J3" s="3"/>
      <c r="K3" s="1"/>
    </row>
    <row r="4" spans="1:11" x14ac:dyDescent="0.2">
      <c r="A4" s="4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11" x14ac:dyDescent="0.2">
      <c r="A5" s="6" t="s">
        <v>3</v>
      </c>
      <c r="B5" s="7"/>
      <c r="C5" s="7"/>
      <c r="D5" s="8"/>
      <c r="E5" s="7"/>
      <c r="F5" s="7"/>
      <c r="G5" s="7"/>
      <c r="H5" s="7"/>
      <c r="I5" s="7"/>
      <c r="J5" s="7"/>
      <c r="K5" s="7"/>
    </row>
    <row r="6" spans="1:11" x14ac:dyDescent="0.2">
      <c r="A6" s="9" t="s">
        <v>3</v>
      </c>
      <c r="B6" s="8"/>
      <c r="C6" s="8"/>
      <c r="D6" s="8"/>
      <c r="E6" s="8"/>
      <c r="F6" s="10" t="s">
        <v>28</v>
      </c>
      <c r="G6" s="10"/>
      <c r="H6" s="10"/>
      <c r="I6" s="11"/>
      <c r="J6" s="12" t="s">
        <v>4</v>
      </c>
      <c r="K6" s="12"/>
    </row>
    <row r="7" spans="1:11" x14ac:dyDescent="0.2">
      <c r="A7" s="13"/>
      <c r="B7" s="14" t="s">
        <v>5</v>
      </c>
      <c r="C7" s="8"/>
      <c r="D7" s="14" t="s">
        <v>5</v>
      </c>
      <c r="E7" s="8"/>
      <c r="F7" s="8"/>
      <c r="G7" s="8"/>
      <c r="H7" s="8"/>
      <c r="I7" s="8"/>
      <c r="J7" s="8"/>
      <c r="K7" s="8"/>
    </row>
    <row r="8" spans="1:11" ht="13.15" hidden="1" customHeight="1" x14ac:dyDescent="0.2">
      <c r="A8" s="13"/>
      <c r="B8" s="13"/>
      <c r="C8" s="8"/>
      <c r="D8" s="13"/>
      <c r="E8" s="11"/>
      <c r="F8" s="87"/>
      <c r="G8" s="11"/>
      <c r="H8" s="11"/>
      <c r="I8" s="11"/>
      <c r="J8" s="87"/>
      <c r="K8" s="11"/>
    </row>
    <row r="9" spans="1:11" ht="12.75" customHeight="1" x14ac:dyDescent="0.2">
      <c r="A9" s="15" t="s">
        <v>6</v>
      </c>
      <c r="B9" s="16">
        <v>2024</v>
      </c>
      <c r="C9" s="8"/>
      <c r="D9" s="16">
        <v>2023</v>
      </c>
      <c r="E9" s="8"/>
      <c r="F9" s="17" t="s">
        <v>7</v>
      </c>
      <c r="G9" s="8"/>
      <c r="H9" s="17" t="s">
        <v>8</v>
      </c>
      <c r="I9" s="18"/>
      <c r="J9" s="16">
        <v>2024</v>
      </c>
      <c r="K9" s="16">
        <v>2023</v>
      </c>
    </row>
    <row r="10" spans="1:11" ht="6.6" customHeight="1" x14ac:dyDescent="0.2">
      <c r="A10" s="19"/>
      <c r="B10" s="20"/>
      <c r="C10" s="19"/>
      <c r="D10" s="20"/>
      <c r="E10" s="19"/>
      <c r="F10" s="20"/>
      <c r="G10" s="19"/>
      <c r="H10" s="20"/>
      <c r="I10" s="20"/>
      <c r="J10" s="20"/>
      <c r="K10" s="20"/>
    </row>
    <row r="11" spans="1:11" x14ac:dyDescent="0.2">
      <c r="A11" s="21" t="s">
        <v>9</v>
      </c>
      <c r="B11" s="22">
        <v>1577413562.55</v>
      </c>
      <c r="C11" s="22"/>
      <c r="D11" s="22">
        <v>1465535858.54</v>
      </c>
      <c r="E11" s="22"/>
      <c r="F11" s="22">
        <f>B11-D11</f>
        <v>111877704.00999999</v>
      </c>
      <c r="G11" s="24"/>
      <c r="H11" s="23">
        <f>IF(D11=0,"n/a",IF(AND(F11/D11&lt;1,F11/D11&gt;-1),F11/D11,"n/a"))</f>
        <v>7.6339110611360339E-2</v>
      </c>
      <c r="I11" s="25"/>
      <c r="J11" s="30">
        <f>IF(B61=0,"n/a",B11/B61)</f>
        <v>0.18343312292274228</v>
      </c>
      <c r="K11" s="31">
        <f>IF(D61=0,"n/a",D11/D61)</f>
        <v>0.16813699768052562</v>
      </c>
    </row>
    <row r="12" spans="1:11" x14ac:dyDescent="0.2">
      <c r="A12" s="21" t="s">
        <v>10</v>
      </c>
      <c r="B12" s="29">
        <v>1107781011.0599999</v>
      </c>
      <c r="C12" s="29"/>
      <c r="D12" s="29">
        <v>1037273241.6</v>
      </c>
      <c r="E12" s="29"/>
      <c r="F12" s="29">
        <f>B12-D12</f>
        <v>70507769.459999919</v>
      </c>
      <c r="G12" s="29"/>
      <c r="H12" s="23">
        <f>IF(D12=0,"n/a",IF(AND(F12/D12&lt;1,F12/D12&gt;-1),F12/D12,"n/a"))</f>
        <v>6.7974152453061709E-2</v>
      </c>
      <c r="I12" s="25"/>
      <c r="J12" s="30">
        <f>IF(B62=0,"n/a",B12/B62)</f>
        <v>1.0355451492561356</v>
      </c>
      <c r="K12" s="31">
        <f t="shared" ref="K12:K15" si="0">IF(D62=0,"n/a",D12/D62)</f>
        <v>0.94389477717653336</v>
      </c>
    </row>
    <row r="13" spans="1:11" x14ac:dyDescent="0.2">
      <c r="A13" s="21" t="s">
        <v>11</v>
      </c>
      <c r="B13" s="29">
        <v>127297152.04000001</v>
      </c>
      <c r="C13" s="29"/>
      <c r="D13" s="29">
        <v>121294318.55</v>
      </c>
      <c r="E13" s="29"/>
      <c r="F13" s="29">
        <f>B13-D13</f>
        <v>6002833.4900000095</v>
      </c>
      <c r="G13" s="29"/>
      <c r="H13" s="23">
        <f>IF(D13=0,"n/a",IF(AND(F13/D13&lt;1,F13/D13&gt;-1),F13/D13,"n/a"))</f>
        <v>4.9489815860794165E-2</v>
      </c>
      <c r="I13" s="25"/>
      <c r="J13" s="30">
        <f>IF(B63=0,"n/a",B13/B63)</f>
        <v>1.8411917489006986</v>
      </c>
      <c r="K13" s="31">
        <f t="shared" si="0"/>
        <v>1.6997764157777921</v>
      </c>
    </row>
    <row r="14" spans="1:11" x14ac:dyDescent="0.2">
      <c r="A14" s="21" t="s">
        <v>12</v>
      </c>
      <c r="B14" s="29">
        <v>21876178.879999999</v>
      </c>
      <c r="C14" s="29"/>
      <c r="D14" s="29">
        <v>19886814.129999999</v>
      </c>
      <c r="E14" s="29"/>
      <c r="F14" s="29">
        <f>B14-D14</f>
        <v>1989364.75</v>
      </c>
      <c r="G14" s="29"/>
      <c r="H14" s="23">
        <f>IF(D14=0,"n/a",IF(AND(F14/D14&lt;1,F14/D14&gt;-1),F14/D14,"n/a"))</f>
        <v>0.10003436131074255</v>
      </c>
      <c r="I14" s="25"/>
      <c r="J14" s="30">
        <f>IF(B64=0,"n/a",B14/B64)</f>
        <v>3.1794553403250934</v>
      </c>
      <c r="K14" s="31">
        <f t="shared" si="0"/>
        <v>2.8612638956831011</v>
      </c>
    </row>
    <row r="15" spans="1:11" x14ac:dyDescent="0.2">
      <c r="A15" s="21" t="s">
        <v>13</v>
      </c>
      <c r="B15" s="29">
        <v>337514.13</v>
      </c>
      <c r="C15" s="33"/>
      <c r="D15" s="29">
        <v>335744.31</v>
      </c>
      <c r="E15" s="29"/>
      <c r="F15" s="29">
        <f>B15-D15</f>
        <v>1769.820000000007</v>
      </c>
      <c r="G15" s="33"/>
      <c r="H15" s="23">
        <f>IF(D15=0,"n/a",IF(AND(F15/D15&lt;1,F15/D15&gt;-1),F15/D15,"n/a"))</f>
        <v>5.2713328187155486E-3</v>
      </c>
      <c r="I15" s="34"/>
      <c r="J15" s="30">
        <f>IF(B65=0,"n/a",B15/B65)</f>
        <v>1.6021986932187607E-5</v>
      </c>
      <c r="K15" s="31">
        <f t="shared" si="0"/>
        <v>1.5523732985852661E-5</v>
      </c>
    </row>
    <row r="16" spans="1:11" ht="8.4499999999999993" customHeight="1" x14ac:dyDescent="0.2">
      <c r="A16" s="19"/>
      <c r="B16" s="35"/>
      <c r="C16" s="29"/>
      <c r="D16" s="35"/>
      <c r="E16" s="29"/>
      <c r="F16" s="35"/>
      <c r="G16" s="29"/>
      <c r="H16" s="36" t="s">
        <v>3</v>
      </c>
      <c r="I16" s="25"/>
      <c r="J16" s="37"/>
      <c r="K16" s="37" t="s">
        <v>14</v>
      </c>
    </row>
    <row r="17" spans="1:11" x14ac:dyDescent="0.2">
      <c r="A17" s="38" t="s">
        <v>15</v>
      </c>
      <c r="B17" s="39">
        <f>SUM(B11:B16)</f>
        <v>2834705418.6599998</v>
      </c>
      <c r="C17" s="29"/>
      <c r="D17" s="39">
        <f>SUM(D11:D16)</f>
        <v>2644325977.1300001</v>
      </c>
      <c r="E17" s="29"/>
      <c r="F17" s="39">
        <f>SUM(F11:F16)</f>
        <v>190379441.52999991</v>
      </c>
      <c r="G17" s="29"/>
      <c r="H17" s="41">
        <f>IF(D17=0,"n/a",IF(AND(F17/D17&lt;1,F17/D17&gt;-1),F17/D17,"n/a"))</f>
        <v>7.1995451081498976E-2</v>
      </c>
      <c r="I17" s="25"/>
      <c r="J17" s="42">
        <f>IF(B65=0,"n/a",B17/B65)</f>
        <v>0.13456507191083206</v>
      </c>
      <c r="K17" s="42">
        <f>IF(D65=0,"n/a",D17/D65)</f>
        <v>0.12226509630653176</v>
      </c>
    </row>
    <row r="18" spans="1:11" x14ac:dyDescent="0.2">
      <c r="A18" s="21" t="s">
        <v>16</v>
      </c>
      <c r="B18" s="29">
        <v>21100107.039999999</v>
      </c>
      <c r="C18" s="29"/>
      <c r="D18" s="29">
        <v>24692524.579999998</v>
      </c>
      <c r="E18" s="29"/>
      <c r="F18" s="29">
        <f>B18-D18</f>
        <v>-3592417.5399999991</v>
      </c>
      <c r="G18" s="29"/>
      <c r="H18" s="47">
        <f>IF(D18=0,"n/a",IF(AND(F18/D18&lt;1,F18/D18&gt;-1),F18/D18,"n/a"))</f>
        <v>-0.14548603681090269</v>
      </c>
      <c r="I18" s="34"/>
      <c r="J18" s="31">
        <f>IF(B66=0,"n/a",B18/B66)</f>
        <v>9.0066485660299737E-3</v>
      </c>
      <c r="K18" s="31">
        <f>IF(D66=0,"n/a",D18/D66)</f>
        <v>1.0892356395345261E-2</v>
      </c>
    </row>
    <row r="19" spans="1:11" x14ac:dyDescent="0.2">
      <c r="A19" s="21" t="s">
        <v>17</v>
      </c>
      <c r="B19" s="29">
        <v>449632581.24000001</v>
      </c>
      <c r="C19" s="29"/>
      <c r="D19" s="29">
        <v>496191261.69</v>
      </c>
      <c r="E19" s="29"/>
      <c r="F19" s="29">
        <f>B19-D19</f>
        <v>-46558680.449999988</v>
      </c>
      <c r="G19" s="29"/>
      <c r="H19" s="47">
        <f>IF(D19=0,"n/a",IF(AND(F19/D19&lt;1,F19/D19&gt;-1),F19/D19,"n/a"))</f>
        <v>-9.3832124917765977E-2</v>
      </c>
      <c r="I19" s="25"/>
      <c r="J19" s="42">
        <f>IF(B67=0,"n/a",B19/B67)</f>
        <v>5.6317474542492994E-2</v>
      </c>
      <c r="K19" s="42">
        <f>IF(D67=0,"n/a",D19/D67)</f>
        <v>9.4529988215686422E-2</v>
      </c>
    </row>
    <row r="20" spans="1:11" ht="6" customHeight="1" x14ac:dyDescent="0.2">
      <c r="A20" s="19"/>
      <c r="B20" s="43"/>
      <c r="C20" s="44"/>
      <c r="D20" s="43"/>
      <c r="E20" s="44"/>
      <c r="F20" s="43"/>
      <c r="G20" s="44"/>
      <c r="H20" s="43" t="s">
        <v>3</v>
      </c>
      <c r="I20" s="45"/>
      <c r="J20" s="45"/>
      <c r="K20" s="45"/>
    </row>
    <row r="21" spans="1:11" x14ac:dyDescent="0.2">
      <c r="A21" s="46" t="s">
        <v>18</v>
      </c>
      <c r="B21" s="29">
        <f>SUM(B17:B19)</f>
        <v>3305438106.9399996</v>
      </c>
      <c r="C21" s="29"/>
      <c r="D21" s="29">
        <f>SUM(D17:D19)</f>
        <v>3165209763.4000001</v>
      </c>
      <c r="E21" s="29"/>
      <c r="F21" s="29">
        <f>SUM(F17:F19)</f>
        <v>140228343.53999993</v>
      </c>
      <c r="G21" s="29"/>
      <c r="H21" s="47">
        <f>IF(D21=0,"n/a",IF(AND(F21/D21&lt;1,F21/D21&gt;-1),F21/D21,"n/a"))</f>
        <v>4.4303017500290302E-2</v>
      </c>
      <c r="I21" s="25"/>
      <c r="J21" s="24"/>
      <c r="K21" s="24"/>
    </row>
    <row r="22" spans="1:11" ht="6.6" customHeight="1" x14ac:dyDescent="0.2">
      <c r="A22" s="48"/>
      <c r="B22" s="33"/>
      <c r="C22" s="33"/>
      <c r="D22" s="33"/>
      <c r="E22" s="33"/>
      <c r="F22" s="33"/>
      <c r="G22" s="33"/>
      <c r="H22" s="49" t="s">
        <v>3</v>
      </c>
      <c r="I22" s="34"/>
      <c r="J22" s="49"/>
      <c r="K22" s="49"/>
    </row>
    <row r="23" spans="1:11" x14ac:dyDescent="0.2">
      <c r="A23" s="21" t="s">
        <v>19</v>
      </c>
      <c r="B23" s="29">
        <v>-13384708.359999999</v>
      </c>
      <c r="C23" s="33"/>
      <c r="D23" s="29">
        <v>123136513.56</v>
      </c>
      <c r="E23" s="33"/>
      <c r="F23" s="29">
        <f>B23-D23</f>
        <v>-136521221.92000002</v>
      </c>
      <c r="G23" s="33"/>
      <c r="H23" s="47" t="str">
        <f>IF(D23=0,"n/a",IF(AND(F23/D23&lt;1,F23/D23&gt;-1),F23/D23,"n/a"))</f>
        <v>n/a</v>
      </c>
      <c r="I23" s="34"/>
      <c r="J23" s="49"/>
      <c r="K23" s="49"/>
    </row>
    <row r="24" spans="1:11" x14ac:dyDescent="0.2">
      <c r="A24" s="21" t="s">
        <v>20</v>
      </c>
      <c r="B24" s="29">
        <v>19304861.960000001</v>
      </c>
      <c r="C24" s="33"/>
      <c r="D24" s="29">
        <v>25593042.07</v>
      </c>
      <c r="E24" s="33"/>
      <c r="F24" s="29">
        <f>B24-D24</f>
        <v>-6288180.1099999994</v>
      </c>
      <c r="G24" s="33"/>
      <c r="H24" s="47">
        <f>IF(D24=0,"n/a",IF(AND(F24/D24&lt;1,F24/D24&gt;-1),F24/D24,"n/a"))</f>
        <v>-0.24569881504516275</v>
      </c>
      <c r="I24" s="34"/>
      <c r="J24" s="49"/>
      <c r="K24" s="49"/>
    </row>
    <row r="25" spans="1:11" x14ac:dyDescent="0.2">
      <c r="A25" s="21" t="s">
        <v>21</v>
      </c>
      <c r="B25" s="29">
        <v>2540719.0099999998</v>
      </c>
      <c r="C25" s="33"/>
      <c r="D25" s="29">
        <v>-43944103.57</v>
      </c>
      <c r="E25" s="33"/>
      <c r="F25" s="29">
        <f>B25-D25</f>
        <v>46484822.579999998</v>
      </c>
      <c r="G25" s="33"/>
      <c r="H25" s="47" t="str">
        <f>IF(D25=0,"n/a",IF(AND(F25/D25&lt;1,F25/D25&gt;-1),F25/D25,"n/a"))</f>
        <v>n/a</v>
      </c>
      <c r="I25" s="34"/>
      <c r="J25" s="49"/>
      <c r="K25" s="49"/>
    </row>
    <row r="26" spans="1:11" x14ac:dyDescent="0.2">
      <c r="A26" s="21" t="s">
        <v>22</v>
      </c>
      <c r="B26" s="39">
        <v>39514844.810000002</v>
      </c>
      <c r="C26" s="33"/>
      <c r="D26" s="39">
        <v>31552966.789999999</v>
      </c>
      <c r="E26" s="33"/>
      <c r="F26" s="39">
        <f>B26-D26</f>
        <v>7961878.0200000033</v>
      </c>
      <c r="G26" s="33"/>
      <c r="H26" s="41">
        <f>IF(D26=0,"n/a",IF(AND(F26/D26&lt;1,F26/D26&gt;-1),F26/D26,"n/a"))</f>
        <v>0.25233373688725019</v>
      </c>
      <c r="I26" s="34"/>
      <c r="J26" s="49"/>
      <c r="K26" s="49"/>
    </row>
    <row r="27" spans="1:11" x14ac:dyDescent="0.2">
      <c r="A27" s="21" t="s">
        <v>23</v>
      </c>
      <c r="B27" s="39">
        <f>SUM(B23:B26)</f>
        <v>47975717.420000002</v>
      </c>
      <c r="C27" s="29"/>
      <c r="D27" s="39">
        <f>SUM(D23:D26)</f>
        <v>136338418.84999999</v>
      </c>
      <c r="E27" s="29"/>
      <c r="F27" s="39">
        <f>SUM(F23:F26)</f>
        <v>-88362701.430000037</v>
      </c>
      <c r="G27" s="29"/>
      <c r="H27" s="41">
        <f>IF(D27=0,"n/a",IF(AND(F27/D27&lt;1,F27/D27&gt;-1),F27/D27,"n/a"))</f>
        <v>-0.64811299834140657</v>
      </c>
      <c r="I27" s="25"/>
      <c r="J27" s="24"/>
      <c r="K27" s="24"/>
    </row>
    <row r="28" spans="1:11" ht="6.6" customHeight="1" x14ac:dyDescent="0.2">
      <c r="A28" s="48"/>
      <c r="B28" s="50"/>
      <c r="C28" s="50"/>
      <c r="D28" s="50"/>
      <c r="E28" s="50"/>
      <c r="F28" s="50"/>
      <c r="G28" s="33"/>
      <c r="H28" s="49" t="s">
        <v>3</v>
      </c>
      <c r="I28" s="34"/>
      <c r="J28" s="49"/>
      <c r="K28" s="49"/>
    </row>
    <row r="29" spans="1:11" ht="13.5" thickBot="1" x14ac:dyDescent="0.25">
      <c r="A29" s="38" t="s">
        <v>24</v>
      </c>
      <c r="B29" s="51">
        <f>+B27+B21</f>
        <v>3353413824.3599997</v>
      </c>
      <c r="C29" s="22"/>
      <c r="D29" s="51">
        <f>+D27+D21</f>
        <v>3301548182.25</v>
      </c>
      <c r="E29" s="22"/>
      <c r="F29" s="51">
        <f>+F27+F21</f>
        <v>51865642.109999895</v>
      </c>
      <c r="G29" s="29"/>
      <c r="H29" s="52">
        <f>IF(D29=0,"n/a",IF(AND(F29/D29&lt;1,F29/D29&gt;-1),F29/D29,"n/a"))</f>
        <v>1.5709491198354568E-2</v>
      </c>
      <c r="I29" s="25"/>
      <c r="J29" s="24"/>
      <c r="K29" s="24"/>
    </row>
    <row r="30" spans="1:11" ht="4.1500000000000004" customHeight="1" thickTop="1" x14ac:dyDescent="0.2">
      <c r="A30" s="21"/>
      <c r="B30" s="50"/>
      <c r="C30" s="22"/>
      <c r="D30" s="50"/>
      <c r="E30" s="22"/>
      <c r="F30" s="50"/>
      <c r="G30" s="29"/>
      <c r="H30" s="53"/>
      <c r="I30" s="25"/>
      <c r="J30" s="24"/>
      <c r="K30" s="24"/>
    </row>
    <row r="31" spans="1:11" ht="13.15" customHeight="1" x14ac:dyDescent="0.2">
      <c r="A31" s="19"/>
      <c r="B31" s="54"/>
      <c r="C31" s="54"/>
      <c r="D31" s="54"/>
      <c r="E31" s="54"/>
      <c r="F31" s="54"/>
      <c r="G31" s="55"/>
      <c r="H31" s="29"/>
      <c r="I31" s="56"/>
      <c r="J31" s="45"/>
      <c r="K31" s="45"/>
    </row>
    <row r="32" spans="1:11" x14ac:dyDescent="0.2">
      <c r="A32" s="21" t="s">
        <v>29</v>
      </c>
      <c r="B32" s="22">
        <v>-7122650.2029999997</v>
      </c>
      <c r="C32" s="22"/>
      <c r="D32" s="22">
        <v>0</v>
      </c>
      <c r="E32" s="22"/>
      <c r="F32" s="22"/>
      <c r="G32" s="29"/>
      <c r="H32" s="29"/>
      <c r="I32" s="24"/>
      <c r="J32" s="24"/>
      <c r="K32" s="24"/>
    </row>
    <row r="33" spans="1:11" x14ac:dyDescent="0.2">
      <c r="A33" s="21" t="s">
        <v>30</v>
      </c>
      <c r="B33" s="22">
        <v>112443455.28</v>
      </c>
      <c r="C33" s="22"/>
      <c r="D33" s="22">
        <v>103489045.16</v>
      </c>
      <c r="E33" s="22"/>
      <c r="F33" s="22"/>
      <c r="G33" s="29"/>
      <c r="H33" s="29"/>
      <c r="I33" s="24"/>
      <c r="J33" s="24"/>
      <c r="K33" s="24"/>
    </row>
    <row r="34" spans="1:11" ht="12" customHeight="1" x14ac:dyDescent="0.2">
      <c r="A34" s="21" t="s">
        <v>31</v>
      </c>
      <c r="B34" s="22">
        <v>-85911024.835999995</v>
      </c>
      <c r="C34" s="22"/>
      <c r="D34" s="22">
        <v>-81560520.599999994</v>
      </c>
      <c r="E34" s="22"/>
      <c r="F34" s="22"/>
      <c r="G34" s="29"/>
      <c r="H34" s="29"/>
      <c r="I34" s="24"/>
      <c r="J34" s="24"/>
      <c r="K34" s="24"/>
    </row>
    <row r="35" spans="1:11" x14ac:dyDescent="0.2">
      <c r="A35" s="21" t="s">
        <v>32</v>
      </c>
      <c r="B35" s="22">
        <v>103568768.20200001</v>
      </c>
      <c r="C35" s="22"/>
      <c r="D35" s="22">
        <v>108285561.42</v>
      </c>
      <c r="E35" s="22"/>
      <c r="F35" s="22"/>
      <c r="G35" s="29"/>
      <c r="H35" s="29"/>
      <c r="I35" s="24"/>
      <c r="J35" s="24"/>
      <c r="K35" s="24"/>
    </row>
    <row r="36" spans="1:11" x14ac:dyDescent="0.2">
      <c r="A36" s="21" t="s">
        <v>33</v>
      </c>
      <c r="B36" s="22">
        <v>481961.87800000003</v>
      </c>
      <c r="C36" s="22"/>
      <c r="D36" s="22">
        <v>-14173234.66</v>
      </c>
      <c r="E36" s="22"/>
      <c r="F36" s="22"/>
      <c r="G36" s="29"/>
      <c r="H36" s="29"/>
      <c r="I36" s="24"/>
      <c r="J36" s="24"/>
      <c r="K36" s="24"/>
    </row>
    <row r="37" spans="1:11" x14ac:dyDescent="0.2">
      <c r="A37" s="21" t="s">
        <v>34</v>
      </c>
      <c r="B37" s="22">
        <v>60919200.649999999</v>
      </c>
      <c r="C37" s="22"/>
      <c r="D37" s="22">
        <v>46572780.5</v>
      </c>
      <c r="E37" s="22"/>
      <c r="F37" s="22"/>
      <c r="G37" s="29"/>
      <c r="H37" s="29"/>
      <c r="I37" s="24"/>
      <c r="J37" s="24"/>
      <c r="K37" s="24"/>
    </row>
    <row r="38" spans="1:11" x14ac:dyDescent="0.2">
      <c r="A38" s="21" t="s">
        <v>35</v>
      </c>
      <c r="B38" s="22">
        <v>81521711.5</v>
      </c>
      <c r="C38" s="22"/>
      <c r="D38" s="22">
        <v>37289685.729999997</v>
      </c>
      <c r="E38" s="22"/>
      <c r="F38" s="22"/>
      <c r="G38" s="29"/>
      <c r="H38" s="29"/>
      <c r="I38" s="24"/>
      <c r="J38" s="24"/>
      <c r="K38" s="24"/>
    </row>
    <row r="39" spans="1:11" x14ac:dyDescent="0.2">
      <c r="A39" s="21" t="s">
        <v>36</v>
      </c>
      <c r="B39" s="22">
        <v>44713669</v>
      </c>
      <c r="C39" s="22"/>
      <c r="D39" s="22">
        <v>49280129.740000002</v>
      </c>
      <c r="E39" s="22"/>
      <c r="F39" s="22"/>
      <c r="G39" s="29"/>
      <c r="H39" s="29"/>
      <c r="I39" s="24"/>
      <c r="J39" s="24"/>
      <c r="K39" s="24"/>
    </row>
    <row r="40" spans="1:11" x14ac:dyDescent="0.2">
      <c r="A40" s="21" t="s">
        <v>37</v>
      </c>
      <c r="B40" s="22">
        <v>9290557.7219999991</v>
      </c>
      <c r="C40" s="22"/>
      <c r="D40" s="22">
        <v>0</v>
      </c>
      <c r="E40" s="22"/>
      <c r="F40" s="22"/>
      <c r="G40" s="29"/>
      <c r="H40" s="29"/>
      <c r="I40" s="24"/>
      <c r="J40" s="24"/>
      <c r="K40" s="24"/>
    </row>
    <row r="41" spans="1:11" x14ac:dyDescent="0.2">
      <c r="A41" s="21" t="s">
        <v>38</v>
      </c>
      <c r="B41" s="22">
        <v>0</v>
      </c>
      <c r="C41" s="22"/>
      <c r="D41" s="22">
        <v>0</v>
      </c>
      <c r="E41" s="22"/>
      <c r="F41" s="22"/>
      <c r="G41" s="29"/>
      <c r="H41" s="29"/>
      <c r="I41" s="24"/>
      <c r="J41" s="24"/>
      <c r="K41" s="24"/>
    </row>
    <row r="42" spans="1:11" x14ac:dyDescent="0.2">
      <c r="A42" s="21" t="s">
        <v>39</v>
      </c>
      <c r="B42" s="22">
        <v>100509.151</v>
      </c>
      <c r="C42" s="22"/>
      <c r="D42" s="22">
        <v>-221021.54</v>
      </c>
      <c r="E42" s="22"/>
      <c r="F42" s="22"/>
      <c r="G42" s="29"/>
      <c r="H42" s="29"/>
      <c r="I42" s="24"/>
      <c r="J42" s="24"/>
      <c r="K42" s="24"/>
    </row>
    <row r="43" spans="1:11" x14ac:dyDescent="0.2">
      <c r="A43" s="21" t="s">
        <v>40</v>
      </c>
      <c r="B43" s="22">
        <v>-33903386.364</v>
      </c>
      <c r="C43" s="22"/>
      <c r="D43" s="22">
        <v>-32626586.170000002</v>
      </c>
      <c r="E43" s="22"/>
      <c r="F43" s="22"/>
      <c r="G43" s="29"/>
      <c r="H43" s="29"/>
      <c r="I43" s="24"/>
      <c r="J43" s="24"/>
      <c r="K43" s="24"/>
    </row>
    <row r="44" spans="1:11" x14ac:dyDescent="0.2">
      <c r="A44" s="21" t="s">
        <v>41</v>
      </c>
      <c r="B44" s="22">
        <v>33682496.369999997</v>
      </c>
      <c r="C44" s="22"/>
      <c r="D44" s="22">
        <v>33274362.82</v>
      </c>
      <c r="E44" s="22"/>
      <c r="F44" s="22"/>
      <c r="G44" s="29"/>
      <c r="H44" s="29"/>
      <c r="I44" s="24"/>
      <c r="J44" s="24"/>
      <c r="K44" s="24"/>
    </row>
    <row r="45" spans="1:11" x14ac:dyDescent="0.2">
      <c r="A45" s="21" t="s">
        <v>42</v>
      </c>
      <c r="B45" s="22">
        <v>-1899579.808</v>
      </c>
      <c r="C45" s="22"/>
      <c r="D45" s="22">
        <v>-741313.72</v>
      </c>
      <c r="E45" s="22"/>
      <c r="F45" s="22"/>
      <c r="G45" s="29"/>
      <c r="H45" s="29"/>
      <c r="I45" s="24"/>
      <c r="J45" s="24"/>
      <c r="K45" s="24"/>
    </row>
    <row r="46" spans="1:11" x14ac:dyDescent="0.2">
      <c r="A46" s="21" t="s">
        <v>43</v>
      </c>
      <c r="B46" s="22">
        <v>45410440.060000002</v>
      </c>
      <c r="C46" s="22"/>
      <c r="D46" s="22">
        <v>52796511.960000001</v>
      </c>
      <c r="E46" s="22"/>
      <c r="F46" s="22"/>
      <c r="G46" s="29"/>
      <c r="H46" s="29"/>
      <c r="I46" s="24"/>
      <c r="J46" s="24"/>
      <c r="K46" s="24"/>
    </row>
    <row r="47" spans="1:11" x14ac:dyDescent="0.2">
      <c r="A47" s="21" t="s">
        <v>44</v>
      </c>
      <c r="B47" s="22">
        <v>35235019.498000003</v>
      </c>
      <c r="C47" s="22"/>
      <c r="D47" s="22">
        <v>17506569.710000001</v>
      </c>
      <c r="E47" s="22"/>
      <c r="F47" s="22"/>
      <c r="G47" s="29"/>
      <c r="H47" s="29"/>
      <c r="I47" s="24"/>
      <c r="J47" s="24"/>
      <c r="K47" s="24"/>
    </row>
    <row r="48" spans="1:11" x14ac:dyDescent="0.2">
      <c r="A48" s="21" t="s">
        <v>45</v>
      </c>
      <c r="B48" s="22">
        <v>20273331.741999999</v>
      </c>
      <c r="C48" s="22"/>
      <c r="D48" s="22">
        <v>0</v>
      </c>
      <c r="E48" s="22"/>
      <c r="F48" s="22"/>
      <c r="G48" s="29"/>
      <c r="H48" s="29"/>
      <c r="I48" s="24"/>
      <c r="J48" s="24"/>
      <c r="K48" s="24"/>
    </row>
    <row r="49" spans="1:11" ht="12.75" customHeight="1" x14ac:dyDescent="0.2">
      <c r="A49" s="21" t="s">
        <v>46</v>
      </c>
      <c r="B49" s="22">
        <v>57899971.725000001</v>
      </c>
      <c r="C49" s="22"/>
      <c r="D49" s="22">
        <v>26265550.760000002</v>
      </c>
      <c r="E49" s="22"/>
      <c r="F49" s="22"/>
      <c r="G49" s="29"/>
      <c r="H49" s="29"/>
      <c r="I49" s="24"/>
      <c r="J49" s="24"/>
      <c r="K49" s="24"/>
    </row>
    <row r="50" spans="1:11" ht="12.75" customHeight="1" x14ac:dyDescent="0.2">
      <c r="A50" s="21" t="s">
        <v>47</v>
      </c>
      <c r="B50" s="22">
        <v>181999050.77000001</v>
      </c>
      <c r="C50" s="22"/>
      <c r="D50" s="22">
        <v>91550693.989999995</v>
      </c>
      <c r="E50" s="22"/>
      <c r="F50" s="22"/>
      <c r="G50" s="29"/>
      <c r="H50" s="29"/>
      <c r="I50" s="24"/>
      <c r="J50" s="24"/>
      <c r="K50" s="24"/>
    </row>
    <row r="51" spans="1:11" ht="12.75" customHeight="1" x14ac:dyDescent="0.2">
      <c r="A51" s="21" t="s">
        <v>48</v>
      </c>
      <c r="B51" s="22">
        <v>120904724.178</v>
      </c>
      <c r="C51" s="22"/>
      <c r="D51" s="22">
        <v>0</v>
      </c>
      <c r="E51" s="22"/>
      <c r="F51" s="22"/>
      <c r="G51" s="29"/>
      <c r="H51" s="29"/>
      <c r="I51" s="24"/>
      <c r="J51" s="24"/>
      <c r="K51" s="24"/>
    </row>
    <row r="52" spans="1:11" ht="12.75" customHeight="1" x14ac:dyDescent="0.2">
      <c r="A52" s="21" t="s">
        <v>49</v>
      </c>
      <c r="B52" s="22">
        <v>6570056.5410000002</v>
      </c>
      <c r="C52" s="22"/>
      <c r="D52" s="22">
        <v>2017272.72</v>
      </c>
      <c r="E52" s="22"/>
      <c r="F52" s="22"/>
      <c r="G52" s="29"/>
      <c r="H52" s="29"/>
      <c r="I52" s="24"/>
      <c r="J52" s="24"/>
      <c r="K52" s="24"/>
    </row>
    <row r="53" spans="1:11" ht="12.75" customHeight="1" x14ac:dyDescent="0.2">
      <c r="A53" s="21" t="s">
        <v>52</v>
      </c>
      <c r="B53" s="22">
        <v>-1706.05</v>
      </c>
      <c r="C53" s="22"/>
      <c r="D53" s="22">
        <v>0</v>
      </c>
      <c r="E53" s="22"/>
      <c r="F53" s="22"/>
      <c r="G53" s="29"/>
      <c r="H53" s="29"/>
      <c r="I53" s="24"/>
      <c r="J53" s="24"/>
      <c r="K53" s="24"/>
    </row>
    <row r="54" spans="1:11" ht="12.75" customHeight="1" x14ac:dyDescent="0.2">
      <c r="A54" s="21" t="s">
        <v>50</v>
      </c>
      <c r="B54" s="22">
        <v>-3535641.61</v>
      </c>
      <c r="C54" s="22"/>
      <c r="D54" s="22">
        <v>-16649919.5</v>
      </c>
      <c r="E54" s="22"/>
      <c r="F54" s="22"/>
      <c r="G54" s="29"/>
      <c r="H54" s="29"/>
      <c r="I54" s="24"/>
      <c r="J54" s="24"/>
      <c r="K54" s="24"/>
    </row>
    <row r="55" spans="1:11" ht="12.75" customHeight="1" x14ac:dyDescent="0.2">
      <c r="A55" s="21" t="s">
        <v>51</v>
      </c>
      <c r="B55" s="22">
        <v>-31535588.93</v>
      </c>
      <c r="C55" s="22"/>
      <c r="D55" s="22">
        <v>572183.52</v>
      </c>
      <c r="E55" s="22"/>
      <c r="F55" s="22"/>
      <c r="G55" s="29"/>
      <c r="H55" s="29"/>
      <c r="I55" s="24"/>
      <c r="J55" s="24"/>
      <c r="K55" s="24"/>
    </row>
    <row r="56" spans="1:11" ht="13.15" customHeight="1" x14ac:dyDescent="0.2">
      <c r="A56" s="21"/>
      <c r="B56" s="60"/>
      <c r="C56" s="60"/>
      <c r="D56" s="60"/>
      <c r="E56" s="60"/>
      <c r="F56" s="62" t="s">
        <v>28</v>
      </c>
      <c r="G56" s="10"/>
      <c r="H56" s="10"/>
      <c r="I56" s="8"/>
      <c r="J56" s="8"/>
      <c r="K56" s="8"/>
    </row>
    <row r="57" spans="1:11" x14ac:dyDescent="0.2">
      <c r="A57" s="8"/>
      <c r="B57" s="63" t="s">
        <v>5</v>
      </c>
      <c r="C57" s="60"/>
      <c r="D57" s="63" t="s">
        <v>5</v>
      </c>
      <c r="E57" s="60"/>
      <c r="F57" s="60"/>
      <c r="G57" s="8"/>
      <c r="H57" s="8"/>
      <c r="I57" s="64"/>
      <c r="J57" s="8"/>
      <c r="K57" s="8"/>
    </row>
    <row r="58" spans="1:11" ht="13.15" customHeight="1" x14ac:dyDescent="0.2">
      <c r="A58" s="15" t="s">
        <v>25</v>
      </c>
      <c r="B58" s="16">
        <v>2024</v>
      </c>
      <c r="C58" s="60"/>
      <c r="D58" s="16">
        <v>2023</v>
      </c>
      <c r="E58" s="60"/>
      <c r="F58" s="88" t="s">
        <v>7</v>
      </c>
      <c r="G58" s="8"/>
      <c r="H58" s="17" t="s">
        <v>8</v>
      </c>
      <c r="I58" s="14"/>
      <c r="J58" s="8"/>
      <c r="K58" s="8"/>
    </row>
    <row r="59" spans="1:11" ht="6" customHeight="1" x14ac:dyDescent="0.2">
      <c r="A59" s="19"/>
      <c r="B59" s="66"/>
      <c r="C59" s="67"/>
      <c r="D59" s="66"/>
      <c r="E59" s="67"/>
      <c r="F59" s="66"/>
      <c r="G59" s="68"/>
      <c r="H59" s="69"/>
      <c r="I59" s="20"/>
      <c r="J59" s="19"/>
      <c r="K59" s="19"/>
    </row>
    <row r="60" spans="1:11" x14ac:dyDescent="0.2">
      <c r="A60" s="21" t="s">
        <v>9</v>
      </c>
      <c r="B60" s="70">
        <v>11320516448.319</v>
      </c>
      <c r="C60" s="70"/>
      <c r="D60" s="73">
        <v>11734249449.139999</v>
      </c>
      <c r="E60" s="70"/>
      <c r="F60" s="70">
        <f>+B60-D60</f>
        <v>-413733000.82099915</v>
      </c>
      <c r="G60" s="40"/>
      <c r="H60" s="47">
        <f>IF(D60=0,"n/a",IF(AND(F60/D60&lt;1,F60/D60&gt;-1),F60/D60,"n/a"))</f>
        <v>-3.5258582375826478E-2</v>
      </c>
      <c r="I60" s="71"/>
      <c r="J60" s="19"/>
      <c r="K60" s="19"/>
    </row>
    <row r="61" spans="1:11" ht="12.75" customHeight="1" x14ac:dyDescent="0.2">
      <c r="A61" s="21" t="s">
        <v>10</v>
      </c>
      <c r="B61" s="70">
        <v>8599393268.8719997</v>
      </c>
      <c r="C61" s="70"/>
      <c r="D61" s="73">
        <v>8716319898.3999996</v>
      </c>
      <c r="E61" s="70"/>
      <c r="F61" s="70">
        <f>+B61-D61</f>
        <v>-116926629.52799988</v>
      </c>
      <c r="G61" s="40"/>
      <c r="H61" s="47">
        <f>IF(D61=0,"n/a",IF(AND(F61/D61&lt;1,F61/D61&gt;-1),F61/D61,"n/a"))</f>
        <v>-1.3414678544492541E-2</v>
      </c>
      <c r="I61" s="71"/>
      <c r="J61" s="19"/>
      <c r="K61" s="19"/>
    </row>
    <row r="62" spans="1:11" x14ac:dyDescent="0.2">
      <c r="A62" s="21" t="s">
        <v>11</v>
      </c>
      <c r="B62" s="73">
        <v>1069756361.522</v>
      </c>
      <c r="C62" s="73"/>
      <c r="D62" s="73">
        <v>1098928891.95</v>
      </c>
      <c r="E62" s="73"/>
      <c r="F62" s="73">
        <f>+B62-D62</f>
        <v>-29172530.428000093</v>
      </c>
      <c r="G62" s="74"/>
      <c r="H62" s="47">
        <f>IF(D62=0,"n/a",IF(AND(F62/D62&lt;1,F62/D62&gt;-1),F62/D62,"n/a"))</f>
        <v>-2.6546331288309969E-2</v>
      </c>
      <c r="I62" s="71"/>
      <c r="J62" s="19"/>
      <c r="K62" s="19"/>
    </row>
    <row r="63" spans="1:11" x14ac:dyDescent="0.2">
      <c r="A63" s="21" t="s">
        <v>12</v>
      </c>
      <c r="B63" s="73">
        <v>69138454.545000002</v>
      </c>
      <c r="C63" s="73"/>
      <c r="D63" s="73">
        <v>71358984.290000007</v>
      </c>
      <c r="E63" s="73"/>
      <c r="F63" s="73">
        <f>+B63-D63</f>
        <v>-2220529.7450000048</v>
      </c>
      <c r="G63" s="74"/>
      <c r="H63" s="47">
        <f t="shared" ref="H63:H68" si="1">IF(D63=0,"n/a",IF(AND(F63/D63&lt;1,F63/D63&gt;-1),F63/D63,"n/a"))</f>
        <v>-3.1117731944948407E-2</v>
      </c>
      <c r="I63" s="71"/>
      <c r="J63" s="72"/>
      <c r="K63" s="19"/>
    </row>
    <row r="64" spans="1:11" ht="12.75" customHeight="1" x14ac:dyDescent="0.2">
      <c r="A64" s="89" t="s">
        <v>13</v>
      </c>
      <c r="B64" s="79">
        <v>6880480</v>
      </c>
      <c r="C64" s="79"/>
      <c r="D64" s="79">
        <v>6950360</v>
      </c>
      <c r="E64" s="79"/>
      <c r="F64" s="79">
        <f>+B64-D64</f>
        <v>-69880</v>
      </c>
      <c r="G64" s="90"/>
      <c r="H64" s="41">
        <f t="shared" si="1"/>
        <v>-1.0054155468205964E-2</v>
      </c>
      <c r="I64" s="71"/>
      <c r="J64" s="19"/>
      <c r="K64" s="19"/>
    </row>
    <row r="65" spans="1:11" ht="12.75" customHeight="1" x14ac:dyDescent="0.2">
      <c r="A65" s="46" t="s">
        <v>15</v>
      </c>
      <c r="B65" s="73">
        <f>SUM(B60:B64)</f>
        <v>21065685013.257999</v>
      </c>
      <c r="C65" s="73">
        <f t="shared" ref="C65" si="2">SUM(C60:C64)</f>
        <v>0</v>
      </c>
      <c r="D65" s="73">
        <f>SUM(D60:D64)</f>
        <v>21627807583.780003</v>
      </c>
      <c r="E65" s="73"/>
      <c r="F65" s="73">
        <f>SUM(F60:F64)</f>
        <v>-562122570.52199912</v>
      </c>
      <c r="G65" s="74"/>
      <c r="H65" s="47">
        <f t="shared" si="1"/>
        <v>-2.5990732918465983E-2</v>
      </c>
      <c r="I65" s="71"/>
      <c r="J65" s="19"/>
      <c r="K65" s="19"/>
    </row>
    <row r="66" spans="1:11" x14ac:dyDescent="0.2">
      <c r="A66" s="21" t="s">
        <v>16</v>
      </c>
      <c r="B66" s="70">
        <v>2342725697.0570002</v>
      </c>
      <c r="C66" s="70"/>
      <c r="D66" s="70">
        <v>2266958928.2399998</v>
      </c>
      <c r="E66" s="73"/>
      <c r="F66" s="70">
        <f>+B66-D66</f>
        <v>75766768.817000389</v>
      </c>
      <c r="G66" s="74"/>
      <c r="H66" s="47">
        <f t="shared" si="1"/>
        <v>3.3422206231068986E-2</v>
      </c>
      <c r="I66" s="71"/>
      <c r="J66" s="19"/>
      <c r="K66" s="19"/>
    </row>
    <row r="67" spans="1:11" x14ac:dyDescent="0.2">
      <c r="A67" s="89" t="s">
        <v>17</v>
      </c>
      <c r="B67" s="79">
        <v>7983891055</v>
      </c>
      <c r="C67" s="79"/>
      <c r="D67" s="79">
        <v>5249035476</v>
      </c>
      <c r="E67" s="79"/>
      <c r="F67" s="79">
        <f>+B67-D67</f>
        <v>2734855579</v>
      </c>
      <c r="G67" s="90"/>
      <c r="H67" s="41">
        <f t="shared" si="1"/>
        <v>0.52102059349846164</v>
      </c>
      <c r="I67" s="71"/>
      <c r="J67" s="19"/>
      <c r="K67" s="19"/>
    </row>
    <row r="68" spans="1:11" ht="13.5" thickBot="1" x14ac:dyDescent="0.25">
      <c r="A68" s="38" t="s">
        <v>26</v>
      </c>
      <c r="B68" s="82">
        <f>SUM(B65:B67)</f>
        <v>31392301765.314999</v>
      </c>
      <c r="C68" s="70"/>
      <c r="D68" s="82">
        <f>SUM(D65:D67)</f>
        <v>29143801988.020004</v>
      </c>
      <c r="E68" s="70"/>
      <c r="F68" s="82">
        <f>SUM(F65:F67)</f>
        <v>2248499777.295001</v>
      </c>
      <c r="G68" s="40"/>
      <c r="H68" s="52">
        <f t="shared" si="1"/>
        <v>7.7151902768872793E-2</v>
      </c>
      <c r="I68" s="71"/>
      <c r="J68" s="19"/>
      <c r="K68" s="19"/>
    </row>
    <row r="69" spans="1:11" ht="13.5" thickTop="1" x14ac:dyDescent="0.2">
      <c r="A69" s="8"/>
      <c r="B69" s="91"/>
      <c r="C69" s="61"/>
      <c r="D69" s="91"/>
      <c r="E69" s="61"/>
      <c r="F69" s="91"/>
      <c r="G69" s="84"/>
      <c r="H69" s="83"/>
      <c r="I69" s="64"/>
      <c r="J69" s="8"/>
      <c r="K69" s="8"/>
    </row>
    <row r="70" spans="1:11" x14ac:dyDescent="0.2">
      <c r="B70" s="58"/>
      <c r="C70" s="58"/>
      <c r="D70" s="58"/>
      <c r="E70" s="58"/>
      <c r="F70" s="58"/>
    </row>
    <row r="71" spans="1:11" x14ac:dyDescent="0.2">
      <c r="A71" s="92"/>
      <c r="B71" s="93"/>
      <c r="C71" s="93"/>
      <c r="D71" s="93"/>
      <c r="E71" s="93"/>
      <c r="F71" s="93"/>
      <c r="G71" s="93"/>
      <c r="H71" s="93"/>
      <c r="I71" s="93"/>
      <c r="J71" s="93"/>
      <c r="K71" s="9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9BBC25F77D76C4E83D497E2428401FF" ma:contentTypeVersion="16" ma:contentTypeDescription="" ma:contentTypeScope="" ma:versionID="a170ba5ffb2cc13dde51ebb7270d5ae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Pending</CaseStatus>
    <OpenedDate xmlns="dc463f71-b30c-4ab2-9473-d307f9d35888">2024-08-14T07:00:00+00:00</OpenedDate>
    <SignificantOrder xmlns="dc463f71-b30c-4ab2-9473-d307f9d35888">false</SignificantOrder>
    <Date1 xmlns="dc463f71-b30c-4ab2-9473-d307f9d35888">2024-08-14T07:00:00+00:00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240606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008018A-848C-4DBF-B5A5-6ECF8ED244CB}"/>
</file>

<file path=customXml/itemProps2.xml><?xml version="1.0" encoding="utf-8"?>
<ds:datastoreItem xmlns:ds="http://schemas.openxmlformats.org/officeDocument/2006/customXml" ds:itemID="{DF48457E-7EED-41E1-AEF8-E03E024AC018}"/>
</file>

<file path=customXml/itemProps3.xml><?xml version="1.0" encoding="utf-8"?>
<ds:datastoreItem xmlns:ds="http://schemas.openxmlformats.org/officeDocument/2006/customXml" ds:itemID="{024DA939-6199-489E-844C-50D7DCF80E6B}"/>
</file>

<file path=customXml/itemProps4.xml><?xml version="1.0" encoding="utf-8"?>
<ds:datastoreItem xmlns:ds="http://schemas.openxmlformats.org/officeDocument/2006/customXml" ds:itemID="{AA97A229-280D-48DF-830D-9E6499C76C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04-2024 SOE</vt:lpstr>
      <vt:lpstr>05-2024 SOE</vt:lpstr>
      <vt:lpstr>06-2024 SOE</vt:lpstr>
      <vt:lpstr>06-2024 SOE 12ME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</dc:creator>
  <cp:lastModifiedBy>DiMasso, James</cp:lastModifiedBy>
  <dcterms:created xsi:type="dcterms:W3CDTF">2024-04-16T21:25:18Z</dcterms:created>
  <dcterms:modified xsi:type="dcterms:W3CDTF">2024-08-06T21:14:12Z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0x0101006E56B4D1795A2E4DB2F0B01679ED314A00C9BBC25F77D76C4E83D497E2428401FF</vt:lpwstr>
  </property>
  <property fmtid="{D5CDD505-2E9C-101B-9397-08002B2CF9AE}" pid="3" name="_docset_NoMedatataSyncRequired">
    <vt:lpwstr>False</vt:lpwstr>
  </property>
</Properties>
</file>