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1-2024\To File\"/>
    </mc:Choice>
  </mc:AlternateContent>
  <bookViews>
    <workbookView xWindow="0" yWindow="0" windowWidth="28800" windowHeight="12000"/>
  </bookViews>
  <sheets>
    <sheet name="01-2024 SOE" sheetId="1" r:id="rId1"/>
    <sheet name="02-2024 SOE" sheetId="2" r:id="rId2"/>
    <sheet name="03-2024 SOE" sheetId="3" r:id="rId3"/>
    <sheet name="03-2024 SOE 12M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4" l="1"/>
  <c r="F64" i="4"/>
  <c r="F63" i="4"/>
  <c r="H63" i="4" s="1"/>
  <c r="F61" i="4"/>
  <c r="H61" i="4" s="1"/>
  <c r="F26" i="4"/>
  <c r="B27" i="4"/>
  <c r="F15" i="4"/>
  <c r="J12" i="4"/>
  <c r="F12" i="4"/>
  <c r="H12" i="4" s="1"/>
  <c r="F67" i="3"/>
  <c r="H67" i="3" s="1"/>
  <c r="F62" i="3"/>
  <c r="F22" i="3"/>
  <c r="K18" i="3"/>
  <c r="J17" i="3"/>
  <c r="F14" i="3"/>
  <c r="H14" i="3" s="1"/>
  <c r="J13" i="3"/>
  <c r="F12" i="3"/>
  <c r="K10" i="3"/>
  <c r="J10" i="3"/>
  <c r="F14" i="4" l="1"/>
  <c r="H14" i="4" s="1"/>
  <c r="D17" i="4"/>
  <c r="D21" i="4" s="1"/>
  <c r="K12" i="4"/>
  <c r="J18" i="4"/>
  <c r="F25" i="4"/>
  <c r="D65" i="4"/>
  <c r="K17" i="4" s="1"/>
  <c r="J13" i="4"/>
  <c r="K13" i="4"/>
  <c r="H26" i="4"/>
  <c r="K11" i="4"/>
  <c r="F13" i="4"/>
  <c r="H13" i="4" s="1"/>
  <c r="F18" i="4"/>
  <c r="H18" i="4" s="1"/>
  <c r="K14" i="4"/>
  <c r="H25" i="4"/>
  <c r="F62" i="4"/>
  <c r="H62" i="4" s="1"/>
  <c r="F66" i="4"/>
  <c r="H66" i="4" s="1"/>
  <c r="B65" i="4"/>
  <c r="J15" i="4" s="1"/>
  <c r="F11" i="4"/>
  <c r="F17" i="4" s="1"/>
  <c r="D27" i="4"/>
  <c r="F60" i="4"/>
  <c r="H60" i="4" s="1"/>
  <c r="J19" i="4"/>
  <c r="K19" i="4"/>
  <c r="K12" i="3"/>
  <c r="K17" i="3"/>
  <c r="K13" i="3"/>
  <c r="F59" i="3"/>
  <c r="H59" i="3" s="1"/>
  <c r="D65" i="3"/>
  <c r="D69" i="3" s="1"/>
  <c r="K14" i="3"/>
  <c r="J14" i="3"/>
  <c r="F60" i="3"/>
  <c r="H60" i="3" s="1"/>
  <c r="F25" i="3"/>
  <c r="H25" i="3" s="1"/>
  <c r="F11" i="3"/>
  <c r="J18" i="3"/>
  <c r="F24" i="3"/>
  <c r="H24" i="3" s="1"/>
  <c r="D26" i="3"/>
  <c r="B16" i="3"/>
  <c r="B20" i="3" s="1"/>
  <c r="F17" i="3"/>
  <c r="H17" i="3" s="1"/>
  <c r="F10" i="3"/>
  <c r="H10" i="3" s="1"/>
  <c r="F61" i="3"/>
  <c r="H61" i="3" s="1"/>
  <c r="H22" i="3"/>
  <c r="H62" i="3"/>
  <c r="H17" i="4"/>
  <c r="D68" i="4"/>
  <c r="K15" i="4"/>
  <c r="H15" i="4"/>
  <c r="B17" i="4"/>
  <c r="B21" i="4" s="1"/>
  <c r="B29" i="4" s="1"/>
  <c r="H11" i="3"/>
  <c r="J11" i="3"/>
  <c r="F63" i="3"/>
  <c r="H63" i="3" s="1"/>
  <c r="F23" i="4"/>
  <c r="H12" i="3"/>
  <c r="J14" i="4"/>
  <c r="K18" i="4"/>
  <c r="H23" i="4"/>
  <c r="F19" i="4"/>
  <c r="F24" i="4"/>
  <c r="H24" i="4" s="1"/>
  <c r="F67" i="4"/>
  <c r="H67" i="4" s="1"/>
  <c r="K11" i="3"/>
  <c r="J12" i="3"/>
  <c r="F13" i="3"/>
  <c r="H13" i="3" s="1"/>
  <c r="F18" i="3"/>
  <c r="H18" i="3" s="1"/>
  <c r="F23" i="3"/>
  <c r="H23" i="3" s="1"/>
  <c r="B26" i="3"/>
  <c r="B65" i="3"/>
  <c r="H64" i="4"/>
  <c r="J11" i="4"/>
  <c r="F66" i="3"/>
  <c r="H66" i="3" s="1"/>
  <c r="D16" i="3"/>
  <c r="K16" i="3" s="1"/>
  <c r="H11" i="4" l="1"/>
  <c r="B68" i="4"/>
  <c r="F21" i="4"/>
  <c r="H19" i="4"/>
  <c r="F65" i="4"/>
  <c r="H65" i="4" s="1"/>
  <c r="B28" i="3"/>
  <c r="H21" i="4"/>
  <c r="F65" i="3"/>
  <c r="J17" i="4"/>
  <c r="F16" i="3"/>
  <c r="F20" i="3" s="1"/>
  <c r="D20" i="3"/>
  <c r="F26" i="3"/>
  <c r="J16" i="3"/>
  <c r="B69" i="3"/>
  <c r="D29" i="4"/>
  <c r="F27" i="4"/>
  <c r="F68" i="4" l="1"/>
  <c r="H68" i="4" s="1"/>
  <c r="H16" i="3"/>
  <c r="F69" i="3"/>
  <c r="H69" i="3" s="1"/>
  <c r="H65" i="3"/>
  <c r="F29" i="4"/>
  <c r="H29" i="4" s="1"/>
  <c r="H27" i="4"/>
  <c r="D28" i="3"/>
  <c r="H20" i="3"/>
  <c r="F28" i="3"/>
  <c r="H26" i="3"/>
  <c r="H28" i="3" l="1"/>
  <c r="F63" i="2" l="1"/>
  <c r="H63" i="2" s="1"/>
  <c r="K12" i="2"/>
  <c r="F60" i="2"/>
  <c r="H60" i="2" s="1"/>
  <c r="F25" i="2"/>
  <c r="F18" i="2"/>
  <c r="K17" i="2"/>
  <c r="F17" i="2"/>
  <c r="F14" i="2"/>
  <c r="H14" i="2" s="1"/>
  <c r="K13" i="2"/>
  <c r="F13" i="2"/>
  <c r="F12" i="2"/>
  <c r="K11" i="2"/>
  <c r="K10" i="2"/>
  <c r="F10" i="2"/>
  <c r="J18" i="2" l="1"/>
  <c r="J14" i="2"/>
  <c r="D26" i="2"/>
  <c r="H17" i="2"/>
  <c r="D65" i="2"/>
  <c r="D69" i="2" s="1"/>
  <c r="J13" i="2"/>
  <c r="F24" i="2"/>
  <c r="H24" i="2" s="1"/>
  <c r="F61" i="2"/>
  <c r="F62" i="2"/>
  <c r="H62" i="2" s="1"/>
  <c r="F22" i="2"/>
  <c r="H22" i="2" s="1"/>
  <c r="J10" i="2"/>
  <c r="H25" i="2"/>
  <c r="H12" i="2"/>
  <c r="F23" i="2"/>
  <c r="H23" i="2" s="1"/>
  <c r="H61" i="2"/>
  <c r="B65" i="2"/>
  <c r="K14" i="2"/>
  <c r="H18" i="2"/>
  <c r="F59" i="2"/>
  <c r="H59" i="2" s="1"/>
  <c r="J16" i="2"/>
  <c r="B69" i="2"/>
  <c r="H13" i="2"/>
  <c r="F66" i="2"/>
  <c r="H66" i="2" s="1"/>
  <c r="F67" i="2"/>
  <c r="H67" i="2" s="1"/>
  <c r="F11" i="2"/>
  <c r="F16" i="2" s="1"/>
  <c r="F20" i="2" s="1"/>
  <c r="K18" i="2"/>
  <c r="J11" i="2"/>
  <c r="H10" i="2"/>
  <c r="D16" i="2"/>
  <c r="K16" i="2" s="1"/>
  <c r="B16" i="2"/>
  <c r="B20" i="2" s="1"/>
  <c r="J12" i="2"/>
  <c r="J17" i="2"/>
  <c r="B26" i="2"/>
  <c r="B28" i="2" l="1"/>
  <c r="F26" i="2"/>
  <c r="F28" i="2" s="1"/>
  <c r="F65" i="2"/>
  <c r="H65" i="2" s="1"/>
  <c r="H11" i="2"/>
  <c r="F69" i="2"/>
  <c r="H69" i="2" s="1"/>
  <c r="D20" i="2"/>
  <c r="H16" i="2"/>
  <c r="H26" i="2" l="1"/>
  <c r="D28" i="2"/>
  <c r="H28" i="2" s="1"/>
  <c r="H20" i="2"/>
  <c r="K17" i="1" l="1"/>
  <c r="F14" i="1"/>
  <c r="B26" i="1" l="1"/>
  <c r="K14" i="1"/>
  <c r="K11" i="1"/>
  <c r="F10" i="1"/>
  <c r="H10" i="1" s="1"/>
  <c r="K10" i="1"/>
  <c r="J11" i="1"/>
  <c r="F63" i="1"/>
  <c r="J13" i="1"/>
  <c r="F24" i="1"/>
  <c r="H24" i="1" s="1"/>
  <c r="F17" i="1"/>
  <c r="H17" i="1" s="1"/>
  <c r="J14" i="1"/>
  <c r="J12" i="1"/>
  <c r="F25" i="1"/>
  <c r="H25" i="1" s="1"/>
  <c r="F12" i="1"/>
  <c r="H12" i="1" s="1"/>
  <c r="F66" i="1"/>
  <c r="H66" i="1" s="1"/>
  <c r="K12" i="1"/>
  <c r="B16" i="1"/>
  <c r="B20" i="1" s="1"/>
  <c r="B28" i="1" s="1"/>
  <c r="K13" i="1"/>
  <c r="F62" i="1"/>
  <c r="H62" i="1" s="1"/>
  <c r="F11" i="1"/>
  <c r="H11" i="1" s="1"/>
  <c r="H14" i="1"/>
  <c r="F18" i="1"/>
  <c r="H18" i="1" s="1"/>
  <c r="D26" i="1"/>
  <c r="J10" i="1"/>
  <c r="F59" i="1"/>
  <c r="B65" i="1"/>
  <c r="D16" i="1"/>
  <c r="F23" i="1"/>
  <c r="H23" i="1" s="1"/>
  <c r="F13" i="1"/>
  <c r="H13" i="1" s="1"/>
  <c r="D65" i="1"/>
  <c r="H63" i="1"/>
  <c r="F67" i="1"/>
  <c r="H67" i="1" s="1"/>
  <c r="J18" i="1"/>
  <c r="J17" i="1"/>
  <c r="F61" i="1"/>
  <c r="H61" i="1" s="1"/>
  <c r="F22" i="1"/>
  <c r="H22" i="1" s="1"/>
  <c r="F60" i="1"/>
  <c r="H60" i="1" s="1"/>
  <c r="K18" i="1"/>
  <c r="B69" i="1" l="1"/>
  <c r="J16" i="1"/>
  <c r="F26" i="1"/>
  <c r="D20" i="1"/>
  <c r="F65" i="1"/>
  <c r="F69" i="1" s="1"/>
  <c r="H59" i="1"/>
  <c r="D69" i="1"/>
  <c r="H69" i="1" s="1"/>
  <c r="K16" i="1"/>
  <c r="F16" i="1"/>
  <c r="F20" i="1" s="1"/>
  <c r="H20" i="1" l="1"/>
  <c r="H16" i="1"/>
  <c r="F28" i="1"/>
  <c r="H65" i="1"/>
  <c r="H26" i="1"/>
  <c r="D28" i="1"/>
  <c r="H28" i="1" l="1"/>
</calcChain>
</file>

<file path=xl/sharedStrings.xml><?xml version="1.0" encoding="utf-8"?>
<sst xmlns="http://schemas.openxmlformats.org/spreadsheetml/2006/main" count="288" uniqueCount="57">
  <si>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</si>
  <si>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</si>
  <si>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</si>
  <si>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</si>
  <si>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</si>
  <si>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</si>
  <si>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</si>
  <si>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</si>
  <si>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</si>
  <si>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</si>
  <si>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</si>
  <si>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</si>
  <si>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</si>
  <si>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</si>
  <si>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</si>
  <si>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</si>
  <si>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</si>
  <si>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</si>
  <si>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</si>
  <si>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</si>
  <si>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</si>
  <si>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</si>
  <si>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</si>
  <si>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</si>
  <si>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</si>
  <si>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SALE OF ELECTRICITY - KWH</t>
  </si>
  <si>
    <t>Total kWh</t>
  </si>
  <si>
    <t>* Note: Sch. 141 Expedited Rate Filing and Sch. 142 Decoupling Riders were included in this report starting in July 2015</t>
  </si>
  <si>
    <t>MONTH OF JANUARY 2024</t>
  </si>
  <si>
    <t>VARIANCE FROM 2023</t>
  </si>
  <si>
    <t>BDRELE Bill Discount Rate- Discounts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</si>
  <si>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</si>
  <si>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</si>
  <si>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</si>
  <si>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</si>
  <si>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</si>
  <si>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</si>
  <si>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</si>
  <si>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</si>
  <si>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</si>
  <si>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</si>
  <si>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</si>
  <si>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</si>
  <si>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</si>
  <si>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</si>
  <si>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</si>
  <si>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</si>
  <si>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</si>
  <si>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</si>
  <si>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</si>
  <si>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</si>
  <si>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141Z (Unprotected EDIT) in above</t>
  </si>
  <si>
    <t>SCH. 142 (Decup in BillEngy) in above</t>
  </si>
  <si>
    <t>MONTH OF FEBRUARY 2024</t>
  </si>
  <si>
    <t>MONTH OF MARCH 2024</t>
  </si>
  <si>
    <t>TWELVE MONTHS ENDED MARCH 31, 2024</t>
  </si>
  <si>
    <t>SCH. 141X (Protected-Plus EDIT)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</si>
</sst>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(&quot;$&quot;* #,##0.000_);_(&quot;$&quot;* \(#,##0.000\);_(&quot;$&quot;* &quot;-&quot;???_);_(@_)"/>
    <numFmt numFmtId="166" formatCode="_(* #,##0.000_);_(* \(#,##0.000\);_(* &quot;-&quot;???_);_(@_)"/>
    <numFmt numFmtId="167" formatCode="#,##0.0000"/>
    <numFmt numFmtId="168" formatCode="0.0%_);\(0.0%\)"/>
    <numFmt numFmtId="169" formatCode="_-* #,##0.00\ _D_M_-;\-* #,##0.00\ _D_M_-;_-* &quot;-&quot;??\ _D_M_-;_-@_-"/>
    <numFmt numFmtId="170" formatCode="_(* #,##0_);_(* \(#,##0\);_(* &quot;-&quot;??_);_(@_)"/>
    <numFmt numFmtId="171" formatCode="_-* #,##0.00\ &quot;DM&quot;_-;\-* #,##0.00\ &quot;DM&quot;_-;_-* &quot;-&quot;??\ &quot;DM&quot;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39" fontId="2" fillId="0" borderId="0" xfId="0" applyNumberFormat="1" applyFont="1" applyFill="1" applyAlignment="1" applyProtection="1">
      <alignment horizontal="centerContinuous"/>
    </xf>
    <xf numFmtId="0" fontId="0" fillId="0" borderId="0" xfId="0" applyFill="1" applyProtection="1"/>
    <xf numFmtId="14" fontId="2" fillId="0" borderId="0" xfId="0" applyNumberFormat="1" applyFont="1" applyFill="1" applyAlignment="1" applyProtection="1">
      <alignment horizontal="centerContinuous"/>
    </xf>
    <xf numFmtId="39" fontId="3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/>
    <xf numFmtId="39" fontId="1" fillId="0" borderId="0" xfId="0" applyNumberFormat="1" applyFont="1" applyFill="1" applyAlignment="1" applyProtection="1"/>
    <xf numFmtId="39" fontId="1" fillId="0" borderId="0" xfId="0" applyNumberFormat="1" applyFont="1" applyFill="1" applyProtection="1"/>
    <xf numFmtId="39" fontId="4" fillId="0" borderId="0" xfId="0" applyNumberFormat="1" applyFont="1" applyFill="1" applyProtection="1"/>
    <xf numFmtId="43" fontId="1" fillId="0" borderId="1" xfId="0" applyNumberFormat="1" applyFont="1" applyFill="1" applyBorder="1" applyAlignment="1" applyProtection="1">
      <alignment horizontal="centerContinuous"/>
    </xf>
    <xf numFmtId="39" fontId="1" fillId="0" borderId="0" xfId="0" applyNumberFormat="1" applyFont="1" applyFill="1" applyBorder="1" applyProtection="1"/>
    <xf numFmtId="39" fontId="1" fillId="0" borderId="1" xfId="0" applyNumberFormat="1" applyFont="1" applyFill="1" applyBorder="1" applyAlignment="1" applyProtection="1">
      <alignment horizontal="centerContinuous"/>
    </xf>
    <xf numFmtId="39" fontId="1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left"/>
    </xf>
    <xf numFmtId="0" fontId="1" fillId="0" borderId="1" xfId="0" quotePrefix="1" applyNumberFormat="1" applyFont="1" applyFill="1" applyBorder="1" applyAlignment="1" applyProtection="1">
      <alignment horizontal="center"/>
    </xf>
    <xf numFmtId="39" fontId="1" fillId="0" borderId="1" xfId="0" applyNumberFormat="1" applyFont="1" applyFill="1" applyBorder="1" applyAlignment="1" applyProtection="1">
      <alignment horizontal="center"/>
    </xf>
    <xf numFmtId="39" fontId="1" fillId="0" borderId="0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Protection="1"/>
    <xf numFmtId="39" fontId="5" fillId="0" borderId="0" xfId="0" applyNumberFormat="1" applyFont="1" applyFill="1" applyAlignment="1" applyProtection="1">
      <alignment horizontal="fill"/>
    </xf>
    <xf numFmtId="39" fontId="5" fillId="0" borderId="0" xfId="0" applyNumberFormat="1" applyFont="1" applyFill="1" applyAlignment="1" applyProtection="1">
      <alignment horizontal="left"/>
    </xf>
    <xf numFmtId="44" fontId="5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0" fillId="0" borderId="0" xfId="0" applyNumberFormat="1" applyFill="1" applyProtection="1"/>
    <xf numFmtId="43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Border="1" applyAlignment="1" applyProtection="1">
      <alignment horizontal="right"/>
    </xf>
    <xf numFmtId="9" fontId="0" fillId="0" borderId="0" xfId="0" applyNumberFormat="1" applyFont="1" applyFill="1" applyProtection="1"/>
    <xf numFmtId="43" fontId="5" fillId="0" borderId="0" xfId="0" applyNumberFormat="1" applyFont="1" applyFill="1" applyBorder="1" applyAlignment="1" applyProtection="1">
      <alignment horizontal="right"/>
    </xf>
    <xf numFmtId="10" fontId="5" fillId="0" borderId="0" xfId="0" applyNumberFormat="1" applyFont="1" applyFill="1" applyBorder="1" applyAlignment="1" applyProtection="1">
      <alignment horizontal="right"/>
    </xf>
    <xf numFmtId="43" fontId="5" fillId="0" borderId="2" xfId="0" applyNumberFormat="1" applyFont="1" applyFill="1" applyBorder="1" applyAlignment="1" applyProtection="1">
      <alignment horizontal="right"/>
    </xf>
    <xf numFmtId="39" fontId="5" fillId="0" borderId="2" xfId="0" applyNumberFormat="1" applyFont="1" applyFill="1" applyBorder="1" applyAlignment="1" applyProtection="1">
      <alignment horizontal="right"/>
    </xf>
    <xf numFmtId="167" fontId="5" fillId="0" borderId="2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 indent="1"/>
    </xf>
    <xf numFmtId="43" fontId="5" fillId="0" borderId="1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right"/>
    </xf>
    <xf numFmtId="166" fontId="5" fillId="0" borderId="1" xfId="0" applyNumberFormat="1" applyFont="1" applyFill="1" applyBorder="1" applyAlignment="1" applyProtection="1">
      <alignment horizontal="right"/>
    </xf>
    <xf numFmtId="43" fontId="1" fillId="0" borderId="2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Alignment="1" applyProtection="1">
      <alignment horizontal="right"/>
    </xf>
    <xf numFmtId="39" fontId="1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 indent="1"/>
    </xf>
    <xf numFmtId="164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/>
    </xf>
    <xf numFmtId="39" fontId="5" fillId="0" borderId="0" xfId="0" applyNumberFormat="1" applyFont="1" applyFill="1" applyBorder="1" applyAlignment="1" applyProtection="1">
      <alignment horizontal="right"/>
    </xf>
    <xf numFmtId="44" fontId="5" fillId="0" borderId="0" xfId="0" applyNumberFormat="1" applyFont="1" applyFill="1" applyBorder="1" applyAlignment="1" applyProtection="1">
      <alignment horizontal="right"/>
    </xf>
    <xf numFmtId="44" fontId="5" fillId="0" borderId="3" xfId="0" applyNumberFormat="1" applyFont="1" applyFill="1" applyBorder="1" applyAlignment="1" applyProtection="1">
      <alignment horizontal="right"/>
    </xf>
    <xf numFmtId="164" fontId="5" fillId="0" borderId="3" xfId="0" applyNumberFormat="1" applyFont="1" applyFill="1" applyBorder="1" applyAlignment="1" applyProtection="1">
      <alignment horizontal="right"/>
    </xf>
    <xf numFmtId="168" fontId="5" fillId="0" borderId="0" xfId="0" applyNumberFormat="1" applyFont="1" applyFill="1" applyBorder="1" applyAlignment="1" applyProtection="1">
      <alignment horizontal="right"/>
    </xf>
    <xf numFmtId="44" fontId="1" fillId="0" borderId="0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right"/>
    </xf>
    <xf numFmtId="39" fontId="1" fillId="0" borderId="0" xfId="0" applyNumberFormat="1" applyFont="1" applyFill="1" applyBorder="1" applyAlignment="1" applyProtection="1">
      <alignment horizontal="right"/>
    </xf>
    <xf numFmtId="169" fontId="0" fillId="0" borderId="0" xfId="0" applyNumberFormat="1" applyFont="1" applyFill="1" applyProtection="1"/>
    <xf numFmtId="43" fontId="0" fillId="0" borderId="0" xfId="0" applyNumberFormat="1" applyFill="1" applyProtection="1"/>
    <xf numFmtId="44" fontId="6" fillId="0" borderId="0" xfId="0" applyNumberFormat="1" applyFont="1" applyFill="1" applyProtection="1"/>
    <xf numFmtId="44" fontId="1" fillId="0" borderId="0" xfId="0" applyNumberFormat="1" applyFont="1" applyFill="1" applyProtection="1"/>
    <xf numFmtId="43" fontId="1" fillId="0" borderId="0" xfId="0" applyNumberFormat="1" applyFont="1" applyFill="1" applyProtection="1"/>
    <xf numFmtId="44" fontId="1" fillId="0" borderId="1" xfId="0" applyNumberFormat="1" applyFont="1" applyFill="1" applyBorder="1" applyAlignment="1" applyProtection="1">
      <alignment horizontal="centerContinuous"/>
    </xf>
    <xf numFmtId="44" fontId="1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Alignment="1" applyProtection="1">
      <alignment horizontal="fill"/>
    </xf>
    <xf numFmtId="43" fontId="1" fillId="0" borderId="1" xfId="0" applyNumberFormat="1" applyFont="1" applyFill="1" applyBorder="1" applyAlignment="1" applyProtection="1">
      <alignment horizontal="center"/>
    </xf>
    <xf numFmtId="44" fontId="5" fillId="0" borderId="0" xfId="0" applyNumberFormat="1" applyFont="1" applyFill="1" applyAlignment="1" applyProtection="1">
      <alignment horizontal="fill"/>
    </xf>
    <xf numFmtId="44" fontId="5" fillId="0" borderId="0" xfId="0" applyNumberFormat="1" applyFont="1" applyFill="1" applyProtection="1"/>
    <xf numFmtId="43" fontId="5" fillId="0" borderId="0" xfId="0" applyNumberFormat="1" applyFont="1" applyFill="1" applyProtection="1"/>
    <xf numFmtId="43" fontId="5" fillId="0" borderId="0" xfId="0" applyNumberFormat="1" applyFont="1" applyFill="1" applyAlignment="1" applyProtection="1">
      <alignment horizontal="fill"/>
    </xf>
    <xf numFmtId="170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Protection="1"/>
    <xf numFmtId="171" fontId="5" fillId="0" borderId="0" xfId="0" applyNumberFormat="1" applyFont="1" applyFill="1" applyProtection="1"/>
    <xf numFmtId="170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170" fontId="1" fillId="0" borderId="2" xfId="0" applyNumberFormat="1" applyFont="1" applyFill="1" applyBorder="1" applyAlignment="1" applyProtection="1">
      <alignment horizontal="right"/>
    </xf>
    <xf numFmtId="170" fontId="1" fillId="0" borderId="0" xfId="0" applyNumberFormat="1" applyFont="1" applyFill="1" applyAlignment="1" applyProtection="1">
      <alignment horizontal="right"/>
    </xf>
    <xf numFmtId="41" fontId="1" fillId="0" borderId="0" xfId="0" applyNumberFormat="1" applyFont="1" applyFill="1" applyAlignment="1" applyProtection="1">
      <alignment horizontal="right"/>
    </xf>
    <xf numFmtId="41" fontId="1" fillId="0" borderId="2" xfId="0" applyNumberFormat="1" applyFont="1" applyFill="1" applyBorder="1" applyAlignment="1" applyProtection="1">
      <alignment horizontal="right"/>
    </xf>
    <xf numFmtId="170" fontId="5" fillId="0" borderId="1" xfId="0" applyNumberFormat="1" applyFont="1" applyFill="1" applyBorder="1" applyAlignment="1" applyProtection="1">
      <alignment horizontal="right"/>
    </xf>
    <xf numFmtId="170" fontId="5" fillId="0" borderId="2" xfId="0" applyNumberFormat="1" applyFont="1" applyFill="1" applyBorder="1" applyAlignment="1" applyProtection="1">
      <alignment horizontal="right"/>
    </xf>
    <xf numFmtId="41" fontId="5" fillId="0" borderId="2" xfId="0" applyNumberFormat="1" applyFont="1" applyFill="1" applyBorder="1" applyAlignment="1" applyProtection="1">
      <alignment horizontal="right"/>
    </xf>
    <xf numFmtId="170" fontId="5" fillId="0" borderId="3" xfId="0" applyNumberFormat="1" applyFont="1" applyFill="1" applyBorder="1" applyAlignment="1" applyProtection="1">
      <alignment horizontal="right"/>
    </xf>
    <xf numFmtId="41" fontId="1" fillId="0" borderId="0" xfId="0" applyNumberFormat="1" applyFont="1" applyFill="1" applyBorder="1" applyAlignment="1" applyProtection="1">
      <alignment horizontal="fill"/>
    </xf>
    <xf numFmtId="41" fontId="1" fillId="0" borderId="0" xfId="0" applyNumberFormat="1" applyFont="1" applyFill="1" applyProtection="1"/>
    <xf numFmtId="0" fontId="0" fillId="0" borderId="0" xfId="0" applyAlignment="1"/>
    <xf numFmtId="0" fontId="0" fillId="0" borderId="0" xfId="0" applyFill="1" applyAlignment="1" applyProtection="1"/>
    <xf numFmtId="39" fontId="1" fillId="0" borderId="0" xfId="0" applyNumberFormat="1" applyFont="1" applyFill="1" applyBorder="1" applyAlignment="1" applyProtection="1">
      <alignment horizontal="left"/>
    </xf>
    <xf numFmtId="44" fontId="1" fillId="0" borderId="1" xfId="0" applyNumberFormat="1" applyFont="1" applyFill="1" applyBorder="1" applyAlignment="1" applyProtection="1">
      <alignment horizontal="center"/>
    </xf>
    <xf numFmtId="39" fontId="5" fillId="0" borderId="1" xfId="0" applyNumberFormat="1" applyFont="1" applyFill="1" applyBorder="1" applyAlignment="1" applyProtection="1">
      <alignment horizontal="left"/>
    </xf>
    <xf numFmtId="41" fontId="5" fillId="0" borderId="1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fill"/>
    </xf>
    <xf numFmtId="39" fontId="1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M16" sqref="M16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5.5703125" style="2" bestFit="1" customWidth="1"/>
    <col min="5" max="5" width="5.5703125" style="2" customWidth="1"/>
    <col min="6" max="6" width="14.5703125" style="2" bestFit="1" customWidth="1"/>
    <col min="7" max="7" width="5.570312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8.5703125" style="2" bestFit="1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28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2024</v>
      </c>
      <c r="C8" s="8"/>
      <c r="D8" s="16">
        <v>2023</v>
      </c>
      <c r="E8" s="8"/>
      <c r="F8" s="17" t="s">
        <v>7</v>
      </c>
      <c r="G8" s="8"/>
      <c r="H8" s="17" t="s">
        <v>8</v>
      </c>
      <c r="I8" s="18"/>
      <c r="J8" s="16">
        <v>2024</v>
      </c>
      <c r="K8" s="16">
        <v>2023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194782584.84</v>
      </c>
      <c r="C10" s="22"/>
      <c r="D10" s="22">
        <v>160490148.63999999</v>
      </c>
      <c r="E10" s="22"/>
      <c r="F10" s="22">
        <f>B10-D10</f>
        <v>34292436.200000018</v>
      </c>
      <c r="G10" s="24"/>
      <c r="H10" s="23">
        <f>IF(D10=0,"n/a",IF(AND(F10/D10&lt;1,F10/D10&gt;-1),F10/D10,"n/a"))</f>
        <v>0.21367315371439002</v>
      </c>
      <c r="I10" s="25"/>
      <c r="J10" s="26">
        <f>IF(B59=0,"n/a",B10/B59)</f>
        <v>0.14340073605062387</v>
      </c>
      <c r="K10" s="27">
        <f>IF(D59=0,"n/a",D10/D59)</f>
        <v>0.12978596707333728</v>
      </c>
      <c r="M10" s="28"/>
    </row>
    <row r="11" spans="1:13" x14ac:dyDescent="0.2">
      <c r="A11" s="21" t="s">
        <v>10</v>
      </c>
      <c r="B11" s="29">
        <v>114524419.52</v>
      </c>
      <c r="C11" s="29"/>
      <c r="D11" s="29">
        <v>99671145.719999999</v>
      </c>
      <c r="E11" s="29"/>
      <c r="F11" s="29">
        <f>B11-D11</f>
        <v>14853273.799999997</v>
      </c>
      <c r="G11" s="29"/>
      <c r="H11" s="23">
        <f>IF(D11=0,"n/a",IF(AND(F11/D11&lt;1,F11/D11&gt;-1),F11/D11,"n/a"))</f>
        <v>0.14902280587529698</v>
      </c>
      <c r="I11" s="25"/>
      <c r="J11" s="30">
        <f>IF(B60=0,"n/a",B11/B60)</f>
        <v>0.13528444355963723</v>
      </c>
      <c r="K11" s="31">
        <f>IF(D60=0,"n/a",D11/D60)</f>
        <v>0.12915783777770981</v>
      </c>
    </row>
    <row r="12" spans="1:13" x14ac:dyDescent="0.2">
      <c r="A12" s="21" t="s">
        <v>11</v>
      </c>
      <c r="B12" s="29">
        <v>12096992.75</v>
      </c>
      <c r="C12" s="29"/>
      <c r="D12" s="29">
        <v>11042784.16</v>
      </c>
      <c r="E12" s="29"/>
      <c r="F12" s="29">
        <f>B12-D12</f>
        <v>1054208.5899999999</v>
      </c>
      <c r="G12" s="29"/>
      <c r="H12" s="23">
        <f>IF(D12=0,"n/a",IF(AND(F12/D12&lt;1,F12/D12&gt;-1),F12/D12,"n/a"))</f>
        <v>9.5465833138225514E-2</v>
      </c>
      <c r="I12" s="25"/>
      <c r="J12" s="30">
        <f>IF(B61=0,"n/a",B12/B61)</f>
        <v>0.12789849312925824</v>
      </c>
      <c r="K12" s="31">
        <f>IF(D61=0,"n/a",D12/D61)</f>
        <v>0.12340808376728876</v>
      </c>
    </row>
    <row r="13" spans="1:13" x14ac:dyDescent="0.2">
      <c r="A13" s="21" t="s">
        <v>12</v>
      </c>
      <c r="B13" s="29">
        <v>1923372.58</v>
      </c>
      <c r="C13" s="29"/>
      <c r="D13" s="29">
        <v>2039427.66</v>
      </c>
      <c r="E13" s="29"/>
      <c r="F13" s="29">
        <f>B13-D13</f>
        <v>-116055.07999999984</v>
      </c>
      <c r="G13" s="29"/>
      <c r="H13" s="23">
        <f>IF(D13=0,"n/a",IF(AND(F13/D13&lt;1,F13/D13&gt;-1),F13/D13,"n/a"))</f>
        <v>-5.6905710497228347E-2</v>
      </c>
      <c r="I13" s="25"/>
      <c r="J13" s="30">
        <f>IF(B62=0,"n/a",B13/B62)</f>
        <v>0.31465849243904709</v>
      </c>
      <c r="K13" s="31">
        <f>IF(D62=0,"n/a",D13/D62)</f>
        <v>0.28984677449697804</v>
      </c>
      <c r="L13" s="32"/>
    </row>
    <row r="14" spans="1:13" x14ac:dyDescent="0.2">
      <c r="A14" s="21" t="s">
        <v>13</v>
      </c>
      <c r="B14" s="29">
        <v>53131.199999999997</v>
      </c>
      <c r="C14" s="33"/>
      <c r="D14" s="29">
        <v>49013.06</v>
      </c>
      <c r="E14" s="29"/>
      <c r="F14" s="29">
        <f>B14-D14</f>
        <v>4118.1399999999994</v>
      </c>
      <c r="G14" s="33"/>
      <c r="H14" s="23">
        <f>IF(D14=0,"n/a",IF(AND(F14/D14&lt;1,F14/D14&gt;-1),F14/D14,"n/a"))</f>
        <v>8.4021279226393936E-2</v>
      </c>
      <c r="I14" s="34"/>
      <c r="J14" s="30">
        <f>IF(B63=0,"n/a",B14/B63)</f>
        <v>5.4514785249635753E-2</v>
      </c>
      <c r="K14" s="31">
        <f>IF(D63=0,"n/a",D14/D63)</f>
        <v>4.3371318844683558E-2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323380500.88999999</v>
      </c>
      <c r="C16" s="29"/>
      <c r="D16" s="39">
        <f>SUM(D10:D15)</f>
        <v>273292519.24000001</v>
      </c>
      <c r="E16" s="29"/>
      <c r="F16" s="39">
        <f>SUM(F10:F15)</f>
        <v>50087981.650000021</v>
      </c>
      <c r="G16" s="40"/>
      <c r="H16" s="41">
        <f>IF(D16=0,"n/a",IF(AND(F16/D16&lt;1,F16/D16&gt;-1),F16/D16,"n/a"))</f>
        <v>0.1832760801111199</v>
      </c>
      <c r="I16" s="25"/>
      <c r="J16" s="42">
        <f>IF(B65=0,"n/a",B16/B65)</f>
        <v>0.14020247892685642</v>
      </c>
      <c r="K16" s="42">
        <f>IF(D65=0,"n/a",D16/D65)</f>
        <v>0.12977321081025042</v>
      </c>
    </row>
    <row r="17" spans="1:13" x14ac:dyDescent="0.2">
      <c r="A17" s="21" t="s">
        <v>16</v>
      </c>
      <c r="B17" s="29">
        <v>1576441.73</v>
      </c>
      <c r="C17" s="29"/>
      <c r="D17" s="29">
        <v>3229612.39</v>
      </c>
      <c r="E17" s="29"/>
      <c r="F17" s="29">
        <f>B17-D17</f>
        <v>-1653170.6600000001</v>
      </c>
      <c r="G17" s="29"/>
      <c r="H17" s="23">
        <f>IF(D17=0,"n/a",IF(AND(F17/D17&lt;1,F17/D17&gt;-1),F17/D17,"n/a"))</f>
        <v>-0.51187896885669304</v>
      </c>
      <c r="I17" s="34"/>
      <c r="J17" s="31">
        <f>IF(B66=0,"n/a",B17/B66)</f>
        <v>8.0376264596235952E-3</v>
      </c>
      <c r="K17" s="31">
        <f>IF(D66=0,"n/a",D17/D66)</f>
        <v>1.6659464077621765E-2</v>
      </c>
    </row>
    <row r="18" spans="1:13" ht="12.75" customHeight="1" x14ac:dyDescent="0.2">
      <c r="A18" s="21" t="s">
        <v>17</v>
      </c>
      <c r="B18" s="29">
        <v>59960620.240000002</v>
      </c>
      <c r="C18" s="33"/>
      <c r="D18" s="29">
        <v>59665119.840000004</v>
      </c>
      <c r="E18" s="29"/>
      <c r="F18" s="29">
        <f>B18-D18</f>
        <v>295500.39999999851</v>
      </c>
      <c r="G18" s="33"/>
      <c r="H18" s="23">
        <f>IF(D18=0,"n/a",IF(AND(F18/D18&lt;1,F18/D18&gt;-1),F18/D18,"n/a"))</f>
        <v>4.9526490651895507E-3</v>
      </c>
      <c r="I18" s="25"/>
      <c r="J18" s="42">
        <f>IF(B67=0,"n/a",B18/B67)</f>
        <v>0.12267402875627484</v>
      </c>
      <c r="K18" s="42">
        <f>IF(D67=0,"n/a",D18/D67)</f>
        <v>0.13980513838911812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384917562.86000001</v>
      </c>
      <c r="C20" s="29"/>
      <c r="D20" s="29">
        <f>SUM(D16:D18)</f>
        <v>336187251.47000003</v>
      </c>
      <c r="E20" s="29"/>
      <c r="F20" s="29">
        <f>SUM(F16:F18)</f>
        <v>48730311.390000023</v>
      </c>
      <c r="G20" s="29"/>
      <c r="H20" s="47">
        <f>IF(D20=0,"n/a",IF(AND(F20/D20&lt;1,F20/D20&gt;-1),F20/D20,"n/a"))</f>
        <v>0.14494990865038354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5751903.0999999996</v>
      </c>
      <c r="C22" s="29"/>
      <c r="D22" s="29">
        <v>44051899.640000001</v>
      </c>
      <c r="E22" s="29"/>
      <c r="F22" s="29">
        <f>B22-D22</f>
        <v>-38299996.539999999</v>
      </c>
      <c r="G22" s="29"/>
      <c r="H22" s="23">
        <f>IF(D22=0,"n/a",IF(AND(F22/D22&lt;1,F22/D22&gt;-1),F22/D22,"n/a"))</f>
        <v>-0.86942894297395612</v>
      </c>
      <c r="I22" s="34"/>
      <c r="J22" s="49"/>
      <c r="K22" s="49"/>
    </row>
    <row r="23" spans="1:13" x14ac:dyDescent="0.2">
      <c r="A23" s="21" t="s">
        <v>20</v>
      </c>
      <c r="B23" s="29">
        <v>2779692</v>
      </c>
      <c r="C23" s="29"/>
      <c r="D23" s="29">
        <v>2449031.6800000002</v>
      </c>
      <c r="E23" s="29"/>
      <c r="F23" s="29">
        <f>B23-D23</f>
        <v>330660.31999999983</v>
      </c>
      <c r="G23" s="29"/>
      <c r="H23" s="23">
        <f>IF(D23=0,"n/a",IF(AND(F23/D23&lt;1,F23/D23&gt;-1),F23/D23,"n/a"))</f>
        <v>0.13501675895021489</v>
      </c>
      <c r="I23" s="34"/>
      <c r="J23" s="49"/>
      <c r="K23" s="49"/>
    </row>
    <row r="24" spans="1:13" x14ac:dyDescent="0.2">
      <c r="A24" s="21" t="s">
        <v>21</v>
      </c>
      <c r="B24" s="29">
        <v>-6425921.3600000003</v>
      </c>
      <c r="C24" s="29"/>
      <c r="D24" s="29">
        <v>23986.54</v>
      </c>
      <c r="E24" s="29"/>
      <c r="F24" s="29">
        <f>B24-D24</f>
        <v>-6449907.9000000004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1056080.83</v>
      </c>
      <c r="C25" s="33"/>
      <c r="D25" s="39">
        <v>735371.99</v>
      </c>
      <c r="E25" s="29"/>
      <c r="F25" s="39">
        <f>B25-D25</f>
        <v>320708.84000000008</v>
      </c>
      <c r="G25" s="33"/>
      <c r="H25" s="41">
        <f>IF(D25=0,"n/a",IF(AND(F25/D25&lt;1,F25/D25&gt;-1),F25/D25,"n/a"))</f>
        <v>0.43611783473014804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3161754.5699999994</v>
      </c>
      <c r="C26" s="29"/>
      <c r="D26" s="39">
        <f>SUM(D22:D25)</f>
        <v>47260289.850000001</v>
      </c>
      <c r="E26" s="29"/>
      <c r="F26" s="39">
        <f>SUM(F22:F25)</f>
        <v>-44098535.279999994</v>
      </c>
      <c r="G26" s="29"/>
      <c r="H26" s="41">
        <f>IF(D26=0,"n/a",IF(AND(F26/D26&lt;1,F26/D26&gt;-1),F26/D26,"n/a"))</f>
        <v>-0.93309912867578382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388079317.43000001</v>
      </c>
      <c r="C28" s="22"/>
      <c r="D28" s="51">
        <f>+D26+D20</f>
        <v>383447541.32000005</v>
      </c>
      <c r="E28" s="22"/>
      <c r="F28" s="51">
        <f>+F26+F20</f>
        <v>4631776.1100000292</v>
      </c>
      <c r="G28" s="29"/>
      <c r="H28" s="52">
        <f>IF(D28=0,"n/a",IF(AND(F28/D28&lt;1,F28/D28&gt;-1),F28/D28,"n/a"))</f>
        <v>1.2079295368684224E-2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30</v>
      </c>
      <c r="B31" s="22">
        <v>-883243.20299999998</v>
      </c>
      <c r="C31" s="22"/>
      <c r="D31" s="22">
        <v>0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31</v>
      </c>
      <c r="B32" s="29">
        <v>11495419.67</v>
      </c>
      <c r="C32" s="29"/>
      <c r="D32" s="29">
        <v>10202429.65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32</v>
      </c>
      <c r="B33" s="29">
        <v>-10591947.915999999</v>
      </c>
      <c r="C33" s="29"/>
      <c r="D33" s="29">
        <v>-8581341.5299999993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33</v>
      </c>
      <c r="B34" s="29">
        <v>11002296.471999999</v>
      </c>
      <c r="C34" s="29"/>
      <c r="D34" s="29">
        <v>10586788.939999999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">
      <c r="A35" s="21" t="s">
        <v>34</v>
      </c>
      <c r="B35" s="29">
        <v>-5997.1419999999998</v>
      </c>
      <c r="C35" s="29"/>
      <c r="D35" s="29">
        <v>456233.69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">
      <c r="A36" s="21" t="s">
        <v>35</v>
      </c>
      <c r="B36" s="29">
        <v>7709320.7999999998</v>
      </c>
      <c r="C36" s="29"/>
      <c r="D36" s="29">
        <v>4521254.16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">
      <c r="A37" s="21" t="s">
        <v>36</v>
      </c>
      <c r="B37" s="29">
        <v>17699141.949999999</v>
      </c>
      <c r="C37" s="29"/>
      <c r="D37" s="29">
        <v>1361156.84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37</v>
      </c>
      <c r="B38" s="29">
        <v>3080569.56</v>
      </c>
      <c r="C38" s="29"/>
      <c r="D38" s="29">
        <v>5402751.1600000001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38</v>
      </c>
      <c r="B39" s="29">
        <v>1306636.7220000001</v>
      </c>
      <c r="C39" s="29"/>
      <c r="D39" s="29">
        <v>0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">
      <c r="A40" s="21" t="s">
        <v>39</v>
      </c>
      <c r="B40" s="29">
        <v>0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40</v>
      </c>
      <c r="B41" s="29">
        <v>48436.300999999999</v>
      </c>
      <c r="C41" s="29"/>
      <c r="D41" s="29">
        <v>5348.38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41</v>
      </c>
      <c r="B42" s="29">
        <v>-3302112.1839999999</v>
      </c>
      <c r="C42" s="29"/>
      <c r="D42" s="29">
        <v>-1915855.73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42</v>
      </c>
      <c r="B43" s="29">
        <v>3203612.69</v>
      </c>
      <c r="C43" s="29"/>
      <c r="D43" s="29">
        <v>2905241.26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 t="s">
        <v>43</v>
      </c>
      <c r="B44" s="29">
        <v>-217229.73</v>
      </c>
      <c r="C44" s="29"/>
      <c r="D44" s="29">
        <v>-47087.1</v>
      </c>
      <c r="E44" s="22"/>
      <c r="F44" s="22"/>
      <c r="G44" s="29"/>
      <c r="H44" s="29"/>
      <c r="I44" s="24"/>
      <c r="J44" s="24"/>
      <c r="K44" s="24"/>
    </row>
    <row r="45" spans="1:13" x14ac:dyDescent="0.2">
      <c r="A45" s="21" t="s">
        <v>44</v>
      </c>
      <c r="B45" s="29">
        <v>5375437.0499999998</v>
      </c>
      <c r="C45" s="29"/>
      <c r="D45" s="29">
        <v>5348863.58</v>
      </c>
      <c r="E45" s="22"/>
      <c r="F45" s="22"/>
      <c r="G45" s="29"/>
      <c r="H45" s="29"/>
      <c r="I45" s="24"/>
      <c r="J45" s="24"/>
      <c r="K45" s="24"/>
    </row>
    <row r="46" spans="1:13" x14ac:dyDescent="0.2">
      <c r="A46" s="21" t="s">
        <v>45</v>
      </c>
      <c r="B46" s="29">
        <v>3775446.1579999998</v>
      </c>
      <c r="C46" s="29"/>
      <c r="D46" s="29">
        <v>3304403.37</v>
      </c>
      <c r="E46" s="22"/>
      <c r="F46" s="22"/>
      <c r="G46" s="29"/>
      <c r="H46" s="29"/>
      <c r="I46" s="24"/>
      <c r="J46" s="24"/>
      <c r="K46" s="24"/>
    </row>
    <row r="47" spans="1:13" x14ac:dyDescent="0.2">
      <c r="A47" s="21" t="s">
        <v>46</v>
      </c>
      <c r="B47" s="29">
        <v>2623278.7119999998</v>
      </c>
      <c r="C47" s="29"/>
      <c r="D47" s="29">
        <v>0</v>
      </c>
      <c r="E47" s="22"/>
      <c r="F47" s="22"/>
      <c r="G47" s="29"/>
      <c r="H47" s="29"/>
      <c r="I47" s="24"/>
      <c r="J47" s="24"/>
      <c r="K47" s="24"/>
    </row>
    <row r="48" spans="1:13" x14ac:dyDescent="0.2">
      <c r="A48" s="21" t="s">
        <v>47</v>
      </c>
      <c r="B48" s="29">
        <v>6183341.415</v>
      </c>
      <c r="C48" s="59"/>
      <c r="D48" s="29">
        <v>3875489.19</v>
      </c>
      <c r="E48" s="60"/>
      <c r="F48" s="60"/>
      <c r="G48" s="61"/>
      <c r="H48" s="61"/>
      <c r="I48" s="8"/>
      <c r="J48" s="8"/>
      <c r="K48" s="8"/>
    </row>
    <row r="49" spans="1:11" x14ac:dyDescent="0.2">
      <c r="A49" s="21" t="s">
        <v>48</v>
      </c>
      <c r="B49" s="29">
        <v>16438444.789999999</v>
      </c>
      <c r="C49" s="59"/>
      <c r="D49" s="29">
        <v>16017825.76</v>
      </c>
      <c r="E49" s="60"/>
      <c r="F49" s="60"/>
      <c r="G49" s="61"/>
      <c r="H49" s="61"/>
      <c r="I49" s="8"/>
      <c r="J49" s="8"/>
      <c r="K49" s="8"/>
    </row>
    <row r="50" spans="1:11" x14ac:dyDescent="0.2">
      <c r="A50" s="21" t="s">
        <v>49</v>
      </c>
      <c r="B50" s="29">
        <v>18245849.338</v>
      </c>
      <c r="C50" s="59"/>
      <c r="D50" s="29">
        <v>0</v>
      </c>
      <c r="E50" s="60"/>
      <c r="F50" s="60"/>
      <c r="G50" s="61"/>
      <c r="H50" s="61"/>
      <c r="I50" s="8"/>
      <c r="J50" s="8"/>
      <c r="K50" s="8"/>
    </row>
    <row r="51" spans="1:11" x14ac:dyDescent="0.2">
      <c r="A51" s="21" t="s">
        <v>50</v>
      </c>
      <c r="B51" s="29">
        <v>686974.35100000002</v>
      </c>
      <c r="C51" s="59"/>
      <c r="D51" s="29">
        <v>0</v>
      </c>
      <c r="E51" s="60"/>
      <c r="F51" s="60"/>
      <c r="G51" s="61"/>
      <c r="H51" s="61"/>
      <c r="I51" s="8"/>
      <c r="J51" s="8"/>
      <c r="K51" s="8"/>
    </row>
    <row r="52" spans="1:11" x14ac:dyDescent="0.2">
      <c r="A52" s="21" t="s">
        <v>51</v>
      </c>
      <c r="B52" s="29">
        <v>-4458.68</v>
      </c>
      <c r="C52" s="59"/>
      <c r="D52" s="29">
        <v>-1671003.34</v>
      </c>
      <c r="E52" s="60"/>
      <c r="F52" s="60"/>
      <c r="G52" s="61"/>
      <c r="H52" s="61"/>
      <c r="I52" s="8"/>
      <c r="J52" s="8"/>
      <c r="K52" s="8"/>
    </row>
    <row r="53" spans="1:11" x14ac:dyDescent="0.2">
      <c r="A53" s="21" t="s">
        <v>52</v>
      </c>
      <c r="B53" s="29">
        <v>-3946285.29</v>
      </c>
      <c r="C53" s="59"/>
      <c r="D53" s="29">
        <v>-79714.350000000006</v>
      </c>
      <c r="E53" s="60"/>
      <c r="F53" s="60"/>
      <c r="G53" s="61"/>
      <c r="H53" s="61"/>
      <c r="I53" s="8"/>
      <c r="J53" s="8"/>
      <c r="K53" s="8"/>
    </row>
    <row r="54" spans="1:11" x14ac:dyDescent="0.2">
      <c r="A54" s="21"/>
      <c r="B54" s="29"/>
      <c r="C54" s="59"/>
      <c r="D54" s="29"/>
      <c r="E54" s="60"/>
      <c r="F54" s="60"/>
      <c r="G54" s="61"/>
      <c r="H54" s="61"/>
      <c r="I54" s="8"/>
      <c r="J54" s="8"/>
      <c r="K54" s="8"/>
    </row>
    <row r="55" spans="1:11" ht="12.75" customHeight="1" x14ac:dyDescent="0.2">
      <c r="A55" s="21"/>
      <c r="B55" s="60"/>
      <c r="C55" s="60"/>
      <c r="D55" s="60"/>
      <c r="E55" s="60"/>
      <c r="F55" s="62" t="s">
        <v>29</v>
      </c>
      <c r="G55" s="10"/>
      <c r="H55" s="10"/>
      <c r="I55" s="8"/>
      <c r="J55" s="8"/>
      <c r="K55" s="8"/>
    </row>
    <row r="56" spans="1:11" x14ac:dyDescent="0.2">
      <c r="A56" s="8"/>
      <c r="B56" s="63" t="s">
        <v>5</v>
      </c>
      <c r="C56" s="60"/>
      <c r="D56" s="63" t="s">
        <v>5</v>
      </c>
      <c r="E56" s="60"/>
      <c r="F56" s="60"/>
      <c r="G56" s="8"/>
      <c r="H56" s="8"/>
      <c r="I56" s="64"/>
      <c r="J56" s="8"/>
      <c r="K56" s="8"/>
    </row>
    <row r="57" spans="1:11" x14ac:dyDescent="0.2">
      <c r="A57" s="15" t="s">
        <v>25</v>
      </c>
      <c r="B57" s="16">
        <v>2024</v>
      </c>
      <c r="C57" s="60"/>
      <c r="D57" s="16">
        <v>2023</v>
      </c>
      <c r="E57" s="61"/>
      <c r="F57" s="65" t="s">
        <v>7</v>
      </c>
      <c r="G57" s="8"/>
      <c r="H57" s="17" t="s">
        <v>8</v>
      </c>
      <c r="I57" s="14"/>
      <c r="J57" s="8"/>
      <c r="K57" s="8"/>
    </row>
    <row r="58" spans="1:11" ht="6" customHeight="1" x14ac:dyDescent="0.2">
      <c r="A58" s="19"/>
      <c r="B58" s="66"/>
      <c r="C58" s="67"/>
      <c r="D58" s="69"/>
      <c r="E58" s="68"/>
      <c r="F58" s="69"/>
      <c r="G58" s="68"/>
      <c r="H58" s="69"/>
      <c r="I58" s="20"/>
      <c r="J58" s="19"/>
      <c r="K58" s="19"/>
    </row>
    <row r="59" spans="1:11" ht="12.75" customHeight="1" x14ac:dyDescent="0.2">
      <c r="A59" s="21" t="s">
        <v>9</v>
      </c>
      <c r="B59" s="70">
        <v>1358309519.2149999</v>
      </c>
      <c r="C59" s="70"/>
      <c r="D59" s="70">
        <v>1236575511.6600001</v>
      </c>
      <c r="E59" s="70"/>
      <c r="F59" s="70">
        <f>+B59-D59</f>
        <v>121734007.55499983</v>
      </c>
      <c r="G59" s="40"/>
      <c r="H59" s="47">
        <f>IF(D59=0,"n/a",IF(AND(F59/D59&lt;1,F59/D59&gt;-1),F59/D59,"n/a"))</f>
        <v>9.8444459240165622E-2</v>
      </c>
      <c r="I59" s="71"/>
      <c r="J59" s="19"/>
      <c r="K59" s="19"/>
    </row>
    <row r="60" spans="1:11" x14ac:dyDescent="0.2">
      <c r="A60" s="21" t="s">
        <v>10</v>
      </c>
      <c r="B60" s="70">
        <v>846545371.41600001</v>
      </c>
      <c r="C60" s="70"/>
      <c r="D60" s="70">
        <v>771700327.55999994</v>
      </c>
      <c r="E60" s="70"/>
      <c r="F60" s="70">
        <f>+B60-D60</f>
        <v>74845043.856000066</v>
      </c>
      <c r="G60" s="40"/>
      <c r="H60" s="47">
        <f>IF(D60=0,"n/a",IF(AND(F60/D60&lt;1,F60/D60&gt;-1),F60/D60,"n/a"))</f>
        <v>9.6987186843173701E-2</v>
      </c>
      <c r="I60" s="71"/>
      <c r="J60" s="19"/>
      <c r="K60" s="19"/>
    </row>
    <row r="61" spans="1:11" ht="12.75" customHeight="1" x14ac:dyDescent="0.2">
      <c r="A61" s="21" t="s">
        <v>11</v>
      </c>
      <c r="B61" s="70">
        <v>94582762.111000001</v>
      </c>
      <c r="C61" s="70"/>
      <c r="D61" s="70">
        <v>89481854.209999993</v>
      </c>
      <c r="E61" s="70"/>
      <c r="F61" s="70">
        <f>+B61-D61</f>
        <v>5100907.901000008</v>
      </c>
      <c r="G61" s="40"/>
      <c r="H61" s="47">
        <f>IF(D61=0,"n/a",IF(AND(F61/D61&lt;1,F61/D61&gt;-1),F61/D61,"n/a"))</f>
        <v>5.7004941907316434E-2</v>
      </c>
      <c r="I61" s="71"/>
      <c r="J61" s="19"/>
      <c r="K61" s="19"/>
    </row>
    <row r="62" spans="1:11" x14ac:dyDescent="0.2">
      <c r="A62" s="21" t="s">
        <v>12</v>
      </c>
      <c r="B62" s="70">
        <v>6112571.6490000002</v>
      </c>
      <c r="C62" s="70"/>
      <c r="D62" s="70">
        <v>7036226.8600000003</v>
      </c>
      <c r="E62" s="70"/>
      <c r="F62" s="70">
        <f>+B62-D62</f>
        <v>-923655.21100000013</v>
      </c>
      <c r="G62" s="40"/>
      <c r="H62" s="47">
        <f>IF(D62=0,"n/a",IF(AND(F62/D62&lt;1,F62/D62&gt;-1),F62/D62,"n/a"))</f>
        <v>-0.13127138015558526</v>
      </c>
      <c r="I62" s="71"/>
      <c r="J62" s="72"/>
      <c r="K62" s="19"/>
    </row>
    <row r="63" spans="1:11" x14ac:dyDescent="0.2">
      <c r="A63" s="21" t="s">
        <v>13</v>
      </c>
      <c r="B63" s="70">
        <v>974620</v>
      </c>
      <c r="C63" s="73"/>
      <c r="D63" s="70">
        <v>1130080</v>
      </c>
      <c r="E63" s="73"/>
      <c r="F63" s="70">
        <f>+B63-D63</f>
        <v>-155460</v>
      </c>
      <c r="G63" s="74"/>
      <c r="H63" s="47">
        <f>IF(D63=0,"n/a",IF(AND(F63/D63&lt;1,F63/D63&gt;-1),F63/D63,"n/a"))</f>
        <v>-0.13756548208976355</v>
      </c>
      <c r="I63" s="71"/>
      <c r="J63" s="19"/>
      <c r="K63" s="19"/>
    </row>
    <row r="64" spans="1:11" x14ac:dyDescent="0.2">
      <c r="A64" s="19"/>
      <c r="B64" s="75"/>
      <c r="C64" s="76"/>
      <c r="D64" s="75"/>
      <c r="E64" s="76"/>
      <c r="F64" s="75"/>
      <c r="G64" s="77"/>
      <c r="H64" s="78"/>
      <c r="I64" s="8"/>
      <c r="J64" s="8"/>
      <c r="K64" s="8"/>
    </row>
    <row r="65" spans="1:11" ht="12.75" customHeight="1" x14ac:dyDescent="0.2">
      <c r="A65" s="38" t="s">
        <v>15</v>
      </c>
      <c r="B65" s="79">
        <f>SUM(B59:B64)</f>
        <v>2306524844.3910003</v>
      </c>
      <c r="C65" s="70"/>
      <c r="D65" s="79">
        <f>SUM(D59:D64)</f>
        <v>2105924000.29</v>
      </c>
      <c r="E65" s="70"/>
      <c r="F65" s="79">
        <f>SUM(F59:F64)</f>
        <v>200600844.10099992</v>
      </c>
      <c r="G65" s="40"/>
      <c r="H65" s="41">
        <f>IF(D65=0,"n/a",IF(AND(F65/D65&lt;1,F65/D65&gt;-1),F65/D65,"n/a"))</f>
        <v>9.5255500233330279E-2</v>
      </c>
      <c r="I65" s="71"/>
      <c r="J65" s="19"/>
      <c r="K65" s="19"/>
    </row>
    <row r="66" spans="1:11" ht="12.75" customHeight="1" x14ac:dyDescent="0.2">
      <c r="A66" s="21" t="s">
        <v>16</v>
      </c>
      <c r="B66" s="70">
        <v>196132743.655</v>
      </c>
      <c r="C66" s="73"/>
      <c r="D66" s="70">
        <v>193860521.25999999</v>
      </c>
      <c r="E66" s="73"/>
      <c r="F66" s="70">
        <f>+B66-D66</f>
        <v>2272222.3950000107</v>
      </c>
      <c r="G66" s="74"/>
      <c r="H66" s="47">
        <f>IF(D66=0,"n/a",IF(AND(F66/D66&lt;1,F66/D66&gt;-1),F66/D66,"n/a"))</f>
        <v>1.1720913470322168E-2</v>
      </c>
      <c r="I66" s="71"/>
      <c r="J66" s="19"/>
      <c r="K66" s="19"/>
    </row>
    <row r="67" spans="1:11" x14ac:dyDescent="0.2">
      <c r="A67" s="21" t="s">
        <v>17</v>
      </c>
      <c r="B67" s="70">
        <v>488780069</v>
      </c>
      <c r="C67" s="73"/>
      <c r="D67" s="70">
        <v>426773440</v>
      </c>
      <c r="E67" s="73"/>
      <c r="F67" s="70">
        <f>+B67-D67</f>
        <v>62006629</v>
      </c>
      <c r="G67" s="74"/>
      <c r="H67" s="47">
        <f>IF(D67=0,"n/a",IF(AND(F67/D67&lt;1,F67/D67&gt;-1),F67/D67,"n/a"))</f>
        <v>0.14529167747646152</v>
      </c>
      <c r="I67" s="71"/>
      <c r="J67" s="19"/>
      <c r="K67" s="19"/>
    </row>
    <row r="68" spans="1:11" ht="6" customHeight="1" x14ac:dyDescent="0.2">
      <c r="A68" s="8"/>
      <c r="B68" s="80"/>
      <c r="C68" s="70"/>
      <c r="D68" s="80"/>
      <c r="E68" s="70"/>
      <c r="F68" s="80"/>
      <c r="G68" s="40"/>
      <c r="H68" s="81"/>
      <c r="I68" s="8"/>
      <c r="J68" s="8"/>
      <c r="K68" s="8"/>
    </row>
    <row r="69" spans="1:11" ht="13.5" thickBot="1" x14ac:dyDescent="0.25">
      <c r="A69" s="38" t="s">
        <v>26</v>
      </c>
      <c r="B69" s="82">
        <f>SUM(B65:B67)</f>
        <v>2991437657.0460005</v>
      </c>
      <c r="C69" s="70"/>
      <c r="D69" s="82">
        <f>SUM(D65:D67)</f>
        <v>2726557961.5500002</v>
      </c>
      <c r="E69" s="70"/>
      <c r="F69" s="82">
        <f>SUM(F65:F67)</f>
        <v>264879695.49599993</v>
      </c>
      <c r="G69" s="40"/>
      <c r="H69" s="52">
        <f>IF(D69=0,"n/a",IF(AND(F69/D69&lt;1,F69/D69&gt;-1),F69/D69,"n/a"))</f>
        <v>9.7148015641457516E-2</v>
      </c>
      <c r="I69" s="71"/>
      <c r="J69" s="19"/>
      <c r="K69" s="19"/>
    </row>
    <row r="70" spans="1:11" ht="12.75" customHeight="1" thickTop="1" x14ac:dyDescent="0.2">
      <c r="A70" s="8"/>
      <c r="B70" s="83"/>
      <c r="C70" s="84"/>
      <c r="D70" s="83"/>
      <c r="E70" s="84"/>
      <c r="F70" s="83"/>
      <c r="G70" s="84"/>
      <c r="H70" s="83"/>
      <c r="I70" s="64"/>
      <c r="J70" s="8"/>
      <c r="K70" s="8"/>
    </row>
    <row r="71" spans="1:11" s="86" customFormat="1" x14ac:dyDescent="0.2">
      <c r="A71" s="7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11" s="86" customFormat="1" ht="12.75" customHeight="1" x14ac:dyDescent="0.2">
      <c r="A72" s="7" t="s">
        <v>27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N12" sqref="N12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8.5703125" style="2" bestFit="1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53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2024</v>
      </c>
      <c r="C8" s="8"/>
      <c r="D8" s="16">
        <v>2023</v>
      </c>
      <c r="E8" s="8"/>
      <c r="F8" s="17" t="s">
        <v>7</v>
      </c>
      <c r="G8" s="8"/>
      <c r="H8" s="17" t="s">
        <v>8</v>
      </c>
      <c r="I8" s="18"/>
      <c r="J8" s="16">
        <v>2024</v>
      </c>
      <c r="K8" s="16">
        <v>2023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158554750.16</v>
      </c>
      <c r="C10" s="22"/>
      <c r="D10" s="22">
        <v>155887678.31</v>
      </c>
      <c r="E10" s="22"/>
      <c r="F10" s="22">
        <f>B10-D10</f>
        <v>2667071.849999994</v>
      </c>
      <c r="G10" s="24"/>
      <c r="H10" s="23">
        <f>IF(D10=0,"n/a",IF(AND(F10/D10&lt;1,F10/D10&gt;-1),F10/D10,"n/a"))</f>
        <v>1.7108933040212611E-2</v>
      </c>
      <c r="I10" s="25"/>
      <c r="J10" s="26">
        <f>IF(B59=0,"n/a",B10/B59)</f>
        <v>0.14346087503813645</v>
      </c>
      <c r="K10" s="27">
        <f>IF(D59=0,"n/a",D10/D59)</f>
        <v>0.13267539434497228</v>
      </c>
      <c r="M10" s="28"/>
    </row>
    <row r="11" spans="1:13" x14ac:dyDescent="0.2">
      <c r="A11" s="21" t="s">
        <v>10</v>
      </c>
      <c r="B11" s="29">
        <v>98523983.620000005</v>
      </c>
      <c r="C11" s="29"/>
      <c r="D11" s="29">
        <v>95254887.140000001</v>
      </c>
      <c r="E11" s="29"/>
      <c r="F11" s="29">
        <f>B11-D11</f>
        <v>3269096.4800000042</v>
      </c>
      <c r="G11" s="29"/>
      <c r="H11" s="23">
        <f>IF(D11=0,"n/a",IF(AND(F11/D11&lt;1,F11/D11&gt;-1),F11/D11,"n/a"))</f>
        <v>3.4319462005086197E-2</v>
      </c>
      <c r="I11" s="25"/>
      <c r="J11" s="30">
        <f>IF(B60=0,"n/a",B11/B60)</f>
        <v>0.13756494834676464</v>
      </c>
      <c r="K11" s="31">
        <f>IF(D60=0,"n/a",D11/D60)</f>
        <v>0.12715632922894221</v>
      </c>
    </row>
    <row r="12" spans="1:13" x14ac:dyDescent="0.2">
      <c r="A12" s="21" t="s">
        <v>11</v>
      </c>
      <c r="B12" s="29">
        <v>11361676.16</v>
      </c>
      <c r="C12" s="29"/>
      <c r="D12" s="29">
        <v>11369743.07</v>
      </c>
      <c r="E12" s="29"/>
      <c r="F12" s="29">
        <f>B12-D12</f>
        <v>-8066.910000000149</v>
      </c>
      <c r="G12" s="29"/>
      <c r="H12" s="23">
        <f>IF(D12=0,"n/a",IF(AND(F12/D12&lt;1,F12/D12&gt;-1),F12/D12,"n/a"))</f>
        <v>-7.0950679802829963E-4</v>
      </c>
      <c r="I12" s="25"/>
      <c r="J12" s="30">
        <f>IF(B61=0,"n/a",B12/B61)</f>
        <v>0.12743268449868497</v>
      </c>
      <c r="K12" s="31">
        <f>IF(D61=0,"n/a",D12/D61)</f>
        <v>0.11758803123632343</v>
      </c>
    </row>
    <row r="13" spans="1:13" x14ac:dyDescent="0.2">
      <c r="A13" s="21" t="s">
        <v>12</v>
      </c>
      <c r="B13" s="29">
        <v>2121751.56</v>
      </c>
      <c r="C13" s="29"/>
      <c r="D13" s="29">
        <v>1630992.17</v>
      </c>
      <c r="E13" s="29"/>
      <c r="F13" s="29">
        <f>B13-D13</f>
        <v>490759.39000000013</v>
      </c>
      <c r="G13" s="29"/>
      <c r="H13" s="23">
        <f>IF(D13=0,"n/a",IF(AND(F13/D13&lt;1,F13/D13&gt;-1),F13/D13,"n/a"))</f>
        <v>0.3008962268653933</v>
      </c>
      <c r="I13" s="25"/>
      <c r="J13" s="30">
        <f>IF(B62=0,"n/a",B13/B62)</f>
        <v>0.38872031768852017</v>
      </c>
      <c r="K13" s="31">
        <f>IF(D62=0,"n/a",D13/D62)</f>
        <v>0.30039230041441461</v>
      </c>
      <c r="L13" s="32"/>
    </row>
    <row r="14" spans="1:13" x14ac:dyDescent="0.2">
      <c r="A14" s="21" t="s">
        <v>13</v>
      </c>
      <c r="B14" s="29">
        <v>40433.67</v>
      </c>
      <c r="C14" s="33"/>
      <c r="D14" s="29">
        <v>35959.410000000003</v>
      </c>
      <c r="E14" s="29"/>
      <c r="F14" s="29">
        <f>B14-D14</f>
        <v>4474.2599999999948</v>
      </c>
      <c r="G14" s="33"/>
      <c r="H14" s="23">
        <f>IF(D14=0,"n/a",IF(AND(F14/D14&lt;1,F14/D14&gt;-1),F14/D14,"n/a"))</f>
        <v>0.1244252895139268</v>
      </c>
      <c r="I14" s="34"/>
      <c r="J14" s="30">
        <f>IF(B63=0,"n/a",B14/B63)</f>
        <v>4.7196449206849456E-2</v>
      </c>
      <c r="K14" s="31">
        <f>IF(D63=0,"n/a",D14/D63)</f>
        <v>5.5527192711550342E-2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270602595.17000002</v>
      </c>
      <c r="C16" s="29"/>
      <c r="D16" s="39">
        <f>SUM(D10:D15)</f>
        <v>264179260.09999996</v>
      </c>
      <c r="E16" s="29"/>
      <c r="F16" s="39">
        <f>SUM(F10:F15)</f>
        <v>6423335.0699999984</v>
      </c>
      <c r="G16" s="40"/>
      <c r="H16" s="41">
        <f>IF(D16=0,"n/a",IF(AND(F16/D16&lt;1,F16/D16&gt;-1),F16/D16,"n/a"))</f>
        <v>2.4314304868476688E-2</v>
      </c>
      <c r="I16" s="25"/>
      <c r="J16" s="42">
        <f>IF(B65=0,"n/a",B16/B65)</f>
        <v>0.14116784384427777</v>
      </c>
      <c r="K16" s="42">
        <f>IF(D65=0,"n/a",D16/D65)</f>
        <v>0.13034044242245038</v>
      </c>
    </row>
    <row r="17" spans="1:13" x14ac:dyDescent="0.2">
      <c r="A17" s="21" t="s">
        <v>16</v>
      </c>
      <c r="B17" s="29">
        <v>2314720.5099999998</v>
      </c>
      <c r="C17" s="29"/>
      <c r="D17" s="29">
        <v>2430842.77</v>
      </c>
      <c r="E17" s="29"/>
      <c r="F17" s="29">
        <f>B17-D17</f>
        <v>-116122.26000000024</v>
      </c>
      <c r="G17" s="29"/>
      <c r="H17" s="23">
        <f>IF(D17=0,"n/a",IF(AND(F17/D17&lt;1,F17/D17&gt;-1),F17/D17,"n/a"))</f>
        <v>-4.7770370602784912E-2</v>
      </c>
      <c r="I17" s="34"/>
      <c r="J17" s="31">
        <f>IF(B66=0,"n/a",B17/B66)</f>
        <v>1.1663994259055611E-2</v>
      </c>
      <c r="K17" s="31">
        <f>IF(D66=0,"n/a",D17/D66)</f>
        <v>1.3834234755291256E-2</v>
      </c>
    </row>
    <row r="18" spans="1:13" ht="12.75" customHeight="1" x14ac:dyDescent="0.2">
      <c r="A18" s="21" t="s">
        <v>17</v>
      </c>
      <c r="B18" s="29">
        <v>37494383.009999998</v>
      </c>
      <c r="C18" s="33"/>
      <c r="D18" s="29">
        <v>29429853.920000002</v>
      </c>
      <c r="E18" s="29"/>
      <c r="F18" s="29">
        <f>B18-D18</f>
        <v>8064529.0899999961</v>
      </c>
      <c r="G18" s="33"/>
      <c r="H18" s="23">
        <f>IF(D18=0,"n/a",IF(AND(F18/D18&lt;1,F18/D18&gt;-1),F18/D18,"n/a"))</f>
        <v>0.2740254542860468</v>
      </c>
      <c r="I18" s="25"/>
      <c r="J18" s="42">
        <f>IF(B67=0,"n/a",B18/B67)</f>
        <v>4.8163898407208375E-2</v>
      </c>
      <c r="K18" s="42">
        <f>IF(D67=0,"n/a",D18/D67)</f>
        <v>7.4164600476338188E-2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310411698.69</v>
      </c>
      <c r="C20" s="29"/>
      <c r="D20" s="29">
        <f>SUM(D16:D18)</f>
        <v>296039956.78999996</v>
      </c>
      <c r="E20" s="29"/>
      <c r="F20" s="29">
        <f>SUM(F16:F18)</f>
        <v>14371741.899999995</v>
      </c>
      <c r="G20" s="29"/>
      <c r="H20" s="47">
        <f>IF(D20=0,"n/a",IF(AND(F20/D20&lt;1,F20/D20&gt;-1),F20/D20,"n/a"))</f>
        <v>4.8546628826171556E-2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988123.39</v>
      </c>
      <c r="C22" s="29"/>
      <c r="D22" s="29">
        <v>13135761.449999999</v>
      </c>
      <c r="E22" s="29"/>
      <c r="F22" s="29">
        <f>B22-D22</f>
        <v>-12147638.059999999</v>
      </c>
      <c r="G22" s="29"/>
      <c r="H22" s="23">
        <f>IF(D22=0,"n/a",IF(AND(F22/D22&lt;1,F22/D22&gt;-1),F22/D22,"n/a"))</f>
        <v>-0.92477608597254168</v>
      </c>
      <c r="I22" s="34"/>
      <c r="J22" s="49"/>
      <c r="K22" s="49"/>
    </row>
    <row r="23" spans="1:13" x14ac:dyDescent="0.2">
      <c r="A23" s="21" t="s">
        <v>20</v>
      </c>
      <c r="B23" s="29">
        <v>1228839.7</v>
      </c>
      <c r="C23" s="29"/>
      <c r="D23" s="29">
        <v>2048310.16</v>
      </c>
      <c r="E23" s="29"/>
      <c r="F23" s="29">
        <f>B23-D23</f>
        <v>-819470.46</v>
      </c>
      <c r="G23" s="29"/>
      <c r="H23" s="23">
        <f>IF(D23=0,"n/a",IF(AND(F23/D23&lt;1,F23/D23&gt;-1),F23/D23,"n/a"))</f>
        <v>-0.40007147159783651</v>
      </c>
      <c r="I23" s="34"/>
      <c r="J23" s="49"/>
      <c r="K23" s="49"/>
    </row>
    <row r="24" spans="1:13" x14ac:dyDescent="0.2">
      <c r="A24" s="21" t="s">
        <v>21</v>
      </c>
      <c r="B24" s="29">
        <v>197700.28</v>
      </c>
      <c r="C24" s="29"/>
      <c r="D24" s="29">
        <v>-9936107.1099999994</v>
      </c>
      <c r="E24" s="29"/>
      <c r="F24" s="29">
        <f>B24-D24</f>
        <v>10133807.389999999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2823531.77</v>
      </c>
      <c r="C25" s="33"/>
      <c r="D25" s="39">
        <v>4024483.89</v>
      </c>
      <c r="E25" s="29"/>
      <c r="F25" s="39">
        <f>B25-D25</f>
        <v>-1200952.1200000001</v>
      </c>
      <c r="G25" s="33"/>
      <c r="H25" s="41">
        <f>IF(D25=0,"n/a",IF(AND(F25/D25&lt;1,F25/D25&gt;-1),F25/D25,"n/a"))</f>
        <v>-0.29841146164955829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5238195.1399999997</v>
      </c>
      <c r="C26" s="29"/>
      <c r="D26" s="39">
        <f>SUM(D22:D25)</f>
        <v>9272448.3900000006</v>
      </c>
      <c r="E26" s="29"/>
      <c r="F26" s="39">
        <f>SUM(F22:F25)</f>
        <v>-4034253.2500000009</v>
      </c>
      <c r="G26" s="29"/>
      <c r="H26" s="41">
        <f>IF(D26=0,"n/a",IF(AND(F26/D26&lt;1,F26/D26&gt;-1),F26/D26,"n/a"))</f>
        <v>-0.43507961223605157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315649893.82999998</v>
      </c>
      <c r="C28" s="22"/>
      <c r="D28" s="51">
        <f>+D26+D20</f>
        <v>305312405.17999995</v>
      </c>
      <c r="E28" s="22"/>
      <c r="F28" s="51">
        <f>+F26+F20</f>
        <v>10337488.649999995</v>
      </c>
      <c r="G28" s="29"/>
      <c r="H28" s="52">
        <f>IF(D28=0,"n/a",IF(AND(F28/D28&lt;1,F28/D28&gt;-1),F28/D28,"n/a"))</f>
        <v>3.3858724619805165E-2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30</v>
      </c>
      <c r="B31" s="22">
        <v>-986260.79</v>
      </c>
      <c r="C31" s="22"/>
      <c r="D31" s="22">
        <v>0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31</v>
      </c>
      <c r="B32" s="29">
        <v>10960693.789999999</v>
      </c>
      <c r="C32" s="29"/>
      <c r="D32" s="29">
        <v>10230507.439999999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32</v>
      </c>
      <c r="B33" s="29">
        <v>-8628792.6899999995</v>
      </c>
      <c r="C33" s="29"/>
      <c r="D33" s="29">
        <v>-8133540.9199999999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33</v>
      </c>
      <c r="B34" s="29">
        <v>9194248.4900000002</v>
      </c>
      <c r="C34" s="29"/>
      <c r="D34" s="29">
        <v>10202478.43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">
      <c r="A35" s="21" t="s">
        <v>34</v>
      </c>
      <c r="B35" s="29">
        <v>-621.38</v>
      </c>
      <c r="C35" s="29"/>
      <c r="D35" s="29">
        <v>-32907.19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">
      <c r="A36" s="21" t="s">
        <v>35</v>
      </c>
      <c r="B36" s="29">
        <v>6451284.3200000003</v>
      </c>
      <c r="C36" s="29"/>
      <c r="D36" s="29">
        <v>4347438.2699999996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">
      <c r="A37" s="21" t="s">
        <v>36</v>
      </c>
      <c r="B37" s="29">
        <v>14155270.890000001</v>
      </c>
      <c r="C37" s="29"/>
      <c r="D37" s="29">
        <v>371452.96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37</v>
      </c>
      <c r="B38" s="29">
        <v>2549007.64</v>
      </c>
      <c r="C38" s="29"/>
      <c r="D38" s="29">
        <v>5172780.18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38</v>
      </c>
      <c r="B39" s="29">
        <v>1082029.8400000001</v>
      </c>
      <c r="C39" s="29"/>
      <c r="D39" s="29">
        <v>0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">
      <c r="A40" s="21" t="s">
        <v>39</v>
      </c>
      <c r="B40" s="29">
        <v>0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40</v>
      </c>
      <c r="B41" s="29">
        <v>11917.65</v>
      </c>
      <c r="C41" s="29"/>
      <c r="D41" s="29">
        <v>-1892.76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41</v>
      </c>
      <c r="B42" s="29">
        <v>-2456883.33</v>
      </c>
      <c r="C42" s="29"/>
      <c r="D42" s="29">
        <v>-2126565.62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42</v>
      </c>
      <c r="B43" s="29">
        <v>2513148.997</v>
      </c>
      <c r="C43" s="29"/>
      <c r="D43" s="29">
        <v>2867599.69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 t="s">
        <v>43</v>
      </c>
      <c r="B44" s="29">
        <v>-172488.59700000001</v>
      </c>
      <c r="C44" s="29"/>
      <c r="D44" s="29">
        <v>-119740.56</v>
      </c>
      <c r="E44" s="22"/>
      <c r="F44" s="22"/>
      <c r="G44" s="29"/>
      <c r="H44" s="29"/>
      <c r="I44" s="24"/>
      <c r="J44" s="24"/>
      <c r="K44" s="24"/>
    </row>
    <row r="45" spans="1:13" x14ac:dyDescent="0.2">
      <c r="A45" s="21" t="s">
        <v>44</v>
      </c>
      <c r="B45" s="29">
        <v>4412934.55</v>
      </c>
      <c r="C45" s="29"/>
      <c r="D45" s="29">
        <v>4801213.93</v>
      </c>
      <c r="E45" s="22"/>
      <c r="F45" s="22"/>
      <c r="G45" s="29"/>
      <c r="H45" s="29"/>
      <c r="I45" s="24"/>
      <c r="J45" s="24"/>
      <c r="K45" s="24"/>
    </row>
    <row r="46" spans="1:13" x14ac:dyDescent="0.2">
      <c r="A46" s="21" t="s">
        <v>45</v>
      </c>
      <c r="B46" s="29">
        <v>3155883.07</v>
      </c>
      <c r="C46" s="29"/>
      <c r="D46" s="29">
        <v>2774835.66</v>
      </c>
      <c r="E46" s="22"/>
      <c r="F46" s="22"/>
      <c r="G46" s="29"/>
      <c r="H46" s="29"/>
      <c r="I46" s="24"/>
      <c r="J46" s="24"/>
      <c r="K46" s="24"/>
    </row>
    <row r="47" spans="1:13" x14ac:dyDescent="0.2">
      <c r="A47" s="21" t="s">
        <v>46</v>
      </c>
      <c r="B47" s="29">
        <v>2193999.44</v>
      </c>
      <c r="C47" s="29"/>
      <c r="D47" s="29">
        <v>0</v>
      </c>
      <c r="E47" s="22"/>
      <c r="F47" s="22"/>
      <c r="G47" s="29"/>
      <c r="H47" s="29"/>
      <c r="I47" s="24"/>
      <c r="J47" s="24"/>
      <c r="K47" s="24"/>
    </row>
    <row r="48" spans="1:13" x14ac:dyDescent="0.2">
      <c r="A48" s="21" t="s">
        <v>47</v>
      </c>
      <c r="B48" s="29">
        <v>5395130.1500000004</v>
      </c>
      <c r="C48" s="59"/>
      <c r="D48" s="29">
        <v>4346671.18</v>
      </c>
      <c r="E48" s="60"/>
      <c r="F48" s="60"/>
      <c r="G48" s="61"/>
      <c r="H48" s="61"/>
      <c r="I48" s="8"/>
      <c r="J48" s="8"/>
      <c r="K48" s="8"/>
    </row>
    <row r="49" spans="1:11" x14ac:dyDescent="0.2">
      <c r="A49" s="21" t="s">
        <v>48</v>
      </c>
      <c r="B49" s="29">
        <v>15056193.41</v>
      </c>
      <c r="C49" s="59"/>
      <c r="D49" s="29">
        <v>14778972.25</v>
      </c>
      <c r="E49" s="60"/>
      <c r="F49" s="60"/>
      <c r="G49" s="61"/>
      <c r="H49" s="61"/>
      <c r="I49" s="8"/>
      <c r="J49" s="8"/>
      <c r="K49" s="8"/>
    </row>
    <row r="50" spans="1:11" x14ac:dyDescent="0.2">
      <c r="A50" s="21" t="s">
        <v>49</v>
      </c>
      <c r="B50" s="29">
        <v>13945695.34</v>
      </c>
      <c r="C50" s="59"/>
      <c r="D50" s="29">
        <v>0</v>
      </c>
      <c r="E50" s="60"/>
      <c r="F50" s="60"/>
      <c r="G50" s="61"/>
      <c r="H50" s="61"/>
      <c r="I50" s="8"/>
      <c r="J50" s="8"/>
      <c r="K50" s="8"/>
    </row>
    <row r="51" spans="1:11" x14ac:dyDescent="0.2">
      <c r="A51" s="21" t="s">
        <v>50</v>
      </c>
      <c r="B51" s="29">
        <v>568363.1</v>
      </c>
      <c r="C51" s="59"/>
      <c r="D51" s="29">
        <v>0</v>
      </c>
      <c r="E51" s="60"/>
      <c r="F51" s="60"/>
      <c r="G51" s="61"/>
      <c r="H51" s="61"/>
      <c r="I51" s="8"/>
      <c r="J51" s="8"/>
      <c r="K51" s="8"/>
    </row>
    <row r="52" spans="1:11" x14ac:dyDescent="0.2">
      <c r="A52" s="21" t="s">
        <v>51</v>
      </c>
      <c r="B52" s="29">
        <v>-1025.6099999999999</v>
      </c>
      <c r="C52" s="59"/>
      <c r="D52" s="29">
        <v>-1500243.83</v>
      </c>
      <c r="E52" s="60"/>
      <c r="F52" s="60"/>
      <c r="G52" s="61"/>
      <c r="H52" s="61"/>
      <c r="I52" s="8"/>
      <c r="J52" s="8"/>
      <c r="K52" s="8"/>
    </row>
    <row r="53" spans="1:11" x14ac:dyDescent="0.2">
      <c r="A53" s="21" t="s">
        <v>52</v>
      </c>
      <c r="B53" s="29">
        <v>-3067481.73</v>
      </c>
      <c r="C53" s="59"/>
      <c r="D53" s="29">
        <v>-241523.36</v>
      </c>
      <c r="E53" s="60"/>
      <c r="F53" s="60"/>
      <c r="G53" s="61"/>
      <c r="H53" s="61"/>
      <c r="I53" s="8"/>
      <c r="J53" s="8"/>
      <c r="K53" s="8"/>
    </row>
    <row r="54" spans="1:11" x14ac:dyDescent="0.2">
      <c r="A54" s="21"/>
      <c r="B54" s="29"/>
      <c r="C54" s="59"/>
      <c r="D54" s="29"/>
      <c r="E54" s="60"/>
      <c r="F54" s="60"/>
      <c r="G54" s="61"/>
      <c r="H54" s="61"/>
      <c r="I54" s="8"/>
      <c r="J54" s="8"/>
      <c r="K54" s="8"/>
    </row>
    <row r="55" spans="1:11" ht="12.75" customHeight="1" x14ac:dyDescent="0.2">
      <c r="A55" s="21"/>
      <c r="B55" s="60"/>
      <c r="C55" s="60"/>
      <c r="D55" s="60"/>
      <c r="E55" s="60"/>
      <c r="F55" s="62" t="s">
        <v>29</v>
      </c>
      <c r="G55" s="10"/>
      <c r="H55" s="10"/>
      <c r="I55" s="8"/>
      <c r="J55" s="8"/>
      <c r="K55" s="8"/>
    </row>
    <row r="56" spans="1:11" x14ac:dyDescent="0.2">
      <c r="A56" s="8"/>
      <c r="B56" s="63" t="s">
        <v>5</v>
      </c>
      <c r="C56" s="60"/>
      <c r="D56" s="63" t="s">
        <v>5</v>
      </c>
      <c r="E56" s="60"/>
      <c r="F56" s="60"/>
      <c r="G56" s="8"/>
      <c r="H56" s="8"/>
      <c r="I56" s="64"/>
      <c r="J56" s="8"/>
      <c r="K56" s="8"/>
    </row>
    <row r="57" spans="1:11" x14ac:dyDescent="0.2">
      <c r="A57" s="15" t="s">
        <v>25</v>
      </c>
      <c r="B57" s="16">
        <v>2024</v>
      </c>
      <c r="C57" s="60"/>
      <c r="D57" s="16">
        <v>2023</v>
      </c>
      <c r="E57" s="61"/>
      <c r="F57" s="65" t="s">
        <v>7</v>
      </c>
      <c r="G57" s="8"/>
      <c r="H57" s="17" t="s">
        <v>8</v>
      </c>
      <c r="I57" s="14"/>
      <c r="J57" s="8"/>
      <c r="K57" s="8"/>
    </row>
    <row r="58" spans="1:11" ht="6" customHeight="1" x14ac:dyDescent="0.2">
      <c r="A58" s="19"/>
      <c r="B58" s="66"/>
      <c r="C58" s="67"/>
      <c r="D58" s="69"/>
      <c r="E58" s="68"/>
      <c r="F58" s="69"/>
      <c r="G58" s="68"/>
      <c r="H58" s="69"/>
      <c r="I58" s="20"/>
      <c r="J58" s="19"/>
      <c r="K58" s="19"/>
    </row>
    <row r="59" spans="1:11" ht="12.75" customHeight="1" x14ac:dyDescent="0.2">
      <c r="A59" s="21" t="s">
        <v>9</v>
      </c>
      <c r="B59" s="70">
        <v>1105212484.7130001</v>
      </c>
      <c r="C59" s="70"/>
      <c r="D59" s="70">
        <v>1174955454.8499999</v>
      </c>
      <c r="E59" s="70"/>
      <c r="F59" s="70">
        <f>+B59-D59</f>
        <v>-69742970.136999846</v>
      </c>
      <c r="G59" s="40"/>
      <c r="H59" s="47">
        <f>IF(D59=0,"n/a",IF(AND(F59/D59&lt;1,F59/D59&gt;-1),F59/D59,"n/a"))</f>
        <v>-5.9357969571623925E-2</v>
      </c>
      <c r="I59" s="71"/>
      <c r="J59" s="19"/>
      <c r="K59" s="19"/>
    </row>
    <row r="60" spans="1:11" x14ac:dyDescent="0.2">
      <c r="A60" s="21" t="s">
        <v>10</v>
      </c>
      <c r="B60" s="70">
        <v>716199764.57700002</v>
      </c>
      <c r="C60" s="70"/>
      <c r="D60" s="70">
        <v>749116365.00999999</v>
      </c>
      <c r="E60" s="70"/>
      <c r="F60" s="70">
        <f>+B60-D60</f>
        <v>-32916600.432999969</v>
      </c>
      <c r="G60" s="40"/>
      <c r="H60" s="47">
        <f>IF(D60=0,"n/a",IF(AND(F60/D60&lt;1,F60/D60&gt;-1),F60/D60,"n/a"))</f>
        <v>-4.3940570478073274E-2</v>
      </c>
      <c r="I60" s="71"/>
      <c r="J60" s="19"/>
      <c r="K60" s="19"/>
    </row>
    <row r="61" spans="1:11" ht="12.75" customHeight="1" x14ac:dyDescent="0.2">
      <c r="A61" s="21" t="s">
        <v>11</v>
      </c>
      <c r="B61" s="70">
        <v>89158257.982999995</v>
      </c>
      <c r="C61" s="70"/>
      <c r="D61" s="70">
        <v>96691329.469999999</v>
      </c>
      <c r="E61" s="70"/>
      <c r="F61" s="70">
        <f>+B61-D61</f>
        <v>-7533071.4870000035</v>
      </c>
      <c r="G61" s="40"/>
      <c r="H61" s="47">
        <f>IF(D61=0,"n/a",IF(AND(F61/D61&lt;1,F61/D61&gt;-1),F61/D61,"n/a"))</f>
        <v>-7.7908448754314186E-2</v>
      </c>
      <c r="I61" s="71"/>
      <c r="J61" s="19"/>
      <c r="K61" s="19"/>
    </row>
    <row r="62" spans="1:11" x14ac:dyDescent="0.2">
      <c r="A62" s="21" t="s">
        <v>12</v>
      </c>
      <c r="B62" s="70">
        <v>5458298.585</v>
      </c>
      <c r="C62" s="70"/>
      <c r="D62" s="70">
        <v>5429540.5300000003</v>
      </c>
      <c r="E62" s="70"/>
      <c r="F62" s="70">
        <f>+B62-D62</f>
        <v>28758.054999999702</v>
      </c>
      <c r="G62" s="40"/>
      <c r="H62" s="47">
        <f>IF(D62=0,"n/a",IF(AND(F62/D62&lt;1,F62/D62&gt;-1),F62/D62,"n/a"))</f>
        <v>5.2965909069288596E-3</v>
      </c>
      <c r="I62" s="71"/>
      <c r="J62" s="72"/>
      <c r="K62" s="19"/>
    </row>
    <row r="63" spans="1:11" x14ac:dyDescent="0.2">
      <c r="A63" s="21" t="s">
        <v>13</v>
      </c>
      <c r="B63" s="70">
        <v>856710</v>
      </c>
      <c r="C63" s="73"/>
      <c r="D63" s="70">
        <v>647600</v>
      </c>
      <c r="E63" s="73"/>
      <c r="F63" s="70">
        <f>+B63-D63</f>
        <v>209110</v>
      </c>
      <c r="G63" s="74"/>
      <c r="H63" s="47">
        <f>IF(D63=0,"n/a",IF(AND(F63/D63&lt;1,F63/D63&gt;-1),F63/D63,"n/a"))</f>
        <v>0.32289993823347746</v>
      </c>
      <c r="I63" s="71"/>
      <c r="J63" s="19"/>
      <c r="K63" s="19"/>
    </row>
    <row r="64" spans="1:11" x14ac:dyDescent="0.2">
      <c r="A64" s="19"/>
      <c r="B64" s="75"/>
      <c r="C64" s="76"/>
      <c r="D64" s="75"/>
      <c r="E64" s="76"/>
      <c r="F64" s="75"/>
      <c r="G64" s="77"/>
      <c r="H64" s="78"/>
      <c r="I64" s="8"/>
      <c r="J64" s="8"/>
      <c r="K64" s="8"/>
    </row>
    <row r="65" spans="1:11" ht="12.75" customHeight="1" x14ac:dyDescent="0.2">
      <c r="A65" s="38" t="s">
        <v>15</v>
      </c>
      <c r="B65" s="79">
        <f>SUM(B59:B64)</f>
        <v>1916885515.858</v>
      </c>
      <c r="C65" s="70"/>
      <c r="D65" s="79">
        <f>SUM(D59:D64)</f>
        <v>2026840289.8599999</v>
      </c>
      <c r="E65" s="70"/>
      <c r="F65" s="79">
        <f>SUM(F59:F64)</f>
        <v>-109954774.00199983</v>
      </c>
      <c r="G65" s="40"/>
      <c r="H65" s="41">
        <f>IF(D65=0,"n/a",IF(AND(F65/D65&lt;1,F65/D65&gt;-1),F65/D65,"n/a"))</f>
        <v>-5.424935282374653E-2</v>
      </c>
      <c r="I65" s="71"/>
      <c r="J65" s="19"/>
      <c r="K65" s="19"/>
    </row>
    <row r="66" spans="1:11" ht="12.75" customHeight="1" x14ac:dyDescent="0.2">
      <c r="A66" s="21" t="s">
        <v>16</v>
      </c>
      <c r="B66" s="70">
        <v>198450072.81299999</v>
      </c>
      <c r="C66" s="73"/>
      <c r="D66" s="70">
        <v>175712123.80000001</v>
      </c>
      <c r="E66" s="73"/>
      <c r="F66" s="70">
        <f>+B66-D66</f>
        <v>22737949.012999982</v>
      </c>
      <c r="G66" s="74"/>
      <c r="H66" s="47">
        <f>IF(D66=0,"n/a",IF(AND(F66/D66&lt;1,F66/D66&gt;-1),F66/D66,"n/a"))</f>
        <v>0.12940455400152634</v>
      </c>
      <c r="I66" s="71"/>
      <c r="J66" s="19"/>
      <c r="K66" s="19"/>
    </row>
    <row r="67" spans="1:11" x14ac:dyDescent="0.2">
      <c r="A67" s="21" t="s">
        <v>17</v>
      </c>
      <c r="B67" s="70">
        <v>778474838</v>
      </c>
      <c r="C67" s="73"/>
      <c r="D67" s="70">
        <v>396818074</v>
      </c>
      <c r="E67" s="73"/>
      <c r="F67" s="70">
        <f>+B67-D67</f>
        <v>381656764</v>
      </c>
      <c r="G67" s="74"/>
      <c r="H67" s="47">
        <f>IF(D67=0,"n/a",IF(AND(F67/D67&lt;1,F67/D67&gt;-1),F67/D67,"n/a"))</f>
        <v>0.96179279374255522</v>
      </c>
      <c r="I67" s="71"/>
      <c r="J67" s="19"/>
      <c r="K67" s="19"/>
    </row>
    <row r="68" spans="1:11" ht="6" customHeight="1" x14ac:dyDescent="0.2">
      <c r="A68" s="8"/>
      <c r="B68" s="80"/>
      <c r="C68" s="70"/>
      <c r="D68" s="80"/>
      <c r="E68" s="70"/>
      <c r="F68" s="80"/>
      <c r="G68" s="40"/>
      <c r="H68" s="81"/>
      <c r="I68" s="8"/>
      <c r="J68" s="8"/>
      <c r="K68" s="8"/>
    </row>
    <row r="69" spans="1:11" ht="13.5" thickBot="1" x14ac:dyDescent="0.25">
      <c r="A69" s="38" t="s">
        <v>26</v>
      </c>
      <c r="B69" s="82">
        <f>SUM(B65:B67)</f>
        <v>2893810426.671</v>
      </c>
      <c r="C69" s="70"/>
      <c r="D69" s="82">
        <f>SUM(D65:D67)</f>
        <v>2599370487.6599998</v>
      </c>
      <c r="E69" s="70"/>
      <c r="F69" s="82">
        <f>SUM(F65:F67)</f>
        <v>294439939.01100016</v>
      </c>
      <c r="G69" s="40"/>
      <c r="H69" s="52">
        <f>IF(D69=0,"n/a",IF(AND(F69/D69&lt;1,F69/D69&gt;-1),F69/D69,"n/a"))</f>
        <v>0.11327355619708536</v>
      </c>
      <c r="I69" s="71"/>
      <c r="J69" s="19"/>
      <c r="K69" s="19"/>
    </row>
    <row r="70" spans="1:11" ht="12.75" customHeight="1" thickTop="1" x14ac:dyDescent="0.2">
      <c r="A70" s="8"/>
      <c r="B70" s="83"/>
      <c r="C70" s="84"/>
      <c r="D70" s="83"/>
      <c r="E70" s="84"/>
      <c r="F70" s="83"/>
      <c r="G70" s="84"/>
      <c r="H70" s="83"/>
      <c r="I70" s="64"/>
      <c r="J70" s="8"/>
      <c r="K70" s="8"/>
    </row>
    <row r="71" spans="1:11" s="86" customFormat="1" x14ac:dyDescent="0.2">
      <c r="A71" s="7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11" s="86" customFormat="1" ht="12.75" customHeight="1" x14ac:dyDescent="0.2">
      <c r="A72" s="7" t="s">
        <v>27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Normal="100" workbookViewId="0">
      <pane xSplit="1" ySplit="9" topLeftCell="B10" activePane="bottomRight" state="frozen"/>
      <selection activeCell="A44" sqref="A44"/>
      <selection pane="topRight" activeCell="A44" sqref="A44"/>
      <selection pane="bottomLeft" activeCell="A44" sqref="A44"/>
      <selection pane="bottomRight" activeCell="B35" sqref="B35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customWidth="1"/>
    <col min="9" max="9" width="0.7109375" style="2" customWidth="1"/>
    <col min="10" max="10" width="7.7109375" style="2" customWidth="1"/>
    <col min="11" max="11" width="8.5703125" style="2" bestFit="1" customWidth="1"/>
    <col min="12" max="12" width="9.140625" style="2"/>
    <col min="13" max="13" width="16.42578125" style="2" bestFit="1" customWidth="1"/>
    <col min="14" max="16384" width="9.1406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54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3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">
      <c r="A8" s="15" t="s">
        <v>6</v>
      </c>
      <c r="B8" s="16">
        <v>2024</v>
      </c>
      <c r="C8" s="8"/>
      <c r="D8" s="16">
        <v>2023</v>
      </c>
      <c r="E8" s="8"/>
      <c r="F8" s="17" t="s">
        <v>7</v>
      </c>
      <c r="G8" s="8"/>
      <c r="H8" s="17" t="s">
        <v>8</v>
      </c>
      <c r="I8" s="18"/>
      <c r="J8" s="16">
        <v>2024</v>
      </c>
      <c r="K8" s="16">
        <v>2023</v>
      </c>
    </row>
    <row r="9" spans="1:13" ht="6.6" customHeight="1" x14ac:dyDescent="0.2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">
      <c r="A10" s="21" t="s">
        <v>9</v>
      </c>
      <c r="B10" s="22">
        <v>156084140.56</v>
      </c>
      <c r="C10" s="22"/>
      <c r="D10" s="22">
        <v>154477845.74000001</v>
      </c>
      <c r="E10" s="22"/>
      <c r="F10" s="22">
        <f>B10-D10</f>
        <v>1606294.8199999928</v>
      </c>
      <c r="G10" s="24"/>
      <c r="H10" s="23">
        <f>IF(D10=0,"n/a",IF(AND(F10/D10&lt;1,F10/D10&gt;-1),F10/D10,"n/a"))</f>
        <v>1.0398221261471566E-2</v>
      </c>
      <c r="I10" s="25"/>
      <c r="J10" s="26">
        <f>IF(B59=0,"n/a",B10/B59)</f>
        <v>0.14413045234427185</v>
      </c>
      <c r="K10" s="27">
        <f>IF(D59=0,"n/a",D10/D59)</f>
        <v>0.13352555694980128</v>
      </c>
      <c r="M10" s="28"/>
    </row>
    <row r="11" spans="1:13" x14ac:dyDescent="0.2">
      <c r="A11" s="21" t="s">
        <v>10</v>
      </c>
      <c r="B11" s="29">
        <v>97536247.969999999</v>
      </c>
      <c r="C11" s="29"/>
      <c r="D11" s="29">
        <v>96562786.920000002</v>
      </c>
      <c r="E11" s="29"/>
      <c r="F11" s="29">
        <f>B11-D11</f>
        <v>973461.04999999702</v>
      </c>
      <c r="G11" s="29"/>
      <c r="H11" s="23">
        <f>IF(D11=0,"n/a",IF(AND(F11/D11&lt;1,F11/D11&gt;-1),F11/D11,"n/a"))</f>
        <v>1.0081120077929053E-2</v>
      </c>
      <c r="I11" s="25"/>
      <c r="J11" s="30">
        <f>IF(B60=0,"n/a",B11/B60)</f>
        <v>0.13849514945354061</v>
      </c>
      <c r="K11" s="31">
        <f>IF(D60=0,"n/a",D11/D60)</f>
        <v>0.12971404046000942</v>
      </c>
    </row>
    <row r="12" spans="1:13" x14ac:dyDescent="0.2">
      <c r="A12" s="21" t="s">
        <v>11</v>
      </c>
      <c r="B12" s="29">
        <v>10583796.43</v>
      </c>
      <c r="C12" s="29"/>
      <c r="D12" s="29">
        <v>11434017.83</v>
      </c>
      <c r="E12" s="29"/>
      <c r="F12" s="29">
        <f>B12-D12</f>
        <v>-850221.40000000037</v>
      </c>
      <c r="G12" s="29"/>
      <c r="H12" s="23">
        <f>IF(D12=0,"n/a",IF(AND(F12/D12&lt;1,F12/D12&gt;-1),F12/D12,"n/a"))</f>
        <v>-7.4358935996166831E-2</v>
      </c>
      <c r="I12" s="25"/>
      <c r="J12" s="30">
        <f>IF(B61=0,"n/a",B12/B61)</f>
        <v>0.1293254065262166</v>
      </c>
      <c r="K12" s="31">
        <f>IF(D61=0,"n/a",D12/D61)</f>
        <v>0.12371689624288615</v>
      </c>
    </row>
    <row r="13" spans="1:13" x14ac:dyDescent="0.2">
      <c r="A13" s="21" t="s">
        <v>12</v>
      </c>
      <c r="B13" s="29">
        <v>2418893.85</v>
      </c>
      <c r="C13" s="29"/>
      <c r="D13" s="29">
        <v>1707880.25</v>
      </c>
      <c r="E13" s="29"/>
      <c r="F13" s="29">
        <f>B13-D13</f>
        <v>711013.60000000009</v>
      </c>
      <c r="G13" s="29"/>
      <c r="H13" s="23">
        <f>IF(D13=0,"n/a",IF(AND(F13/D13&lt;1,F13/D13&gt;-1),F13/D13,"n/a"))</f>
        <v>0.41631349738952722</v>
      </c>
      <c r="I13" s="25"/>
      <c r="J13" s="30">
        <f>IF(B62=0,"n/a",B13/B62)</f>
        <v>0.36326257416785368</v>
      </c>
      <c r="K13" s="31">
        <f>IF(D62=0,"n/a",D13/D62)</f>
        <v>0.31037561741205505</v>
      </c>
      <c r="L13" s="32"/>
    </row>
    <row r="14" spans="1:13" x14ac:dyDescent="0.2">
      <c r="A14" s="21" t="s">
        <v>13</v>
      </c>
      <c r="B14" s="29">
        <v>41743.75</v>
      </c>
      <c r="C14" s="33"/>
      <c r="D14" s="29">
        <v>37887.980000000003</v>
      </c>
      <c r="E14" s="29"/>
      <c r="F14" s="29">
        <f>B14-D14</f>
        <v>3855.7699999999968</v>
      </c>
      <c r="G14" s="33"/>
      <c r="H14" s="23">
        <f>IF(D14=0,"n/a",IF(AND(F14/D14&lt;1,F14/D14&gt;-1),F14/D14,"n/a"))</f>
        <v>0.10176763184524476</v>
      </c>
      <c r="I14" s="34"/>
      <c r="J14" s="30">
        <f>IF(B63=0,"n/a",B14/B63)</f>
        <v>4.8358742368600917E-2</v>
      </c>
      <c r="K14" s="31">
        <f>IF(D63=0,"n/a",D14/D63)</f>
        <v>4.8059236896849163E-2</v>
      </c>
    </row>
    <row r="15" spans="1:13" ht="8.4499999999999993" customHeight="1" x14ac:dyDescent="0.2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">
      <c r="A16" s="38" t="s">
        <v>15</v>
      </c>
      <c r="B16" s="39">
        <f>SUM(B10:B15)</f>
        <v>266664822.56</v>
      </c>
      <c r="C16" s="29"/>
      <c r="D16" s="39">
        <f>SUM(D10:D15)</f>
        <v>264220418.72000003</v>
      </c>
      <c r="E16" s="29"/>
      <c r="F16" s="39">
        <f>SUM(F10:F15)</f>
        <v>2444403.8399999896</v>
      </c>
      <c r="G16" s="40"/>
      <c r="H16" s="41">
        <f>IF(D16=0,"n/a",IF(AND(F16/D16&lt;1,F16/D16&gt;-1),F16/D16,"n/a"))</f>
        <v>9.2513812968799212E-3</v>
      </c>
      <c r="I16" s="25"/>
      <c r="J16" s="42">
        <f>IF(B65=0,"n/a",B16/B65)</f>
        <v>0.14210341806895321</v>
      </c>
      <c r="K16" s="42">
        <f>IF(D65=0,"n/a",D16/D65)</f>
        <v>0.13210651478928298</v>
      </c>
    </row>
    <row r="17" spans="1:13" x14ac:dyDescent="0.2">
      <c r="A17" s="21" t="s">
        <v>16</v>
      </c>
      <c r="B17" s="29">
        <v>1789433.16</v>
      </c>
      <c r="C17" s="29"/>
      <c r="D17" s="29">
        <v>2001887.43</v>
      </c>
      <c r="E17" s="29"/>
      <c r="F17" s="29">
        <f>B17-D17</f>
        <v>-212454.27000000002</v>
      </c>
      <c r="G17" s="29"/>
      <c r="H17" s="23">
        <f>IF(D17=0,"n/a",IF(AND(F17/D17&lt;1,F17/D17&gt;-1),F17/D17,"n/a"))</f>
        <v>-0.10612698137577098</v>
      </c>
      <c r="I17" s="34"/>
      <c r="J17" s="31">
        <f>IF(B66=0,"n/a",B17/B66)</f>
        <v>9.4398604572345415E-3</v>
      </c>
      <c r="K17" s="31">
        <f>IF(D66=0,"n/a",D17/D66)</f>
        <v>9.9658562384307477E-3</v>
      </c>
    </row>
    <row r="18" spans="1:13" ht="12.75" customHeight="1" x14ac:dyDescent="0.2">
      <c r="A18" s="21" t="s">
        <v>17</v>
      </c>
      <c r="B18" s="29">
        <v>19811034.350000001</v>
      </c>
      <c r="C18" s="33"/>
      <c r="D18" s="29">
        <v>55651564.799999997</v>
      </c>
      <c r="E18" s="29"/>
      <c r="F18" s="29">
        <f>B18-D18</f>
        <v>-35840530.449999996</v>
      </c>
      <c r="G18" s="33"/>
      <c r="H18" s="23">
        <f>IF(D18=0,"n/a",IF(AND(F18/D18&lt;1,F18/D18&gt;-1),F18/D18,"n/a"))</f>
        <v>-0.64401658028490871</v>
      </c>
      <c r="I18" s="25"/>
      <c r="J18" s="42">
        <f>IF(B67=0,"n/a",B18/B67)</f>
        <v>3.2995448298207455E-2</v>
      </c>
      <c r="K18" s="42">
        <f>IF(D67=0,"n/a",D18/D67)</f>
        <v>7.8720150508356193E-2</v>
      </c>
    </row>
    <row r="19" spans="1:13" ht="6" customHeight="1" x14ac:dyDescent="0.2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">
      <c r="A20" s="46" t="s">
        <v>18</v>
      </c>
      <c r="B20" s="29">
        <f>SUM(B16:B18)</f>
        <v>288265290.07000005</v>
      </c>
      <c r="C20" s="29"/>
      <c r="D20" s="29">
        <f>SUM(D16:D18)</f>
        <v>321873870.95000005</v>
      </c>
      <c r="E20" s="29"/>
      <c r="F20" s="29">
        <f>SUM(F16:F18)</f>
        <v>-33608580.880000003</v>
      </c>
      <c r="G20" s="29"/>
      <c r="H20" s="47">
        <f>IF(D20=0,"n/a",IF(AND(F20/D20&lt;1,F20/D20&gt;-1),F20/D20,"n/a"))</f>
        <v>-0.1044153748199734</v>
      </c>
      <c r="I20" s="25"/>
      <c r="J20" s="24"/>
      <c r="K20" s="24"/>
    </row>
    <row r="21" spans="1:13" ht="6.6" customHeight="1" x14ac:dyDescent="0.2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">
      <c r="A22" s="21" t="s">
        <v>19</v>
      </c>
      <c r="B22" s="29">
        <v>-4692953.53</v>
      </c>
      <c r="C22" s="29"/>
      <c r="D22" s="29">
        <v>4003265.74</v>
      </c>
      <c r="E22" s="29"/>
      <c r="F22" s="29">
        <f>B22-D22</f>
        <v>-8696219.2699999996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">
      <c r="A23" s="21" t="s">
        <v>20</v>
      </c>
      <c r="B23" s="29">
        <v>1368802.29</v>
      </c>
      <c r="C23" s="29"/>
      <c r="D23" s="29">
        <v>2326060.0099999998</v>
      </c>
      <c r="E23" s="29"/>
      <c r="F23" s="29">
        <f>B23-D23</f>
        <v>-957257.71999999974</v>
      </c>
      <c r="G23" s="29"/>
      <c r="H23" s="23">
        <f>IF(D23=0,"n/a",IF(AND(F23/D23&lt;1,F23/D23&gt;-1),F23/D23,"n/a"))</f>
        <v>-0.41153612369613796</v>
      </c>
      <c r="I23" s="34"/>
      <c r="J23" s="49"/>
      <c r="K23" s="49"/>
    </row>
    <row r="24" spans="1:13" x14ac:dyDescent="0.2">
      <c r="A24" s="21" t="s">
        <v>21</v>
      </c>
      <c r="B24" s="29">
        <v>514605.78</v>
      </c>
      <c r="C24" s="29"/>
      <c r="D24" s="29">
        <v>-9323260.8699999992</v>
      </c>
      <c r="E24" s="29"/>
      <c r="F24" s="29">
        <f>B24-D24</f>
        <v>9837866.6499999985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">
      <c r="A25" s="21" t="s">
        <v>22</v>
      </c>
      <c r="B25" s="39">
        <v>2881910.18</v>
      </c>
      <c r="C25" s="33"/>
      <c r="D25" s="39">
        <v>2520141.38</v>
      </c>
      <c r="E25" s="29"/>
      <c r="F25" s="39">
        <f>B25-D25</f>
        <v>361768.80000000028</v>
      </c>
      <c r="G25" s="33"/>
      <c r="H25" s="41">
        <f>IF(D25=0,"n/a",IF(AND(F25/D25&lt;1,F25/D25&gt;-1),F25/D25,"n/a"))</f>
        <v>0.14355099395256957</v>
      </c>
      <c r="I25" s="34"/>
      <c r="J25" s="49"/>
      <c r="K25" s="49"/>
    </row>
    <row r="26" spans="1:13" ht="12.75" customHeight="1" x14ac:dyDescent="0.2">
      <c r="A26" s="21" t="s">
        <v>23</v>
      </c>
      <c r="B26" s="39">
        <f>SUM(B22:B25)</f>
        <v>72364.720000000205</v>
      </c>
      <c r="C26" s="29"/>
      <c r="D26" s="39">
        <f>SUM(D22:D25)</f>
        <v>-473793.73999999929</v>
      </c>
      <c r="E26" s="29"/>
      <c r="F26" s="39">
        <f>SUM(F22:F25)</f>
        <v>546158.46000000043</v>
      </c>
      <c r="G26" s="29"/>
      <c r="H26" s="41" t="str">
        <f>IF(D26=0,"n/a",IF(AND(F26/D26&lt;1,F26/D26&gt;-1),F26/D26,"n/a"))</f>
        <v>n/a</v>
      </c>
      <c r="I26" s="25"/>
      <c r="J26" s="24"/>
      <c r="K26" s="24"/>
    </row>
    <row r="27" spans="1:13" ht="6.6" customHeight="1" x14ac:dyDescent="0.2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5" thickBot="1" x14ac:dyDescent="0.25">
      <c r="A28" s="38" t="s">
        <v>24</v>
      </c>
      <c r="B28" s="51">
        <f>+B26+B20</f>
        <v>288337654.79000008</v>
      </c>
      <c r="C28" s="22"/>
      <c r="D28" s="51">
        <f>+D26+D20</f>
        <v>321400077.21000004</v>
      </c>
      <c r="E28" s="22"/>
      <c r="F28" s="51">
        <f>+F26+F20</f>
        <v>-33062422.420000002</v>
      </c>
      <c r="G28" s="29"/>
      <c r="H28" s="52">
        <f>IF(D28=0,"n/a",IF(AND(F28/D28&lt;1,F28/D28&gt;-1),F28/D28,"n/a"))</f>
        <v>-0.1028699890398511</v>
      </c>
      <c r="I28" s="25"/>
      <c r="J28" s="24"/>
      <c r="K28" s="24"/>
    </row>
    <row r="29" spans="1:13" ht="4.1500000000000004" customHeight="1" thickTop="1" x14ac:dyDescent="0.2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">
      <c r="A31" s="21" t="s">
        <v>30</v>
      </c>
      <c r="B31" s="22">
        <v>-1142125.92</v>
      </c>
      <c r="C31" s="22"/>
      <c r="D31" s="22">
        <v>0</v>
      </c>
      <c r="E31" s="22"/>
      <c r="F31" s="22"/>
      <c r="G31" s="29"/>
      <c r="H31" s="29"/>
      <c r="I31" s="24"/>
      <c r="J31" s="24"/>
      <c r="K31" s="24"/>
    </row>
    <row r="32" spans="1:13" x14ac:dyDescent="0.2">
      <c r="A32" s="21" t="s">
        <v>31</v>
      </c>
      <c r="B32" s="29">
        <v>10698758.779999999</v>
      </c>
      <c r="C32" s="29"/>
      <c r="D32" s="29">
        <v>10595493.07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">
      <c r="A33" s="21" t="s">
        <v>32</v>
      </c>
      <c r="B33" s="29">
        <v>-8451069.0899999999</v>
      </c>
      <c r="C33" s="29"/>
      <c r="D33" s="29">
        <v>-8025142.5899999999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">
      <c r="A34" s="21" t="s">
        <v>33</v>
      </c>
      <c r="B34" s="29">
        <v>9015026.5899999999</v>
      </c>
      <c r="C34" s="29"/>
      <c r="D34" s="29">
        <v>10111522.66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">
      <c r="A35" s="21" t="s">
        <v>34</v>
      </c>
      <c r="B35" s="29">
        <v>-1012.86</v>
      </c>
      <c r="C35" s="29"/>
      <c r="D35" s="29">
        <v>67267.56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">
      <c r="A36" s="21" t="s">
        <v>35</v>
      </c>
      <c r="B36" s="29">
        <v>6324287.8799999999</v>
      </c>
      <c r="C36" s="29"/>
      <c r="D36" s="29">
        <v>4302036.71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">
      <c r="A37" s="21" t="s">
        <v>36</v>
      </c>
      <c r="B37" s="29">
        <v>14270219.130000001</v>
      </c>
      <c r="C37" s="29"/>
      <c r="D37" s="29">
        <v>138915.74</v>
      </c>
      <c r="E37" s="22"/>
      <c r="F37" s="22"/>
      <c r="G37" s="29"/>
      <c r="H37" s="29"/>
      <c r="I37" s="24"/>
      <c r="J37" s="24"/>
      <c r="K37" s="24"/>
    </row>
    <row r="38" spans="1:13" x14ac:dyDescent="0.2">
      <c r="A38" s="21" t="s">
        <v>37</v>
      </c>
      <c r="B38" s="29">
        <v>2520376.46</v>
      </c>
      <c r="C38" s="29"/>
      <c r="D38" s="29">
        <v>5147883.93</v>
      </c>
      <c r="E38" s="22"/>
      <c r="F38" s="22"/>
      <c r="G38" s="29"/>
      <c r="H38" s="29"/>
      <c r="I38" s="24"/>
      <c r="J38" s="24"/>
      <c r="K38" s="24"/>
    </row>
    <row r="39" spans="1:13" x14ac:dyDescent="0.2">
      <c r="A39" s="21" t="s">
        <v>38</v>
      </c>
      <c r="B39" s="29">
        <v>1072593.26</v>
      </c>
      <c r="C39" s="29"/>
      <c r="D39" s="29">
        <v>0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">
      <c r="A40" s="21" t="s">
        <v>39</v>
      </c>
      <c r="B40" s="29">
        <v>0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">
      <c r="A41" s="21" t="s">
        <v>40</v>
      </c>
      <c r="B41" s="29">
        <v>12121.52</v>
      </c>
      <c r="C41" s="29"/>
      <c r="D41" s="29">
        <v>-496.08</v>
      </c>
      <c r="E41" s="22"/>
      <c r="F41" s="22"/>
      <c r="G41" s="29"/>
      <c r="H41" s="29"/>
      <c r="I41" s="24"/>
      <c r="J41" s="24"/>
      <c r="K41" s="24"/>
    </row>
    <row r="42" spans="1:13" x14ac:dyDescent="0.2">
      <c r="A42" s="21" t="s">
        <v>41</v>
      </c>
      <c r="B42" s="29">
        <v>-2955742.88</v>
      </c>
      <c r="C42" s="29"/>
      <c r="D42" s="29">
        <v>-2722121.96</v>
      </c>
      <c r="E42" s="22"/>
      <c r="F42" s="22"/>
      <c r="G42" s="29"/>
      <c r="H42" s="29"/>
      <c r="I42" s="24"/>
      <c r="J42" s="24"/>
      <c r="K42" s="24"/>
    </row>
    <row r="43" spans="1:13" x14ac:dyDescent="0.2">
      <c r="A43" s="21" t="s">
        <v>42</v>
      </c>
      <c r="B43" s="29">
        <v>2886222.88</v>
      </c>
      <c r="C43" s="29"/>
      <c r="D43" s="29">
        <v>2667874.73</v>
      </c>
      <c r="E43" s="22"/>
      <c r="F43" s="22"/>
      <c r="G43" s="29"/>
      <c r="H43" s="29"/>
      <c r="I43" s="24"/>
      <c r="J43" s="24"/>
      <c r="K43" s="24"/>
    </row>
    <row r="44" spans="1:13" x14ac:dyDescent="0.2">
      <c r="A44" s="21" t="s">
        <v>43</v>
      </c>
      <c r="B44" s="29">
        <v>-198084.36</v>
      </c>
      <c r="C44" s="29"/>
      <c r="D44" s="29">
        <v>-116312.75</v>
      </c>
      <c r="E44" s="22"/>
      <c r="F44" s="22"/>
      <c r="G44" s="29"/>
      <c r="H44" s="29"/>
      <c r="I44" s="24"/>
      <c r="J44" s="24"/>
      <c r="K44" s="24"/>
    </row>
    <row r="45" spans="1:13" x14ac:dyDescent="0.2">
      <c r="A45" s="21" t="s">
        <v>44</v>
      </c>
      <c r="B45" s="29">
        <v>4385137.54</v>
      </c>
      <c r="C45" s="29"/>
      <c r="D45" s="29">
        <v>5221573.9400000004</v>
      </c>
      <c r="E45" s="22"/>
      <c r="F45" s="22"/>
      <c r="G45" s="29"/>
      <c r="H45" s="29"/>
      <c r="I45" s="24"/>
      <c r="J45" s="24"/>
      <c r="K45" s="24"/>
    </row>
    <row r="46" spans="1:13" x14ac:dyDescent="0.2">
      <c r="A46" s="21" t="s">
        <v>45</v>
      </c>
      <c r="B46" s="29">
        <v>3072995.11</v>
      </c>
      <c r="C46" s="29"/>
      <c r="D46" s="29">
        <v>3396904.65</v>
      </c>
      <c r="E46" s="22"/>
      <c r="F46" s="22"/>
      <c r="G46" s="29"/>
      <c r="H46" s="29"/>
      <c r="I46" s="24"/>
      <c r="J46" s="24"/>
      <c r="K46" s="24"/>
    </row>
    <row r="47" spans="1:13" x14ac:dyDescent="0.2">
      <c r="A47" s="21" t="s">
        <v>46</v>
      </c>
      <c r="B47" s="29">
        <v>2172210.42</v>
      </c>
      <c r="C47" s="29"/>
      <c r="D47" s="29">
        <v>0</v>
      </c>
      <c r="E47" s="22"/>
      <c r="F47" s="22"/>
      <c r="G47" s="29"/>
      <c r="H47" s="29"/>
      <c r="I47" s="24"/>
      <c r="J47" s="24"/>
      <c r="K47" s="24"/>
    </row>
    <row r="48" spans="1:13" x14ac:dyDescent="0.2">
      <c r="A48" s="21" t="s">
        <v>47</v>
      </c>
      <c r="B48" s="29">
        <v>5247653.2</v>
      </c>
      <c r="C48" s="59"/>
      <c r="D48" s="29">
        <v>5267705.12</v>
      </c>
      <c r="E48" s="60"/>
      <c r="F48" s="60"/>
      <c r="G48" s="61"/>
      <c r="H48" s="61"/>
      <c r="I48" s="8"/>
      <c r="J48" s="8"/>
      <c r="K48" s="8"/>
    </row>
    <row r="49" spans="1:11" x14ac:dyDescent="0.2">
      <c r="A49" s="21" t="s">
        <v>48</v>
      </c>
      <c r="B49" s="29">
        <v>14771506.58</v>
      </c>
      <c r="C49" s="59"/>
      <c r="D49" s="29">
        <v>18811982.09</v>
      </c>
      <c r="E49" s="60"/>
      <c r="F49" s="60"/>
      <c r="G49" s="61"/>
      <c r="H49" s="61"/>
      <c r="I49" s="8"/>
      <c r="J49" s="8"/>
      <c r="K49" s="8"/>
    </row>
    <row r="50" spans="1:11" x14ac:dyDescent="0.2">
      <c r="A50" s="21" t="s">
        <v>49</v>
      </c>
      <c r="B50" s="29">
        <v>14056285.710000001</v>
      </c>
      <c r="C50" s="59"/>
      <c r="D50" s="29">
        <v>0</v>
      </c>
      <c r="E50" s="60"/>
      <c r="F50" s="60"/>
      <c r="G50" s="61"/>
      <c r="H50" s="61"/>
      <c r="I50" s="8"/>
      <c r="J50" s="8"/>
      <c r="K50" s="8"/>
    </row>
    <row r="51" spans="1:11" x14ac:dyDescent="0.2">
      <c r="A51" s="21" t="s">
        <v>50</v>
      </c>
      <c r="B51" s="29">
        <v>669591.22</v>
      </c>
      <c r="C51" s="59"/>
      <c r="D51" s="29">
        <v>675492.68</v>
      </c>
      <c r="E51" s="60"/>
      <c r="F51" s="60"/>
      <c r="G51" s="61"/>
      <c r="H51" s="61"/>
      <c r="I51" s="8"/>
      <c r="J51" s="8"/>
      <c r="K51" s="8"/>
    </row>
    <row r="52" spans="1:11" x14ac:dyDescent="0.2">
      <c r="A52" s="21" t="s">
        <v>51</v>
      </c>
      <c r="B52" s="29">
        <v>2326.09</v>
      </c>
      <c r="C52" s="59"/>
      <c r="D52" s="29">
        <v>-1588451.3</v>
      </c>
      <c r="E52" s="60"/>
      <c r="F52" s="60"/>
      <c r="G52" s="61"/>
      <c r="H52" s="61"/>
      <c r="I52" s="8"/>
      <c r="J52" s="8"/>
      <c r="K52" s="8"/>
    </row>
    <row r="53" spans="1:11" x14ac:dyDescent="0.2">
      <c r="A53" s="21" t="s">
        <v>52</v>
      </c>
      <c r="B53" s="29">
        <v>-3056005.67</v>
      </c>
      <c r="C53" s="59"/>
      <c r="D53" s="29">
        <v>181661.64</v>
      </c>
      <c r="E53" s="60"/>
      <c r="F53" s="60"/>
      <c r="G53" s="61"/>
      <c r="H53" s="61"/>
      <c r="I53" s="8"/>
      <c r="J53" s="8"/>
      <c r="K53" s="8"/>
    </row>
    <row r="54" spans="1:11" x14ac:dyDescent="0.2">
      <c r="A54" s="21"/>
      <c r="B54" s="29"/>
      <c r="C54" s="59"/>
      <c r="D54" s="29"/>
      <c r="E54" s="60"/>
      <c r="F54" s="60"/>
      <c r="G54" s="61"/>
      <c r="H54" s="61"/>
      <c r="I54" s="8"/>
      <c r="J54" s="8"/>
      <c r="K54" s="8"/>
    </row>
    <row r="55" spans="1:11" ht="12.75" customHeight="1" x14ac:dyDescent="0.2">
      <c r="A55" s="21"/>
      <c r="B55" s="60"/>
      <c r="C55" s="60"/>
      <c r="D55" s="60"/>
      <c r="E55" s="60"/>
      <c r="F55" s="62" t="s">
        <v>29</v>
      </c>
      <c r="G55" s="10"/>
      <c r="H55" s="10"/>
      <c r="I55" s="8"/>
      <c r="J55" s="8"/>
      <c r="K55" s="8"/>
    </row>
    <row r="56" spans="1:11" x14ac:dyDescent="0.2">
      <c r="A56" s="8"/>
      <c r="B56" s="63" t="s">
        <v>5</v>
      </c>
      <c r="C56" s="60"/>
      <c r="D56" s="63" t="s">
        <v>5</v>
      </c>
      <c r="E56" s="60"/>
      <c r="F56" s="60"/>
      <c r="G56" s="8"/>
      <c r="H56" s="8"/>
      <c r="I56" s="64"/>
      <c r="J56" s="8"/>
      <c r="K56" s="8"/>
    </row>
    <row r="57" spans="1:11" x14ac:dyDescent="0.2">
      <c r="A57" s="15" t="s">
        <v>25</v>
      </c>
      <c r="B57" s="16">
        <v>2024</v>
      </c>
      <c r="C57" s="60"/>
      <c r="D57" s="16">
        <v>2023</v>
      </c>
      <c r="E57" s="61"/>
      <c r="F57" s="65" t="s">
        <v>7</v>
      </c>
      <c r="G57" s="8"/>
      <c r="H57" s="17" t="s">
        <v>8</v>
      </c>
      <c r="I57" s="14"/>
      <c r="J57" s="8"/>
      <c r="K57" s="8"/>
    </row>
    <row r="58" spans="1:11" ht="6" customHeight="1" x14ac:dyDescent="0.2">
      <c r="A58" s="19"/>
      <c r="B58" s="66"/>
      <c r="C58" s="67"/>
      <c r="D58" s="69"/>
      <c r="E58" s="68"/>
      <c r="F58" s="69"/>
      <c r="G58" s="68"/>
      <c r="H58" s="69"/>
      <c r="I58" s="20"/>
      <c r="J58" s="19"/>
      <c r="K58" s="19"/>
    </row>
    <row r="59" spans="1:11" ht="12.75" customHeight="1" x14ac:dyDescent="0.2">
      <c r="A59" s="21" t="s">
        <v>9</v>
      </c>
      <c r="B59" s="70">
        <v>1082936589.8829999</v>
      </c>
      <c r="C59" s="70"/>
      <c r="D59" s="70">
        <v>1156915943.8</v>
      </c>
      <c r="E59" s="70"/>
      <c r="F59" s="70">
        <f>+B59-D59</f>
        <v>-73979353.917000055</v>
      </c>
      <c r="G59" s="40"/>
      <c r="H59" s="47">
        <f>IF(D59=0,"n/a",IF(AND(F59/D59&lt;1,F59/D59&gt;-1),F59/D59,"n/a"))</f>
        <v>-6.394531453513197E-2</v>
      </c>
      <c r="I59" s="71"/>
      <c r="J59" s="19"/>
      <c r="K59" s="19"/>
    </row>
    <row r="60" spans="1:11" x14ac:dyDescent="0.2">
      <c r="A60" s="21" t="s">
        <v>10</v>
      </c>
      <c r="B60" s="70">
        <v>704257501.83200002</v>
      </c>
      <c r="C60" s="70"/>
      <c r="D60" s="70">
        <v>744428178.91999996</v>
      </c>
      <c r="E60" s="70"/>
      <c r="F60" s="70">
        <f>+B60-D60</f>
        <v>-40170677.08799994</v>
      </c>
      <c r="G60" s="40"/>
      <c r="H60" s="47">
        <f>IF(D60=0,"n/a",IF(AND(F60/D60&lt;1,F60/D60&gt;-1),F60/D60,"n/a"))</f>
        <v>-5.3961790036318444E-2</v>
      </c>
      <c r="I60" s="71"/>
      <c r="J60" s="19"/>
      <c r="K60" s="19"/>
    </row>
    <row r="61" spans="1:11" ht="12.75" customHeight="1" x14ac:dyDescent="0.2">
      <c r="A61" s="21" t="s">
        <v>11</v>
      </c>
      <c r="B61" s="70">
        <v>81838493.412</v>
      </c>
      <c r="C61" s="70"/>
      <c r="D61" s="70">
        <v>92420826.719999999</v>
      </c>
      <c r="E61" s="70"/>
      <c r="F61" s="70">
        <f>+B61-D61</f>
        <v>-10582333.307999998</v>
      </c>
      <c r="G61" s="40"/>
      <c r="H61" s="47">
        <f>IF(D61=0,"n/a",IF(AND(F61/D61&lt;1,F61/D61&gt;-1),F61/D61,"n/a"))</f>
        <v>-0.11450160838812283</v>
      </c>
      <c r="I61" s="71"/>
      <c r="J61" s="19"/>
      <c r="K61" s="19"/>
    </row>
    <row r="62" spans="1:11" x14ac:dyDescent="0.2">
      <c r="A62" s="21" t="s">
        <v>12</v>
      </c>
      <c r="B62" s="70">
        <v>6658802.8109999998</v>
      </c>
      <c r="C62" s="70"/>
      <c r="D62" s="70">
        <v>5502623.7699999996</v>
      </c>
      <c r="E62" s="70"/>
      <c r="F62" s="70">
        <f>+B62-D62</f>
        <v>1156179.0410000002</v>
      </c>
      <c r="G62" s="40"/>
      <c r="H62" s="47">
        <f>IF(D62=0,"n/a",IF(AND(F62/D62&lt;1,F62/D62&gt;-1),F62/D62,"n/a"))</f>
        <v>0.21011413633318424</v>
      </c>
      <c r="I62" s="71"/>
      <c r="J62" s="72"/>
      <c r="K62" s="19"/>
    </row>
    <row r="63" spans="1:11" x14ac:dyDescent="0.2">
      <c r="A63" s="21" t="s">
        <v>13</v>
      </c>
      <c r="B63" s="70">
        <v>863210</v>
      </c>
      <c r="C63" s="73"/>
      <c r="D63" s="70">
        <v>788360</v>
      </c>
      <c r="E63" s="73"/>
      <c r="F63" s="70">
        <f>+B63-D63</f>
        <v>74850</v>
      </c>
      <c r="G63" s="74"/>
      <c r="H63" s="47">
        <f>IF(D63=0,"n/a",IF(AND(F63/D63&lt;1,F63/D63&gt;-1),F63/D63,"n/a"))</f>
        <v>9.4943934243239131E-2</v>
      </c>
      <c r="I63" s="71"/>
      <c r="J63" s="19"/>
      <c r="K63" s="19"/>
    </row>
    <row r="64" spans="1:11" x14ac:dyDescent="0.2">
      <c r="A64" s="19"/>
      <c r="B64" s="75"/>
      <c r="C64" s="76"/>
      <c r="D64" s="75"/>
      <c r="E64" s="76"/>
      <c r="F64" s="75"/>
      <c r="G64" s="77"/>
      <c r="H64" s="78"/>
      <c r="I64" s="8"/>
      <c r="J64" s="8"/>
      <c r="K64" s="8"/>
    </row>
    <row r="65" spans="1:11" ht="12.75" customHeight="1" x14ac:dyDescent="0.2">
      <c r="A65" s="38" t="s">
        <v>15</v>
      </c>
      <c r="B65" s="79">
        <f>SUM(B59:B64)</f>
        <v>1876554597.938</v>
      </c>
      <c r="C65" s="70"/>
      <c r="D65" s="79">
        <f>SUM(D59:D64)</f>
        <v>2000055933.2099998</v>
      </c>
      <c r="E65" s="70"/>
      <c r="F65" s="79">
        <f>SUM(F59:F64)</f>
        <v>-123501335.272</v>
      </c>
      <c r="G65" s="40"/>
      <c r="H65" s="41">
        <f>IF(D65=0,"n/a",IF(AND(F65/D65&lt;1,F65/D65&gt;-1),F65/D65,"n/a"))</f>
        <v>-6.1748940727765503E-2</v>
      </c>
      <c r="I65" s="71"/>
      <c r="J65" s="19"/>
      <c r="K65" s="19"/>
    </row>
    <row r="66" spans="1:11" ht="12.75" customHeight="1" x14ac:dyDescent="0.2">
      <c r="A66" s="21" t="s">
        <v>16</v>
      </c>
      <c r="B66" s="70">
        <v>189561399.56799999</v>
      </c>
      <c r="C66" s="73"/>
      <c r="D66" s="70">
        <v>200874604.46000001</v>
      </c>
      <c r="E66" s="73"/>
      <c r="F66" s="70">
        <f>+B66-D66</f>
        <v>-11313204.89200002</v>
      </c>
      <c r="G66" s="74"/>
      <c r="H66" s="47">
        <f>IF(D66=0,"n/a",IF(AND(F66/D66&lt;1,F66/D66&gt;-1),F66/D66,"n/a"))</f>
        <v>-5.6319736994194347E-2</v>
      </c>
      <c r="I66" s="71"/>
      <c r="J66" s="19"/>
      <c r="K66" s="19"/>
    </row>
    <row r="67" spans="1:11" x14ac:dyDescent="0.2">
      <c r="A67" s="21" t="s">
        <v>17</v>
      </c>
      <c r="B67" s="70">
        <v>600417190</v>
      </c>
      <c r="C67" s="73"/>
      <c r="D67" s="70">
        <v>706954502</v>
      </c>
      <c r="E67" s="73"/>
      <c r="F67" s="70">
        <f>+B67-D67</f>
        <v>-106537312</v>
      </c>
      <c r="G67" s="74"/>
      <c r="H67" s="47">
        <f>IF(D67=0,"n/a",IF(AND(F67/D67&lt;1,F67/D67&gt;-1),F67/D67,"n/a"))</f>
        <v>-0.15069896534869226</v>
      </c>
      <c r="I67" s="71"/>
      <c r="J67" s="19"/>
      <c r="K67" s="19"/>
    </row>
    <row r="68" spans="1:11" ht="6" customHeight="1" x14ac:dyDescent="0.2">
      <c r="A68" s="8"/>
      <c r="B68" s="80"/>
      <c r="C68" s="70"/>
      <c r="D68" s="80"/>
      <c r="E68" s="70"/>
      <c r="F68" s="80"/>
      <c r="G68" s="40"/>
      <c r="H68" s="81"/>
      <c r="I68" s="8"/>
      <c r="J68" s="8"/>
      <c r="K68" s="8"/>
    </row>
    <row r="69" spans="1:11" ht="13.5" thickBot="1" x14ac:dyDescent="0.25">
      <c r="A69" s="38" t="s">
        <v>26</v>
      </c>
      <c r="B69" s="82">
        <f>SUM(B65:B67)</f>
        <v>2666533187.506</v>
      </c>
      <c r="C69" s="70"/>
      <c r="D69" s="82">
        <f>SUM(D65:D67)</f>
        <v>2907885039.6699996</v>
      </c>
      <c r="E69" s="70"/>
      <c r="F69" s="82">
        <f>SUM(F65:F67)</f>
        <v>-241351852.16400003</v>
      </c>
      <c r="G69" s="40"/>
      <c r="H69" s="52">
        <f>IF(D69=0,"n/a",IF(AND(F69/D69&lt;1,F69/D69&gt;-1),F69/D69,"n/a"))</f>
        <v>-8.2999103771787958E-2</v>
      </c>
      <c r="I69" s="71"/>
      <c r="J69" s="19"/>
      <c r="K69" s="19"/>
    </row>
    <row r="70" spans="1:11" ht="12.75" customHeight="1" thickTop="1" x14ac:dyDescent="0.2">
      <c r="A70" s="8"/>
      <c r="B70" s="83"/>
      <c r="C70" s="84"/>
      <c r="D70" s="83"/>
      <c r="E70" s="84"/>
      <c r="F70" s="83"/>
      <c r="G70" s="84"/>
      <c r="H70" s="83"/>
      <c r="I70" s="64"/>
      <c r="J70" s="8"/>
      <c r="K70" s="8"/>
    </row>
    <row r="71" spans="1:11" s="86" customFormat="1" x14ac:dyDescent="0.2">
      <c r="A71" s="7"/>
      <c r="B71" s="85"/>
      <c r="C71" s="85"/>
      <c r="D71" s="85"/>
      <c r="E71" s="85"/>
      <c r="F71" s="85"/>
      <c r="G71" s="85"/>
      <c r="H71" s="85"/>
      <c r="I71" s="85"/>
      <c r="J71" s="85"/>
      <c r="K71" s="85"/>
    </row>
    <row r="72" spans="1:11" s="86" customFormat="1" ht="12.75" customHeight="1" x14ac:dyDescent="0.2">
      <c r="A72" s="7" t="s">
        <v>27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Normal="100" workbookViewId="0">
      <pane ySplit="9" topLeftCell="A10" activePane="bottomLeft" state="frozen"/>
      <selection activeCell="A44" sqref="A44"/>
      <selection pane="bottomLeft" activeCell="B32" sqref="B32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8.140625" style="2" bestFit="1" customWidth="1"/>
    <col min="5" max="5" width="0.7109375" style="2" customWidth="1"/>
    <col min="6" max="6" width="16.28515625" style="2" bestFit="1" customWidth="1"/>
    <col min="7" max="7" width="0.7109375" style="2" customWidth="1"/>
    <col min="8" max="8" width="7.7109375" style="2" bestFit="1" customWidth="1"/>
    <col min="9" max="9" width="0.7109375" style="2" customWidth="1"/>
    <col min="10" max="11" width="13.28515625" style="2" customWidth="1"/>
    <col min="12" max="16384" width="9.140625" style="2"/>
  </cols>
  <sheetData>
    <row r="1" spans="1:11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x14ac:dyDescent="0.25">
      <c r="A3" s="1" t="s">
        <v>55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1" x14ac:dyDescent="0.2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1" x14ac:dyDescent="0.2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1" x14ac:dyDescent="0.2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1" ht="13.15" hidden="1" customHeight="1" x14ac:dyDescent="0.2">
      <c r="A8" s="13"/>
      <c r="B8" s="13"/>
      <c r="C8" s="8"/>
      <c r="D8" s="13"/>
      <c r="E8" s="11"/>
      <c r="F8" s="87"/>
      <c r="G8" s="11"/>
      <c r="H8" s="11"/>
      <c r="I8" s="11"/>
      <c r="J8" s="87"/>
      <c r="K8" s="11"/>
    </row>
    <row r="9" spans="1:11" ht="12.75" customHeight="1" x14ac:dyDescent="0.2">
      <c r="A9" s="15" t="s">
        <v>6</v>
      </c>
      <c r="B9" s="16">
        <v>2024</v>
      </c>
      <c r="C9" s="8"/>
      <c r="D9" s="16">
        <v>2023</v>
      </c>
      <c r="E9" s="8"/>
      <c r="F9" s="17" t="s">
        <v>7</v>
      </c>
      <c r="G9" s="8"/>
      <c r="H9" s="17" t="s">
        <v>8</v>
      </c>
      <c r="I9" s="18"/>
      <c r="J9" s="16">
        <v>2024</v>
      </c>
      <c r="K9" s="16">
        <v>2023</v>
      </c>
    </row>
    <row r="10" spans="1:11" ht="6.6" customHeight="1" x14ac:dyDescent="0.2">
      <c r="A10" s="19"/>
      <c r="B10" s="20"/>
      <c r="C10" s="19"/>
      <c r="D10" s="20"/>
      <c r="E10" s="19"/>
      <c r="F10" s="20"/>
      <c r="G10" s="19"/>
      <c r="H10" s="20"/>
      <c r="I10" s="20"/>
      <c r="J10" s="20"/>
      <c r="K10" s="20"/>
    </row>
    <row r="11" spans="1:11" x14ac:dyDescent="0.2">
      <c r="A11" s="21" t="s">
        <v>9</v>
      </c>
      <c r="B11" s="22">
        <v>1552714797.52</v>
      </c>
      <c r="C11" s="22"/>
      <c r="D11" s="22">
        <v>1436432144.1500001</v>
      </c>
      <c r="E11" s="22"/>
      <c r="F11" s="22">
        <f>B11-D11</f>
        <v>116282653.36999989</v>
      </c>
      <c r="G11" s="24"/>
      <c r="H11" s="23">
        <f>IF(D11=0,"n/a",IF(AND(F11/D11&lt;1,F11/D11&gt;-1),F11/D11,"n/a"))</f>
        <v>8.0952416613323169E-2</v>
      </c>
      <c r="I11" s="25"/>
      <c r="J11" s="30">
        <f>IF(B61=0,"n/a",B11/B61)</f>
        <v>0.17973688737152618</v>
      </c>
      <c r="K11" s="31">
        <f>IF(D61=0,"n/a",D11/D61)</f>
        <v>0.16506018080235024</v>
      </c>
    </row>
    <row r="12" spans="1:11" x14ac:dyDescent="0.2">
      <c r="A12" s="21" t="s">
        <v>10</v>
      </c>
      <c r="B12" s="29">
        <v>1090480524.9400001</v>
      </c>
      <c r="C12" s="29"/>
      <c r="D12" s="29">
        <v>1015639826.0700001</v>
      </c>
      <c r="E12" s="29"/>
      <c r="F12" s="29">
        <f>B12-D12</f>
        <v>74840698.870000005</v>
      </c>
      <c r="G12" s="29"/>
      <c r="H12" s="23">
        <f>IF(D12=0,"n/a",IF(AND(F12/D12&lt;1,F12/D12&gt;-1),F12/D12,"n/a"))</f>
        <v>7.3688227803742928E-2</v>
      </c>
      <c r="I12" s="25"/>
      <c r="J12" s="30">
        <f>IF(B62=0,"n/a",B12/B62)</f>
        <v>1.0307797176305629</v>
      </c>
      <c r="K12" s="31">
        <f t="shared" ref="K12:K15" si="0">IF(D62=0,"n/a",D12/D62)</f>
        <v>0.90953800966515486</v>
      </c>
    </row>
    <row r="13" spans="1:11" x14ac:dyDescent="0.2">
      <c r="A13" s="21" t="s">
        <v>11</v>
      </c>
      <c r="B13" s="29">
        <v>123743894.98999999</v>
      </c>
      <c r="C13" s="29"/>
      <c r="D13" s="29">
        <v>120485172.73</v>
      </c>
      <c r="E13" s="29"/>
      <c r="F13" s="29">
        <f>B13-D13</f>
        <v>3258722.2599999905</v>
      </c>
      <c r="G13" s="29"/>
      <c r="H13" s="23">
        <f>IF(D13=0,"n/a",IF(AND(F13/D13&lt;1,F13/D13&gt;-1),F13/D13,"n/a"))</f>
        <v>2.7046666292312917E-2</v>
      </c>
      <c r="I13" s="25"/>
      <c r="J13" s="30">
        <f>IF(B63=0,"n/a",B13/B63)</f>
        <v>1.7663306628305535</v>
      </c>
      <c r="K13" s="31">
        <f t="shared" si="0"/>
        <v>1.7224347429946461</v>
      </c>
    </row>
    <row r="14" spans="1:11" x14ac:dyDescent="0.2">
      <c r="A14" s="21" t="s">
        <v>12</v>
      </c>
      <c r="B14" s="29">
        <v>21950828.68</v>
      </c>
      <c r="C14" s="29"/>
      <c r="D14" s="29">
        <v>19157490.199999999</v>
      </c>
      <c r="E14" s="29"/>
      <c r="F14" s="29">
        <f>B14-D14</f>
        <v>2793338.4800000004</v>
      </c>
      <c r="G14" s="29"/>
      <c r="H14" s="23">
        <f>IF(D14=0,"n/a",IF(AND(F14/D14&lt;1,F14/D14&gt;-1),F14/D14,"n/a"))</f>
        <v>0.14580920834817918</v>
      </c>
      <c r="I14" s="25"/>
      <c r="J14" s="30">
        <f>IF(B64=0,"n/a",B14/B64)</f>
        <v>3.2148726079760981</v>
      </c>
      <c r="K14" s="31">
        <f t="shared" si="0"/>
        <v>2.7117433018526067</v>
      </c>
    </row>
    <row r="15" spans="1:11" x14ac:dyDescent="0.2">
      <c r="A15" s="21" t="s">
        <v>13</v>
      </c>
      <c r="B15" s="29">
        <v>337447.93</v>
      </c>
      <c r="C15" s="33"/>
      <c r="D15" s="29">
        <v>341398.72</v>
      </c>
      <c r="E15" s="29"/>
      <c r="F15" s="29">
        <f>B15-D15</f>
        <v>-3950.789999999979</v>
      </c>
      <c r="G15" s="33"/>
      <c r="H15" s="23">
        <f>IF(D15=0,"n/a",IF(AND(F15/D15&lt;1,F15/D15&gt;-1),F15/D15,"n/a"))</f>
        <v>-1.1572363247290381E-2</v>
      </c>
      <c r="I15" s="34"/>
      <c r="J15" s="30">
        <f>IF(B65=0,"n/a",B15/B65)</f>
        <v>1.596282959688767E-5</v>
      </c>
      <c r="K15" s="31">
        <f t="shared" si="0"/>
        <v>1.5717174983517289E-5</v>
      </c>
    </row>
    <row r="16" spans="1:11" ht="8.4499999999999993" customHeight="1" x14ac:dyDescent="0.2">
      <c r="A16" s="19"/>
      <c r="B16" s="35"/>
      <c r="C16" s="29"/>
      <c r="D16" s="35"/>
      <c r="E16" s="29"/>
      <c r="F16" s="35"/>
      <c r="G16" s="29"/>
      <c r="H16" s="36" t="s">
        <v>3</v>
      </c>
      <c r="I16" s="25"/>
      <c r="J16" s="37"/>
      <c r="K16" s="37" t="s">
        <v>14</v>
      </c>
    </row>
    <row r="17" spans="1:11" x14ac:dyDescent="0.2">
      <c r="A17" s="38" t="s">
        <v>15</v>
      </c>
      <c r="B17" s="39">
        <f>SUM(B11:B16)</f>
        <v>2789227494.0599995</v>
      </c>
      <c r="C17" s="29"/>
      <c r="D17" s="39">
        <f>SUM(D11:D16)</f>
        <v>2592056031.8699999</v>
      </c>
      <c r="E17" s="29"/>
      <c r="F17" s="39">
        <f>SUM(F11:F16)</f>
        <v>197171462.18999988</v>
      </c>
      <c r="G17" s="29"/>
      <c r="H17" s="41">
        <f>IF(D17=0,"n/a",IF(AND(F17/D17&lt;1,F17/D17&gt;-1),F17/D17,"n/a"))</f>
        <v>7.6067592585085247E-2</v>
      </c>
      <c r="I17" s="25"/>
      <c r="J17" s="42">
        <f>IF(B65=0,"n/a",B17/B65)</f>
        <v>0.13194321030398318</v>
      </c>
      <c r="K17" s="42">
        <f>IF(D65=0,"n/a",D17/D65)</f>
        <v>0.11933201805789505</v>
      </c>
    </row>
    <row r="18" spans="1:11" x14ac:dyDescent="0.2">
      <c r="A18" s="21" t="s">
        <v>16</v>
      </c>
      <c r="B18" s="29">
        <v>21590812.260000002</v>
      </c>
      <c r="C18" s="29"/>
      <c r="D18" s="29">
        <v>24975512.690000001</v>
      </c>
      <c r="E18" s="29"/>
      <c r="F18" s="29">
        <f>B18-D18</f>
        <v>-3384700.4299999997</v>
      </c>
      <c r="G18" s="29"/>
      <c r="H18" s="47">
        <f>IF(D18=0,"n/a",IF(AND(F18/D18&lt;1,F18/D18&gt;-1),F18/D18,"n/a"))</f>
        <v>-0.13552075875324102</v>
      </c>
      <c r="I18" s="34"/>
      <c r="J18" s="31">
        <f>IF(B66=0,"n/a",B18/B66)</f>
        <v>9.4523610129470456E-3</v>
      </c>
      <c r="K18" s="31">
        <f>IF(D66=0,"n/a",D18/D66)</f>
        <v>1.0810813015688233E-2</v>
      </c>
    </row>
    <row r="19" spans="1:11" x14ac:dyDescent="0.2">
      <c r="A19" s="21" t="s">
        <v>17</v>
      </c>
      <c r="B19" s="29">
        <v>474910333.44999999</v>
      </c>
      <c r="C19" s="29"/>
      <c r="D19" s="29">
        <v>457483252.68000001</v>
      </c>
      <c r="E19" s="29"/>
      <c r="F19" s="29">
        <f>B19-D19</f>
        <v>17427080.769999981</v>
      </c>
      <c r="G19" s="29"/>
      <c r="H19" s="47">
        <f>IF(D19=0,"n/a",IF(AND(F19/D19&lt;1,F19/D19&gt;-1),F19/D19,"n/a"))</f>
        <v>3.8093374277440188E-2</v>
      </c>
      <c r="I19" s="25"/>
      <c r="J19" s="42">
        <f>IF(B67=0,"n/a",B19/B67)</f>
        <v>6.1984778800988627E-2</v>
      </c>
      <c r="K19" s="42">
        <f>IF(D67=0,"n/a",D19/D67)</f>
        <v>9.7975270238039008E-2</v>
      </c>
    </row>
    <row r="20" spans="1:11" ht="6" customHeight="1" x14ac:dyDescent="0.2">
      <c r="A20" s="19"/>
      <c r="B20" s="43"/>
      <c r="C20" s="44"/>
      <c r="D20" s="43"/>
      <c r="E20" s="44"/>
      <c r="F20" s="43"/>
      <c r="G20" s="44"/>
      <c r="H20" s="43" t="s">
        <v>3</v>
      </c>
      <c r="I20" s="45"/>
      <c r="J20" s="45"/>
      <c r="K20" s="45"/>
    </row>
    <row r="21" spans="1:11" x14ac:dyDescent="0.2">
      <c r="A21" s="46" t="s">
        <v>18</v>
      </c>
      <c r="B21" s="29">
        <f>SUM(B17:B19)</f>
        <v>3285728639.7699995</v>
      </c>
      <c r="C21" s="29"/>
      <c r="D21" s="29">
        <f>SUM(D17:D19)</f>
        <v>3074514797.2399998</v>
      </c>
      <c r="E21" s="29"/>
      <c r="F21" s="29">
        <f>SUM(F17:F19)</f>
        <v>211213842.52999985</v>
      </c>
      <c r="G21" s="29"/>
      <c r="H21" s="47">
        <f>IF(D21=0,"n/a",IF(AND(F21/D21&lt;1,F21/D21&gt;-1),F21/D21,"n/a"))</f>
        <v>6.8698268331512699E-2</v>
      </c>
      <c r="I21" s="25"/>
      <c r="J21" s="24"/>
      <c r="K21" s="24"/>
    </row>
    <row r="22" spans="1:11" ht="6.6" customHeight="1" x14ac:dyDescent="0.2">
      <c r="A22" s="48"/>
      <c r="B22" s="33"/>
      <c r="C22" s="33"/>
      <c r="D22" s="33"/>
      <c r="E22" s="33"/>
      <c r="F22" s="33"/>
      <c r="G22" s="33"/>
      <c r="H22" s="49" t="s">
        <v>3</v>
      </c>
      <c r="I22" s="34"/>
      <c r="J22" s="49"/>
      <c r="K22" s="49"/>
    </row>
    <row r="23" spans="1:11" x14ac:dyDescent="0.2">
      <c r="A23" s="21" t="s">
        <v>19</v>
      </c>
      <c r="B23" s="29">
        <v>-11597332.68</v>
      </c>
      <c r="C23" s="33"/>
      <c r="D23" s="29">
        <v>150795899.68000001</v>
      </c>
      <c r="E23" s="33"/>
      <c r="F23" s="29">
        <f>B23-D23</f>
        <v>-162393232.36000001</v>
      </c>
      <c r="G23" s="33"/>
      <c r="H23" s="47" t="str">
        <f>IF(D23=0,"n/a",IF(AND(F23/D23&lt;1,F23/D23&gt;-1),F23/D23,"n/a"))</f>
        <v>n/a</v>
      </c>
      <c r="I23" s="34"/>
      <c r="J23" s="49"/>
      <c r="K23" s="49"/>
    </row>
    <row r="24" spans="1:11" x14ac:dyDescent="0.2">
      <c r="A24" s="21" t="s">
        <v>20</v>
      </c>
      <c r="B24" s="29">
        <v>21131925.800000001</v>
      </c>
      <c r="C24" s="33"/>
      <c r="D24" s="29">
        <v>25315246.829999998</v>
      </c>
      <c r="E24" s="33"/>
      <c r="F24" s="29">
        <f>B24-D24</f>
        <v>-4183321.0299999975</v>
      </c>
      <c r="G24" s="33"/>
      <c r="H24" s="47">
        <f>IF(D24=0,"n/a",IF(AND(F24/D24&lt;1,F24/D24&gt;-1),F24/D24,"n/a"))</f>
        <v>-0.16524907136368608</v>
      </c>
      <c r="I24" s="34"/>
      <c r="J24" s="49"/>
      <c r="K24" s="49"/>
    </row>
    <row r="25" spans="1:11" x14ac:dyDescent="0.2">
      <c r="A25" s="21" t="s">
        <v>21</v>
      </c>
      <c r="B25" s="29">
        <v>-5464427.9000000004</v>
      </c>
      <c r="C25" s="33"/>
      <c r="D25" s="29">
        <v>-63433084.439999998</v>
      </c>
      <c r="E25" s="33"/>
      <c r="F25" s="29">
        <f>B25-D25</f>
        <v>57968656.539999999</v>
      </c>
      <c r="G25" s="33"/>
      <c r="H25" s="47">
        <f>IF(D25=0,"n/a",IF(AND(F25/D25&lt;1,F25/D25&gt;-1),F25/D25,"n/a"))</f>
        <v>-0.91385523897756094</v>
      </c>
      <c r="I25" s="34"/>
      <c r="J25" s="49"/>
      <c r="K25" s="49"/>
    </row>
    <row r="26" spans="1:11" x14ac:dyDescent="0.2">
      <c r="A26" s="21" t="s">
        <v>22</v>
      </c>
      <c r="B26" s="39">
        <v>37975156.789999999</v>
      </c>
      <c r="C26" s="33"/>
      <c r="D26" s="39">
        <v>28047752.879999999</v>
      </c>
      <c r="E26" s="33"/>
      <c r="F26" s="39">
        <f>B26-D26</f>
        <v>9927403.9100000001</v>
      </c>
      <c r="G26" s="33"/>
      <c r="H26" s="41">
        <f>IF(D26=0,"n/a",IF(AND(F26/D26&lt;1,F26/D26&gt;-1),F26/D26,"n/a"))</f>
        <v>0.3539464980482957</v>
      </c>
      <c r="I26" s="34"/>
      <c r="J26" s="49"/>
      <c r="K26" s="49"/>
    </row>
    <row r="27" spans="1:11" x14ac:dyDescent="0.2">
      <c r="A27" s="21" t="s">
        <v>23</v>
      </c>
      <c r="B27" s="39">
        <f>SUM(B23:B26)</f>
        <v>42045322.009999998</v>
      </c>
      <c r="C27" s="29"/>
      <c r="D27" s="39">
        <f>SUM(D23:D26)</f>
        <v>140725814.94999999</v>
      </c>
      <c r="E27" s="29"/>
      <c r="F27" s="39">
        <f>SUM(F23:F26)</f>
        <v>-98680492.940000027</v>
      </c>
      <c r="G27" s="29"/>
      <c r="H27" s="41">
        <f>IF(D27=0,"n/a",IF(AND(F27/D27&lt;1,F27/D27&gt;-1),F27/D27,"n/a"))</f>
        <v>-0.70122523699764183</v>
      </c>
      <c r="I27" s="25"/>
      <c r="J27" s="24"/>
      <c r="K27" s="24"/>
    </row>
    <row r="28" spans="1:11" ht="6.6" customHeight="1" x14ac:dyDescent="0.2">
      <c r="A28" s="48"/>
      <c r="B28" s="50"/>
      <c r="C28" s="50"/>
      <c r="D28" s="50"/>
      <c r="E28" s="50"/>
      <c r="F28" s="50"/>
      <c r="G28" s="33"/>
      <c r="H28" s="49" t="s">
        <v>3</v>
      </c>
      <c r="I28" s="34"/>
      <c r="J28" s="49"/>
      <c r="K28" s="49"/>
    </row>
    <row r="29" spans="1:11" ht="13.5" thickBot="1" x14ac:dyDescent="0.25">
      <c r="A29" s="38" t="s">
        <v>24</v>
      </c>
      <c r="B29" s="51">
        <f>+B27+B21</f>
        <v>3327773961.7799997</v>
      </c>
      <c r="C29" s="22"/>
      <c r="D29" s="51">
        <f>+D27+D21</f>
        <v>3215240612.1899996</v>
      </c>
      <c r="E29" s="22"/>
      <c r="F29" s="51">
        <f>+F27+F21</f>
        <v>112533349.58999982</v>
      </c>
      <c r="G29" s="29"/>
      <c r="H29" s="52">
        <f>IF(D29=0,"n/a",IF(AND(F29/D29&lt;1,F29/D29&gt;-1),F29/D29,"n/a"))</f>
        <v>3.4999977657457458E-2</v>
      </c>
      <c r="I29" s="25"/>
      <c r="J29" s="24"/>
      <c r="K29" s="24"/>
    </row>
    <row r="30" spans="1:11" ht="4.1500000000000004" customHeight="1" thickTop="1" x14ac:dyDescent="0.2">
      <c r="A30" s="21"/>
      <c r="B30" s="50"/>
      <c r="C30" s="22"/>
      <c r="D30" s="50"/>
      <c r="E30" s="22"/>
      <c r="F30" s="50"/>
      <c r="G30" s="29"/>
      <c r="H30" s="53"/>
      <c r="I30" s="25"/>
      <c r="J30" s="24"/>
      <c r="K30" s="24"/>
    </row>
    <row r="31" spans="1:11" ht="13.15" customHeight="1" x14ac:dyDescent="0.2">
      <c r="A31" s="19"/>
      <c r="B31" s="54"/>
      <c r="C31" s="54"/>
      <c r="D31" s="54"/>
      <c r="E31" s="54"/>
      <c r="F31" s="54"/>
      <c r="G31" s="55"/>
      <c r="H31" s="29"/>
      <c r="I31" s="56"/>
      <c r="J31" s="45"/>
      <c r="K31" s="45"/>
    </row>
    <row r="32" spans="1:11" x14ac:dyDescent="0.2">
      <c r="A32" s="21" t="s">
        <v>30</v>
      </c>
      <c r="B32" s="22">
        <v>-3910989.233</v>
      </c>
      <c r="C32" s="22"/>
      <c r="D32" s="22">
        <v>0</v>
      </c>
      <c r="E32" s="22"/>
      <c r="F32" s="22"/>
      <c r="G32" s="29"/>
      <c r="H32" s="29"/>
      <c r="I32" s="24"/>
      <c r="J32" s="24"/>
      <c r="K32" s="24"/>
    </row>
    <row r="33" spans="1:11" x14ac:dyDescent="0.2">
      <c r="A33" s="21" t="s">
        <v>31</v>
      </c>
      <c r="B33" s="22">
        <v>110566152.86</v>
      </c>
      <c r="C33" s="22"/>
      <c r="D33" s="22">
        <v>100830518.2</v>
      </c>
      <c r="E33" s="22"/>
      <c r="F33" s="22"/>
      <c r="G33" s="29"/>
      <c r="H33" s="29"/>
      <c r="I33" s="24"/>
      <c r="J33" s="24"/>
      <c r="K33" s="24"/>
    </row>
    <row r="34" spans="1:11" ht="12" customHeight="1" x14ac:dyDescent="0.2">
      <c r="A34" s="21" t="s">
        <v>32</v>
      </c>
      <c r="B34" s="22">
        <v>-84136390.085999995</v>
      </c>
      <c r="C34" s="22"/>
      <c r="D34" s="22">
        <v>-82193280.790000007</v>
      </c>
      <c r="E34" s="22"/>
      <c r="F34" s="22"/>
      <c r="G34" s="29"/>
      <c r="H34" s="29"/>
      <c r="I34" s="24"/>
      <c r="J34" s="24"/>
      <c r="K34" s="24"/>
    </row>
    <row r="35" spans="1:11" x14ac:dyDescent="0.2">
      <c r="A35" s="21" t="s">
        <v>33</v>
      </c>
      <c r="B35" s="22">
        <v>101342070.45200001</v>
      </c>
      <c r="C35" s="22"/>
      <c r="D35" s="22">
        <v>107925700.61</v>
      </c>
      <c r="E35" s="22"/>
      <c r="F35" s="22"/>
      <c r="G35" s="29"/>
      <c r="H35" s="29"/>
      <c r="I35" s="24"/>
      <c r="J35" s="24"/>
      <c r="K35" s="24"/>
    </row>
    <row r="36" spans="1:11" x14ac:dyDescent="0.2">
      <c r="A36" s="21" t="s">
        <v>34</v>
      </c>
      <c r="B36" s="22">
        <v>738259.45799999998</v>
      </c>
      <c r="C36" s="22"/>
      <c r="D36" s="22">
        <v>-21196310.41</v>
      </c>
      <c r="E36" s="22"/>
      <c r="F36" s="22"/>
      <c r="G36" s="29"/>
      <c r="H36" s="29"/>
      <c r="I36" s="24"/>
      <c r="J36" s="24"/>
      <c r="K36" s="24"/>
    </row>
    <row r="37" spans="1:11" x14ac:dyDescent="0.2">
      <c r="A37" s="21" t="s">
        <v>35</v>
      </c>
      <c r="B37" s="22">
        <v>55471660.200000003</v>
      </c>
      <c r="C37" s="22"/>
      <c r="D37" s="22">
        <v>46802438.469999999</v>
      </c>
      <c r="E37" s="22"/>
      <c r="F37" s="22"/>
      <c r="G37" s="29"/>
      <c r="H37" s="29"/>
      <c r="I37" s="24"/>
      <c r="J37" s="24"/>
      <c r="K37" s="24"/>
    </row>
    <row r="38" spans="1:11" x14ac:dyDescent="0.2">
      <c r="A38" s="21" t="s">
        <v>36</v>
      </c>
      <c r="B38" s="22">
        <v>46148938.359999999</v>
      </c>
      <c r="C38" s="22"/>
      <c r="D38" s="22">
        <v>53392161.960000001</v>
      </c>
      <c r="E38" s="22"/>
      <c r="F38" s="22"/>
      <c r="G38" s="29"/>
      <c r="H38" s="29"/>
      <c r="I38" s="24"/>
      <c r="J38" s="24"/>
      <c r="K38" s="24"/>
    </row>
    <row r="39" spans="1:11" x14ac:dyDescent="0.2">
      <c r="A39" s="21" t="s">
        <v>37</v>
      </c>
      <c r="B39" s="22">
        <v>39447568.810000002</v>
      </c>
      <c r="C39" s="22"/>
      <c r="D39" s="22">
        <v>43404791.780000001</v>
      </c>
      <c r="E39" s="22"/>
      <c r="F39" s="22"/>
      <c r="G39" s="29"/>
      <c r="H39" s="29"/>
      <c r="I39" s="24"/>
      <c r="J39" s="24"/>
      <c r="K39" s="24"/>
    </row>
    <row r="40" spans="1:11" x14ac:dyDescent="0.2">
      <c r="A40" s="21" t="s">
        <v>38</v>
      </c>
      <c r="B40" s="22">
        <v>6665001.1919999998</v>
      </c>
      <c r="C40" s="22"/>
      <c r="D40" s="22">
        <v>0</v>
      </c>
      <c r="E40" s="22"/>
      <c r="F40" s="22"/>
      <c r="G40" s="29"/>
      <c r="H40" s="29"/>
      <c r="I40" s="24"/>
      <c r="J40" s="24"/>
      <c r="K40" s="24"/>
    </row>
    <row r="41" spans="1:11" x14ac:dyDescent="0.2">
      <c r="A41" s="21" t="s">
        <v>39</v>
      </c>
      <c r="B41" s="22">
        <v>0</v>
      </c>
      <c r="C41" s="22"/>
      <c r="D41" s="22">
        <v>0</v>
      </c>
      <c r="E41" s="22"/>
      <c r="F41" s="22"/>
      <c r="G41" s="29"/>
      <c r="H41" s="29"/>
      <c r="I41" s="24"/>
      <c r="J41" s="24"/>
      <c r="K41" s="24"/>
    </row>
    <row r="42" spans="1:11" x14ac:dyDescent="0.2">
      <c r="A42" s="21" t="s">
        <v>40</v>
      </c>
      <c r="B42" s="22">
        <v>72201.010999999999</v>
      </c>
      <c r="C42" s="22"/>
      <c r="D42" s="22">
        <v>-323123.07</v>
      </c>
      <c r="E42" s="22"/>
      <c r="F42" s="22"/>
      <c r="G42" s="29"/>
      <c r="H42" s="29"/>
      <c r="I42" s="24"/>
      <c r="J42" s="24"/>
      <c r="K42" s="24"/>
    </row>
    <row r="43" spans="1:11" x14ac:dyDescent="0.2">
      <c r="A43" s="21" t="s">
        <v>41</v>
      </c>
      <c r="B43" s="22">
        <v>-37415841.483999997</v>
      </c>
      <c r="C43" s="22"/>
      <c r="D43" s="22">
        <v>-35272578.590000004</v>
      </c>
      <c r="E43" s="22"/>
      <c r="F43" s="22"/>
      <c r="G43" s="29"/>
      <c r="H43" s="29"/>
      <c r="I43" s="24"/>
      <c r="J43" s="24"/>
      <c r="K43" s="24"/>
    </row>
    <row r="44" spans="1:11" x14ac:dyDescent="0.2">
      <c r="A44" s="21" t="s">
        <v>42</v>
      </c>
      <c r="B44" s="22">
        <v>33901777.641000003</v>
      </c>
      <c r="C44" s="22"/>
      <c r="D44" s="22">
        <v>33491869.84</v>
      </c>
      <c r="E44" s="22"/>
      <c r="F44" s="22"/>
      <c r="G44" s="29"/>
      <c r="H44" s="29"/>
      <c r="I44" s="24"/>
      <c r="J44" s="24"/>
      <c r="K44" s="24"/>
    </row>
    <row r="45" spans="1:11" x14ac:dyDescent="0.2">
      <c r="A45" s="21" t="s">
        <v>43</v>
      </c>
      <c r="B45" s="22">
        <v>-1723163.66</v>
      </c>
      <c r="C45" s="22"/>
      <c r="D45" s="22">
        <v>-442678.46</v>
      </c>
      <c r="E45" s="22"/>
      <c r="F45" s="22"/>
      <c r="G45" s="29"/>
      <c r="H45" s="29"/>
      <c r="I45" s="24"/>
      <c r="J45" s="24"/>
      <c r="K45" s="24"/>
    </row>
    <row r="46" spans="1:11" x14ac:dyDescent="0.2">
      <c r="A46" s="21" t="s">
        <v>44</v>
      </c>
      <c r="B46" s="22">
        <v>48338529.399999999</v>
      </c>
      <c r="C46" s="22"/>
      <c r="D46" s="22">
        <v>54465912.140000001</v>
      </c>
      <c r="E46" s="22"/>
      <c r="F46" s="22"/>
      <c r="G46" s="29"/>
      <c r="H46" s="29"/>
      <c r="I46" s="24"/>
      <c r="J46" s="24"/>
      <c r="K46" s="24"/>
    </row>
    <row r="47" spans="1:11" x14ac:dyDescent="0.2">
      <c r="A47" s="21" t="s">
        <v>45</v>
      </c>
      <c r="B47" s="22">
        <v>35630870.767999999</v>
      </c>
      <c r="C47" s="22"/>
      <c r="D47" s="22">
        <v>9476143.6799999997</v>
      </c>
      <c r="E47" s="22"/>
      <c r="F47" s="22"/>
      <c r="G47" s="29"/>
      <c r="H47" s="29"/>
      <c r="I47" s="24"/>
      <c r="J47" s="24"/>
      <c r="K47" s="24"/>
    </row>
    <row r="48" spans="1:11" x14ac:dyDescent="0.2">
      <c r="A48" s="21" t="s">
        <v>46</v>
      </c>
      <c r="B48" s="22">
        <v>14986541.592</v>
      </c>
      <c r="C48" s="22"/>
      <c r="D48" s="22">
        <v>0</v>
      </c>
      <c r="E48" s="22"/>
      <c r="F48" s="22"/>
      <c r="G48" s="29"/>
      <c r="H48" s="29"/>
      <c r="I48" s="24"/>
      <c r="J48" s="24"/>
      <c r="K48" s="24"/>
    </row>
    <row r="49" spans="1:11" ht="12.75" customHeight="1" x14ac:dyDescent="0.2">
      <c r="A49" s="21" t="s">
        <v>47</v>
      </c>
      <c r="B49" s="22">
        <v>57503671.664999999</v>
      </c>
      <c r="C49" s="22"/>
      <c r="D49" s="22">
        <v>13489865.49</v>
      </c>
      <c r="E49" s="22"/>
      <c r="F49" s="22"/>
      <c r="G49" s="29"/>
      <c r="H49" s="29"/>
      <c r="I49" s="24"/>
      <c r="J49" s="24"/>
      <c r="K49" s="24"/>
    </row>
    <row r="50" spans="1:11" ht="12.75" customHeight="1" x14ac:dyDescent="0.2">
      <c r="A50" s="21" t="s">
        <v>48</v>
      </c>
      <c r="B50" s="22">
        <v>187876440.33000001</v>
      </c>
      <c r="C50" s="22"/>
      <c r="D50" s="22">
        <v>49608780.100000001</v>
      </c>
      <c r="E50" s="22"/>
      <c r="F50" s="22"/>
      <c r="G50" s="29"/>
      <c r="H50" s="29"/>
      <c r="I50" s="24"/>
      <c r="J50" s="24"/>
      <c r="K50" s="24"/>
    </row>
    <row r="51" spans="1:11" ht="12.75" customHeight="1" x14ac:dyDescent="0.2">
      <c r="A51" s="21" t="s">
        <v>49</v>
      </c>
      <c r="B51" s="22">
        <v>107681749.778</v>
      </c>
      <c r="C51" s="22"/>
      <c r="D51" s="22">
        <v>0</v>
      </c>
      <c r="E51" s="22"/>
      <c r="F51" s="22"/>
      <c r="G51" s="29"/>
      <c r="H51" s="29"/>
      <c r="I51" s="24"/>
      <c r="J51" s="24"/>
      <c r="K51" s="24"/>
    </row>
    <row r="52" spans="1:11" ht="12.75" customHeight="1" x14ac:dyDescent="0.2">
      <c r="A52" s="21" t="s">
        <v>50</v>
      </c>
      <c r="B52" s="22">
        <v>6280478.1109999996</v>
      </c>
      <c r="C52" s="22"/>
      <c r="D52" s="22">
        <v>675492.68</v>
      </c>
      <c r="E52" s="22"/>
      <c r="F52" s="22"/>
      <c r="G52" s="29"/>
      <c r="H52" s="29"/>
      <c r="I52" s="24"/>
      <c r="J52" s="24"/>
      <c r="K52" s="24"/>
    </row>
    <row r="53" spans="1:11" ht="12.75" customHeight="1" x14ac:dyDescent="0.2">
      <c r="A53" s="21" t="s">
        <v>56</v>
      </c>
      <c r="B53" s="22">
        <v>621.30999999999995</v>
      </c>
      <c r="C53" s="22"/>
      <c r="D53" s="22">
        <v>0</v>
      </c>
      <c r="E53" s="22"/>
      <c r="F53" s="22"/>
      <c r="G53" s="29"/>
      <c r="H53" s="29"/>
      <c r="I53" s="24"/>
      <c r="J53" s="24"/>
      <c r="K53" s="24"/>
    </row>
    <row r="54" spans="1:11" ht="12.75" customHeight="1" x14ac:dyDescent="0.2">
      <c r="A54" s="21" t="s">
        <v>51</v>
      </c>
      <c r="B54" s="22">
        <v>-7152516.0499999998</v>
      </c>
      <c r="C54" s="22"/>
      <c r="D54" s="22">
        <v>-16811715.27</v>
      </c>
      <c r="E54" s="22"/>
      <c r="F54" s="22"/>
      <c r="G54" s="29"/>
      <c r="H54" s="29"/>
      <c r="I54" s="24"/>
      <c r="J54" s="24"/>
      <c r="K54" s="24"/>
    </row>
    <row r="55" spans="1:11" ht="12.75" customHeight="1" x14ac:dyDescent="0.2">
      <c r="A55" s="21" t="s">
        <v>52</v>
      </c>
      <c r="B55" s="22">
        <v>-27554983.289999999</v>
      </c>
      <c r="C55" s="22"/>
      <c r="D55" s="22">
        <v>8170150</v>
      </c>
      <c r="E55" s="22"/>
      <c r="F55" s="22"/>
      <c r="G55" s="29"/>
      <c r="H55" s="29"/>
      <c r="I55" s="24"/>
      <c r="J55" s="24"/>
      <c r="K55" s="24"/>
    </row>
    <row r="56" spans="1:11" ht="13.15" customHeight="1" x14ac:dyDescent="0.2">
      <c r="A56" s="21"/>
      <c r="B56" s="60"/>
      <c r="C56" s="60"/>
      <c r="D56" s="60"/>
      <c r="E56" s="60"/>
      <c r="F56" s="62" t="s">
        <v>29</v>
      </c>
      <c r="G56" s="10"/>
      <c r="H56" s="10"/>
      <c r="I56" s="8"/>
      <c r="J56" s="8"/>
      <c r="K56" s="8"/>
    </row>
    <row r="57" spans="1:11" x14ac:dyDescent="0.2">
      <c r="A57" s="8"/>
      <c r="B57" s="63" t="s">
        <v>5</v>
      </c>
      <c r="C57" s="60"/>
      <c r="D57" s="63" t="s">
        <v>5</v>
      </c>
      <c r="E57" s="60"/>
      <c r="F57" s="60"/>
      <c r="G57" s="8"/>
      <c r="H57" s="8"/>
      <c r="I57" s="64"/>
      <c r="J57" s="8"/>
      <c r="K57" s="8"/>
    </row>
    <row r="58" spans="1:11" ht="13.15" customHeight="1" x14ac:dyDescent="0.2">
      <c r="A58" s="15" t="s">
        <v>25</v>
      </c>
      <c r="B58" s="16">
        <v>2024</v>
      </c>
      <c r="C58" s="60"/>
      <c r="D58" s="16">
        <v>2023</v>
      </c>
      <c r="E58" s="60"/>
      <c r="F58" s="88" t="s">
        <v>7</v>
      </c>
      <c r="G58" s="8"/>
      <c r="H58" s="17" t="s">
        <v>8</v>
      </c>
      <c r="I58" s="14"/>
      <c r="J58" s="8"/>
      <c r="K58" s="8"/>
    </row>
    <row r="59" spans="1:11" ht="6" customHeight="1" x14ac:dyDescent="0.2">
      <c r="A59" s="19"/>
      <c r="B59" s="66"/>
      <c r="C59" s="67"/>
      <c r="D59" s="66"/>
      <c r="E59" s="67"/>
      <c r="F59" s="66"/>
      <c r="G59" s="68"/>
      <c r="H59" s="69"/>
      <c r="I59" s="20"/>
      <c r="J59" s="19"/>
      <c r="K59" s="19"/>
    </row>
    <row r="60" spans="1:11" x14ac:dyDescent="0.2">
      <c r="A60" s="21" t="s">
        <v>9</v>
      </c>
      <c r="B60" s="70">
        <v>11365982059.934</v>
      </c>
      <c r="C60" s="70"/>
      <c r="D60" s="73">
        <v>11825234289.030001</v>
      </c>
      <c r="E60" s="70"/>
      <c r="F60" s="70">
        <f>+B60-D60</f>
        <v>-459252229.09600067</v>
      </c>
      <c r="G60" s="40"/>
      <c r="H60" s="47">
        <f>IF(D60=0,"n/a",IF(AND(F60/D60&lt;1,F60/D60&gt;-1),F60/D60,"n/a"))</f>
        <v>-3.8836628338267974E-2</v>
      </c>
      <c r="I60" s="71"/>
      <c r="J60" s="19"/>
      <c r="K60" s="19"/>
    </row>
    <row r="61" spans="1:11" ht="12.75" customHeight="1" x14ac:dyDescent="0.2">
      <c r="A61" s="21" t="s">
        <v>10</v>
      </c>
      <c r="B61" s="70">
        <v>8638821002.3379993</v>
      </c>
      <c r="C61" s="70"/>
      <c r="D61" s="73">
        <v>8702475286.0900002</v>
      </c>
      <c r="E61" s="70"/>
      <c r="F61" s="70">
        <f>+B61-D61</f>
        <v>-63654283.752000809</v>
      </c>
      <c r="G61" s="40"/>
      <c r="H61" s="47">
        <f>IF(D61=0,"n/a",IF(AND(F61/D61&lt;1,F61/D61&gt;-1),F61/D61,"n/a"))</f>
        <v>-7.3145032487188502E-3</v>
      </c>
      <c r="I61" s="71"/>
      <c r="J61" s="19"/>
      <c r="K61" s="19"/>
    </row>
    <row r="62" spans="1:11" x14ac:dyDescent="0.2">
      <c r="A62" s="21" t="s">
        <v>11</v>
      </c>
      <c r="B62" s="73">
        <v>1057918104.41</v>
      </c>
      <c r="C62" s="73"/>
      <c r="D62" s="73">
        <v>1116654626.0599999</v>
      </c>
      <c r="E62" s="73"/>
      <c r="F62" s="73">
        <f>+B62-D62</f>
        <v>-58736521.649999976</v>
      </c>
      <c r="G62" s="74"/>
      <c r="H62" s="47">
        <f>IF(D62=0,"n/a",IF(AND(F62/D62&lt;1,F62/D62&gt;-1),F62/D62,"n/a"))</f>
        <v>-5.2600437305530809E-2</v>
      </c>
      <c r="I62" s="71"/>
      <c r="J62" s="19"/>
      <c r="K62" s="19"/>
    </row>
    <row r="63" spans="1:11" x14ac:dyDescent="0.2">
      <c r="A63" s="21" t="s">
        <v>12</v>
      </c>
      <c r="B63" s="73">
        <v>70057038.353</v>
      </c>
      <c r="C63" s="73"/>
      <c r="D63" s="73">
        <v>69950500.719999999</v>
      </c>
      <c r="E63" s="73"/>
      <c r="F63" s="73">
        <f>+B63-D63</f>
        <v>106537.63300000131</v>
      </c>
      <c r="G63" s="74"/>
      <c r="H63" s="47">
        <f t="shared" ref="H63:H68" si="1">IF(D63=0,"n/a",IF(AND(F63/D63&lt;1,F63/D63&gt;-1),F63/D63,"n/a"))</f>
        <v>1.5230431791539763E-3</v>
      </c>
      <c r="I63" s="71"/>
      <c r="J63" s="72"/>
      <c r="K63" s="19"/>
    </row>
    <row r="64" spans="1:11" ht="12.75" customHeight="1" x14ac:dyDescent="0.2">
      <c r="A64" s="89" t="s">
        <v>13</v>
      </c>
      <c r="B64" s="79">
        <v>6827900</v>
      </c>
      <c r="C64" s="79"/>
      <c r="D64" s="79">
        <v>7064640</v>
      </c>
      <c r="E64" s="79"/>
      <c r="F64" s="79">
        <f>+B64-D64</f>
        <v>-236740</v>
      </c>
      <c r="G64" s="90"/>
      <c r="H64" s="41">
        <f t="shared" si="1"/>
        <v>-3.3510553970195228E-2</v>
      </c>
      <c r="I64" s="71"/>
      <c r="J64" s="19"/>
      <c r="K64" s="19"/>
    </row>
    <row r="65" spans="1:11" ht="12.75" customHeight="1" x14ac:dyDescent="0.2">
      <c r="A65" s="46" t="s">
        <v>15</v>
      </c>
      <c r="B65" s="73">
        <f>SUM(B60:B64)</f>
        <v>21139606105.035</v>
      </c>
      <c r="C65" s="73">
        <f t="shared" ref="C65" si="2">SUM(C60:C64)</f>
        <v>0</v>
      </c>
      <c r="D65" s="73">
        <f>SUM(D60:D64)</f>
        <v>21721379341.900005</v>
      </c>
      <c r="E65" s="73"/>
      <c r="F65" s="73">
        <f>SUM(F60:F64)</f>
        <v>-581773236.86500144</v>
      </c>
      <c r="G65" s="74"/>
      <c r="H65" s="47">
        <f t="shared" si="1"/>
        <v>-2.6783438920141466E-2</v>
      </c>
      <c r="I65" s="71"/>
      <c r="J65" s="19"/>
      <c r="K65" s="19"/>
    </row>
    <row r="66" spans="1:11" x14ac:dyDescent="0.2">
      <c r="A66" s="21" t="s">
        <v>16</v>
      </c>
      <c r="B66" s="70">
        <v>2284171354.6939998</v>
      </c>
      <c r="C66" s="70"/>
      <c r="D66" s="70">
        <v>2310234452.6500001</v>
      </c>
      <c r="E66" s="73"/>
      <c r="F66" s="70">
        <f>+B66-D66</f>
        <v>-26063097.956000328</v>
      </c>
      <c r="G66" s="74"/>
      <c r="H66" s="47">
        <f t="shared" si="1"/>
        <v>-1.1281581367685057E-2</v>
      </c>
      <c r="I66" s="71"/>
      <c r="J66" s="19"/>
      <c r="K66" s="19"/>
    </row>
    <row r="67" spans="1:11" x14ac:dyDescent="0.2">
      <c r="A67" s="89" t="s">
        <v>17</v>
      </c>
      <c r="B67" s="79">
        <v>7661725066</v>
      </c>
      <c r="C67" s="79"/>
      <c r="D67" s="79">
        <v>4669374747</v>
      </c>
      <c r="E67" s="79"/>
      <c r="F67" s="79">
        <f>+B67-D67</f>
        <v>2992350319</v>
      </c>
      <c r="G67" s="90"/>
      <c r="H67" s="41">
        <f t="shared" si="1"/>
        <v>0.64084604066583817</v>
      </c>
      <c r="I67" s="71"/>
      <c r="J67" s="19"/>
      <c r="K67" s="19"/>
    </row>
    <row r="68" spans="1:11" ht="13.5" thickBot="1" x14ac:dyDescent="0.25">
      <c r="A68" s="38" t="s">
        <v>26</v>
      </c>
      <c r="B68" s="82">
        <f>SUM(B65:B67)</f>
        <v>31085502525.729</v>
      </c>
      <c r="C68" s="70"/>
      <c r="D68" s="82">
        <f>SUM(D65:D67)</f>
        <v>28700988541.550007</v>
      </c>
      <c r="E68" s="70"/>
      <c r="F68" s="82">
        <f>SUM(F65:F67)</f>
        <v>2384513984.178998</v>
      </c>
      <c r="G68" s="40"/>
      <c r="H68" s="52">
        <f t="shared" si="1"/>
        <v>8.3081249300071019E-2</v>
      </c>
      <c r="I68" s="71"/>
      <c r="J68" s="19"/>
      <c r="K68" s="19"/>
    </row>
    <row r="69" spans="1:11" ht="13.5" thickTop="1" x14ac:dyDescent="0.2">
      <c r="A69" s="8"/>
      <c r="B69" s="91"/>
      <c r="C69" s="61"/>
      <c r="D69" s="91"/>
      <c r="E69" s="61"/>
      <c r="F69" s="91"/>
      <c r="G69" s="84"/>
      <c r="H69" s="83"/>
      <c r="I69" s="64"/>
      <c r="J69" s="8"/>
      <c r="K69" s="8"/>
    </row>
    <row r="70" spans="1:11" x14ac:dyDescent="0.2">
      <c r="B70" s="58"/>
      <c r="C70" s="58"/>
      <c r="D70" s="58"/>
      <c r="E70" s="58"/>
      <c r="F70" s="58"/>
    </row>
    <row r="71" spans="1:11" x14ac:dyDescent="0.2">
      <c r="A71" s="92"/>
      <c r="B71" s="93"/>
      <c r="C71" s="93"/>
      <c r="D71" s="93"/>
      <c r="E71" s="93"/>
      <c r="F71" s="93"/>
      <c r="G71" s="93"/>
      <c r="H71" s="93"/>
      <c r="I71" s="93"/>
      <c r="J71" s="93"/>
      <c r="K71" s="93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72F0D6D173EB43AE67AAEAEEE9AAA3" ma:contentTypeVersion="12" ma:contentTypeDescription="" ma:contentTypeScope="" ma:versionID="e51a6842d02ba2d263354c7b939d70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2024-05-15T07:00:00+00:00</OpenedDate>
    <SignificantOrder xmlns="dc463f71-b30c-4ab2-9473-d307f9d35888">false</SignificantOrder>
    <Date1 xmlns="dc463f71-b30c-4ab2-9473-d307f9d35888">2024-05-15T07:00:00+00:00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240363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AA5A83-2BB7-4CAA-8FA6-7D4152C8A6EE}"/>
</file>

<file path=customXml/itemProps2.xml><?xml version="1.0" encoding="utf-8"?>
<ds:datastoreItem xmlns:ds="http://schemas.openxmlformats.org/officeDocument/2006/customXml" ds:itemID="{5226D3DD-8CB9-4668-BE20-DE7F6FA6470E}"/>
</file>

<file path=customXml/itemProps3.xml><?xml version="1.0" encoding="utf-8"?>
<ds:datastoreItem xmlns:ds="http://schemas.openxmlformats.org/officeDocument/2006/customXml" ds:itemID="{3C21D322-A22D-44D4-8D04-92675C2E1E10}"/>
</file>

<file path=customXml/itemProps4.xml><?xml version="1.0" encoding="utf-8"?>
<ds:datastoreItem xmlns:ds="http://schemas.openxmlformats.org/officeDocument/2006/customXml" ds:itemID="{C0392E12-2485-40DA-B263-991F9A7B79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01-2024 SOE</vt:lpstr>
      <vt:lpstr>02-2024 SOE</vt:lpstr>
      <vt:lpstr>03-2024 SOE</vt:lpstr>
      <vt:lpstr>03-2024 SOE 12ME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dcterms:created xsi:type="dcterms:W3CDTF">2024-04-16T21:25:18Z</dcterms:created>
  <dcterms:modified xsi:type="dcterms:W3CDTF">2024-04-16T23:05:55Z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0x0101006E56B4D1795A2E4DB2F0B01679ED314A00CD72F0D6D173EB43AE67AAEAEEE9AAA3</vt:lpwstr>
  </property>
  <property fmtid="{D5CDD505-2E9C-101B-9397-08002B2CF9AE}" pid="3" name="_docset_NoMedatataSyncRequired">
    <vt:lpwstr>False</vt:lpwstr>
  </property>
</Properties>
</file>