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3-2023\To File\"/>
    </mc:Choice>
  </mc:AlternateContent>
  <bookViews>
    <workbookView xWindow="-12" yWindow="-12" windowWidth="10080" windowHeight="8628" firstSheet="1" activeTab="5"/>
  </bookViews>
  <sheets>
    <sheet name="BExRepositorySheet" sheetId="4" state="veryHidden" r:id="rId1"/>
    <sheet name="07-2023 SOE" sheetId="23" r:id="rId2"/>
    <sheet name="08-2023 SOE" sheetId="24" r:id="rId3"/>
    <sheet name="09-2023 SOE" sheetId="21" r:id="rId4"/>
    <sheet name="QTD" sheetId="13" state="hidden" r:id="rId5"/>
    <sheet name="12 ME 09-2023 SOE" sheetId="22" r:id="rId6"/>
  </sheets>
  <calcPr calcId="162913" concurrentManualCount="8"/>
</workbook>
</file>

<file path=xl/calcChain.xml><?xml version="1.0" encoding="utf-8"?>
<calcChain xmlns="http://schemas.openxmlformats.org/spreadsheetml/2006/main">
  <c r="F59" i="24" l="1"/>
  <c r="F58" i="24"/>
  <c r="F57" i="24"/>
  <c r="H57" i="24" s="1"/>
  <c r="F25" i="24"/>
  <c r="F24" i="24"/>
  <c r="F23" i="24"/>
  <c r="F22" i="24"/>
  <c r="J18" i="24"/>
  <c r="K17" i="24"/>
  <c r="F14" i="24"/>
  <c r="H14" i="24" s="1"/>
  <c r="K13" i="24"/>
  <c r="K12" i="24"/>
  <c r="J12" i="24"/>
  <c r="F11" i="24"/>
  <c r="H11" i="24" s="1"/>
  <c r="F10" i="24"/>
  <c r="F57" i="23"/>
  <c r="H57" i="23" s="1"/>
  <c r="F56" i="23"/>
  <c r="F23" i="23"/>
  <c r="J18" i="23"/>
  <c r="J17" i="23"/>
  <c r="K14" i="23"/>
  <c r="J14" i="23"/>
  <c r="K13" i="23"/>
  <c r="J13" i="23"/>
  <c r="K10" i="23"/>
  <c r="F10" i="23"/>
  <c r="J14" i="24" l="1"/>
  <c r="K10" i="24"/>
  <c r="J17" i="24"/>
  <c r="D26" i="24"/>
  <c r="F13" i="24"/>
  <c r="H13" i="24" s="1"/>
  <c r="D62" i="24"/>
  <c r="D66" i="24" s="1"/>
  <c r="H58" i="24"/>
  <c r="J10" i="24"/>
  <c r="F63" i="24"/>
  <c r="H63" i="24" s="1"/>
  <c r="J13" i="24"/>
  <c r="F64" i="24"/>
  <c r="H64" i="24" s="1"/>
  <c r="K18" i="24"/>
  <c r="D16" i="24"/>
  <c r="D20" i="24" s="1"/>
  <c r="D28" i="24" s="1"/>
  <c r="F18" i="24"/>
  <c r="H18" i="24" s="1"/>
  <c r="F56" i="24"/>
  <c r="K18" i="23"/>
  <c r="D16" i="23"/>
  <c r="D26" i="23"/>
  <c r="D28" i="23" s="1"/>
  <c r="F24" i="23"/>
  <c r="D62" i="23"/>
  <c r="D66" i="23" s="1"/>
  <c r="K17" i="23"/>
  <c r="F14" i="23"/>
  <c r="H14" i="23" s="1"/>
  <c r="F18" i="23"/>
  <c r="H18" i="23" s="1"/>
  <c r="H23" i="23"/>
  <c r="F59" i="23"/>
  <c r="H59" i="23" s="1"/>
  <c r="F11" i="23"/>
  <c r="H11" i="23" s="1"/>
  <c r="F64" i="23"/>
  <c r="H64" i="23" s="1"/>
  <c r="K12" i="23"/>
  <c r="F25" i="23"/>
  <c r="H25" i="23" s="1"/>
  <c r="J10" i="23"/>
  <c r="F22" i="23"/>
  <c r="H22" i="23" s="1"/>
  <c r="F58" i="23"/>
  <c r="H58" i="23" s="1"/>
  <c r="H24" i="24"/>
  <c r="H59" i="24"/>
  <c r="H10" i="24"/>
  <c r="F16" i="24"/>
  <c r="H22" i="24"/>
  <c r="F26" i="24"/>
  <c r="H26" i="24" s="1"/>
  <c r="H23" i="24"/>
  <c r="J11" i="24"/>
  <c r="K14" i="24"/>
  <c r="F60" i="24"/>
  <c r="H60" i="24" s="1"/>
  <c r="F17" i="24"/>
  <c r="H17" i="24" s="1"/>
  <c r="B16" i="24"/>
  <c r="B20" i="24" s="1"/>
  <c r="H25" i="24"/>
  <c r="K11" i="24"/>
  <c r="K16" i="24"/>
  <c r="B26" i="24"/>
  <c r="B62" i="24"/>
  <c r="F12" i="24"/>
  <c r="H12" i="24" s="1"/>
  <c r="D20" i="23"/>
  <c r="H56" i="23"/>
  <c r="H10" i="23"/>
  <c r="H24" i="23"/>
  <c r="J11" i="23"/>
  <c r="F12" i="23"/>
  <c r="F17" i="23"/>
  <c r="H17" i="23" s="1"/>
  <c r="B16" i="23"/>
  <c r="B20" i="23" s="1"/>
  <c r="F60" i="23"/>
  <c r="H60" i="23" s="1"/>
  <c r="K11" i="23"/>
  <c r="J12" i="23"/>
  <c r="F13" i="23"/>
  <c r="H13" i="23" s="1"/>
  <c r="K16" i="23"/>
  <c r="B26" i="23"/>
  <c r="B62" i="23"/>
  <c r="F63" i="23"/>
  <c r="H63" i="23" s="1"/>
  <c r="F66" i="22"/>
  <c r="H66" i="22" s="1"/>
  <c r="F65" i="22"/>
  <c r="H65" i="22"/>
  <c r="D64" i="22"/>
  <c r="D67" i="22" s="1"/>
  <c r="F63" i="22"/>
  <c r="H63" i="22" s="1"/>
  <c r="F62" i="22"/>
  <c r="H62" i="22" s="1"/>
  <c r="F59" i="22"/>
  <c r="B27" i="22"/>
  <c r="F26" i="22"/>
  <c r="H26" i="22" s="1"/>
  <c r="F25" i="22"/>
  <c r="H25" i="22" s="1"/>
  <c r="F24" i="22"/>
  <c r="H24" i="22" s="1"/>
  <c r="D27" i="22"/>
  <c r="F23" i="22"/>
  <c r="F19" i="22"/>
  <c r="F18" i="22"/>
  <c r="H18" i="22" s="1"/>
  <c r="F15" i="22"/>
  <c r="H15" i="22" s="1"/>
  <c r="F14" i="22"/>
  <c r="F13" i="22"/>
  <c r="H13" i="22" s="1"/>
  <c r="B17" i="22"/>
  <c r="B21" i="22" s="1"/>
  <c r="H11" i="22"/>
  <c r="F11" i="22"/>
  <c r="F65" i="21"/>
  <c r="H65" i="21" s="1"/>
  <c r="F64" i="21"/>
  <c r="H64" i="21" s="1"/>
  <c r="K14" i="21"/>
  <c r="F60" i="21"/>
  <c r="F59" i="21"/>
  <c r="F58" i="21"/>
  <c r="F57" i="21"/>
  <c r="F25" i="21"/>
  <c r="F24" i="21"/>
  <c r="F23" i="21"/>
  <c r="F22" i="21"/>
  <c r="H22" i="21" s="1"/>
  <c r="D26" i="21"/>
  <c r="B26" i="21"/>
  <c r="J18" i="21"/>
  <c r="K18" i="21"/>
  <c r="F18" i="21"/>
  <c r="H18" i="21" s="1"/>
  <c r="K17" i="21"/>
  <c r="J17" i="21"/>
  <c r="J13" i="21"/>
  <c r="F13" i="21"/>
  <c r="H13" i="21" s="1"/>
  <c r="F12" i="21"/>
  <c r="J12" i="21"/>
  <c r="J11" i="21"/>
  <c r="K11" i="21"/>
  <c r="F11" i="21"/>
  <c r="H11" i="21" s="1"/>
  <c r="K10" i="21"/>
  <c r="D16" i="21"/>
  <c r="F10" i="21"/>
  <c r="F62" i="24" l="1"/>
  <c r="B28" i="24"/>
  <c r="H56" i="24"/>
  <c r="F66" i="24"/>
  <c r="H66" i="24" s="1"/>
  <c r="H62" i="24"/>
  <c r="F20" i="24"/>
  <c r="F26" i="23"/>
  <c r="H26" i="23" s="1"/>
  <c r="F62" i="23"/>
  <c r="H62" i="23" s="1"/>
  <c r="F16" i="23"/>
  <c r="F20" i="23" s="1"/>
  <c r="H12" i="23"/>
  <c r="J16" i="24"/>
  <c r="B66" i="24"/>
  <c r="F28" i="24"/>
  <c r="H28" i="24" s="1"/>
  <c r="H20" i="24"/>
  <c r="H16" i="24"/>
  <c r="J16" i="23"/>
  <c r="B66" i="23"/>
  <c r="B28" i="23"/>
  <c r="H59" i="22"/>
  <c r="F27" i="22"/>
  <c r="H27" i="22" s="1"/>
  <c r="B29" i="22"/>
  <c r="H14" i="22"/>
  <c r="H19" i="22"/>
  <c r="H23" i="22"/>
  <c r="F61" i="22"/>
  <c r="H61" i="22" s="1"/>
  <c r="B64" i="22"/>
  <c r="D17" i="22"/>
  <c r="F12" i="22"/>
  <c r="H12" i="22" s="1"/>
  <c r="F60" i="22"/>
  <c r="H60" i="22" s="1"/>
  <c r="D20" i="21"/>
  <c r="H24" i="21"/>
  <c r="H58" i="21"/>
  <c r="H23" i="21"/>
  <c r="F26" i="21"/>
  <c r="H26" i="21" s="1"/>
  <c r="H60" i="21"/>
  <c r="H57" i="21"/>
  <c r="D28" i="21"/>
  <c r="H59" i="21"/>
  <c r="K12" i="21"/>
  <c r="F14" i="21"/>
  <c r="H14" i="21" s="1"/>
  <c r="J10" i="21"/>
  <c r="K13" i="21"/>
  <c r="J14" i="21"/>
  <c r="D63" i="21"/>
  <c r="H12" i="21"/>
  <c r="B16" i="21"/>
  <c r="B20" i="21" s="1"/>
  <c r="B28" i="21" s="1"/>
  <c r="H25" i="21"/>
  <c r="B63" i="21"/>
  <c r="F61" i="21"/>
  <c r="F63" i="21" s="1"/>
  <c r="F67" i="21" s="1"/>
  <c r="F17" i="21"/>
  <c r="H17" i="21" s="1"/>
  <c r="H10" i="21"/>
  <c r="F66" i="23" l="1"/>
  <c r="H66" i="23" s="1"/>
  <c r="H20" i="23"/>
  <c r="F28" i="23"/>
  <c r="H28" i="23" s="1"/>
  <c r="H16" i="23"/>
  <c r="D21" i="22"/>
  <c r="B67" i="22"/>
  <c r="F17" i="22"/>
  <c r="F21" i="22" s="1"/>
  <c r="F29" i="22" s="1"/>
  <c r="F64" i="22"/>
  <c r="D67" i="21"/>
  <c r="H67" i="21" s="1"/>
  <c r="H63" i="21"/>
  <c r="K16" i="21"/>
  <c r="H61" i="21"/>
  <c r="F16" i="21"/>
  <c r="B67" i="21"/>
  <c r="J16" i="21"/>
  <c r="F67" i="22" l="1"/>
  <c r="H67" i="22" s="1"/>
  <c r="H64" i="22"/>
  <c r="H21" i="22"/>
  <c r="D29" i="22"/>
  <c r="H29" i="22" s="1"/>
  <c r="H17" i="22"/>
  <c r="F20" i="21"/>
  <c r="H16" i="21"/>
  <c r="F28" i="21" l="1"/>
  <c r="H28" i="21" s="1"/>
  <c r="H20" i="21"/>
  <c r="J54" i="13" l="1"/>
  <c r="D54" i="13"/>
  <c r="P18" i="13"/>
  <c r="B54" i="13" l="1"/>
  <c r="L49" i="13" l="1"/>
  <c r="N49" i="13" s="1"/>
  <c r="F52" i="13"/>
  <c r="H52" i="13" s="1"/>
  <c r="L12" i="13" l="1"/>
  <c r="N12" i="13" s="1"/>
  <c r="D17" i="13"/>
  <c r="D21" i="13" s="1"/>
  <c r="B17" i="13"/>
  <c r="P17" i="13" s="1"/>
  <c r="J17" i="13"/>
  <c r="J21" i="13" s="1"/>
  <c r="Q19" i="13"/>
  <c r="P15" i="13"/>
  <c r="L24" i="13"/>
  <c r="N24" i="13" s="1"/>
  <c r="B27" i="13"/>
  <c r="L25" i="13"/>
  <c r="N25" i="13" s="1"/>
  <c r="L55" i="13"/>
  <c r="N55" i="13" s="1"/>
  <c r="L18" i="13"/>
  <c r="N18" i="13" s="1"/>
  <c r="L23" i="13"/>
  <c r="N23" i="13" s="1"/>
  <c r="F19" i="13"/>
  <c r="H19" i="13" s="1"/>
  <c r="Q11" i="13"/>
  <c r="P13" i="13"/>
  <c r="P12" i="13"/>
  <c r="F25" i="13"/>
  <c r="H25" i="13" s="1"/>
  <c r="F24" i="13"/>
  <c r="H24" i="13" s="1"/>
  <c r="F48" i="13"/>
  <c r="Q15" i="13"/>
  <c r="F12" i="13"/>
  <c r="H12" i="13" s="1"/>
  <c r="F11" i="13"/>
  <c r="Q12" i="13"/>
  <c r="R13" i="13"/>
  <c r="R18" i="13"/>
  <c r="F49" i="13"/>
  <c r="H49" i="13" s="1"/>
  <c r="L56" i="13"/>
  <c r="N56" i="13" s="1"/>
  <c r="P14" i="13"/>
  <c r="R11" i="13"/>
  <c r="Q13" i="13"/>
  <c r="P11" i="13"/>
  <c r="Q14" i="13"/>
  <c r="F23" i="13"/>
  <c r="H23" i="13" s="1"/>
  <c r="F14" i="13"/>
  <c r="H14" i="13" s="1"/>
  <c r="R19" i="13"/>
  <c r="F26" i="13"/>
  <c r="H26" i="13" s="1"/>
  <c r="F56" i="13"/>
  <c r="H56" i="13" s="1"/>
  <c r="L13" i="13"/>
  <c r="N13" i="13" s="1"/>
  <c r="F13" i="13"/>
  <c r="H13" i="13" s="1"/>
  <c r="F15" i="13"/>
  <c r="H15" i="13" s="1"/>
  <c r="L15" i="13"/>
  <c r="N15" i="13" s="1"/>
  <c r="F18" i="13"/>
  <c r="H18" i="13" s="1"/>
  <c r="D27" i="13"/>
  <c r="L51" i="13"/>
  <c r="N51" i="13" s="1"/>
  <c r="F50" i="13"/>
  <c r="H50" i="13" s="1"/>
  <c r="Q18" i="13"/>
  <c r="R14" i="13"/>
  <c r="J27" i="13"/>
  <c r="L50" i="13"/>
  <c r="N50" i="13" s="1"/>
  <c r="L26" i="13"/>
  <c r="L52" i="13"/>
  <c r="N52" i="13" s="1"/>
  <c r="L48" i="13"/>
  <c r="L14" i="13"/>
  <c r="N14" i="13" s="1"/>
  <c r="F55" i="13"/>
  <c r="H55" i="13" s="1"/>
  <c r="J58" i="13"/>
  <c r="R15" i="13"/>
  <c r="L11" i="13"/>
  <c r="R12" i="13"/>
  <c r="P19" i="13"/>
  <c r="L19" i="13"/>
  <c r="N19" i="13" s="1"/>
  <c r="F51" i="13"/>
  <c r="H51" i="13" s="1"/>
  <c r="B21" i="13" l="1"/>
  <c r="B29" i="13" s="1"/>
  <c r="L17" i="13"/>
  <c r="H11" i="13"/>
  <c r="F17" i="13"/>
  <c r="N48" i="13"/>
  <c r="L54" i="13"/>
  <c r="H48" i="13"/>
  <c r="F54" i="13"/>
  <c r="D29" i="13"/>
  <c r="J29" i="13"/>
  <c r="L27" i="13"/>
  <c r="N27" i="13" s="1"/>
  <c r="F27" i="13"/>
  <c r="H27" i="13" s="1"/>
  <c r="N11" i="13"/>
  <c r="D58" i="13"/>
  <c r="Q17" i="13"/>
  <c r="N26" i="13"/>
  <c r="R17" i="13"/>
  <c r="B58" i="13"/>
  <c r="F58" i="13" l="1"/>
  <c r="H58" i="13" s="1"/>
  <c r="L58" i="13"/>
  <c r="N58" i="13" s="1"/>
  <c r="H17" i="13"/>
  <c r="F21" i="13"/>
  <c r="H54" i="13" l="1"/>
  <c r="N54" i="13"/>
  <c r="H21" i="13"/>
  <c r="F29" i="13"/>
  <c r="H29" i="13" s="1"/>
  <c r="L21" i="13"/>
  <c r="N17" i="13"/>
  <c r="N21" i="13" l="1"/>
  <c r="L29" i="13"/>
  <c r="N29" i="13" s="1"/>
</calcChain>
</file>

<file path=xl/sharedStrings.xml><?xml version="1.0" encoding="utf-8"?>
<sst xmlns="http://schemas.openxmlformats.org/spreadsheetml/2006/main" count="351" uniqueCount="64">
  <si>
    <t>SCH. 95A (Federal Incentives) in above</t>
  </si>
  <si>
    <t>Transmission Revenue</t>
  </si>
  <si>
    <t xml:space="preserve">    Other operating revenues</t>
  </si>
  <si>
    <t>%</t>
  </si>
  <si>
    <t xml:space="preserve"> </t>
  </si>
  <si>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</si>
  <si>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</si>
  <si>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</si>
  <si>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</si>
  <si>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</si>
  <si>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</si>
  <si>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</si>
  <si>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</si>
  <si>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</t>
  </si>
  <si>
    <t>AMOUNT</t>
  </si>
  <si>
    <t>Residential</t>
  </si>
  <si>
    <t>Commercial</t>
  </si>
  <si>
    <t>Industrial</t>
  </si>
  <si>
    <t>Public street &amp; hwy lighting</t>
  </si>
  <si>
    <t>Sales for resale firm</t>
  </si>
  <si>
    <t>Total retail sales</t>
  </si>
  <si>
    <t>Transportation (Billed plus Change in Unbilled)</t>
  </si>
  <si>
    <t>Sales to other utilities and marketers</t>
  </si>
  <si>
    <t>Total electric revenues</t>
  </si>
  <si>
    <t>Total electric sales</t>
  </si>
  <si>
    <t>SCH. 81 (B &amp; O tax) in above-billed</t>
  </si>
  <si>
    <t>SCH. 94 (Res/farm credit) in above</t>
  </si>
  <si>
    <t>SCH. 120 (Cons. Rider rev) in above</t>
  </si>
  <si>
    <t>Low Income Surcharge included in above</t>
  </si>
  <si>
    <t>SALE OF ELECTRICITY - KWH</t>
  </si>
  <si>
    <t>SCH. 132 (Merger Rate Credit) in above</t>
  </si>
  <si>
    <t xml:space="preserve">SCH. 137 (REC Proceeds Credit) in above </t>
  </si>
  <si>
    <t>Non-Core Gas Sales</t>
  </si>
  <si>
    <t>Other Misc Operating Revenue</t>
  </si>
  <si>
    <t>SCH. 81 (B&amp;O tax) in above-billed</t>
  </si>
  <si>
    <t>SCH. 95A (Fed Incentive) in above</t>
  </si>
  <si>
    <t>SCH. 137 (REC Proceeds Credit) in above</t>
  </si>
  <si>
    <t>Decoupling Revenue</t>
  </si>
  <si>
    <t>SCH. 140 (Prop Tax in BillEngy) in above</t>
  </si>
  <si>
    <t>SCH. 133 (JPUD Gain on Sale Cr) in above</t>
  </si>
  <si>
    <t>BUDGET *</t>
  </si>
  <si>
    <t>SCH. 141 (Expedt in BillEngy) in above</t>
  </si>
  <si>
    <t>SCH. 142 (Decup in BillEngy) in above</t>
  </si>
  <si>
    <t>* Note: Sch. 141 Expedited Rate Filing and Sch. 142 Decoupling Riders were included in this report starting in July 2015</t>
  </si>
  <si>
    <t>Total kWh</t>
  </si>
  <si>
    <t>SCH. 141X (Protected-Plus EDIT) in above</t>
  </si>
  <si>
    <t>SCH. 141Z (Unprotected EDIT) in above</t>
  </si>
  <si>
    <t>SCH. 95 PCA Amortization Recovery</t>
  </si>
  <si>
    <t>SCH. 95 PCORC Billed + Chng Unbilled</t>
  </si>
  <si>
    <t>SCH. 139 (Green Direct Energy Credit)</t>
  </si>
  <si>
    <t>SCH. 141A (Energy Chg Cr Rec Adj)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</si>
  <si>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</si>
  <si>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</si>
  <si>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</si>
  <si>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</si>
  <si>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139 (Renewable Energy Resource Chg)</t>
  </si>
  <si>
    <t>SCH. 139 (Renewable Energy Supp Credit)</t>
  </si>
  <si>
    <t>SCH. 141CEI (Clean Energy Implementation</t>
  </si>
  <si>
    <t>MONTH OF SEPTEMBER 2023</t>
  </si>
  <si>
    <t>VARIANCE FROM 2022</t>
  </si>
  <si>
    <t>3RD QUARTER:  JULY - SEPTEMBER 2023</t>
  </si>
  <si>
    <t>TWELVE MONTHS ENDED SEPTEMBER 30, 2023</t>
  </si>
  <si>
    <t>MONTH OF JULY 2023</t>
  </si>
  <si>
    <t>MONTH OF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</si>
</sst>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-* #,##0.00\ &quot;DM&quot;_-;\-* #,##0.00\ &quot;DM&quot;_-;_-* &quot;-&quot;??\ &quot;DM&quot;_-;_-@_-"/>
    <numFmt numFmtId="166" formatCode="_(#,##0.0%_);\(#,##0.0%\);_(#,##0.0%_);_(@_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#,##0.0000"/>
    <numFmt numFmtId="170" formatCode="0.0%_);\(0.0%\)"/>
    <numFmt numFmtId="171" formatCode="* _(#,##0_);* \(#,##0\);_(* &quot;-&quot;??_);_(@_)"/>
    <numFmt numFmtId="172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22">
    <xf numFmtId="0" fontId="0" fillId="0" borderId="0" xfId="0"/>
    <xf numFmtId="39" fontId="2" fillId="0" borderId="0" xfId="0" applyNumberFormat="1" applyFont="1" applyFill="1" applyAlignment="1" applyProtection="1">
      <alignment horizontal="centerContinuous"/>
    </xf>
    <xf numFmtId="39" fontId="2" fillId="0" borderId="0" xfId="0" applyNumberFormat="1" applyFont="1" applyFill="1" applyBorder="1" applyAlignment="1" applyProtection="1">
      <alignment horizontal="centerContinuous"/>
    </xf>
    <xf numFmtId="14" fontId="2" fillId="0" borderId="0" xfId="0" applyNumberFormat="1" applyFont="1" applyFill="1" applyAlignment="1" applyProtection="1">
      <alignment horizontal="centerContinuous"/>
    </xf>
    <xf numFmtId="39" fontId="3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/>
    <xf numFmtId="39" fontId="5" fillId="0" borderId="0" xfId="0" applyNumberFormat="1" applyFont="1" applyFill="1" applyAlignment="1" applyProtection="1"/>
    <xf numFmtId="39" fontId="5" fillId="0" borderId="0" xfId="0" applyNumberFormat="1" applyFont="1" applyFill="1" applyProtection="1"/>
    <xf numFmtId="39" fontId="4" fillId="0" borderId="0" xfId="0" applyNumberFormat="1" applyFont="1" applyFill="1" applyProtection="1"/>
    <xf numFmtId="39" fontId="5" fillId="0" borderId="0" xfId="0" applyNumberFormat="1" applyFont="1" applyFill="1" applyProtection="1"/>
    <xf numFmtId="43" fontId="5" fillId="0" borderId="1" xfId="0" applyNumberFormat="1" applyFont="1" applyFill="1" applyBorder="1" applyAlignment="1" applyProtection="1">
      <alignment horizontal="centerContinuous"/>
    </xf>
    <xf numFmtId="39" fontId="5" fillId="0" borderId="0" xfId="0" applyNumberFormat="1" applyFont="1" applyFill="1" applyBorder="1" applyProtection="1"/>
    <xf numFmtId="39" fontId="5" fillId="0" borderId="1" xfId="0" applyNumberFormat="1" applyFont="1" applyFill="1" applyBorder="1" applyAlignment="1" applyProtection="1">
      <alignment horizontal="centerContinuous"/>
    </xf>
    <xf numFmtId="39" fontId="5" fillId="0" borderId="1" xfId="0" applyNumberFormat="1" applyFont="1" applyFill="1" applyBorder="1" applyAlignment="1" applyProtection="1">
      <alignment horizontal="centerContinuous"/>
    </xf>
    <xf numFmtId="39" fontId="5" fillId="0" borderId="0" xfId="0" applyNumberFormat="1" applyFont="1" applyFill="1" applyAlignment="1" applyProtection="1">
      <alignment horizontal="left"/>
    </xf>
    <xf numFmtId="39" fontId="5" fillId="0" borderId="0" xfId="0" applyNumberFormat="1" applyFont="1" applyFill="1" applyAlignment="1" applyProtection="1">
      <alignment horizontal="center"/>
    </xf>
    <xf numFmtId="39" fontId="5" fillId="0" borderId="0" xfId="0" quotePrefix="1" applyNumberFormat="1" applyFont="1" applyFill="1" applyAlignment="1" applyProtection="1">
      <alignment horizontal="center"/>
    </xf>
    <xf numFmtId="39" fontId="5" fillId="0" borderId="0" xfId="0" applyNumberFormat="1" applyFont="1" applyFill="1" applyAlignment="1" applyProtection="1">
      <alignment horizontal="center"/>
    </xf>
    <xf numFmtId="39" fontId="5" fillId="0" borderId="0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Border="1" applyAlignment="1" applyProtection="1">
      <alignment horizontal="left"/>
    </xf>
    <xf numFmtId="39" fontId="5" fillId="0" borderId="0" xfId="0" applyNumberFormat="1" applyFont="1" applyFill="1" applyBorder="1" applyProtection="1"/>
    <xf numFmtId="39" fontId="5" fillId="0" borderId="0" xfId="0" applyNumberFormat="1" applyFont="1" applyFill="1" applyBorder="1" applyAlignment="1" applyProtection="1">
      <alignment horizontal="center"/>
    </xf>
    <xf numFmtId="39" fontId="4" fillId="0" borderId="0" xfId="0" applyNumberFormat="1" applyFont="1" applyFill="1" applyAlignment="1" applyProtection="1">
      <alignment horizontal="left"/>
    </xf>
    <xf numFmtId="0" fontId="5" fillId="0" borderId="1" xfId="0" quotePrefix="1" applyNumberFormat="1" applyFont="1" applyFill="1" applyBorder="1" applyAlignment="1" applyProtection="1">
      <alignment horizontal="center"/>
    </xf>
    <xf numFmtId="39" fontId="5" fillId="0" borderId="1" xfId="0" applyNumberFormat="1" applyFont="1" applyFill="1" applyBorder="1" applyAlignment="1" applyProtection="1">
      <alignment horizontal="center"/>
    </xf>
    <xf numFmtId="39" fontId="5" fillId="0" borderId="1" xfId="0" applyNumberFormat="1" applyFont="1" applyFill="1" applyBorder="1" applyAlignment="1" applyProtection="1">
      <alignment horizontal="center"/>
    </xf>
    <xf numFmtId="39" fontId="6" fillId="0" borderId="0" xfId="0" applyNumberFormat="1" applyFont="1" applyFill="1" applyProtection="1"/>
    <xf numFmtId="39" fontId="6" fillId="0" borderId="0" xfId="0" applyNumberFormat="1" applyFont="1" applyFill="1" applyAlignment="1" applyProtection="1">
      <alignment horizontal="fill"/>
    </xf>
    <xf numFmtId="39" fontId="6" fillId="0" borderId="0" xfId="0" applyNumberFormat="1" applyFont="1" applyFill="1" applyAlignment="1" applyProtection="1">
      <alignment horizontal="fill"/>
    </xf>
    <xf numFmtId="39" fontId="6" fillId="0" borderId="0" xfId="0" applyNumberFormat="1" applyFont="1" applyFill="1" applyProtection="1"/>
    <xf numFmtId="39" fontId="6" fillId="0" borderId="0" xfId="0" applyNumberFormat="1" applyFont="1" applyFill="1" applyAlignment="1" applyProtection="1">
      <alignment horizontal="left"/>
    </xf>
    <xf numFmtId="44" fontId="6" fillId="0" borderId="0" xfId="0" applyNumberFormat="1" applyFont="1" applyFill="1" applyAlignment="1" applyProtection="1">
      <alignment horizontal="right"/>
    </xf>
    <xf numFmtId="7" fontId="6" fillId="0" borderId="0" xfId="0" applyNumberFormat="1" applyFont="1" applyFill="1" applyAlignment="1" applyProtection="1">
      <alignment horizontal="right"/>
    </xf>
    <xf numFmtId="166" fontId="6" fillId="0" borderId="0" xfId="0" applyNumberFormat="1" applyFont="1" applyFill="1" applyAlignment="1" applyProtection="1">
      <alignment horizontal="right"/>
    </xf>
    <xf numFmtId="39" fontId="6" fillId="0" borderId="0" xfId="0" applyNumberFormat="1" applyFont="1" applyFill="1" applyAlignment="1" applyProtection="1">
      <alignment horizontal="right"/>
    </xf>
    <xf numFmtId="10" fontId="6" fillId="0" borderId="0" xfId="0" applyNumberFormat="1" applyFont="1" applyFill="1" applyAlignment="1" applyProtection="1">
      <alignment horizontal="right"/>
    </xf>
    <xf numFmtId="167" fontId="6" fillId="0" borderId="0" xfId="0" applyNumberFormat="1" applyFont="1" applyFill="1" applyAlignment="1" applyProtection="1">
      <alignment horizontal="right"/>
    </xf>
    <xf numFmtId="167" fontId="6" fillId="0" borderId="0" xfId="0" applyNumberFormat="1" applyFont="1" applyFill="1" applyBorder="1" applyAlignment="1" applyProtection="1">
      <alignment horizontal="right"/>
    </xf>
    <xf numFmtId="43" fontId="6" fillId="0" borderId="0" xfId="0" applyNumberFormat="1" applyFont="1" applyFill="1" applyAlignment="1" applyProtection="1">
      <alignment horizontal="right"/>
    </xf>
    <xf numFmtId="168" fontId="6" fillId="0" borderId="0" xfId="0" applyNumberFormat="1" applyFont="1" applyFill="1" applyAlignment="1" applyProtection="1">
      <alignment horizontal="right"/>
    </xf>
    <xf numFmtId="168" fontId="6" fillId="0" borderId="0" xfId="0" applyNumberFormat="1" applyFont="1" applyFill="1" applyBorder="1" applyAlignment="1" applyProtection="1">
      <alignment horizontal="right"/>
    </xf>
    <xf numFmtId="43" fontId="6" fillId="0" borderId="0" xfId="0" applyNumberFormat="1" applyFont="1" applyFill="1" applyBorder="1" applyAlignment="1" applyProtection="1">
      <alignment horizontal="right"/>
    </xf>
    <xf numFmtId="10" fontId="6" fillId="0" borderId="0" xfId="0" applyNumberFormat="1" applyFont="1" applyFill="1" applyBorder="1" applyAlignment="1" applyProtection="1">
      <alignment horizontal="right"/>
    </xf>
    <xf numFmtId="39" fontId="6" fillId="0" borderId="2" xfId="0" applyNumberFormat="1" applyFont="1" applyFill="1" applyBorder="1" applyAlignment="1" applyProtection="1">
      <alignment horizontal="right"/>
    </xf>
    <xf numFmtId="169" fontId="6" fillId="0" borderId="2" xfId="0" applyNumberFormat="1" applyFont="1" applyFill="1" applyBorder="1" applyAlignment="1" applyProtection="1">
      <alignment horizontal="right"/>
    </xf>
    <xf numFmtId="39" fontId="6" fillId="0" borderId="0" xfId="0" applyNumberFormat="1" applyFont="1" applyFill="1" applyAlignment="1" applyProtection="1">
      <alignment horizontal="left" indent="1"/>
    </xf>
    <xf numFmtId="166" fontId="6" fillId="0" borderId="0" xfId="0" applyNumberFormat="1" applyFont="1" applyFill="1" applyBorder="1" applyAlignment="1" applyProtection="1">
      <alignment horizontal="right"/>
    </xf>
    <xf numFmtId="168" fontId="6" fillId="0" borderId="1" xfId="0" applyNumberFormat="1" applyFont="1" applyFill="1" applyBorder="1" applyAlignment="1" applyProtection="1">
      <alignment horizontal="right"/>
    </xf>
    <xf numFmtId="43" fontId="5" fillId="0" borderId="0" xfId="0" applyNumberFormat="1" applyFont="1" applyFill="1" applyAlignment="1" applyProtection="1">
      <alignment horizontal="right"/>
    </xf>
    <xf numFmtId="43" fontId="5" fillId="0" borderId="2" xfId="0" applyNumberFormat="1" applyFont="1" applyFill="1" applyBorder="1" applyAlignment="1" applyProtection="1">
      <alignment horizontal="right"/>
    </xf>
    <xf numFmtId="43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right"/>
    </xf>
    <xf numFmtId="39" fontId="6" fillId="0" borderId="0" xfId="0" applyNumberFormat="1" applyFont="1" applyFill="1" applyBorder="1" applyAlignment="1" applyProtection="1">
      <alignment horizontal="left" indent="1"/>
    </xf>
    <xf numFmtId="39" fontId="6" fillId="0" borderId="0" xfId="0" applyNumberFormat="1" applyFont="1" applyFill="1" applyAlignment="1" applyProtection="1">
      <alignment horizontal="right"/>
    </xf>
    <xf numFmtId="39" fontId="6" fillId="0" borderId="0" xfId="0" applyNumberFormat="1" applyFont="1" applyFill="1" applyBorder="1" applyAlignment="1" applyProtection="1">
      <alignment horizontal="left"/>
    </xf>
    <xf numFmtId="39" fontId="6" fillId="0" borderId="0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Alignment="1" applyProtection="1">
      <alignment horizontal="right"/>
    </xf>
    <xf numFmtId="39" fontId="6" fillId="0" borderId="0" xfId="0" applyNumberFormat="1" applyFont="1" applyFill="1" applyAlignment="1" applyProtection="1">
      <alignment horizontal="left" indent="1"/>
    </xf>
    <xf numFmtId="44" fontId="6" fillId="0" borderId="3" xfId="0" applyNumberFormat="1" applyFont="1" applyFill="1" applyBorder="1" applyAlignment="1" applyProtection="1">
      <alignment horizontal="right"/>
    </xf>
    <xf numFmtId="166" fontId="6" fillId="0" borderId="3" xfId="0" applyNumberFormat="1" applyFont="1" applyFill="1" applyBorder="1" applyAlignment="1" applyProtection="1">
      <alignment horizontal="right"/>
    </xf>
    <xf numFmtId="39" fontId="6" fillId="0" borderId="0" xfId="0" applyNumberFormat="1" applyFont="1" applyFill="1" applyAlignment="1" applyProtection="1">
      <alignment horizontal="left"/>
    </xf>
    <xf numFmtId="170" fontId="6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right"/>
    </xf>
    <xf numFmtId="43" fontId="6" fillId="0" borderId="0" xfId="0" applyNumberFormat="1" applyFont="1" applyFill="1" applyProtection="1"/>
    <xf numFmtId="39" fontId="6" fillId="0" borderId="0" xfId="0" applyNumberFormat="1" applyFont="1" applyFill="1" applyAlignment="1" applyProtection="1">
      <alignment horizontal="left"/>
    </xf>
    <xf numFmtId="43" fontId="7" fillId="0" borderId="0" xfId="0" applyNumberFormat="1" applyFont="1" applyFill="1" applyProtection="1"/>
    <xf numFmtId="43" fontId="5" fillId="0" borderId="0" xfId="0" applyNumberFormat="1" applyFont="1" applyFill="1" applyProtection="1"/>
    <xf numFmtId="39" fontId="5" fillId="0" borderId="0" xfId="0" applyNumberFormat="1" applyFont="1" applyFill="1" applyAlignment="1" applyProtection="1">
      <alignment horizontal="fill"/>
    </xf>
    <xf numFmtId="43" fontId="6" fillId="0" borderId="0" xfId="0" applyNumberFormat="1" applyFont="1" applyFill="1" applyAlignment="1" applyProtection="1">
      <alignment horizontal="fill"/>
    </xf>
    <xf numFmtId="41" fontId="6" fillId="0" borderId="0" xfId="0" applyNumberFormat="1" applyFont="1" applyFill="1" applyAlignment="1" applyProtection="1">
      <alignment horizontal="right"/>
    </xf>
    <xf numFmtId="10" fontId="6" fillId="0" borderId="0" xfId="0" applyNumberFormat="1" applyFont="1" applyFill="1" applyProtection="1"/>
    <xf numFmtId="165" fontId="6" fillId="0" borderId="0" xfId="0" applyNumberFormat="1" applyFont="1" applyFill="1" applyProtection="1"/>
    <xf numFmtId="41" fontId="6" fillId="0" borderId="0" xfId="0" applyNumberFormat="1" applyFont="1" applyFill="1" applyBorder="1" applyAlignment="1" applyProtection="1">
      <alignment horizontal="right"/>
    </xf>
    <xf numFmtId="41" fontId="5" fillId="0" borderId="2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41" fontId="6" fillId="0" borderId="2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fill"/>
    </xf>
    <xf numFmtId="41" fontId="5" fillId="0" borderId="0" xfId="0" applyNumberFormat="1" applyFont="1" applyFill="1" applyProtection="1"/>
    <xf numFmtId="41" fontId="5" fillId="0" borderId="0" xfId="0" applyNumberFormat="1" applyFont="1" applyFill="1" applyAlignment="1" applyProtection="1">
      <alignment horizontal="left"/>
    </xf>
    <xf numFmtId="171" fontId="6" fillId="0" borderId="0" xfId="0" applyNumberFormat="1" applyFont="1" applyFill="1" applyAlignment="1" applyProtection="1">
      <alignment horizontal="right"/>
    </xf>
    <xf numFmtId="171" fontId="6" fillId="0" borderId="3" xfId="0" applyNumberFormat="1" applyFont="1" applyFill="1" applyBorder="1" applyAlignment="1" applyProtection="1">
      <alignment horizontal="right"/>
    </xf>
    <xf numFmtId="0" fontId="0" fillId="0" borderId="0" xfId="0" applyFill="1" applyProtection="1"/>
    <xf numFmtId="164" fontId="0" fillId="0" borderId="0" xfId="0" applyNumberFormat="1" applyFont="1" applyFill="1" applyProtection="1"/>
    <xf numFmtId="43" fontId="0" fillId="0" borderId="0" xfId="0" applyNumberFormat="1" applyFill="1" applyProtection="1"/>
    <xf numFmtId="39" fontId="1" fillId="0" borderId="1" xfId="0" applyNumberFormat="1" applyFont="1" applyFill="1" applyBorder="1" applyAlignment="1" applyProtection="1">
      <alignment horizontal="center"/>
    </xf>
    <xf numFmtId="0" fontId="1" fillId="0" borderId="1" xfId="0" quotePrefix="1" applyNumberFormat="1" applyFont="1" applyFill="1" applyBorder="1" applyAlignment="1" applyProtection="1">
      <alignment horizontal="center"/>
    </xf>
    <xf numFmtId="171" fontId="6" fillId="0" borderId="1" xfId="0" applyNumberFormat="1" applyFont="1" applyFill="1" applyBorder="1" applyAlignment="1" applyProtection="1">
      <alignment horizontal="right"/>
    </xf>
    <xf numFmtId="44" fontId="6" fillId="0" borderId="0" xfId="0" applyNumberFormat="1" applyFont="1" applyFill="1" applyBorder="1" applyAlignment="1" applyProtection="1">
      <alignment horizontal="right"/>
    </xf>
    <xf numFmtId="44" fontId="5" fillId="0" borderId="0" xfId="0" applyNumberFormat="1" applyFont="1" applyFill="1" applyBorder="1" applyAlignment="1" applyProtection="1">
      <alignment horizontal="right"/>
    </xf>
    <xf numFmtId="44" fontId="6" fillId="0" borderId="0" xfId="0" applyNumberFormat="1" applyFont="1" applyFill="1" applyProtection="1"/>
    <xf numFmtId="44" fontId="6" fillId="0" borderId="0" xfId="0" applyNumberFormat="1" applyFont="1" applyFill="1" applyAlignment="1" applyProtection="1">
      <alignment horizontal="fill"/>
    </xf>
    <xf numFmtId="43" fontId="6" fillId="0" borderId="2" xfId="0" applyNumberFormat="1" applyFont="1" applyFill="1" applyBorder="1" applyAlignment="1" applyProtection="1">
      <alignment horizontal="right"/>
    </xf>
    <xf numFmtId="43" fontId="6" fillId="0" borderId="1" xfId="0" applyNumberFormat="1" applyFont="1" applyFill="1" applyBorder="1" applyAlignment="1" applyProtection="1">
      <alignment horizontal="right"/>
    </xf>
    <xf numFmtId="172" fontId="6" fillId="0" borderId="0" xfId="0" applyNumberFormat="1" applyFont="1" applyFill="1" applyAlignment="1" applyProtection="1">
      <alignment horizontal="right"/>
    </xf>
    <xf numFmtId="172" fontId="6" fillId="0" borderId="0" xfId="0" applyNumberFormat="1" applyFont="1" applyFill="1" applyBorder="1" applyAlignment="1" applyProtection="1">
      <alignment horizontal="right"/>
    </xf>
    <xf numFmtId="172" fontId="6" fillId="0" borderId="1" xfId="0" applyNumberFormat="1" applyFont="1" applyFill="1" applyBorder="1" applyAlignment="1" applyProtection="1">
      <alignment horizontal="right"/>
    </xf>
    <xf numFmtId="172" fontId="6" fillId="0" borderId="2" xfId="0" applyNumberFormat="1" applyFont="1" applyFill="1" applyBorder="1" applyAlignment="1" applyProtection="1">
      <alignment horizontal="right"/>
    </xf>
    <xf numFmtId="172" fontId="6" fillId="0" borderId="3" xfId="0" applyNumberFormat="1" applyFont="1" applyFill="1" applyBorder="1" applyAlignment="1" applyProtection="1">
      <alignment horizontal="right"/>
    </xf>
    <xf numFmtId="9" fontId="0" fillId="0" borderId="0" xfId="0" applyNumberFormat="1" applyFont="1" applyFill="1" applyProtection="1"/>
    <xf numFmtId="167" fontId="0" fillId="0" borderId="0" xfId="0" applyNumberFormat="1" applyFill="1" applyProtection="1"/>
    <xf numFmtId="39" fontId="1" fillId="0" borderId="0" xfId="0" applyNumberFormat="1" applyFont="1" applyFill="1" applyAlignment="1" applyProtection="1"/>
    <xf numFmtId="0" fontId="0" fillId="0" borderId="0" xfId="0" applyFill="1" applyAlignment="1" applyProtection="1"/>
    <xf numFmtId="0" fontId="0" fillId="0" borderId="0" xfId="0" applyAlignment="1"/>
    <xf numFmtId="39" fontId="6" fillId="0" borderId="1" xfId="0" applyNumberFormat="1" applyFont="1" applyFill="1" applyBorder="1" applyAlignment="1" applyProtection="1">
      <alignment horizontal="left"/>
    </xf>
    <xf numFmtId="41" fontId="6" fillId="0" borderId="1" xfId="0" applyNumberFormat="1" applyFont="1" applyFill="1" applyBorder="1" applyAlignment="1" applyProtection="1">
      <alignment horizontal="right"/>
    </xf>
    <xf numFmtId="39" fontId="1" fillId="0" borderId="0" xfId="0" applyNumberFormat="1" applyFont="1" applyFill="1" applyProtection="1"/>
    <xf numFmtId="43" fontId="1" fillId="0" borderId="1" xfId="0" applyNumberFormat="1" applyFont="1" applyFill="1" applyBorder="1" applyAlignment="1" applyProtection="1">
      <alignment horizontal="centerContinuous"/>
    </xf>
    <xf numFmtId="39" fontId="1" fillId="0" borderId="0" xfId="0" applyNumberFormat="1" applyFont="1" applyFill="1" applyBorder="1" applyProtection="1"/>
    <xf numFmtId="39" fontId="1" fillId="0" borderId="1" xfId="0" applyNumberFormat="1" applyFont="1" applyFill="1" applyBorder="1" applyAlignment="1" applyProtection="1">
      <alignment horizontal="centerContinuous"/>
    </xf>
    <xf numFmtId="39" fontId="1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Border="1" applyAlignment="1" applyProtection="1">
      <alignment horizontal="center"/>
    </xf>
    <xf numFmtId="43" fontId="1" fillId="0" borderId="2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Alignment="1" applyProtection="1">
      <alignment horizontal="right"/>
    </xf>
    <xf numFmtId="39" fontId="1" fillId="0" borderId="0" xfId="0" applyNumberFormat="1" applyFont="1" applyFill="1" applyAlignment="1" applyProtection="1">
      <alignment horizontal="right"/>
    </xf>
    <xf numFmtId="44" fontId="1" fillId="0" borderId="0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right"/>
    </xf>
    <xf numFmtId="39" fontId="1" fillId="0" borderId="0" xfId="0" applyNumberFormat="1" applyFont="1" applyFill="1" applyBorder="1" applyAlignment="1" applyProtection="1">
      <alignment horizontal="right"/>
    </xf>
    <xf numFmtId="44" fontId="1" fillId="0" borderId="0" xfId="0" applyNumberFormat="1" applyFont="1" applyFill="1" applyProtection="1"/>
    <xf numFmtId="43" fontId="1" fillId="0" borderId="0" xfId="0" applyNumberFormat="1" applyFont="1" applyFill="1" applyProtection="1"/>
    <xf numFmtId="44" fontId="1" fillId="0" borderId="1" xfId="0" applyNumberFormat="1" applyFont="1" applyFill="1" applyBorder="1" applyAlignment="1" applyProtection="1">
      <alignment horizontal="centerContinuous"/>
    </xf>
    <xf numFmtId="44" fontId="1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Alignment="1" applyProtection="1">
      <alignment horizontal="fill"/>
    </xf>
    <xf numFmtId="43" fontId="1" fillId="0" borderId="1" xfId="0" applyNumberFormat="1" applyFont="1" applyFill="1" applyBorder="1" applyAlignment="1" applyProtection="1">
      <alignment horizontal="center"/>
    </xf>
    <xf numFmtId="172" fontId="1" fillId="0" borderId="2" xfId="0" applyNumberFormat="1" applyFont="1" applyFill="1" applyBorder="1" applyAlignment="1" applyProtection="1">
      <alignment horizontal="right"/>
    </xf>
    <xf numFmtId="172" fontId="1" fillId="0" borderId="0" xfId="0" applyNumberFormat="1" applyFont="1" applyFill="1" applyAlignment="1" applyProtection="1">
      <alignment horizontal="right"/>
    </xf>
    <xf numFmtId="41" fontId="1" fillId="0" borderId="0" xfId="0" applyNumberFormat="1" applyFont="1" applyFill="1" applyAlignment="1" applyProtection="1">
      <alignment horizontal="right"/>
    </xf>
    <xf numFmtId="41" fontId="1" fillId="0" borderId="2" xfId="0" applyNumberFormat="1" applyFont="1" applyFill="1" applyBorder="1" applyAlignment="1" applyProtection="1">
      <alignment horizontal="right"/>
    </xf>
    <xf numFmtId="41" fontId="1" fillId="0" borderId="0" xfId="0" applyNumberFormat="1" applyFont="1" applyFill="1" applyBorder="1" applyAlignment="1" applyProtection="1">
      <alignment horizontal="fill"/>
    </xf>
    <xf numFmtId="41" fontId="1" fillId="0" borderId="0" xfId="0" applyNumberFormat="1" applyFont="1" applyFill="1" applyProtection="1"/>
    <xf numFmtId="39" fontId="1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  <xf numFmtId="39" fontId="1" fillId="0" borderId="0" xfId="0" applyNumberFormat="1" applyFont="1" applyFill="1" applyBorder="1" applyAlignment="1" applyProtection="1">
      <alignment horizontal="left"/>
    </xf>
    <xf numFmtId="44" fontId="1" fillId="0" borderId="1" xfId="0" applyNumberFormat="1" applyFont="1" applyFill="1" applyBorder="1" applyAlignment="1" applyProtection="1">
      <alignment horizontal="center"/>
    </xf>
    <xf numFmtId="43" fontId="1" fillId="0" borderId="0" xfId="0" applyNumberFormat="1" applyFont="1" applyFill="1" applyBorder="1" applyAlignment="1" applyProtection="1">
      <alignment horizontal="fill"/>
    </xf>
    <xf numFmtId="39" fontId="2" fillId="0" borderId="0" xfId="1" applyNumberFormat="1" applyFont="1" applyFill="1" applyAlignment="1" applyProtection="1">
      <alignment horizontal="centerContinuous"/>
    </xf>
    <xf numFmtId="0" fontId="1" fillId="0" borderId="0" xfId="1" applyFill="1" applyProtection="1"/>
    <xf numFmtId="14" fontId="2" fillId="0" borderId="0" xfId="1" applyNumberFormat="1" applyFont="1" applyFill="1" applyAlignment="1" applyProtection="1">
      <alignment horizontal="centerContinuous"/>
    </xf>
    <xf numFmtId="39" fontId="3" fillId="0" borderId="0" xfId="1" applyNumberFormat="1" applyFont="1" applyFill="1" applyAlignment="1" applyProtection="1">
      <alignment horizontal="centerContinuous"/>
    </xf>
    <xf numFmtId="39" fontId="4" fillId="0" borderId="0" xfId="1" applyNumberFormat="1" applyFont="1" applyFill="1" applyAlignment="1" applyProtection="1">
      <alignment horizontal="centerContinuous"/>
    </xf>
    <xf numFmtId="39" fontId="4" fillId="0" borderId="0" xfId="1" applyNumberFormat="1" applyFont="1" applyFill="1" applyAlignment="1" applyProtection="1"/>
    <xf numFmtId="39" fontId="1" fillId="0" borderId="0" xfId="1" applyNumberFormat="1" applyFont="1" applyFill="1" applyAlignment="1" applyProtection="1"/>
    <xf numFmtId="39" fontId="1" fillId="0" borderId="0" xfId="1" applyNumberFormat="1" applyFont="1" applyFill="1" applyProtection="1"/>
    <xf numFmtId="39" fontId="4" fillId="0" borderId="0" xfId="1" applyNumberFormat="1" applyFont="1" applyFill="1" applyProtection="1"/>
    <xf numFmtId="43" fontId="1" fillId="0" borderId="1" xfId="1" applyNumberFormat="1" applyFont="1" applyFill="1" applyBorder="1" applyAlignment="1" applyProtection="1">
      <alignment horizontal="centerContinuous"/>
    </xf>
    <xf numFmtId="39" fontId="1" fillId="0" borderId="0" xfId="1" applyNumberFormat="1" applyFont="1" applyFill="1" applyBorder="1" applyProtection="1"/>
    <xf numFmtId="39" fontId="1" fillId="0" borderId="1" xfId="1" applyNumberFormat="1" applyFont="1" applyFill="1" applyBorder="1" applyAlignment="1" applyProtection="1">
      <alignment horizontal="centerContinuous"/>
    </xf>
    <xf numFmtId="39" fontId="1" fillId="0" borderId="0" xfId="1" applyNumberFormat="1" applyFont="1" applyFill="1" applyAlignment="1" applyProtection="1">
      <alignment horizontal="left"/>
    </xf>
    <xf numFmtId="39" fontId="1" fillId="0" borderId="0" xfId="1" applyNumberFormat="1" applyFont="1" applyFill="1" applyAlignment="1" applyProtection="1">
      <alignment horizontal="center"/>
    </xf>
    <xf numFmtId="39" fontId="4" fillId="0" borderId="0" xfId="1" applyNumberFormat="1" applyFont="1" applyFill="1" applyAlignment="1" applyProtection="1">
      <alignment horizontal="left"/>
    </xf>
    <xf numFmtId="0" fontId="1" fillId="0" borderId="1" xfId="1" quotePrefix="1" applyNumberFormat="1" applyFont="1" applyFill="1" applyBorder="1" applyAlignment="1" applyProtection="1">
      <alignment horizontal="center"/>
    </xf>
    <xf numFmtId="39" fontId="1" fillId="0" borderId="1" xfId="1" applyNumberFormat="1" applyFont="1" applyFill="1" applyBorder="1" applyAlignment="1" applyProtection="1">
      <alignment horizontal="center"/>
    </xf>
    <xf numFmtId="39" fontId="1" fillId="0" borderId="0" xfId="1" applyNumberFormat="1" applyFont="1" applyFill="1" applyBorder="1" applyAlignment="1" applyProtection="1">
      <alignment horizontal="center"/>
    </xf>
    <xf numFmtId="39" fontId="6" fillId="0" borderId="0" xfId="1" applyNumberFormat="1" applyFont="1" applyFill="1" applyProtection="1"/>
    <xf numFmtId="39" fontId="6" fillId="0" borderId="0" xfId="1" applyNumberFormat="1" applyFont="1" applyFill="1" applyAlignment="1" applyProtection="1">
      <alignment horizontal="fill"/>
    </xf>
    <xf numFmtId="39" fontId="6" fillId="0" borderId="0" xfId="1" applyNumberFormat="1" applyFont="1" applyFill="1" applyAlignment="1" applyProtection="1">
      <alignment horizontal="left"/>
    </xf>
    <xf numFmtId="44" fontId="6" fillId="0" borderId="0" xfId="1" applyNumberFormat="1" applyFont="1" applyFill="1" applyAlignment="1" applyProtection="1">
      <alignment horizontal="right"/>
    </xf>
    <xf numFmtId="166" fontId="6" fillId="0" borderId="0" xfId="1" applyNumberFormat="1" applyFont="1" applyFill="1" applyAlignment="1" applyProtection="1">
      <alignment horizontal="right"/>
    </xf>
    <xf numFmtId="39" fontId="6" fillId="0" borderId="0" xfId="1" applyNumberFormat="1" applyFont="1" applyFill="1" applyAlignment="1" applyProtection="1">
      <alignment horizontal="right"/>
    </xf>
    <xf numFmtId="10" fontId="6" fillId="0" borderId="0" xfId="1" applyNumberFormat="1" applyFont="1" applyFill="1" applyAlignment="1" applyProtection="1">
      <alignment horizontal="right"/>
    </xf>
    <xf numFmtId="167" fontId="6" fillId="0" borderId="0" xfId="1" applyNumberFormat="1" applyFont="1" applyFill="1" applyAlignment="1" applyProtection="1">
      <alignment horizontal="right"/>
    </xf>
    <xf numFmtId="167" fontId="6" fillId="0" borderId="0" xfId="1" applyNumberFormat="1" applyFont="1" applyFill="1" applyBorder="1" applyAlignment="1" applyProtection="1">
      <alignment horizontal="right"/>
    </xf>
    <xf numFmtId="167" fontId="1" fillId="0" borderId="0" xfId="1" applyNumberFormat="1" applyFill="1" applyProtection="1"/>
    <xf numFmtId="43" fontId="6" fillId="0" borderId="0" xfId="1" applyNumberFormat="1" applyFont="1" applyFill="1" applyAlignment="1" applyProtection="1">
      <alignment horizontal="right"/>
    </xf>
    <xf numFmtId="168" fontId="6" fillId="0" borderId="0" xfId="1" applyNumberFormat="1" applyFont="1" applyFill="1" applyAlignment="1" applyProtection="1">
      <alignment horizontal="right"/>
    </xf>
    <xf numFmtId="168" fontId="6" fillId="0" borderId="0" xfId="1" applyNumberFormat="1" applyFont="1" applyFill="1" applyBorder="1" applyAlignment="1" applyProtection="1">
      <alignment horizontal="right"/>
    </xf>
    <xf numFmtId="9" fontId="1" fillId="0" borderId="0" xfId="1" applyNumberFormat="1" applyFont="1" applyFill="1" applyProtection="1"/>
    <xf numFmtId="43" fontId="6" fillId="0" borderId="0" xfId="1" applyNumberFormat="1" applyFont="1" applyFill="1" applyBorder="1" applyAlignment="1" applyProtection="1">
      <alignment horizontal="right"/>
    </xf>
    <xf numFmtId="10" fontId="6" fillId="0" borderId="0" xfId="1" applyNumberFormat="1" applyFont="1" applyFill="1" applyBorder="1" applyAlignment="1" applyProtection="1">
      <alignment horizontal="right"/>
    </xf>
    <xf numFmtId="43" fontId="6" fillId="0" borderId="2" xfId="1" applyNumberFormat="1" applyFont="1" applyFill="1" applyBorder="1" applyAlignment="1" applyProtection="1">
      <alignment horizontal="right"/>
    </xf>
    <xf numFmtId="39" fontId="6" fillId="0" borderId="2" xfId="1" applyNumberFormat="1" applyFont="1" applyFill="1" applyBorder="1" applyAlignment="1" applyProtection="1">
      <alignment horizontal="right"/>
    </xf>
    <xf numFmtId="169" fontId="6" fillId="0" borderId="2" xfId="1" applyNumberFormat="1" applyFont="1" applyFill="1" applyBorder="1" applyAlignment="1" applyProtection="1">
      <alignment horizontal="right"/>
    </xf>
    <xf numFmtId="39" fontId="6" fillId="0" borderId="0" xfId="1" applyNumberFormat="1" applyFont="1" applyFill="1" applyAlignment="1" applyProtection="1">
      <alignment horizontal="left" indent="1"/>
    </xf>
    <xf numFmtId="43" fontId="6" fillId="0" borderId="1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Alignment="1" applyProtection="1">
      <alignment horizontal="right"/>
    </xf>
    <xf numFmtId="166" fontId="6" fillId="0" borderId="1" xfId="1" applyNumberFormat="1" applyFont="1" applyFill="1" applyBorder="1" applyAlignment="1" applyProtection="1">
      <alignment horizontal="right"/>
    </xf>
    <xf numFmtId="168" fontId="6" fillId="0" borderId="1" xfId="1" applyNumberFormat="1" applyFont="1" applyFill="1" applyBorder="1" applyAlignment="1" applyProtection="1">
      <alignment horizontal="right"/>
    </xf>
    <xf numFmtId="43" fontId="1" fillId="0" borderId="2" xfId="1" applyNumberFormat="1" applyFont="1" applyFill="1" applyBorder="1" applyAlignment="1" applyProtection="1">
      <alignment horizontal="right"/>
    </xf>
    <xf numFmtId="43" fontId="1" fillId="0" borderId="0" xfId="1" applyNumberFormat="1" applyFont="1" applyFill="1" applyAlignment="1" applyProtection="1">
      <alignment horizontal="right"/>
    </xf>
    <xf numFmtId="39" fontId="1" fillId="0" borderId="0" xfId="1" applyNumberFormat="1" applyFont="1" applyFill="1" applyAlignment="1" applyProtection="1">
      <alignment horizontal="right"/>
    </xf>
    <xf numFmtId="39" fontId="6" fillId="0" borderId="0" xfId="1" applyNumberFormat="1" applyFont="1" applyFill="1" applyBorder="1" applyAlignment="1" applyProtection="1">
      <alignment horizontal="left" indent="1"/>
    </xf>
    <xf numFmtId="166" fontId="6" fillId="0" borderId="0" xfId="1" applyNumberFormat="1" applyFont="1" applyFill="1" applyBorder="1" applyAlignment="1" applyProtection="1">
      <alignment horizontal="right"/>
    </xf>
    <xf numFmtId="39" fontId="6" fillId="0" borderId="0" xfId="1" applyNumberFormat="1" applyFont="1" applyFill="1" applyBorder="1" applyAlignment="1" applyProtection="1">
      <alignment horizontal="left"/>
    </xf>
    <xf numFmtId="39" fontId="6" fillId="0" borderId="0" xfId="1" applyNumberFormat="1" applyFont="1" applyFill="1" applyBorder="1" applyAlignment="1" applyProtection="1">
      <alignment horizontal="right"/>
    </xf>
    <xf numFmtId="44" fontId="6" fillId="0" borderId="0" xfId="1" applyNumberFormat="1" applyFont="1" applyFill="1" applyBorder="1" applyAlignment="1" applyProtection="1">
      <alignment horizontal="right"/>
    </xf>
    <xf numFmtId="44" fontId="6" fillId="0" borderId="3" xfId="1" applyNumberFormat="1" applyFont="1" applyFill="1" applyBorder="1" applyAlignment="1" applyProtection="1">
      <alignment horizontal="right"/>
    </xf>
    <xf numFmtId="166" fontId="6" fillId="0" borderId="3" xfId="1" applyNumberFormat="1" applyFont="1" applyFill="1" applyBorder="1" applyAlignment="1" applyProtection="1">
      <alignment horizontal="right"/>
    </xf>
    <xf numFmtId="170" fontId="6" fillId="0" borderId="0" xfId="1" applyNumberFormat="1" applyFont="1" applyFill="1" applyBorder="1" applyAlignment="1" applyProtection="1">
      <alignment horizontal="right"/>
    </xf>
    <xf numFmtId="44" fontId="1" fillId="0" borderId="0" xfId="1" applyNumberFormat="1" applyFont="1" applyFill="1" applyBorder="1" applyAlignment="1" applyProtection="1">
      <alignment horizontal="right"/>
    </xf>
    <xf numFmtId="43" fontId="1" fillId="0" borderId="0" xfId="1" applyNumberFormat="1" applyFont="1" applyFill="1" applyBorder="1" applyAlignment="1" applyProtection="1">
      <alignment horizontal="right"/>
    </xf>
    <xf numFmtId="39" fontId="1" fillId="0" borderId="0" xfId="1" applyNumberFormat="1" applyFont="1" applyFill="1" applyBorder="1" applyAlignment="1" applyProtection="1">
      <alignment horizontal="right"/>
    </xf>
    <xf numFmtId="164" fontId="1" fillId="0" borderId="0" xfId="1" applyNumberFormat="1" applyFont="1" applyFill="1" applyProtection="1"/>
    <xf numFmtId="43" fontId="1" fillId="0" borderId="0" xfId="1" applyNumberFormat="1" applyFill="1" applyProtection="1"/>
    <xf numFmtId="44" fontId="1" fillId="0" borderId="0" xfId="1" applyNumberFormat="1" applyFont="1" applyFill="1" applyProtection="1"/>
    <xf numFmtId="43" fontId="1" fillId="0" borderId="0" xfId="1" applyNumberFormat="1" applyFont="1" applyFill="1" applyProtection="1"/>
    <xf numFmtId="44" fontId="1" fillId="0" borderId="1" xfId="1" applyNumberFormat="1" applyFont="1" applyFill="1" applyBorder="1" applyAlignment="1" applyProtection="1">
      <alignment horizontal="centerContinuous"/>
    </xf>
    <xf numFmtId="44" fontId="1" fillId="0" borderId="0" xfId="1" applyNumberFormat="1" applyFont="1" applyFill="1" applyAlignment="1" applyProtection="1">
      <alignment horizontal="center"/>
    </xf>
    <xf numFmtId="39" fontId="1" fillId="0" borderId="0" xfId="1" applyNumberFormat="1" applyFont="1" applyFill="1" applyAlignment="1" applyProtection="1">
      <alignment horizontal="fill"/>
    </xf>
    <xf numFmtId="43" fontId="1" fillId="0" borderId="1" xfId="1" applyNumberFormat="1" applyFont="1" applyFill="1" applyBorder="1" applyAlignment="1" applyProtection="1">
      <alignment horizontal="center"/>
    </xf>
    <xf numFmtId="44" fontId="6" fillId="0" borderId="0" xfId="1" applyNumberFormat="1" applyFont="1" applyFill="1" applyAlignment="1" applyProtection="1">
      <alignment horizontal="fill"/>
    </xf>
    <xf numFmtId="43" fontId="6" fillId="0" borderId="0" xfId="1" applyNumberFormat="1" applyFont="1" applyFill="1" applyProtection="1"/>
    <xf numFmtId="43" fontId="6" fillId="0" borderId="0" xfId="1" applyNumberFormat="1" applyFont="1" applyFill="1" applyAlignment="1" applyProtection="1">
      <alignment horizontal="fill"/>
    </xf>
    <xf numFmtId="172" fontId="6" fillId="0" borderId="0" xfId="1" applyNumberFormat="1" applyFont="1" applyFill="1" applyAlignment="1" applyProtection="1">
      <alignment horizontal="right"/>
    </xf>
    <xf numFmtId="10" fontId="6" fillId="0" borderId="0" xfId="1" applyNumberFormat="1" applyFont="1" applyFill="1" applyProtection="1"/>
    <xf numFmtId="165" fontId="6" fillId="0" borderId="0" xfId="1" applyNumberFormat="1" applyFont="1" applyFill="1" applyProtection="1"/>
    <xf numFmtId="172" fontId="6" fillId="0" borderId="0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Border="1" applyAlignment="1" applyProtection="1">
      <alignment horizontal="right"/>
    </xf>
    <xf numFmtId="172" fontId="1" fillId="0" borderId="2" xfId="1" applyNumberFormat="1" applyFont="1" applyFill="1" applyBorder="1" applyAlignment="1" applyProtection="1">
      <alignment horizontal="right"/>
    </xf>
    <xf numFmtId="172" fontId="1" fillId="0" borderId="0" xfId="1" applyNumberFormat="1" applyFont="1" applyFill="1" applyAlignment="1" applyProtection="1">
      <alignment horizontal="right"/>
    </xf>
    <xf numFmtId="41" fontId="1" fillId="0" borderId="0" xfId="1" applyNumberFormat="1" applyFont="1" applyFill="1" applyAlignment="1" applyProtection="1">
      <alignment horizontal="right"/>
    </xf>
    <xf numFmtId="41" fontId="1" fillId="0" borderId="2" xfId="1" applyNumberFormat="1" applyFont="1" applyFill="1" applyBorder="1" applyAlignment="1" applyProtection="1">
      <alignment horizontal="right"/>
    </xf>
    <xf numFmtId="172" fontId="6" fillId="0" borderId="1" xfId="1" applyNumberFormat="1" applyFont="1" applyFill="1" applyBorder="1" applyAlignment="1" applyProtection="1">
      <alignment horizontal="right"/>
    </xf>
    <xf numFmtId="172" fontId="6" fillId="0" borderId="2" xfId="1" applyNumberFormat="1" applyFont="1" applyFill="1" applyBorder="1" applyAlignment="1" applyProtection="1">
      <alignment horizontal="right"/>
    </xf>
    <xf numFmtId="41" fontId="6" fillId="0" borderId="2" xfId="1" applyNumberFormat="1" applyFont="1" applyFill="1" applyBorder="1" applyAlignment="1" applyProtection="1">
      <alignment horizontal="right"/>
    </xf>
    <xf numFmtId="172" fontId="6" fillId="0" borderId="3" xfId="1" applyNumberFormat="1" applyFont="1" applyFill="1" applyBorder="1" applyAlignment="1" applyProtection="1">
      <alignment horizontal="right"/>
    </xf>
    <xf numFmtId="41" fontId="1" fillId="0" borderId="0" xfId="1" applyNumberFormat="1" applyFont="1" applyFill="1" applyBorder="1" applyAlignment="1" applyProtection="1">
      <alignment horizontal="fill"/>
    </xf>
    <xf numFmtId="41" fontId="1" fillId="0" borderId="0" xfId="1" applyNumberFormat="1" applyFont="1" applyFill="1" applyProtection="1"/>
    <xf numFmtId="0" fontId="1" fillId="0" borderId="0" xfId="1" applyAlignment="1"/>
    <xf numFmtId="0" fontId="1" fillId="0" borderId="0" xfId="1" applyFill="1" applyAlignment="1" applyProtection="1"/>
    <xf numFmtId="39" fontId="1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CCCCFF"/>
      <color rgb="FFCCEC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  <customProperties>
    <customPr name="_pios_id" r:id="rId1"/>
  </customProperti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Normal="100" workbookViewId="0">
      <pane xSplit="1" ySplit="9" topLeftCell="B34" activePane="bottomRight" state="frozen"/>
      <selection activeCell="A4" sqref="A4:D4"/>
      <selection pane="topRight" activeCell="A4" sqref="A4:D4"/>
      <selection pane="bottomLeft" activeCell="A4" sqref="A4:D4"/>
      <selection pane="bottomRight" activeCell="A47" sqref="A47:XFD47"/>
    </sheetView>
  </sheetViews>
  <sheetFormatPr defaultColWidth="9.109375" defaultRowHeight="13.2" x14ac:dyDescent="0.25"/>
  <cols>
    <col min="1" max="1" width="41.88671875" style="137" customWidth="1"/>
    <col min="2" max="2" width="17" style="137" bestFit="1" customWidth="1"/>
    <col min="3" max="3" width="0.6640625" style="137" customWidth="1"/>
    <col min="4" max="4" width="17" style="137" bestFit="1" customWidth="1"/>
    <col min="5" max="5" width="0.6640625" style="137" customWidth="1"/>
    <col min="6" max="6" width="16.33203125" style="137" bestFit="1" customWidth="1"/>
    <col min="7" max="7" width="0.6640625" style="137" customWidth="1"/>
    <col min="8" max="8" width="7.6640625" style="137" customWidth="1"/>
    <col min="9" max="9" width="0.6640625" style="137" customWidth="1"/>
    <col min="10" max="10" width="7.6640625" style="137" customWidth="1"/>
    <col min="11" max="11" width="7.44140625" style="137" customWidth="1"/>
    <col min="12" max="12" width="9.109375" style="137"/>
    <col min="13" max="13" width="16.44140625" style="137" bestFit="1" customWidth="1"/>
    <col min="14" max="16384" width="9.109375" style="137"/>
  </cols>
  <sheetData>
    <row r="1" spans="1:13" ht="13.8" x14ac:dyDescent="0.25">
      <c r="A1" s="136" t="s">
        <v>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3" ht="13.8" x14ac:dyDescent="0.25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3" ht="13.8" x14ac:dyDescent="0.25">
      <c r="A3" s="136" t="s">
        <v>62</v>
      </c>
      <c r="B3" s="136"/>
      <c r="C3" s="136"/>
      <c r="D3" s="136"/>
      <c r="E3" s="136"/>
      <c r="F3" s="136"/>
      <c r="G3" s="136"/>
      <c r="H3" s="136"/>
      <c r="I3" s="136"/>
      <c r="J3" s="138"/>
      <c r="K3" s="136"/>
    </row>
    <row r="4" spans="1:13" x14ac:dyDescent="0.25">
      <c r="A4" s="139" t="s">
        <v>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3" x14ac:dyDescent="0.25">
      <c r="A5" s="141" t="s">
        <v>8</v>
      </c>
      <c r="B5" s="142"/>
      <c r="C5" s="143"/>
      <c r="D5" s="143"/>
      <c r="E5" s="142"/>
      <c r="F5" s="142"/>
      <c r="G5" s="142"/>
      <c r="H5" s="142"/>
      <c r="I5" s="142"/>
      <c r="J5" s="142"/>
      <c r="K5" s="142"/>
    </row>
    <row r="6" spans="1:13" x14ac:dyDescent="0.25">
      <c r="A6" s="144" t="s">
        <v>8</v>
      </c>
      <c r="B6" s="143"/>
      <c r="C6" s="143"/>
      <c r="D6" s="143"/>
      <c r="E6" s="143"/>
      <c r="F6" s="145" t="s">
        <v>59</v>
      </c>
      <c r="G6" s="145"/>
      <c r="H6" s="145"/>
      <c r="I6" s="146"/>
      <c r="J6" s="147" t="s">
        <v>10</v>
      </c>
      <c r="K6" s="147"/>
    </row>
    <row r="7" spans="1:13" x14ac:dyDescent="0.25">
      <c r="A7" s="148"/>
      <c r="B7" s="149" t="s">
        <v>11</v>
      </c>
      <c r="C7" s="143"/>
      <c r="D7" s="149" t="s">
        <v>11</v>
      </c>
      <c r="E7" s="143"/>
      <c r="F7" s="143"/>
      <c r="G7" s="143"/>
      <c r="H7" s="143"/>
      <c r="I7" s="143"/>
      <c r="J7" s="143"/>
      <c r="K7" s="143"/>
    </row>
    <row r="8" spans="1:13" ht="13.5" customHeight="1" x14ac:dyDescent="0.25">
      <c r="A8" s="150" t="s">
        <v>12</v>
      </c>
      <c r="B8" s="151">
        <v>2023</v>
      </c>
      <c r="C8" s="143"/>
      <c r="D8" s="151">
        <v>2022</v>
      </c>
      <c r="E8" s="143"/>
      <c r="F8" s="152" t="s">
        <v>14</v>
      </c>
      <c r="G8" s="143"/>
      <c r="H8" s="152" t="s">
        <v>3</v>
      </c>
      <c r="I8" s="153"/>
      <c r="J8" s="151">
        <v>2023</v>
      </c>
      <c r="K8" s="151">
        <v>2022</v>
      </c>
    </row>
    <row r="9" spans="1:13" ht="6.6" customHeight="1" x14ac:dyDescent="0.25">
      <c r="A9" s="154"/>
      <c r="B9" s="155"/>
      <c r="C9" s="154"/>
      <c r="D9" s="155"/>
      <c r="E9" s="154"/>
      <c r="F9" s="155"/>
      <c r="G9" s="154"/>
      <c r="H9" s="155"/>
      <c r="I9" s="155"/>
      <c r="J9" s="155"/>
      <c r="K9" s="155"/>
    </row>
    <row r="10" spans="1:13" x14ac:dyDescent="0.25">
      <c r="A10" s="156" t="s">
        <v>15</v>
      </c>
      <c r="B10" s="157">
        <v>94343595</v>
      </c>
      <c r="C10" s="159"/>
      <c r="D10" s="157">
        <v>93506620.829999998</v>
      </c>
      <c r="E10" s="157"/>
      <c r="F10" s="157">
        <f>B10-D10</f>
        <v>836974.17000000179</v>
      </c>
      <c r="G10" s="159"/>
      <c r="H10" s="158">
        <f>IF(D10=0,"n/a",IF(AND(F10/D10&lt;1,F10/D10&gt;-1),F10/D10,"n/a"))</f>
        <v>8.9509615743858951E-3</v>
      </c>
      <c r="I10" s="160"/>
      <c r="J10" s="161">
        <f>IF(B56=0,"n/a",B10/B56)</f>
        <v>0.13316313983832068</v>
      </c>
      <c r="K10" s="162">
        <f>IF(D56=0,"n/a",D10/D56)</f>
        <v>0.11538690138707319</v>
      </c>
      <c r="M10" s="163"/>
    </row>
    <row r="11" spans="1:13" x14ac:dyDescent="0.25">
      <c r="A11" s="156" t="s">
        <v>16</v>
      </c>
      <c r="B11" s="164">
        <v>81413283.599999994</v>
      </c>
      <c r="C11" s="164"/>
      <c r="D11" s="164">
        <v>78518715.620000005</v>
      </c>
      <c r="E11" s="164"/>
      <c r="F11" s="164">
        <f>B11-D11</f>
        <v>2894567.9799999893</v>
      </c>
      <c r="G11" s="164"/>
      <c r="H11" s="158">
        <f>IF(D11=0,"n/a",IF(AND(F11/D11&lt;1,F11/D11&gt;-1),F11/D11,"n/a"))</f>
        <v>3.6864688337600565E-2</v>
      </c>
      <c r="I11" s="160"/>
      <c r="J11" s="165">
        <f>IF(B57=0,"n/a",B11/B57)</f>
        <v>0.11910498510897792</v>
      </c>
      <c r="K11" s="166">
        <f>IF(D57=0,"n/a",D11/D57)</f>
        <v>0.10936037257130234</v>
      </c>
    </row>
    <row r="12" spans="1:13" x14ac:dyDescent="0.25">
      <c r="A12" s="156" t="s">
        <v>17</v>
      </c>
      <c r="B12" s="164">
        <v>10184295.25</v>
      </c>
      <c r="C12" s="164"/>
      <c r="D12" s="164">
        <v>9007616.9399999995</v>
      </c>
      <c r="E12" s="164"/>
      <c r="F12" s="164">
        <f>B12-D12</f>
        <v>1176678.3100000005</v>
      </c>
      <c r="G12" s="164"/>
      <c r="H12" s="158">
        <f>IF(D12=0,"n/a",IF(AND(F12/D12&lt;1,F12/D12&gt;-1),F12/D12,"n/a"))</f>
        <v>0.13063147754149507</v>
      </c>
      <c r="I12" s="160"/>
      <c r="J12" s="165">
        <f>IF(B58=0,"n/a",B12/B58)</f>
        <v>0.10985572630800368</v>
      </c>
      <c r="K12" s="166">
        <f>IF(D58=0,"n/a",D12/D58)</f>
        <v>9.9587475479681706E-2</v>
      </c>
    </row>
    <row r="13" spans="1:13" x14ac:dyDescent="0.25">
      <c r="A13" s="156" t="s">
        <v>18</v>
      </c>
      <c r="B13" s="164">
        <v>1709899.05</v>
      </c>
      <c r="C13" s="164"/>
      <c r="D13" s="164">
        <v>1395488.72</v>
      </c>
      <c r="E13" s="164"/>
      <c r="F13" s="164">
        <f>B13-D13</f>
        <v>314410.33000000007</v>
      </c>
      <c r="G13" s="164"/>
      <c r="H13" s="158">
        <f>IF(D13=0,"n/a",IF(AND(F13/D13&lt;1,F13/D13&gt;-1),F13/D13,"n/a"))</f>
        <v>0.2253048165090149</v>
      </c>
      <c r="I13" s="160"/>
      <c r="J13" s="165">
        <f>IF(B59=0,"n/a",B13/B59)</f>
        <v>0.36770732362861863</v>
      </c>
      <c r="K13" s="166">
        <f>IF(D59=0,"n/a",D13/D59)</f>
        <v>0.22832878219642855</v>
      </c>
      <c r="L13" s="167"/>
    </row>
    <row r="14" spans="1:13" x14ac:dyDescent="0.25">
      <c r="A14" s="156" t="s">
        <v>19</v>
      </c>
      <c r="B14" s="164">
        <v>13055.5</v>
      </c>
      <c r="C14" s="168"/>
      <c r="D14" s="164">
        <v>14893.1</v>
      </c>
      <c r="E14" s="164"/>
      <c r="F14" s="164">
        <f>B14-D14</f>
        <v>-1837.6000000000004</v>
      </c>
      <c r="G14" s="168"/>
      <c r="H14" s="158">
        <f>IF(D14=0,"n/a",IF(AND(F14/D14&lt;1,F14/D14&gt;-1),F14/D14,"n/a"))</f>
        <v>-0.12338599754248614</v>
      </c>
      <c r="I14" s="169"/>
      <c r="J14" s="165">
        <f>IF(B60=0,"n/a",B14/B60)</f>
        <v>5.208034147119834E-2</v>
      </c>
      <c r="K14" s="166">
        <f>IF(D60=0,"n/a",D14/D60)</f>
        <v>5.0294137511819534E-2</v>
      </c>
    </row>
    <row r="15" spans="1:13" ht="8.4" customHeight="1" x14ac:dyDescent="0.25">
      <c r="A15" s="154"/>
      <c r="B15" s="170"/>
      <c r="C15" s="164"/>
      <c r="D15" s="170"/>
      <c r="E15" s="164"/>
      <c r="F15" s="170"/>
      <c r="G15" s="164"/>
      <c r="H15" s="171" t="s">
        <v>8</v>
      </c>
      <c r="I15" s="160"/>
      <c r="J15" s="172"/>
      <c r="K15" s="172" t="s">
        <v>4</v>
      </c>
    </row>
    <row r="16" spans="1:13" x14ac:dyDescent="0.25">
      <c r="A16" s="173" t="s">
        <v>20</v>
      </c>
      <c r="B16" s="174">
        <f>SUM(B10:B15)</f>
        <v>187664128.40000001</v>
      </c>
      <c r="C16" s="175"/>
      <c r="D16" s="174">
        <f>SUM(D10:D15)</f>
        <v>182443335.20999998</v>
      </c>
      <c r="E16" s="164"/>
      <c r="F16" s="174">
        <f>SUM(F10:F15)</f>
        <v>5220793.189999992</v>
      </c>
      <c r="G16" s="175"/>
      <c r="H16" s="176">
        <f>IF(D16=0,"n/a",IF(AND(F16/D16&lt;1,F16/D16&gt;-1),F16/D16,"n/a"))</f>
        <v>2.861597100267126E-2</v>
      </c>
      <c r="I16" s="160"/>
      <c r="J16" s="177">
        <f>IF(B62=0,"n/a",B16/B62)</f>
        <v>0.12598032583740024</v>
      </c>
      <c r="K16" s="177">
        <f>IF(D62=0,"n/a",D16/D62)</f>
        <v>0.11225809028788947</v>
      </c>
    </row>
    <row r="17" spans="1:13" x14ac:dyDescent="0.25">
      <c r="A17" s="156" t="s">
        <v>21</v>
      </c>
      <c r="B17" s="164">
        <v>1486359.38</v>
      </c>
      <c r="C17" s="164"/>
      <c r="D17" s="164">
        <v>1776397.94</v>
      </c>
      <c r="E17" s="164"/>
      <c r="F17" s="164">
        <f>B17-D17</f>
        <v>-290038.56000000006</v>
      </c>
      <c r="G17" s="164"/>
      <c r="H17" s="158">
        <f>IF(D17=0,"n/a",IF(AND(F17/D17&lt;1,F17/D17&gt;-1),F17/D17,"n/a"))</f>
        <v>-0.16327341609054111</v>
      </c>
      <c r="I17" s="169"/>
      <c r="J17" s="166">
        <f>IF(B63=0,"n/a",B17/B63)</f>
        <v>7.5340878752115934E-3</v>
      </c>
      <c r="K17" s="166">
        <f>IF(D63=0,"n/a",D17/D63)</f>
        <v>8.7906029721347943E-3</v>
      </c>
    </row>
    <row r="18" spans="1:13" ht="12.75" customHeight="1" x14ac:dyDescent="0.25">
      <c r="A18" s="156" t="s">
        <v>22</v>
      </c>
      <c r="B18" s="164">
        <v>70586419.790000007</v>
      </c>
      <c r="C18" s="168"/>
      <c r="D18" s="164">
        <v>21497233.420000002</v>
      </c>
      <c r="E18" s="164"/>
      <c r="F18" s="164">
        <f>B18-D18</f>
        <v>49089186.370000005</v>
      </c>
      <c r="G18" s="168"/>
      <c r="H18" s="158" t="str">
        <f>IF(D18=0,"n/a",IF(AND(F18/D18&lt;1,F18/D18&gt;-1),F18/D18,"n/a"))</f>
        <v>n/a</v>
      </c>
      <c r="I18" s="160"/>
      <c r="J18" s="177">
        <f>IF(B64=0,"n/a",B18/B64)</f>
        <v>7.6452872886396517E-2</v>
      </c>
      <c r="K18" s="177">
        <f>IF(D64=0,"n/a",D18/D64)</f>
        <v>5.0139072947587023E-2</v>
      </c>
    </row>
    <row r="19" spans="1:13" ht="6" customHeight="1" x14ac:dyDescent="0.25">
      <c r="A19" s="154"/>
      <c r="B19" s="178"/>
      <c r="C19" s="179"/>
      <c r="D19" s="178"/>
      <c r="E19" s="179"/>
      <c r="F19" s="178"/>
      <c r="G19" s="179"/>
      <c r="H19" s="178" t="s">
        <v>8</v>
      </c>
      <c r="I19" s="180"/>
      <c r="J19" s="180"/>
      <c r="K19" s="180"/>
    </row>
    <row r="20" spans="1:13" x14ac:dyDescent="0.25">
      <c r="A20" s="181" t="s">
        <v>23</v>
      </c>
      <c r="B20" s="164">
        <f>SUM(B16:B18)</f>
        <v>259736907.56999999</v>
      </c>
      <c r="C20" s="164"/>
      <c r="D20" s="164">
        <f>SUM(D16:D18)</f>
        <v>205716966.56999999</v>
      </c>
      <c r="E20" s="164"/>
      <c r="F20" s="164">
        <f>SUM(F16:F18)</f>
        <v>54019941</v>
      </c>
      <c r="G20" s="164"/>
      <c r="H20" s="182">
        <f>IF(D20=0,"n/a",IF(AND(F20/D20&lt;1,F20/D20&gt;-1),F20/D20,"n/a"))</f>
        <v>0.26259351331441327</v>
      </c>
      <c r="I20" s="160"/>
      <c r="J20" s="159"/>
      <c r="K20" s="159"/>
    </row>
    <row r="21" spans="1:13" ht="6.6" customHeight="1" x14ac:dyDescent="0.25">
      <c r="A21" s="183"/>
      <c r="B21" s="168"/>
      <c r="C21" s="168"/>
      <c r="D21" s="168"/>
      <c r="E21" s="168"/>
      <c r="F21" s="168"/>
      <c r="G21" s="168"/>
      <c r="H21" s="184" t="s">
        <v>8</v>
      </c>
      <c r="I21" s="169"/>
      <c r="J21" s="184"/>
      <c r="K21" s="184"/>
    </row>
    <row r="22" spans="1:13" x14ac:dyDescent="0.25">
      <c r="A22" s="156" t="s">
        <v>32</v>
      </c>
      <c r="B22" s="164">
        <v>-2166867.46</v>
      </c>
      <c r="C22" s="164"/>
      <c r="D22" s="164">
        <v>14095694.15</v>
      </c>
      <c r="E22" s="164"/>
      <c r="F22" s="164">
        <f>B22-D22</f>
        <v>-16262561.609999999</v>
      </c>
      <c r="G22" s="164"/>
      <c r="H22" s="158" t="str">
        <f>IF(D22=0,"n/a",IF(AND(F22/D22&lt;1,F22/D22&gt;-1),F22/D22,"n/a"))</f>
        <v>n/a</v>
      </c>
      <c r="I22" s="169"/>
      <c r="J22" s="184"/>
      <c r="K22" s="184"/>
    </row>
    <row r="23" spans="1:13" x14ac:dyDescent="0.25">
      <c r="A23" s="156" t="s">
        <v>1</v>
      </c>
      <c r="B23" s="164">
        <v>1931924.91</v>
      </c>
      <c r="C23" s="164"/>
      <c r="D23" s="164">
        <v>1669160.62</v>
      </c>
      <c r="E23" s="164"/>
      <c r="F23" s="164">
        <f>B23-D23</f>
        <v>262764.2899999998</v>
      </c>
      <c r="G23" s="164"/>
      <c r="H23" s="158">
        <f>IF(D23=0,"n/a",IF(AND(F23/D23&lt;1,F23/D23&gt;-1),F23/D23,"n/a"))</f>
        <v>0.15742301061476024</v>
      </c>
      <c r="I23" s="169"/>
      <c r="J23" s="184"/>
      <c r="K23" s="184"/>
    </row>
    <row r="24" spans="1:13" x14ac:dyDescent="0.25">
      <c r="A24" s="156" t="s">
        <v>37</v>
      </c>
      <c r="B24" s="164">
        <v>3325659.78</v>
      </c>
      <c r="C24" s="164"/>
      <c r="D24" s="164">
        <v>-5334734.53</v>
      </c>
      <c r="E24" s="164"/>
      <c r="F24" s="164">
        <f>B24-D24</f>
        <v>8660394.3100000005</v>
      </c>
      <c r="G24" s="164"/>
      <c r="H24" s="158" t="str">
        <f>IF(D24=0,"n/a",IF(AND(F24/D24&lt;1,F24/D24&gt;-1),F24/D24,"n/a"))</f>
        <v>n/a</v>
      </c>
      <c r="I24" s="169"/>
      <c r="J24" s="184"/>
      <c r="K24" s="184"/>
    </row>
    <row r="25" spans="1:13" x14ac:dyDescent="0.25">
      <c r="A25" s="156" t="s">
        <v>33</v>
      </c>
      <c r="B25" s="174">
        <v>3536166.79</v>
      </c>
      <c r="C25" s="168"/>
      <c r="D25" s="174">
        <v>1671893.04</v>
      </c>
      <c r="E25" s="164"/>
      <c r="F25" s="174">
        <f>B25-D25</f>
        <v>1864273.75</v>
      </c>
      <c r="G25" s="168"/>
      <c r="H25" s="176" t="str">
        <f>IF(D25=0,"n/a",IF(AND(F25/D25&lt;1,F25/D25&gt;-1),F25/D25,"n/a"))</f>
        <v>n/a</v>
      </c>
      <c r="I25" s="169"/>
      <c r="J25" s="184"/>
      <c r="K25" s="184"/>
    </row>
    <row r="26" spans="1:13" ht="12.75" customHeight="1" x14ac:dyDescent="0.25">
      <c r="A26" s="156" t="s">
        <v>2</v>
      </c>
      <c r="B26" s="174">
        <f>SUM(B22:B25)</f>
        <v>6626884.0199999996</v>
      </c>
      <c r="C26" s="164"/>
      <c r="D26" s="174">
        <f>SUM(D22:D25)</f>
        <v>12102013.279999997</v>
      </c>
      <c r="E26" s="164"/>
      <c r="F26" s="174">
        <f>SUM(F22:F25)</f>
        <v>-5475129.2599999998</v>
      </c>
      <c r="G26" s="164"/>
      <c r="H26" s="176">
        <f>IF(D26=0,"n/a",IF(AND(F26/D26&lt;1,F26/D26&gt;-1),F26/D26,"n/a"))</f>
        <v>-0.45241474565626993</v>
      </c>
      <c r="I26" s="160"/>
      <c r="J26" s="159"/>
      <c r="K26" s="159"/>
    </row>
    <row r="27" spans="1:13" ht="6.6" customHeight="1" x14ac:dyDescent="0.25">
      <c r="A27" s="183"/>
      <c r="B27" s="185"/>
      <c r="C27" s="168"/>
      <c r="D27" s="185"/>
      <c r="E27" s="185"/>
      <c r="F27" s="185"/>
      <c r="G27" s="168"/>
      <c r="H27" s="184" t="s">
        <v>8</v>
      </c>
      <c r="I27" s="169"/>
      <c r="J27" s="184"/>
      <c r="K27" s="184"/>
    </row>
    <row r="28" spans="1:13" ht="13.8" thickBot="1" x14ac:dyDescent="0.3">
      <c r="A28" s="173" t="s">
        <v>24</v>
      </c>
      <c r="B28" s="186">
        <f>+B26+B20</f>
        <v>266363791.59</v>
      </c>
      <c r="C28" s="164"/>
      <c r="D28" s="186">
        <f>+D26+D20</f>
        <v>217818979.84999999</v>
      </c>
      <c r="E28" s="157"/>
      <c r="F28" s="186">
        <f>+F26+F20</f>
        <v>48544811.740000002</v>
      </c>
      <c r="G28" s="164"/>
      <c r="H28" s="187">
        <f>IF(D28=0,"n/a",IF(AND(F28/D28&lt;1,F28/D28&gt;-1),F28/D28,"n/a"))</f>
        <v>0.22286768477857236</v>
      </c>
      <c r="I28" s="160"/>
      <c r="J28" s="159"/>
      <c r="K28" s="159"/>
    </row>
    <row r="29" spans="1:13" ht="4.2" customHeight="1" thickTop="1" x14ac:dyDescent="0.25">
      <c r="A29" s="156"/>
      <c r="B29" s="185"/>
      <c r="C29" s="164"/>
      <c r="D29" s="185"/>
      <c r="E29" s="157"/>
      <c r="F29" s="185"/>
      <c r="G29" s="164"/>
      <c r="H29" s="188"/>
      <c r="I29" s="160"/>
      <c r="J29" s="159"/>
      <c r="K29" s="159"/>
    </row>
    <row r="30" spans="1:13" ht="12.75" customHeight="1" x14ac:dyDescent="0.25">
      <c r="A30" s="154"/>
      <c r="B30" s="189"/>
      <c r="C30" s="190"/>
      <c r="D30" s="189"/>
      <c r="E30" s="189"/>
      <c r="F30" s="189"/>
      <c r="G30" s="190"/>
      <c r="H30" s="164"/>
      <c r="I30" s="191"/>
      <c r="J30" s="180"/>
      <c r="K30" s="180"/>
    </row>
    <row r="31" spans="1:13" x14ac:dyDescent="0.25">
      <c r="A31" s="156" t="s">
        <v>34</v>
      </c>
      <c r="B31" s="157">
        <v>7885319.71</v>
      </c>
      <c r="C31" s="164"/>
      <c r="D31" s="157">
        <v>6862078.2199999997</v>
      </c>
      <c r="E31" s="157"/>
      <c r="F31" s="157"/>
      <c r="G31" s="164"/>
      <c r="H31" s="164"/>
      <c r="I31" s="159"/>
      <c r="J31" s="159"/>
      <c r="K31" s="159"/>
    </row>
    <row r="32" spans="1:13" x14ac:dyDescent="0.25">
      <c r="A32" s="156" t="s">
        <v>26</v>
      </c>
      <c r="B32" s="164">
        <v>-4974035.5999999996</v>
      </c>
      <c r="C32" s="164"/>
      <c r="D32" s="164">
        <v>-5658920.8499999996</v>
      </c>
      <c r="E32" s="157"/>
      <c r="F32" s="157"/>
      <c r="G32" s="164"/>
      <c r="H32" s="164"/>
      <c r="I32" s="160"/>
      <c r="J32" s="159"/>
      <c r="K32" s="159"/>
      <c r="M32" s="192"/>
    </row>
    <row r="33" spans="1:13" x14ac:dyDescent="0.25">
      <c r="A33" s="156" t="s">
        <v>27</v>
      </c>
      <c r="B33" s="164">
        <v>7076257.2000000002</v>
      </c>
      <c r="C33" s="164"/>
      <c r="D33" s="164">
        <v>8238481.1200000001</v>
      </c>
      <c r="E33" s="157"/>
      <c r="F33" s="157"/>
      <c r="G33" s="164"/>
      <c r="H33" s="164"/>
      <c r="I33" s="154"/>
      <c r="J33" s="154"/>
      <c r="K33" s="154"/>
      <c r="M33" s="192"/>
    </row>
    <row r="34" spans="1:13" x14ac:dyDescent="0.25">
      <c r="A34" s="156" t="s">
        <v>35</v>
      </c>
      <c r="B34" s="164">
        <v>77636.92</v>
      </c>
      <c r="C34" s="164"/>
      <c r="D34" s="164">
        <v>-2261908.16</v>
      </c>
      <c r="E34" s="157"/>
      <c r="F34" s="157"/>
      <c r="G34" s="164"/>
      <c r="H34" s="164"/>
      <c r="I34" s="159"/>
      <c r="J34" s="159"/>
      <c r="K34" s="159"/>
      <c r="M34" s="193"/>
    </row>
    <row r="35" spans="1:13" x14ac:dyDescent="0.25">
      <c r="A35" s="156" t="s">
        <v>47</v>
      </c>
      <c r="B35" s="164">
        <v>3203314.16</v>
      </c>
      <c r="C35" s="164"/>
      <c r="D35" s="164">
        <v>3509360.78</v>
      </c>
      <c r="E35" s="157"/>
      <c r="F35" s="157"/>
      <c r="G35" s="164"/>
      <c r="H35" s="164"/>
      <c r="I35" s="159"/>
      <c r="J35" s="159"/>
      <c r="K35" s="159"/>
      <c r="M35" s="193"/>
    </row>
    <row r="36" spans="1:13" x14ac:dyDescent="0.25">
      <c r="A36" s="156" t="s">
        <v>48</v>
      </c>
      <c r="B36" s="164">
        <v>0</v>
      </c>
      <c r="C36" s="164"/>
      <c r="D36" s="164">
        <v>5367667.26</v>
      </c>
      <c r="E36" s="157"/>
      <c r="F36" s="157"/>
      <c r="G36" s="164"/>
      <c r="H36" s="164"/>
      <c r="I36" s="159"/>
      <c r="J36" s="159"/>
      <c r="K36" s="159"/>
      <c r="M36" s="193"/>
    </row>
    <row r="37" spans="1:13" x14ac:dyDescent="0.25">
      <c r="A37" s="156" t="s">
        <v>28</v>
      </c>
      <c r="B37" s="164">
        <v>3765364.51</v>
      </c>
      <c r="C37" s="164"/>
      <c r="D37" s="164">
        <v>2087783.66</v>
      </c>
      <c r="E37" s="157"/>
      <c r="F37" s="157"/>
      <c r="G37" s="164"/>
      <c r="H37" s="164"/>
      <c r="I37" s="159"/>
      <c r="J37" s="159"/>
      <c r="K37" s="159"/>
    </row>
    <row r="38" spans="1:13" x14ac:dyDescent="0.25">
      <c r="A38" s="156" t="s">
        <v>30</v>
      </c>
      <c r="B38" s="164">
        <v>0</v>
      </c>
      <c r="C38" s="164"/>
      <c r="D38" s="164">
        <v>0</v>
      </c>
      <c r="E38" s="157"/>
      <c r="F38" s="157"/>
      <c r="G38" s="164"/>
      <c r="H38" s="164"/>
      <c r="I38" s="159"/>
      <c r="J38" s="159"/>
      <c r="K38" s="159"/>
    </row>
    <row r="39" spans="1:13" x14ac:dyDescent="0.25">
      <c r="A39" s="156" t="s">
        <v>36</v>
      </c>
      <c r="B39" s="164">
        <v>28.41</v>
      </c>
      <c r="C39" s="164"/>
      <c r="D39" s="164">
        <v>-33995.230000000003</v>
      </c>
      <c r="E39" s="157"/>
      <c r="F39" s="157"/>
      <c r="G39" s="164"/>
      <c r="H39" s="164"/>
      <c r="I39" s="159"/>
      <c r="J39" s="159"/>
      <c r="K39" s="159"/>
      <c r="M39" s="193"/>
    </row>
    <row r="40" spans="1:13" x14ac:dyDescent="0.25">
      <c r="A40" s="156" t="s">
        <v>49</v>
      </c>
      <c r="B40" s="164">
        <v>-2948609.98</v>
      </c>
      <c r="C40" s="164"/>
      <c r="D40" s="164">
        <v>0</v>
      </c>
      <c r="E40" s="157"/>
      <c r="F40" s="157"/>
      <c r="G40" s="164"/>
      <c r="H40" s="164"/>
      <c r="I40" s="159"/>
      <c r="J40" s="159"/>
      <c r="K40" s="159"/>
    </row>
    <row r="41" spans="1:13" x14ac:dyDescent="0.25">
      <c r="A41" s="156" t="s">
        <v>55</v>
      </c>
      <c r="B41" s="164">
        <v>2594861.87</v>
      </c>
      <c r="C41" s="164"/>
      <c r="D41" s="164">
        <v>2271878.9300000002</v>
      </c>
      <c r="E41" s="157"/>
      <c r="F41" s="157"/>
      <c r="G41" s="164"/>
      <c r="H41" s="164"/>
      <c r="I41" s="159"/>
      <c r="J41" s="159"/>
      <c r="K41" s="159"/>
    </row>
    <row r="42" spans="1:13" x14ac:dyDescent="0.25">
      <c r="A42" s="156" t="s">
        <v>56</v>
      </c>
      <c r="B42" s="164">
        <v>-117766.76</v>
      </c>
      <c r="C42" s="164"/>
      <c r="D42" s="164">
        <v>-15179.5</v>
      </c>
      <c r="E42" s="157"/>
      <c r="F42" s="157"/>
      <c r="G42" s="164"/>
      <c r="H42" s="164"/>
      <c r="I42" s="159"/>
      <c r="J42" s="159"/>
      <c r="K42" s="159"/>
    </row>
    <row r="43" spans="1:13" x14ac:dyDescent="0.25">
      <c r="A43" s="156" t="s">
        <v>38</v>
      </c>
      <c r="B43" s="164">
        <v>3356853.35</v>
      </c>
      <c r="C43" s="164"/>
      <c r="D43" s="164">
        <v>4029692.1</v>
      </c>
      <c r="E43" s="157"/>
      <c r="F43" s="157"/>
      <c r="G43" s="164"/>
      <c r="H43" s="164"/>
      <c r="I43" s="159"/>
      <c r="J43" s="159"/>
      <c r="K43" s="159"/>
    </row>
    <row r="44" spans="1:13" x14ac:dyDescent="0.25">
      <c r="A44" s="156" t="s">
        <v>50</v>
      </c>
      <c r="B44" s="164">
        <v>2540709.1</v>
      </c>
      <c r="C44" s="164"/>
      <c r="D44" s="164">
        <v>0</v>
      </c>
      <c r="E44" s="157"/>
      <c r="F44" s="157"/>
      <c r="G44" s="164"/>
      <c r="H44" s="164"/>
      <c r="I44" s="159"/>
      <c r="J44" s="159"/>
      <c r="K44" s="159"/>
    </row>
    <row r="45" spans="1:13" x14ac:dyDescent="0.25">
      <c r="A45" s="156" t="s">
        <v>51</v>
      </c>
      <c r="B45" s="164">
        <v>4145085.21</v>
      </c>
      <c r="C45" s="164"/>
      <c r="D45" s="164">
        <v>0</v>
      </c>
      <c r="E45" s="157"/>
      <c r="F45" s="157"/>
      <c r="G45" s="164"/>
      <c r="H45" s="164"/>
      <c r="I45" s="159"/>
      <c r="J45" s="159"/>
      <c r="K45" s="159"/>
    </row>
    <row r="46" spans="1:13" x14ac:dyDescent="0.25">
      <c r="A46" s="156" t="s">
        <v>52</v>
      </c>
      <c r="B46" s="164">
        <v>13517968.960000001</v>
      </c>
      <c r="C46" s="164"/>
      <c r="D46" s="164">
        <v>0</v>
      </c>
      <c r="E46" s="157"/>
      <c r="F46" s="157"/>
      <c r="G46" s="164"/>
      <c r="H46" s="164"/>
      <c r="I46" s="159"/>
      <c r="J46" s="159"/>
      <c r="K46" s="159"/>
    </row>
    <row r="47" spans="1:13" x14ac:dyDescent="0.25">
      <c r="A47" s="156" t="s">
        <v>53</v>
      </c>
      <c r="B47" s="164">
        <v>6795018.4699999997</v>
      </c>
      <c r="C47" s="164"/>
      <c r="D47" s="164">
        <v>0</v>
      </c>
      <c r="E47" s="157"/>
      <c r="F47" s="157"/>
      <c r="G47" s="164"/>
      <c r="H47" s="164"/>
      <c r="I47" s="159"/>
      <c r="J47" s="159"/>
      <c r="K47" s="159"/>
    </row>
    <row r="48" spans="1:13" x14ac:dyDescent="0.25">
      <c r="A48" s="156" t="s">
        <v>54</v>
      </c>
      <c r="B48" s="164">
        <v>434833.81</v>
      </c>
      <c r="C48" s="195"/>
      <c r="D48" s="164">
        <v>0</v>
      </c>
      <c r="E48" s="194"/>
      <c r="F48" s="194"/>
      <c r="G48" s="195"/>
      <c r="H48" s="195"/>
      <c r="I48" s="143"/>
      <c r="J48" s="143"/>
      <c r="K48" s="143"/>
    </row>
    <row r="49" spans="1:11" x14ac:dyDescent="0.25">
      <c r="A49" s="156" t="s">
        <v>45</v>
      </c>
      <c r="B49" s="164">
        <v>-1519.62</v>
      </c>
      <c r="C49" s="195"/>
      <c r="D49" s="164">
        <v>0</v>
      </c>
      <c r="E49" s="194"/>
      <c r="F49" s="194"/>
      <c r="G49" s="195"/>
      <c r="H49" s="195"/>
      <c r="I49" s="143"/>
      <c r="J49" s="143"/>
      <c r="K49" s="143"/>
    </row>
    <row r="50" spans="1:11" x14ac:dyDescent="0.25">
      <c r="A50" s="156" t="s">
        <v>46</v>
      </c>
      <c r="B50" s="164">
        <v>-1141199.8999999999</v>
      </c>
      <c r="C50" s="195"/>
      <c r="D50" s="164">
        <v>-1254722.8400000001</v>
      </c>
      <c r="E50" s="194"/>
      <c r="F50" s="194"/>
      <c r="G50" s="195"/>
      <c r="H50" s="195"/>
      <c r="I50" s="143"/>
      <c r="J50" s="143"/>
      <c r="K50" s="143"/>
    </row>
    <row r="51" spans="1:11" x14ac:dyDescent="0.25">
      <c r="A51" s="156" t="s">
        <v>42</v>
      </c>
      <c r="B51" s="164">
        <v>-1558995.13</v>
      </c>
      <c r="C51" s="195"/>
      <c r="D51" s="164">
        <v>1222019.3899999999</v>
      </c>
      <c r="E51" s="194"/>
      <c r="F51" s="194"/>
      <c r="G51" s="195"/>
      <c r="H51" s="195"/>
      <c r="I51" s="143"/>
      <c r="J51" s="143"/>
      <c r="K51" s="143"/>
    </row>
    <row r="52" spans="1:11" ht="12.75" customHeight="1" x14ac:dyDescent="0.25">
      <c r="A52" s="156"/>
      <c r="B52" s="194"/>
      <c r="C52" s="143"/>
      <c r="D52" s="194"/>
      <c r="E52" s="194"/>
      <c r="F52" s="196" t="s">
        <v>59</v>
      </c>
      <c r="G52" s="145"/>
      <c r="H52" s="145"/>
      <c r="I52" s="143"/>
      <c r="J52" s="143"/>
      <c r="K52" s="143"/>
    </row>
    <row r="53" spans="1:11" x14ac:dyDescent="0.25">
      <c r="A53" s="143"/>
      <c r="B53" s="197" t="s">
        <v>11</v>
      </c>
      <c r="C53" s="143"/>
      <c r="D53" s="197" t="s">
        <v>11</v>
      </c>
      <c r="E53" s="194"/>
      <c r="F53" s="194"/>
      <c r="G53" s="143"/>
      <c r="H53" s="143"/>
      <c r="I53" s="198"/>
      <c r="J53" s="143"/>
      <c r="K53" s="143"/>
    </row>
    <row r="54" spans="1:11" x14ac:dyDescent="0.25">
      <c r="A54" s="150" t="s">
        <v>29</v>
      </c>
      <c r="B54" s="151">
        <v>2023</v>
      </c>
      <c r="C54" s="143"/>
      <c r="D54" s="151">
        <v>2022</v>
      </c>
      <c r="E54" s="195"/>
      <c r="F54" s="199" t="s">
        <v>14</v>
      </c>
      <c r="G54" s="143"/>
      <c r="H54" s="152" t="s">
        <v>3</v>
      </c>
      <c r="I54" s="149"/>
      <c r="J54" s="143"/>
      <c r="K54" s="143"/>
    </row>
    <row r="55" spans="1:11" ht="6" customHeight="1" x14ac:dyDescent="0.25">
      <c r="A55" s="154"/>
      <c r="B55" s="200"/>
      <c r="C55" s="201"/>
      <c r="D55" s="202"/>
      <c r="E55" s="201"/>
      <c r="F55" s="202"/>
      <c r="G55" s="201"/>
      <c r="H55" s="202"/>
      <c r="I55" s="155"/>
      <c r="J55" s="154"/>
      <c r="K55" s="154"/>
    </row>
    <row r="56" spans="1:11" ht="12.75" customHeight="1" x14ac:dyDescent="0.25">
      <c r="A56" s="156" t="s">
        <v>15</v>
      </c>
      <c r="B56" s="203">
        <v>708481304.32000005</v>
      </c>
      <c r="C56" s="175"/>
      <c r="D56" s="203">
        <v>810374658.70000005</v>
      </c>
      <c r="E56" s="203"/>
      <c r="F56" s="203">
        <f>+B56-D56</f>
        <v>-101893354.38</v>
      </c>
      <c r="G56" s="175"/>
      <c r="H56" s="182">
        <f>IF(D56=0,"n/a",IF(AND(F56/D56&lt;1,F56/D56&gt;-1),F56/D56,"n/a"))</f>
        <v>-0.12573610648617384</v>
      </c>
      <c r="I56" s="204"/>
      <c r="J56" s="154"/>
      <c r="K56" s="154"/>
    </row>
    <row r="57" spans="1:11" x14ac:dyDescent="0.25">
      <c r="A57" s="156" t="s">
        <v>16</v>
      </c>
      <c r="B57" s="203">
        <v>683542200.39999998</v>
      </c>
      <c r="C57" s="175"/>
      <c r="D57" s="203">
        <v>717981420.26999998</v>
      </c>
      <c r="E57" s="203"/>
      <c r="F57" s="203">
        <f>+B57-D57</f>
        <v>-34439219.870000005</v>
      </c>
      <c r="G57" s="175"/>
      <c r="H57" s="182">
        <f>IF(D57=0,"n/a",IF(AND(F57/D57&lt;1,F57/D57&gt;-1),F57/D57,"n/a"))</f>
        <v>-4.7966728522096005E-2</v>
      </c>
      <c r="I57" s="204"/>
      <c r="J57" s="154"/>
      <c r="K57" s="154"/>
    </row>
    <row r="58" spans="1:11" ht="12.75" customHeight="1" x14ac:dyDescent="0.25">
      <c r="A58" s="156" t="s">
        <v>17</v>
      </c>
      <c r="B58" s="203">
        <v>92706093.640000001</v>
      </c>
      <c r="C58" s="175"/>
      <c r="D58" s="203">
        <v>90449294.920000002</v>
      </c>
      <c r="E58" s="203"/>
      <c r="F58" s="203">
        <f>+B58-D58</f>
        <v>2256798.7199999988</v>
      </c>
      <c r="G58" s="175"/>
      <c r="H58" s="182">
        <f>IF(D58=0,"n/a",IF(AND(F58/D58&lt;1,F58/D58&gt;-1),F58/D58,"n/a"))</f>
        <v>2.4950981895393184E-2</v>
      </c>
      <c r="I58" s="204"/>
      <c r="J58" s="154"/>
      <c r="K58" s="154"/>
    </row>
    <row r="59" spans="1:11" x14ac:dyDescent="0.25">
      <c r="A59" s="156" t="s">
        <v>18</v>
      </c>
      <c r="B59" s="203">
        <v>4650163.16</v>
      </c>
      <c r="C59" s="175"/>
      <c r="D59" s="203">
        <v>6111751.25</v>
      </c>
      <c r="E59" s="203"/>
      <c r="F59" s="203">
        <f>+B59-D59</f>
        <v>-1461588.0899999999</v>
      </c>
      <c r="G59" s="175"/>
      <c r="H59" s="182">
        <f>IF(D59=0,"n/a",IF(AND(F59/D59&lt;1,F59/D59&gt;-1),F59/D59,"n/a"))</f>
        <v>-0.23914390985726061</v>
      </c>
      <c r="I59" s="204"/>
      <c r="J59" s="205"/>
      <c r="K59" s="154"/>
    </row>
    <row r="60" spans="1:11" x14ac:dyDescent="0.25">
      <c r="A60" s="156" t="s">
        <v>19</v>
      </c>
      <c r="B60" s="203">
        <v>250680</v>
      </c>
      <c r="C60" s="207"/>
      <c r="D60" s="203">
        <v>296120</v>
      </c>
      <c r="E60" s="206"/>
      <c r="F60" s="203">
        <f>+B60-D60</f>
        <v>-45440</v>
      </c>
      <c r="G60" s="207"/>
      <c r="H60" s="182">
        <f>IF(D60=0,"n/a",IF(AND(F60/D60&lt;1,F60/D60&gt;-1),F60/D60,"n/a"))</f>
        <v>-0.15345130352559774</v>
      </c>
      <c r="I60" s="204"/>
      <c r="J60" s="154"/>
      <c r="K60" s="154"/>
    </row>
    <row r="61" spans="1:11" x14ac:dyDescent="0.25">
      <c r="A61" s="154"/>
      <c r="B61" s="208"/>
      <c r="C61" s="210"/>
      <c r="D61" s="208"/>
      <c r="E61" s="209"/>
      <c r="F61" s="208"/>
      <c r="G61" s="210"/>
      <c r="H61" s="211"/>
      <c r="I61" s="143"/>
      <c r="J61" s="143"/>
      <c r="K61" s="143"/>
    </row>
    <row r="62" spans="1:11" ht="12.75" customHeight="1" x14ac:dyDescent="0.25">
      <c r="A62" s="173" t="s">
        <v>20</v>
      </c>
      <c r="B62" s="212">
        <f>SUM(B56:B61)</f>
        <v>1489630441.5200002</v>
      </c>
      <c r="C62" s="175"/>
      <c r="D62" s="212">
        <f>SUM(D56:D61)</f>
        <v>1625213245.1400001</v>
      </c>
      <c r="E62" s="203"/>
      <c r="F62" s="212">
        <f>SUM(F56:F61)</f>
        <v>-135582803.62</v>
      </c>
      <c r="G62" s="175"/>
      <c r="H62" s="176">
        <f>IF(D62=0,"n/a",IF(AND(F62/D62&lt;1,F62/D62&gt;-1),F62/D62,"n/a"))</f>
        <v>-8.3424623830407288E-2</v>
      </c>
      <c r="I62" s="204"/>
      <c r="J62" s="154"/>
      <c r="K62" s="154"/>
    </row>
    <row r="63" spans="1:11" ht="12.75" customHeight="1" x14ac:dyDescent="0.25">
      <c r="A63" s="156" t="s">
        <v>21</v>
      </c>
      <c r="B63" s="203">
        <v>197284582.37</v>
      </c>
      <c r="C63" s="207"/>
      <c r="D63" s="203">
        <v>202079191.34</v>
      </c>
      <c r="E63" s="206"/>
      <c r="F63" s="203">
        <f>+B63-D63</f>
        <v>-4794608.9699999988</v>
      </c>
      <c r="G63" s="207"/>
      <c r="H63" s="182">
        <f>IF(D63=0,"n/a",IF(AND(F63/D63&lt;1,F63/D63&gt;-1),F63/D63,"n/a"))</f>
        <v>-2.3726386364705049E-2</v>
      </c>
      <c r="I63" s="204"/>
      <c r="J63" s="154"/>
      <c r="K63" s="154"/>
    </row>
    <row r="64" spans="1:11" x14ac:dyDescent="0.25">
      <c r="A64" s="156" t="s">
        <v>22</v>
      </c>
      <c r="B64" s="203">
        <v>923267068</v>
      </c>
      <c r="C64" s="207"/>
      <c r="D64" s="203">
        <v>428752112</v>
      </c>
      <c r="E64" s="206"/>
      <c r="F64" s="203">
        <f>+B64-D64</f>
        <v>494514956</v>
      </c>
      <c r="G64" s="207"/>
      <c r="H64" s="182" t="str">
        <f>IF(D64=0,"n/a",IF(AND(F64/D64&lt;1,F64/D64&gt;-1),F64/D64,"n/a"))</f>
        <v>n/a</v>
      </c>
      <c r="I64" s="204"/>
      <c r="J64" s="154"/>
      <c r="K64" s="154"/>
    </row>
    <row r="65" spans="1:11" ht="6" customHeight="1" x14ac:dyDescent="0.25">
      <c r="A65" s="143"/>
      <c r="B65" s="213"/>
      <c r="C65" s="175"/>
      <c r="D65" s="213"/>
      <c r="E65" s="203"/>
      <c r="F65" s="213"/>
      <c r="G65" s="175"/>
      <c r="H65" s="214"/>
      <c r="I65" s="143"/>
      <c r="J65" s="143"/>
      <c r="K65" s="143"/>
    </row>
    <row r="66" spans="1:11" ht="13.8" thickBot="1" x14ac:dyDescent="0.3">
      <c r="A66" s="173" t="s">
        <v>44</v>
      </c>
      <c r="B66" s="215">
        <f>SUM(B62:B64)</f>
        <v>2610182091.8900003</v>
      </c>
      <c r="C66" s="175"/>
      <c r="D66" s="215">
        <f>SUM(D62:D64)</f>
        <v>2256044548.48</v>
      </c>
      <c r="E66" s="203"/>
      <c r="F66" s="215">
        <f>SUM(F62:F64)</f>
        <v>354137543.40999997</v>
      </c>
      <c r="G66" s="175"/>
      <c r="H66" s="187">
        <f>IF(D66=0,"n/a",IF(AND(F66/D66&lt;1,F66/D66&gt;-1),F66/D66,"n/a"))</f>
        <v>0.15697276175180075</v>
      </c>
      <c r="I66" s="204"/>
      <c r="J66" s="154"/>
      <c r="K66" s="154"/>
    </row>
    <row r="67" spans="1:11" ht="12.75" customHeight="1" thickTop="1" x14ac:dyDescent="0.25">
      <c r="A67" s="143"/>
      <c r="B67" s="216"/>
      <c r="C67" s="217"/>
      <c r="D67" s="216"/>
      <c r="E67" s="217"/>
      <c r="F67" s="216"/>
      <c r="G67" s="217"/>
      <c r="H67" s="216"/>
      <c r="I67" s="198"/>
      <c r="J67" s="143"/>
      <c r="K67" s="143"/>
    </row>
    <row r="68" spans="1:11" s="219" customFormat="1" x14ac:dyDescent="0.25">
      <c r="A68" s="142"/>
      <c r="B68" s="218"/>
      <c r="C68" s="218"/>
      <c r="D68" s="218"/>
      <c r="E68" s="218"/>
      <c r="F68" s="218"/>
      <c r="G68" s="218"/>
      <c r="H68" s="218"/>
      <c r="I68" s="218"/>
      <c r="J68" s="218"/>
      <c r="K68" s="218"/>
    </row>
    <row r="69" spans="1:11" s="219" customFormat="1" ht="12.75" customHeight="1" x14ac:dyDescent="0.25">
      <c r="A69" s="142" t="s">
        <v>43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Normal="100" workbookViewId="0">
      <pane xSplit="1" ySplit="9" topLeftCell="B19" activePane="bottomRight" state="frozen"/>
      <selection activeCell="A4" sqref="A4:D4"/>
      <selection pane="topRight" activeCell="A4" sqref="A4:D4"/>
      <selection pane="bottomLeft" activeCell="A4" sqref="A4:D4"/>
      <selection pane="bottomRight" activeCell="A47" sqref="A47"/>
    </sheetView>
  </sheetViews>
  <sheetFormatPr defaultColWidth="9.109375" defaultRowHeight="13.2" x14ac:dyDescent="0.25"/>
  <cols>
    <col min="1" max="1" width="41.88671875" style="137" customWidth="1"/>
    <col min="2" max="2" width="17" style="137" bestFit="1" customWidth="1"/>
    <col min="3" max="3" width="0.6640625" style="137" customWidth="1"/>
    <col min="4" max="4" width="17" style="137" bestFit="1" customWidth="1"/>
    <col min="5" max="5" width="0.6640625" style="137" customWidth="1"/>
    <col min="6" max="6" width="16.33203125" style="137" bestFit="1" customWidth="1"/>
    <col min="7" max="7" width="0.6640625" style="137" customWidth="1"/>
    <col min="8" max="8" width="7.6640625" style="137" customWidth="1"/>
    <col min="9" max="9" width="0.6640625" style="137" customWidth="1"/>
    <col min="10" max="10" width="7.6640625" style="137" customWidth="1"/>
    <col min="11" max="11" width="7.44140625" style="137" customWidth="1"/>
    <col min="12" max="12" width="9.109375" style="137"/>
    <col min="13" max="13" width="16.44140625" style="137" bestFit="1" customWidth="1"/>
    <col min="14" max="16384" width="9.109375" style="137"/>
  </cols>
  <sheetData>
    <row r="1" spans="1:13" ht="13.8" x14ac:dyDescent="0.25">
      <c r="A1" s="136" t="s">
        <v>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3" ht="13.8" x14ac:dyDescent="0.25">
      <c r="A2" s="136" t="s">
        <v>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3" ht="13.8" x14ac:dyDescent="0.25">
      <c r="A3" s="136" t="s">
        <v>63</v>
      </c>
      <c r="B3" s="136"/>
      <c r="C3" s="136"/>
      <c r="D3" s="136"/>
      <c r="E3" s="136"/>
      <c r="F3" s="136"/>
      <c r="G3" s="136"/>
      <c r="H3" s="136"/>
      <c r="I3" s="136"/>
      <c r="J3" s="138"/>
      <c r="K3" s="136"/>
    </row>
    <row r="4" spans="1:13" x14ac:dyDescent="0.25">
      <c r="A4" s="139" t="s">
        <v>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3" x14ac:dyDescent="0.25">
      <c r="A5" s="141" t="s">
        <v>8</v>
      </c>
      <c r="B5" s="142"/>
      <c r="C5" s="143"/>
      <c r="D5" s="143"/>
      <c r="E5" s="142"/>
      <c r="F5" s="142"/>
      <c r="G5" s="142"/>
      <c r="H5" s="142"/>
      <c r="I5" s="142"/>
      <c r="J5" s="142"/>
      <c r="K5" s="142"/>
    </row>
    <row r="6" spans="1:13" x14ac:dyDescent="0.25">
      <c r="A6" s="144" t="s">
        <v>8</v>
      </c>
      <c r="B6" s="143"/>
      <c r="C6" s="143"/>
      <c r="D6" s="143"/>
      <c r="E6" s="143"/>
      <c r="F6" s="145" t="s">
        <v>59</v>
      </c>
      <c r="G6" s="145"/>
      <c r="H6" s="145"/>
      <c r="I6" s="146"/>
      <c r="J6" s="147" t="s">
        <v>10</v>
      </c>
      <c r="K6" s="147"/>
    </row>
    <row r="7" spans="1:13" x14ac:dyDescent="0.25">
      <c r="A7" s="148"/>
      <c r="B7" s="149" t="s">
        <v>11</v>
      </c>
      <c r="C7" s="143"/>
      <c r="D7" s="149" t="s">
        <v>11</v>
      </c>
      <c r="E7" s="143"/>
      <c r="F7" s="143"/>
      <c r="G7" s="143"/>
      <c r="H7" s="143"/>
      <c r="I7" s="143"/>
      <c r="J7" s="143"/>
      <c r="K7" s="143"/>
    </row>
    <row r="8" spans="1:13" ht="13.5" customHeight="1" x14ac:dyDescent="0.25">
      <c r="A8" s="150" t="s">
        <v>12</v>
      </c>
      <c r="B8" s="151">
        <v>2023</v>
      </c>
      <c r="C8" s="143"/>
      <c r="D8" s="151">
        <v>2022</v>
      </c>
      <c r="E8" s="143"/>
      <c r="F8" s="152" t="s">
        <v>14</v>
      </c>
      <c r="G8" s="143"/>
      <c r="H8" s="152" t="s">
        <v>3</v>
      </c>
      <c r="I8" s="153"/>
      <c r="J8" s="151">
        <v>2023</v>
      </c>
      <c r="K8" s="151">
        <v>2022</v>
      </c>
    </row>
    <row r="9" spans="1:13" ht="6.6" customHeight="1" x14ac:dyDescent="0.25">
      <c r="A9" s="154"/>
      <c r="B9" s="155"/>
      <c r="C9" s="154"/>
      <c r="D9" s="155"/>
      <c r="E9" s="154"/>
      <c r="F9" s="155"/>
      <c r="G9" s="154"/>
      <c r="H9" s="155"/>
      <c r="I9" s="155"/>
      <c r="J9" s="155"/>
      <c r="K9" s="155"/>
    </row>
    <row r="10" spans="1:13" x14ac:dyDescent="0.25">
      <c r="A10" s="156" t="s">
        <v>15</v>
      </c>
      <c r="B10" s="157">
        <v>104398350.59</v>
      </c>
      <c r="C10" s="159"/>
      <c r="D10" s="157">
        <v>97181784.290000007</v>
      </c>
      <c r="E10" s="157"/>
      <c r="F10" s="157">
        <f>B10-D10</f>
        <v>7216566.299999997</v>
      </c>
      <c r="G10" s="159"/>
      <c r="H10" s="158">
        <f>IF(D10=0,"n/a",IF(AND(F10/D10&lt;1,F10/D10&gt;-1),F10/D10,"n/a"))</f>
        <v>7.4258425616729296E-2</v>
      </c>
      <c r="I10" s="160"/>
      <c r="J10" s="161">
        <f>IF(B56=0,"n/a",B10/B56)</f>
        <v>0.13309773539626696</v>
      </c>
      <c r="K10" s="162">
        <f>IF(D56=0,"n/a",D10/D56)</f>
        <v>0.11689396274115922</v>
      </c>
      <c r="M10" s="163"/>
    </row>
    <row r="11" spans="1:13" x14ac:dyDescent="0.25">
      <c r="A11" s="156" t="s">
        <v>16</v>
      </c>
      <c r="B11" s="164">
        <v>91304928.560000002</v>
      </c>
      <c r="C11" s="164"/>
      <c r="D11" s="164">
        <v>82184703.969999999</v>
      </c>
      <c r="E11" s="164"/>
      <c r="F11" s="164">
        <f>B11-D11</f>
        <v>9120224.5900000036</v>
      </c>
      <c r="G11" s="164"/>
      <c r="H11" s="158">
        <f>IF(D11=0,"n/a",IF(AND(F11/D11&lt;1,F11/D11&gt;-1),F11/D11,"n/a"))</f>
        <v>0.11097228741408099</v>
      </c>
      <c r="I11" s="160"/>
      <c r="J11" s="165">
        <f>IF(B57=0,"n/a",B11/B57)</f>
        <v>0.11857166871362691</v>
      </c>
      <c r="K11" s="166">
        <f>IF(D57=0,"n/a",D11/D57)</f>
        <v>0.10891170497269261</v>
      </c>
    </row>
    <row r="12" spans="1:13" x14ac:dyDescent="0.25">
      <c r="A12" s="156" t="s">
        <v>17</v>
      </c>
      <c r="B12" s="164">
        <v>10028628.68</v>
      </c>
      <c r="C12" s="164"/>
      <c r="D12" s="164">
        <v>10520873.68</v>
      </c>
      <c r="E12" s="164"/>
      <c r="F12" s="164">
        <f>B12-D12</f>
        <v>-492245</v>
      </c>
      <c r="G12" s="164"/>
      <c r="H12" s="158">
        <f>IF(D12=0,"n/a",IF(AND(F12/D12&lt;1,F12/D12&gt;-1),F12/D12,"n/a"))</f>
        <v>-4.6787464137674165E-2</v>
      </c>
      <c r="I12" s="160"/>
      <c r="J12" s="165">
        <f>IF(B58=0,"n/a",B12/B58)</f>
        <v>0.11170747383934339</v>
      </c>
      <c r="K12" s="166">
        <f>IF(D58=0,"n/a",D12/D58)</f>
        <v>9.7775686587757871E-2</v>
      </c>
    </row>
    <row r="13" spans="1:13" x14ac:dyDescent="0.25">
      <c r="A13" s="156" t="s">
        <v>18</v>
      </c>
      <c r="B13" s="164">
        <v>1823903.12</v>
      </c>
      <c r="C13" s="164"/>
      <c r="D13" s="164">
        <v>1533680.43</v>
      </c>
      <c r="E13" s="164"/>
      <c r="F13" s="164">
        <f>B13-D13</f>
        <v>290222.69000000018</v>
      </c>
      <c r="G13" s="164"/>
      <c r="H13" s="158">
        <f>IF(D13=0,"n/a",IF(AND(F13/D13&lt;1,F13/D13&gt;-1),F13/D13,"n/a"))</f>
        <v>0.18923283124894552</v>
      </c>
      <c r="I13" s="160"/>
      <c r="J13" s="165">
        <f>IF(B59=0,"n/a",B13/B59)</f>
        <v>0.31290294527237861</v>
      </c>
      <c r="K13" s="166">
        <f>IF(D59=0,"n/a",D13/D59)</f>
        <v>0.27893051594143248</v>
      </c>
      <c r="L13" s="167"/>
    </row>
    <row r="14" spans="1:13" x14ac:dyDescent="0.25">
      <c r="A14" s="156" t="s">
        <v>19</v>
      </c>
      <c r="B14" s="164">
        <v>16258.44</v>
      </c>
      <c r="C14" s="168"/>
      <c r="D14" s="164">
        <v>13570.01</v>
      </c>
      <c r="E14" s="164"/>
      <c r="F14" s="164">
        <f>B14-D14</f>
        <v>2688.4300000000003</v>
      </c>
      <c r="G14" s="168"/>
      <c r="H14" s="158">
        <f>IF(D14=0,"n/a",IF(AND(F14/D14&lt;1,F14/D14&gt;-1),F14/D14,"n/a"))</f>
        <v>0.19811555039384646</v>
      </c>
      <c r="I14" s="169"/>
      <c r="J14" s="165">
        <f>IF(B60=0,"n/a",B14/B60)</f>
        <v>5.3605143422354104E-2</v>
      </c>
      <c r="K14" s="166">
        <f>IF(D60=0,"n/a",D14/D60)</f>
        <v>4.9500291821696941E-2</v>
      </c>
    </row>
    <row r="15" spans="1:13" ht="8.4" customHeight="1" x14ac:dyDescent="0.25">
      <c r="A15" s="154"/>
      <c r="B15" s="170"/>
      <c r="C15" s="164"/>
      <c r="D15" s="170"/>
      <c r="E15" s="164"/>
      <c r="F15" s="170"/>
      <c r="G15" s="164"/>
      <c r="H15" s="171" t="s">
        <v>8</v>
      </c>
      <c r="I15" s="160"/>
      <c r="J15" s="172"/>
      <c r="K15" s="172" t="s">
        <v>4</v>
      </c>
    </row>
    <row r="16" spans="1:13" x14ac:dyDescent="0.25">
      <c r="A16" s="173" t="s">
        <v>20</v>
      </c>
      <c r="B16" s="174">
        <f>SUM(B10:B15)</f>
        <v>207572069.39000002</v>
      </c>
      <c r="C16" s="175"/>
      <c r="D16" s="174">
        <f>SUM(D10:D15)</f>
        <v>191434612.38</v>
      </c>
      <c r="E16" s="164"/>
      <c r="F16" s="174">
        <f>SUM(F10:F15)</f>
        <v>16137457.01</v>
      </c>
      <c r="G16" s="175"/>
      <c r="H16" s="176">
        <f>IF(D16=0,"n/a",IF(AND(F16/D16&lt;1,F16/D16&gt;-1),F16/D16,"n/a"))</f>
        <v>8.4297488366246717E-2</v>
      </c>
      <c r="I16" s="160"/>
      <c r="J16" s="177">
        <f>IF(B62=0,"n/a",B16/B62)</f>
        <v>0.12577673201000619</v>
      </c>
      <c r="K16" s="177">
        <f>IF(D62=0,"n/a",D16/D62)</f>
        <v>0.11265225836007862</v>
      </c>
    </row>
    <row r="17" spans="1:13" x14ac:dyDescent="0.25">
      <c r="A17" s="156" t="s">
        <v>21</v>
      </c>
      <c r="B17" s="164">
        <v>1987726.11</v>
      </c>
      <c r="C17" s="164"/>
      <c r="D17" s="164">
        <v>2042997.81</v>
      </c>
      <c r="E17" s="164"/>
      <c r="F17" s="164">
        <f>B17-D17</f>
        <v>-55271.699999999953</v>
      </c>
      <c r="G17" s="164"/>
      <c r="H17" s="158">
        <f>IF(D17=0,"n/a",IF(AND(F17/D17&lt;1,F17/D17&gt;-1),F17/D17,"n/a"))</f>
        <v>-2.7054214022872572E-2</v>
      </c>
      <c r="I17" s="169"/>
      <c r="J17" s="166">
        <f>IF(B63=0,"n/a",B17/B63)</f>
        <v>9.6939889293121799E-3</v>
      </c>
      <c r="K17" s="166">
        <f>IF(D63=0,"n/a",D17/D63)</f>
        <v>9.6018753995935416E-3</v>
      </c>
    </row>
    <row r="18" spans="1:13" ht="12.75" customHeight="1" x14ac:dyDescent="0.25">
      <c r="A18" s="156" t="s">
        <v>22</v>
      </c>
      <c r="B18" s="164">
        <v>57152300.299999997</v>
      </c>
      <c r="C18" s="168"/>
      <c r="D18" s="164">
        <v>33801041.840000004</v>
      </c>
      <c r="E18" s="164"/>
      <c r="F18" s="164">
        <f>B18-D18</f>
        <v>23351258.459999993</v>
      </c>
      <c r="G18" s="168"/>
      <c r="H18" s="158">
        <f>IF(D18=0,"n/a",IF(AND(F18/D18&lt;1,F18/D18&gt;-1),F18/D18,"n/a"))</f>
        <v>0.69084434055420796</v>
      </c>
      <c r="I18" s="160"/>
      <c r="J18" s="177">
        <f>IF(B64=0,"n/a",B18/B64)</f>
        <v>6.5083192849921839E-2</v>
      </c>
      <c r="K18" s="177">
        <f>IF(D64=0,"n/a",D18/D64)</f>
        <v>7.9350047548815611E-2</v>
      </c>
    </row>
    <row r="19" spans="1:13" ht="6" customHeight="1" x14ac:dyDescent="0.25">
      <c r="A19" s="154"/>
      <c r="B19" s="178"/>
      <c r="C19" s="179"/>
      <c r="D19" s="178"/>
      <c r="E19" s="179"/>
      <c r="F19" s="178"/>
      <c r="G19" s="179"/>
      <c r="H19" s="178" t="s">
        <v>8</v>
      </c>
      <c r="I19" s="180"/>
      <c r="J19" s="180"/>
      <c r="K19" s="180"/>
    </row>
    <row r="20" spans="1:13" x14ac:dyDescent="0.25">
      <c r="A20" s="181" t="s">
        <v>23</v>
      </c>
      <c r="B20" s="164">
        <f>SUM(B16:B18)</f>
        <v>266712095.80000001</v>
      </c>
      <c r="C20" s="164"/>
      <c r="D20" s="164">
        <f>SUM(D16:D18)</f>
        <v>227278652.03</v>
      </c>
      <c r="E20" s="164"/>
      <c r="F20" s="164">
        <f>SUM(F16:F18)</f>
        <v>39433443.769999996</v>
      </c>
      <c r="G20" s="164"/>
      <c r="H20" s="182">
        <f>IF(D20=0,"n/a",IF(AND(F20/D20&lt;1,F20/D20&gt;-1),F20/D20,"n/a"))</f>
        <v>0.17350262955974816</v>
      </c>
      <c r="I20" s="160"/>
      <c r="J20" s="159"/>
      <c r="K20" s="159"/>
    </row>
    <row r="21" spans="1:13" ht="6.6" customHeight="1" x14ac:dyDescent="0.25">
      <c r="A21" s="183"/>
      <c r="B21" s="168"/>
      <c r="C21" s="168"/>
      <c r="D21" s="168"/>
      <c r="E21" s="168"/>
      <c r="F21" s="168"/>
      <c r="G21" s="168"/>
      <c r="H21" s="184" t="s">
        <v>8</v>
      </c>
      <c r="I21" s="169"/>
      <c r="J21" s="184"/>
      <c r="K21" s="184"/>
    </row>
    <row r="22" spans="1:13" x14ac:dyDescent="0.25">
      <c r="A22" s="156" t="s">
        <v>32</v>
      </c>
      <c r="B22" s="164">
        <v>-1339113.46</v>
      </c>
      <c r="C22" s="164"/>
      <c r="D22" s="164">
        <v>12695782.359999999</v>
      </c>
      <c r="E22" s="164"/>
      <c r="F22" s="164">
        <f>B22-D22</f>
        <v>-14034895.82</v>
      </c>
      <c r="G22" s="164"/>
      <c r="H22" s="158" t="str">
        <f>IF(D22=0,"n/a",IF(AND(F22/D22&lt;1,F22/D22&gt;-1),F22/D22,"n/a"))</f>
        <v>n/a</v>
      </c>
      <c r="I22" s="169"/>
      <c r="J22" s="184"/>
      <c r="K22" s="184"/>
    </row>
    <row r="23" spans="1:13" x14ac:dyDescent="0.25">
      <c r="A23" s="156" t="s">
        <v>1</v>
      </c>
      <c r="B23" s="164">
        <v>1472162.03</v>
      </c>
      <c r="C23" s="164"/>
      <c r="D23" s="164">
        <v>2110878.64</v>
      </c>
      <c r="E23" s="164"/>
      <c r="F23" s="164">
        <f>B23-D23</f>
        <v>-638716.6100000001</v>
      </c>
      <c r="G23" s="164"/>
      <c r="H23" s="158">
        <f>IF(D23=0,"n/a",IF(AND(F23/D23&lt;1,F23/D23&gt;-1),F23/D23,"n/a"))</f>
        <v>-0.30258329299310172</v>
      </c>
      <c r="I23" s="169"/>
      <c r="J23" s="184"/>
      <c r="K23" s="184"/>
    </row>
    <row r="24" spans="1:13" x14ac:dyDescent="0.25">
      <c r="A24" s="156" t="s">
        <v>37</v>
      </c>
      <c r="B24" s="164">
        <v>-3035916.15</v>
      </c>
      <c r="C24" s="164"/>
      <c r="D24" s="164">
        <v>-7583612.2000000002</v>
      </c>
      <c r="E24" s="164"/>
      <c r="F24" s="164">
        <f>B24-D24</f>
        <v>4547696.0500000007</v>
      </c>
      <c r="G24" s="164"/>
      <c r="H24" s="158">
        <f>IF(D24=0,"n/a",IF(AND(F24/D24&lt;1,F24/D24&gt;-1),F24/D24,"n/a"))</f>
        <v>-0.59967413022517169</v>
      </c>
      <c r="I24" s="169"/>
      <c r="J24" s="184"/>
      <c r="K24" s="184"/>
    </row>
    <row r="25" spans="1:13" x14ac:dyDescent="0.25">
      <c r="A25" s="156" t="s">
        <v>33</v>
      </c>
      <c r="B25" s="174">
        <v>3319271.11</v>
      </c>
      <c r="C25" s="168"/>
      <c r="D25" s="174">
        <v>2204618.21</v>
      </c>
      <c r="E25" s="164"/>
      <c r="F25" s="174">
        <f>B25-D25</f>
        <v>1114652.8999999999</v>
      </c>
      <c r="G25" s="168"/>
      <c r="H25" s="176">
        <f>IF(D25=0,"n/a",IF(AND(F25/D25&lt;1,F25/D25&gt;-1),F25/D25,"n/a"))</f>
        <v>0.5055990624335811</v>
      </c>
      <c r="I25" s="169"/>
      <c r="J25" s="184"/>
      <c r="K25" s="184"/>
    </row>
    <row r="26" spans="1:13" ht="12.75" customHeight="1" x14ac:dyDescent="0.25">
      <c r="A26" s="156" t="s">
        <v>2</v>
      </c>
      <c r="B26" s="174">
        <f>SUM(B22:B25)</f>
        <v>416403.5299999998</v>
      </c>
      <c r="C26" s="164"/>
      <c r="D26" s="174">
        <f>SUM(D22:D25)</f>
        <v>9427667.0099999998</v>
      </c>
      <c r="E26" s="164"/>
      <c r="F26" s="174">
        <f>SUM(F22:F25)</f>
        <v>-9011263.4799999986</v>
      </c>
      <c r="G26" s="164"/>
      <c r="H26" s="176">
        <f>IF(D26=0,"n/a",IF(AND(F26/D26&lt;1,F26/D26&gt;-1),F26/D26,"n/a"))</f>
        <v>-0.95583175248358698</v>
      </c>
      <c r="I26" s="160"/>
      <c r="J26" s="159"/>
      <c r="K26" s="159"/>
    </row>
    <row r="27" spans="1:13" ht="6.6" customHeight="1" x14ac:dyDescent="0.25">
      <c r="A27" s="183"/>
      <c r="B27" s="185"/>
      <c r="C27" s="168"/>
      <c r="D27" s="185"/>
      <c r="E27" s="185"/>
      <c r="F27" s="185"/>
      <c r="G27" s="168"/>
      <c r="H27" s="184" t="s">
        <v>8</v>
      </c>
      <c r="I27" s="169"/>
      <c r="J27" s="184"/>
      <c r="K27" s="184"/>
    </row>
    <row r="28" spans="1:13" ht="13.8" thickBot="1" x14ac:dyDescent="0.3">
      <c r="A28" s="173" t="s">
        <v>24</v>
      </c>
      <c r="B28" s="186">
        <f>+B26+B20</f>
        <v>267128499.33000001</v>
      </c>
      <c r="C28" s="164"/>
      <c r="D28" s="186">
        <f>+D26+D20</f>
        <v>236706319.03999999</v>
      </c>
      <c r="E28" s="157"/>
      <c r="F28" s="186">
        <f>+F26+F20</f>
        <v>30422180.289999999</v>
      </c>
      <c r="G28" s="164"/>
      <c r="H28" s="187">
        <f>IF(D28=0,"n/a",IF(AND(F28/D28&lt;1,F28/D28&gt;-1),F28/D28,"n/a"))</f>
        <v>0.12852289036212458</v>
      </c>
      <c r="I28" s="160"/>
      <c r="J28" s="159"/>
      <c r="K28" s="159"/>
    </row>
    <row r="29" spans="1:13" ht="4.2" customHeight="1" thickTop="1" x14ac:dyDescent="0.25">
      <c r="A29" s="156"/>
      <c r="B29" s="185"/>
      <c r="C29" s="164"/>
      <c r="D29" s="185"/>
      <c r="E29" s="157"/>
      <c r="F29" s="185"/>
      <c r="G29" s="164"/>
      <c r="H29" s="188"/>
      <c r="I29" s="160"/>
      <c r="J29" s="159"/>
      <c r="K29" s="159"/>
    </row>
    <row r="30" spans="1:13" ht="12.75" customHeight="1" x14ac:dyDescent="0.25">
      <c r="A30" s="154"/>
      <c r="B30" s="189"/>
      <c r="C30" s="190"/>
      <c r="D30" s="189"/>
      <c r="E30" s="189"/>
      <c r="F30" s="189"/>
      <c r="G30" s="190"/>
      <c r="H30" s="164"/>
      <c r="I30" s="191"/>
      <c r="J30" s="180"/>
      <c r="K30" s="180"/>
    </row>
    <row r="31" spans="1:13" x14ac:dyDescent="0.25">
      <c r="A31" s="156" t="s">
        <v>34</v>
      </c>
      <c r="B31" s="157">
        <v>8618590.0999999996</v>
      </c>
      <c r="C31" s="164"/>
      <c r="D31" s="157">
        <v>7782671.9500000002</v>
      </c>
      <c r="E31" s="157"/>
      <c r="F31" s="157"/>
      <c r="G31" s="164"/>
      <c r="H31" s="164"/>
      <c r="I31" s="159"/>
      <c r="J31" s="159"/>
      <c r="K31" s="159"/>
    </row>
    <row r="32" spans="1:13" x14ac:dyDescent="0.25">
      <c r="A32" s="156" t="s">
        <v>26</v>
      </c>
      <c r="B32" s="164">
        <v>-5489905.3899999997</v>
      </c>
      <c r="C32" s="164"/>
      <c r="D32" s="164">
        <v>-5794629.8399999999</v>
      </c>
      <c r="E32" s="157"/>
      <c r="F32" s="157"/>
      <c r="G32" s="164"/>
      <c r="H32" s="164"/>
      <c r="I32" s="160"/>
      <c r="J32" s="159"/>
      <c r="K32" s="159"/>
      <c r="M32" s="192"/>
    </row>
    <row r="33" spans="1:13" x14ac:dyDescent="0.25">
      <c r="A33" s="156" t="s">
        <v>27</v>
      </c>
      <c r="B33" s="164">
        <v>7825564.6100000003</v>
      </c>
      <c r="C33" s="164"/>
      <c r="D33" s="164">
        <v>8624173.9299999997</v>
      </c>
      <c r="E33" s="157"/>
      <c r="F33" s="157"/>
      <c r="G33" s="164"/>
      <c r="H33" s="164"/>
      <c r="I33" s="154"/>
      <c r="J33" s="154"/>
      <c r="K33" s="154"/>
      <c r="M33" s="192"/>
    </row>
    <row r="34" spans="1:13" x14ac:dyDescent="0.25">
      <c r="A34" s="156" t="s">
        <v>35</v>
      </c>
      <c r="B34" s="164">
        <v>83986.05</v>
      </c>
      <c r="C34" s="164"/>
      <c r="D34" s="164">
        <v>-2363304.6800000002</v>
      </c>
      <c r="E34" s="157"/>
      <c r="F34" s="157"/>
      <c r="G34" s="164"/>
      <c r="H34" s="164"/>
      <c r="I34" s="159"/>
      <c r="J34" s="159"/>
      <c r="K34" s="159"/>
      <c r="M34" s="193"/>
    </row>
    <row r="35" spans="1:13" x14ac:dyDescent="0.25">
      <c r="A35" s="156" t="s">
        <v>47</v>
      </c>
      <c r="B35" s="164">
        <v>3556288.02</v>
      </c>
      <c r="C35" s="164"/>
      <c r="D35" s="164">
        <v>3670196.12</v>
      </c>
      <c r="E35" s="157"/>
      <c r="F35" s="157"/>
      <c r="G35" s="164"/>
      <c r="H35" s="164"/>
      <c r="I35" s="159"/>
      <c r="J35" s="159"/>
      <c r="K35" s="159"/>
      <c r="M35" s="193"/>
    </row>
    <row r="36" spans="1:13" x14ac:dyDescent="0.25">
      <c r="A36" s="156" t="s">
        <v>48</v>
      </c>
      <c r="B36" s="164">
        <v>0</v>
      </c>
      <c r="C36" s="164"/>
      <c r="D36" s="164">
        <v>5612077.29</v>
      </c>
      <c r="E36" s="157"/>
      <c r="F36" s="157"/>
      <c r="G36" s="164"/>
      <c r="H36" s="164"/>
      <c r="I36" s="159"/>
      <c r="J36" s="159"/>
      <c r="K36" s="159"/>
      <c r="M36" s="193"/>
    </row>
    <row r="37" spans="1:13" x14ac:dyDescent="0.25">
      <c r="A37" s="156" t="s">
        <v>28</v>
      </c>
      <c r="B37" s="164">
        <v>4172811.03</v>
      </c>
      <c r="C37" s="164"/>
      <c r="D37" s="164">
        <v>2177766.71</v>
      </c>
      <c r="E37" s="157"/>
      <c r="F37" s="157"/>
      <c r="G37" s="164"/>
      <c r="H37" s="164"/>
      <c r="I37" s="159"/>
      <c r="J37" s="159"/>
      <c r="K37" s="159"/>
    </row>
    <row r="38" spans="1:13" x14ac:dyDescent="0.25">
      <c r="A38" s="156" t="s">
        <v>30</v>
      </c>
      <c r="B38" s="164">
        <v>0</v>
      </c>
      <c r="C38" s="164"/>
      <c r="D38" s="164">
        <v>0</v>
      </c>
      <c r="E38" s="157"/>
      <c r="F38" s="157"/>
      <c r="G38" s="164"/>
      <c r="H38" s="164"/>
      <c r="I38" s="159"/>
      <c r="J38" s="159"/>
      <c r="K38" s="159"/>
    </row>
    <row r="39" spans="1:13" x14ac:dyDescent="0.25">
      <c r="A39" s="156" t="s">
        <v>36</v>
      </c>
      <c r="B39" s="164">
        <v>5.28</v>
      </c>
      <c r="C39" s="164"/>
      <c r="D39" s="164">
        <v>-35472.1</v>
      </c>
      <c r="E39" s="157"/>
      <c r="F39" s="157"/>
      <c r="G39" s="164"/>
      <c r="H39" s="164"/>
      <c r="I39" s="159"/>
      <c r="J39" s="159"/>
      <c r="K39" s="159"/>
      <c r="M39" s="193"/>
    </row>
    <row r="40" spans="1:13" x14ac:dyDescent="0.25">
      <c r="A40" s="156" t="s">
        <v>49</v>
      </c>
      <c r="B40" s="164">
        <v>-3447012.18</v>
      </c>
      <c r="C40" s="164"/>
      <c r="D40" s="164">
        <v>0</v>
      </c>
      <c r="E40" s="157"/>
      <c r="F40" s="157"/>
      <c r="G40" s="164"/>
      <c r="H40" s="164"/>
      <c r="I40" s="159"/>
      <c r="J40" s="159"/>
      <c r="K40" s="159"/>
    </row>
    <row r="41" spans="1:13" x14ac:dyDescent="0.25">
      <c r="A41" s="156" t="s">
        <v>55</v>
      </c>
      <c r="B41" s="164">
        <v>3550388.85</v>
      </c>
      <c r="C41" s="164"/>
      <c r="D41" s="164">
        <v>3057854.36</v>
      </c>
      <c r="E41" s="157"/>
      <c r="F41" s="157"/>
      <c r="G41" s="164"/>
      <c r="H41" s="164"/>
      <c r="I41" s="159"/>
      <c r="J41" s="159"/>
      <c r="K41" s="159"/>
    </row>
    <row r="42" spans="1:13" x14ac:dyDescent="0.25">
      <c r="A42" s="156" t="s">
        <v>56</v>
      </c>
      <c r="B42" s="164">
        <v>-148646.13</v>
      </c>
      <c r="C42" s="164"/>
      <c r="D42" s="164">
        <v>-18938.52</v>
      </c>
      <c r="E42" s="157"/>
      <c r="F42" s="157"/>
      <c r="G42" s="164"/>
      <c r="H42" s="164"/>
      <c r="I42" s="159"/>
      <c r="J42" s="159"/>
      <c r="K42" s="159"/>
    </row>
    <row r="43" spans="1:13" x14ac:dyDescent="0.25">
      <c r="A43" s="156" t="s">
        <v>38</v>
      </c>
      <c r="B43" s="164">
        <v>3536825.89</v>
      </c>
      <c r="C43" s="164"/>
      <c r="D43" s="164">
        <v>4191343.11</v>
      </c>
      <c r="E43" s="157"/>
      <c r="F43" s="157"/>
      <c r="G43" s="164"/>
      <c r="H43" s="164"/>
      <c r="I43" s="159"/>
      <c r="J43" s="159"/>
      <c r="K43" s="159"/>
    </row>
    <row r="44" spans="1:13" x14ac:dyDescent="0.25">
      <c r="A44" s="156" t="s">
        <v>50</v>
      </c>
      <c r="B44" s="164">
        <v>2804750.06</v>
      </c>
      <c r="C44" s="164"/>
      <c r="D44" s="164">
        <v>0</v>
      </c>
      <c r="E44" s="157"/>
      <c r="F44" s="157"/>
      <c r="G44" s="164"/>
      <c r="H44" s="164"/>
      <c r="I44" s="159"/>
      <c r="J44" s="159"/>
      <c r="K44" s="159"/>
    </row>
    <row r="45" spans="1:13" x14ac:dyDescent="0.25">
      <c r="A45" s="156" t="s">
        <v>51</v>
      </c>
      <c r="B45" s="164">
        <v>4486506.2</v>
      </c>
      <c r="C45" s="164"/>
      <c r="D45" s="164">
        <v>0</v>
      </c>
      <c r="E45" s="157"/>
      <c r="F45" s="157"/>
      <c r="G45" s="164"/>
      <c r="H45" s="164"/>
      <c r="I45" s="159"/>
      <c r="J45" s="159"/>
      <c r="K45" s="159"/>
    </row>
    <row r="46" spans="1:13" x14ac:dyDescent="0.25">
      <c r="A46" s="156" t="s">
        <v>52</v>
      </c>
      <c r="B46" s="164">
        <v>14054617.84</v>
      </c>
      <c r="C46" s="164"/>
      <c r="D46" s="164">
        <v>0</v>
      </c>
      <c r="E46" s="157"/>
      <c r="F46" s="157"/>
      <c r="G46" s="164"/>
      <c r="H46" s="164"/>
      <c r="I46" s="159"/>
      <c r="J46" s="159"/>
      <c r="K46" s="159"/>
    </row>
    <row r="47" spans="1:13" x14ac:dyDescent="0.25">
      <c r="A47" s="156" t="s">
        <v>53</v>
      </c>
      <c r="B47" s="164">
        <v>7065075.5599999996</v>
      </c>
      <c r="C47" s="164"/>
      <c r="D47" s="164">
        <v>0</v>
      </c>
      <c r="E47" s="157"/>
      <c r="F47" s="157"/>
      <c r="G47" s="164"/>
      <c r="H47" s="164"/>
      <c r="I47" s="159"/>
      <c r="J47" s="159"/>
      <c r="K47" s="159"/>
    </row>
    <row r="48" spans="1:13" x14ac:dyDescent="0.25">
      <c r="A48" s="156" t="s">
        <v>54</v>
      </c>
      <c r="B48" s="164">
        <v>480263.35</v>
      </c>
      <c r="C48" s="195"/>
      <c r="D48" s="164">
        <v>0</v>
      </c>
      <c r="E48" s="194"/>
      <c r="F48" s="194"/>
      <c r="G48" s="195"/>
      <c r="H48" s="195"/>
      <c r="I48" s="143"/>
      <c r="J48" s="143"/>
      <c r="K48" s="143"/>
    </row>
    <row r="49" spans="1:11" x14ac:dyDescent="0.25">
      <c r="A49" s="156" t="s">
        <v>45</v>
      </c>
      <c r="B49" s="164">
        <v>-186.43</v>
      </c>
      <c r="C49" s="195"/>
      <c r="D49" s="164">
        <v>0</v>
      </c>
      <c r="E49" s="194"/>
      <c r="F49" s="194"/>
      <c r="G49" s="195"/>
      <c r="H49" s="195"/>
      <c r="I49" s="143"/>
      <c r="J49" s="143"/>
      <c r="K49" s="143"/>
    </row>
    <row r="50" spans="1:11" x14ac:dyDescent="0.25">
      <c r="A50" s="156" t="s">
        <v>46</v>
      </c>
      <c r="B50" s="164">
        <v>-1265107.28</v>
      </c>
      <c r="C50" s="195"/>
      <c r="D50" s="164">
        <v>-1306866.25</v>
      </c>
      <c r="E50" s="194"/>
      <c r="F50" s="194"/>
      <c r="G50" s="195"/>
      <c r="H50" s="195"/>
      <c r="I50" s="143"/>
      <c r="J50" s="143"/>
      <c r="K50" s="143"/>
    </row>
    <row r="51" spans="1:11" x14ac:dyDescent="0.25">
      <c r="A51" s="156" t="s">
        <v>42</v>
      </c>
      <c r="B51" s="164">
        <v>-1807555.38</v>
      </c>
      <c r="C51" s="195"/>
      <c r="D51" s="164">
        <v>1516875.92</v>
      </c>
      <c r="E51" s="194"/>
      <c r="F51" s="194"/>
      <c r="G51" s="195"/>
      <c r="H51" s="195"/>
      <c r="I51" s="143"/>
      <c r="J51" s="143"/>
      <c r="K51" s="143"/>
    </row>
    <row r="52" spans="1:11" ht="12.75" customHeight="1" x14ac:dyDescent="0.25">
      <c r="A52" s="156"/>
      <c r="B52" s="194"/>
      <c r="C52" s="143"/>
      <c r="D52" s="194"/>
      <c r="E52" s="194"/>
      <c r="F52" s="196" t="s">
        <v>59</v>
      </c>
      <c r="G52" s="145"/>
      <c r="H52" s="145"/>
      <c r="I52" s="143"/>
      <c r="J52" s="143"/>
      <c r="K52" s="143"/>
    </row>
    <row r="53" spans="1:11" x14ac:dyDescent="0.25">
      <c r="A53" s="143"/>
      <c r="B53" s="197" t="s">
        <v>11</v>
      </c>
      <c r="C53" s="143"/>
      <c r="D53" s="197" t="s">
        <v>11</v>
      </c>
      <c r="E53" s="194"/>
      <c r="F53" s="194"/>
      <c r="G53" s="143"/>
      <c r="H53" s="143"/>
      <c r="I53" s="198"/>
      <c r="J53" s="143"/>
      <c r="K53" s="143"/>
    </row>
    <row r="54" spans="1:11" x14ac:dyDescent="0.25">
      <c r="A54" s="150" t="s">
        <v>29</v>
      </c>
      <c r="B54" s="151">
        <v>2023</v>
      </c>
      <c r="C54" s="143"/>
      <c r="D54" s="151">
        <v>2022</v>
      </c>
      <c r="E54" s="195"/>
      <c r="F54" s="199" t="s">
        <v>14</v>
      </c>
      <c r="G54" s="143"/>
      <c r="H54" s="152" t="s">
        <v>3</v>
      </c>
      <c r="I54" s="149"/>
      <c r="J54" s="143"/>
      <c r="K54" s="143"/>
    </row>
    <row r="55" spans="1:11" ht="6" customHeight="1" x14ac:dyDescent="0.25">
      <c r="A55" s="154"/>
      <c r="B55" s="200"/>
      <c r="C55" s="201"/>
      <c r="D55" s="202"/>
      <c r="E55" s="201"/>
      <c r="F55" s="202"/>
      <c r="G55" s="201"/>
      <c r="H55" s="202"/>
      <c r="I55" s="155"/>
      <c r="J55" s="154"/>
      <c r="K55" s="154"/>
    </row>
    <row r="56" spans="1:11" ht="12.75" customHeight="1" x14ac:dyDescent="0.25">
      <c r="A56" s="156" t="s">
        <v>15</v>
      </c>
      <c r="B56" s="203">
        <v>784373605.45000005</v>
      </c>
      <c r="C56" s="175"/>
      <c r="D56" s="203">
        <v>831367009.99000001</v>
      </c>
      <c r="E56" s="203"/>
      <c r="F56" s="203">
        <f>+B56-D56</f>
        <v>-46993404.539999962</v>
      </c>
      <c r="G56" s="175"/>
      <c r="H56" s="182">
        <f>IF(D56=0,"n/a",IF(AND(F56/D56&lt;1,F56/D56&gt;-1),F56/D56,"n/a"))</f>
        <v>-5.652546225110041E-2</v>
      </c>
      <c r="I56" s="204"/>
      <c r="J56" s="154"/>
      <c r="K56" s="154"/>
    </row>
    <row r="57" spans="1:11" x14ac:dyDescent="0.25">
      <c r="A57" s="156" t="s">
        <v>16</v>
      </c>
      <c r="B57" s="203">
        <v>770040006.61000001</v>
      </c>
      <c r="C57" s="175"/>
      <c r="D57" s="203">
        <v>754599370.11000001</v>
      </c>
      <c r="E57" s="203"/>
      <c r="F57" s="203">
        <f>+B57-D57</f>
        <v>15440636.5</v>
      </c>
      <c r="G57" s="175"/>
      <c r="H57" s="182">
        <f>IF(D57=0,"n/a",IF(AND(F57/D57&lt;1,F57/D57&gt;-1),F57/D57,"n/a"))</f>
        <v>2.0462032055167466E-2</v>
      </c>
      <c r="I57" s="204"/>
      <c r="J57" s="154"/>
      <c r="K57" s="154"/>
    </row>
    <row r="58" spans="1:11" ht="12.75" customHeight="1" x14ac:dyDescent="0.25">
      <c r="A58" s="156" t="s">
        <v>17</v>
      </c>
      <c r="B58" s="203">
        <v>89775807.609999999</v>
      </c>
      <c r="C58" s="175"/>
      <c r="D58" s="203">
        <v>107602145.76000001</v>
      </c>
      <c r="E58" s="203"/>
      <c r="F58" s="203">
        <f>+B58-D58</f>
        <v>-17826338.150000006</v>
      </c>
      <c r="G58" s="175"/>
      <c r="H58" s="182">
        <f>IF(D58=0,"n/a",IF(AND(F58/D58&lt;1,F58/D58&gt;-1),F58/D58,"n/a"))</f>
        <v>-0.16566898386729723</v>
      </c>
      <c r="I58" s="204"/>
      <c r="J58" s="154"/>
      <c r="K58" s="154"/>
    </row>
    <row r="59" spans="1:11" x14ac:dyDescent="0.25">
      <c r="A59" s="156" t="s">
        <v>18</v>
      </c>
      <c r="B59" s="203">
        <v>5828973.96</v>
      </c>
      <c r="C59" s="175"/>
      <c r="D59" s="203">
        <v>5498431.8399999999</v>
      </c>
      <c r="E59" s="203"/>
      <c r="F59" s="203">
        <f>+B59-D59</f>
        <v>330542.12000000011</v>
      </c>
      <c r="G59" s="175"/>
      <c r="H59" s="182">
        <f>IF(D59=0,"n/a",IF(AND(F59/D59&lt;1,F59/D59&gt;-1),F59/D59,"n/a"))</f>
        <v>6.0115707463239215E-2</v>
      </c>
      <c r="I59" s="204"/>
      <c r="J59" s="205"/>
      <c r="K59" s="154"/>
    </row>
    <row r="60" spans="1:11" x14ac:dyDescent="0.25">
      <c r="A60" s="156" t="s">
        <v>19</v>
      </c>
      <c r="B60" s="203">
        <v>303300</v>
      </c>
      <c r="C60" s="207"/>
      <c r="D60" s="203">
        <v>274140</v>
      </c>
      <c r="E60" s="206"/>
      <c r="F60" s="203">
        <f>+B60-D60</f>
        <v>29160</v>
      </c>
      <c r="G60" s="207"/>
      <c r="H60" s="182">
        <f>IF(D60=0,"n/a",IF(AND(F60/D60&lt;1,F60/D60&gt;-1),F60/D60,"n/a"))</f>
        <v>0.10636900853578464</v>
      </c>
      <c r="I60" s="204"/>
      <c r="J60" s="154"/>
      <c r="K60" s="154"/>
    </row>
    <row r="61" spans="1:11" x14ac:dyDescent="0.25">
      <c r="A61" s="154"/>
      <c r="B61" s="208"/>
      <c r="C61" s="210"/>
      <c r="D61" s="208"/>
      <c r="E61" s="209"/>
      <c r="F61" s="208"/>
      <c r="G61" s="210"/>
      <c r="H61" s="211"/>
      <c r="I61" s="143"/>
      <c r="J61" s="143"/>
      <c r="K61" s="143"/>
    </row>
    <row r="62" spans="1:11" ht="12.75" customHeight="1" x14ac:dyDescent="0.25">
      <c r="A62" s="173" t="s">
        <v>20</v>
      </c>
      <c r="B62" s="212">
        <f>SUM(B56:B61)</f>
        <v>1650321693.6299999</v>
      </c>
      <c r="C62" s="175"/>
      <c r="D62" s="212">
        <f>SUM(D56:D61)</f>
        <v>1699341097.6999998</v>
      </c>
      <c r="E62" s="203"/>
      <c r="F62" s="212">
        <f>SUM(F56:F61)</f>
        <v>-49019404.06999997</v>
      </c>
      <c r="G62" s="175"/>
      <c r="H62" s="176">
        <f>IF(D62=0,"n/a",IF(AND(F62/D62&lt;1,F62/D62&gt;-1),F62/D62,"n/a"))</f>
        <v>-2.8846124027922387E-2</v>
      </c>
      <c r="I62" s="204"/>
      <c r="J62" s="154"/>
      <c r="K62" s="154"/>
    </row>
    <row r="63" spans="1:11" ht="12.75" customHeight="1" x14ac:dyDescent="0.25">
      <c r="A63" s="156" t="s">
        <v>21</v>
      </c>
      <c r="B63" s="203">
        <v>205047284.91999999</v>
      </c>
      <c r="C63" s="207"/>
      <c r="D63" s="203">
        <v>212770706.24000001</v>
      </c>
      <c r="E63" s="206"/>
      <c r="F63" s="203">
        <f>+B63-D63</f>
        <v>-7723421.3200000226</v>
      </c>
      <c r="G63" s="207"/>
      <c r="H63" s="182">
        <f>IF(D63=0,"n/a",IF(AND(F63/D63&lt;1,F63/D63&gt;-1),F63/D63,"n/a"))</f>
        <v>-3.6299270028686173E-2</v>
      </c>
      <c r="I63" s="204"/>
      <c r="J63" s="154"/>
      <c r="K63" s="154"/>
    </row>
    <row r="64" spans="1:11" x14ac:dyDescent="0.25">
      <c r="A64" s="156" t="s">
        <v>22</v>
      </c>
      <c r="B64" s="203">
        <v>878142233</v>
      </c>
      <c r="C64" s="207"/>
      <c r="D64" s="203">
        <v>425973807</v>
      </c>
      <c r="E64" s="206"/>
      <c r="F64" s="203">
        <f>+B64-D64</f>
        <v>452168426</v>
      </c>
      <c r="G64" s="207"/>
      <c r="H64" s="182" t="str">
        <f>IF(D64=0,"n/a",IF(AND(F64/D64&lt;1,F64/D64&gt;-1),F64/D64,"n/a"))</f>
        <v>n/a</v>
      </c>
      <c r="I64" s="204"/>
      <c r="J64" s="154"/>
      <c r="K64" s="154"/>
    </row>
    <row r="65" spans="1:11" ht="6" customHeight="1" x14ac:dyDescent="0.25">
      <c r="A65" s="143"/>
      <c r="B65" s="213"/>
      <c r="C65" s="175"/>
      <c r="D65" s="213"/>
      <c r="E65" s="203"/>
      <c r="F65" s="213"/>
      <c r="G65" s="175"/>
      <c r="H65" s="214"/>
      <c r="I65" s="143"/>
      <c r="J65" s="143"/>
      <c r="K65" s="143"/>
    </row>
    <row r="66" spans="1:11" ht="13.8" thickBot="1" x14ac:dyDescent="0.3">
      <c r="A66" s="173" t="s">
        <v>44</v>
      </c>
      <c r="B66" s="215">
        <f>SUM(B62:B64)</f>
        <v>2733511211.5500002</v>
      </c>
      <c r="C66" s="175"/>
      <c r="D66" s="215">
        <f>SUM(D62:D64)</f>
        <v>2338085610.9399996</v>
      </c>
      <c r="E66" s="203"/>
      <c r="F66" s="215">
        <f>SUM(F62:F64)</f>
        <v>395425600.61000001</v>
      </c>
      <c r="G66" s="175"/>
      <c r="H66" s="187">
        <f>IF(D66=0,"n/a",IF(AND(F66/D66&lt;1,F66/D66&gt;-1),F66/D66,"n/a"))</f>
        <v>0.16912366200783549</v>
      </c>
      <c r="I66" s="204"/>
      <c r="J66" s="154"/>
      <c r="K66" s="154"/>
    </row>
    <row r="67" spans="1:11" ht="12.75" customHeight="1" thickTop="1" x14ac:dyDescent="0.25">
      <c r="A67" s="143"/>
      <c r="B67" s="216"/>
      <c r="C67" s="217"/>
      <c r="D67" s="216"/>
      <c r="E67" s="217"/>
      <c r="F67" s="216"/>
      <c r="G67" s="217"/>
      <c r="H67" s="216"/>
      <c r="I67" s="198"/>
      <c r="J67" s="143"/>
      <c r="K67" s="143"/>
    </row>
    <row r="68" spans="1:11" s="219" customFormat="1" x14ac:dyDescent="0.25">
      <c r="A68" s="142"/>
      <c r="B68" s="218"/>
      <c r="C68" s="218"/>
      <c r="D68" s="218"/>
      <c r="E68" s="218"/>
      <c r="F68" s="218"/>
      <c r="G68" s="218"/>
      <c r="H68" s="218"/>
      <c r="I68" s="218"/>
      <c r="J68" s="218"/>
      <c r="K68" s="218"/>
    </row>
    <row r="69" spans="1:11" s="219" customFormat="1" ht="12.75" customHeight="1" x14ac:dyDescent="0.25">
      <c r="A69" s="142" t="s">
        <v>43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Normal="100" workbookViewId="0">
      <pane xSplit="1" ySplit="9" topLeftCell="B22" activePane="bottomRight" state="frozen"/>
      <selection activeCell="A4" sqref="A4:D4"/>
      <selection pane="topRight" activeCell="A4" sqref="A4:D4"/>
      <selection pane="bottomLeft" activeCell="A4" sqref="A4:D4"/>
      <selection pane="bottomRight" activeCell="F16" sqref="F16"/>
    </sheetView>
  </sheetViews>
  <sheetFormatPr defaultColWidth="9.109375" defaultRowHeight="13.2" x14ac:dyDescent="0.25"/>
  <cols>
    <col min="1" max="1" width="41.88671875" style="82" customWidth="1"/>
    <col min="2" max="2" width="17" style="82" bestFit="1" customWidth="1"/>
    <col min="3" max="3" width="0.6640625" style="82" customWidth="1"/>
    <col min="4" max="4" width="17" style="82" bestFit="1" customWidth="1"/>
    <col min="5" max="5" width="0.6640625" style="82" customWidth="1"/>
    <col min="6" max="6" width="16.33203125" style="82" bestFit="1" customWidth="1"/>
    <col min="7" max="7" width="0.6640625" style="82" customWidth="1"/>
    <col min="8" max="8" width="7.6640625" style="82" customWidth="1"/>
    <col min="9" max="9" width="0.6640625" style="82" customWidth="1"/>
    <col min="10" max="10" width="7.6640625" style="82" customWidth="1"/>
    <col min="11" max="11" width="8.5546875" style="82" bestFit="1" customWidth="1"/>
    <col min="12" max="12" width="9.109375" style="82"/>
    <col min="13" max="13" width="16.44140625" style="82" bestFit="1" customWidth="1"/>
    <col min="14" max="16384" width="9.109375" style="82"/>
  </cols>
  <sheetData>
    <row r="1" spans="1:13" ht="13.8" x14ac:dyDescent="0.2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3.8" x14ac:dyDescent="0.25">
      <c r="A2" s="1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3.8" x14ac:dyDescent="0.25">
      <c r="A3" s="1" t="s">
        <v>58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5">
      <c r="A5" s="6" t="s">
        <v>8</v>
      </c>
      <c r="B5" s="101"/>
      <c r="C5" s="106"/>
      <c r="D5" s="106"/>
      <c r="E5" s="101"/>
      <c r="F5" s="101"/>
      <c r="G5" s="101"/>
      <c r="H5" s="101"/>
      <c r="I5" s="101"/>
      <c r="J5" s="101"/>
      <c r="K5" s="101"/>
    </row>
    <row r="6" spans="1:13" x14ac:dyDescent="0.25">
      <c r="A6" s="9" t="s">
        <v>8</v>
      </c>
      <c r="B6" s="106"/>
      <c r="C6" s="106"/>
      <c r="D6" s="106"/>
      <c r="E6" s="106"/>
      <c r="F6" s="107" t="s">
        <v>59</v>
      </c>
      <c r="G6" s="107"/>
      <c r="H6" s="107"/>
      <c r="I6" s="108"/>
      <c r="J6" s="109" t="s">
        <v>10</v>
      </c>
      <c r="K6" s="109"/>
    </row>
    <row r="7" spans="1:13" x14ac:dyDescent="0.25">
      <c r="A7" s="110"/>
      <c r="B7" s="111" t="s">
        <v>11</v>
      </c>
      <c r="C7" s="106"/>
      <c r="D7" s="111" t="s">
        <v>11</v>
      </c>
      <c r="E7" s="106"/>
      <c r="F7" s="106"/>
      <c r="G7" s="106"/>
      <c r="H7" s="106"/>
      <c r="I7" s="106"/>
      <c r="J7" s="106"/>
      <c r="K7" s="106"/>
    </row>
    <row r="8" spans="1:13" ht="13.5" customHeight="1" x14ac:dyDescent="0.25">
      <c r="A8" s="23" t="s">
        <v>12</v>
      </c>
      <c r="B8" s="86">
        <v>2023</v>
      </c>
      <c r="C8" s="106"/>
      <c r="D8" s="86">
        <v>2022</v>
      </c>
      <c r="E8" s="106"/>
      <c r="F8" s="85" t="s">
        <v>14</v>
      </c>
      <c r="G8" s="106"/>
      <c r="H8" s="85" t="s">
        <v>3</v>
      </c>
      <c r="I8" s="112"/>
      <c r="J8" s="86">
        <v>2023</v>
      </c>
      <c r="K8" s="86">
        <v>2022</v>
      </c>
    </row>
    <row r="9" spans="1:13" ht="6.6" customHeight="1" x14ac:dyDescent="0.25">
      <c r="A9" s="30"/>
      <c r="B9" s="29"/>
      <c r="C9" s="30"/>
      <c r="D9" s="29"/>
      <c r="E9" s="30"/>
      <c r="F9" s="29"/>
      <c r="G9" s="30"/>
      <c r="H9" s="29"/>
      <c r="I9" s="29"/>
      <c r="J9" s="29"/>
      <c r="K9" s="29"/>
    </row>
    <row r="10" spans="1:13" x14ac:dyDescent="0.25">
      <c r="A10" s="65" t="s">
        <v>15</v>
      </c>
      <c r="B10" s="32">
        <v>93844800.019999996</v>
      </c>
      <c r="C10" s="54"/>
      <c r="D10" s="32">
        <v>85665294.75</v>
      </c>
      <c r="E10" s="32"/>
      <c r="F10" s="32">
        <f>B10-D10</f>
        <v>8179505.2699999958</v>
      </c>
      <c r="G10" s="54"/>
      <c r="H10" s="34">
        <f>IF(D10=0,"n/a",IF(AND(F10/D10&lt;1,F10/D10&gt;-1),F10/D10,"n/a"))</f>
        <v>9.5482135371979165E-2</v>
      </c>
      <c r="I10" s="36"/>
      <c r="J10" s="37">
        <f>IF(B57=0,"n/a",B10/B57)</f>
        <v>0.13564152370930252</v>
      </c>
      <c r="K10" s="38">
        <f>IF(D57=0,"n/a",D10/D57)</f>
        <v>0.11802786334407259</v>
      </c>
      <c r="M10" s="100"/>
    </row>
    <row r="11" spans="1:13" x14ac:dyDescent="0.25">
      <c r="A11" s="65" t="s">
        <v>16</v>
      </c>
      <c r="B11" s="39">
        <v>80233487.680000007</v>
      </c>
      <c r="C11" s="39"/>
      <c r="D11" s="39">
        <v>72073156.209999993</v>
      </c>
      <c r="E11" s="39"/>
      <c r="F11" s="39">
        <f>B11-D11</f>
        <v>8160331.4700000137</v>
      </c>
      <c r="G11" s="39"/>
      <c r="H11" s="34">
        <f>IF(D11=0,"n/a",IF(AND(F11/D11&lt;1,F11/D11&gt;-1),F11/D11,"n/a"))</f>
        <v>0.11322289600060259</v>
      </c>
      <c r="I11" s="36"/>
      <c r="J11" s="40">
        <f>IF(B58=0,"n/a",B11/B58)</f>
        <v>0.12050630276957687</v>
      </c>
      <c r="K11" s="41">
        <f>IF(D58=0,"n/a",D11/D58)</f>
        <v>0.10973661882110108</v>
      </c>
    </row>
    <row r="12" spans="1:13" x14ac:dyDescent="0.25">
      <c r="A12" s="65" t="s">
        <v>17</v>
      </c>
      <c r="B12" s="39">
        <v>9580826.3699999992</v>
      </c>
      <c r="C12" s="39"/>
      <c r="D12" s="39">
        <v>9633129.9199999999</v>
      </c>
      <c r="E12" s="39"/>
      <c r="F12" s="39">
        <f>B12-D12</f>
        <v>-52303.550000000745</v>
      </c>
      <c r="G12" s="39"/>
      <c r="H12" s="34">
        <f>IF(D12=0,"n/a",IF(AND(F12/D12&lt;1,F12/D12&gt;-1),F12/D12,"n/a"))</f>
        <v>-5.4295489040804661E-3</v>
      </c>
      <c r="I12" s="36"/>
      <c r="J12" s="40">
        <f>IF(B59=0,"n/a",B12/B59)</f>
        <v>0.10603367040332606</v>
      </c>
      <c r="K12" s="41">
        <f>IF(D59=0,"n/a",D12/D59)</f>
        <v>9.73394689304794E-2</v>
      </c>
    </row>
    <row r="13" spans="1:13" x14ac:dyDescent="0.25">
      <c r="A13" s="65" t="s">
        <v>18</v>
      </c>
      <c r="B13" s="39">
        <v>1664947.6</v>
      </c>
      <c r="C13" s="39"/>
      <c r="D13" s="39">
        <v>1510197.91</v>
      </c>
      <c r="E13" s="39"/>
      <c r="F13" s="39">
        <f>B13-D13</f>
        <v>154749.69000000018</v>
      </c>
      <c r="G13" s="39"/>
      <c r="H13" s="34">
        <f>IF(D13=0,"n/a",IF(AND(F13/D13&lt;1,F13/D13&gt;-1),F13/D13,"n/a"))</f>
        <v>0.10246980807965771</v>
      </c>
      <c r="I13" s="36"/>
      <c r="J13" s="40">
        <f>IF(B60=0,"n/a",B13/B60)</f>
        <v>0.25131091255984983</v>
      </c>
      <c r="K13" s="41">
        <f>IF(D60=0,"n/a",D13/D60)</f>
        <v>0.26524738464522463</v>
      </c>
      <c r="L13" s="99"/>
    </row>
    <row r="14" spans="1:13" x14ac:dyDescent="0.25">
      <c r="A14" s="65" t="s">
        <v>19</v>
      </c>
      <c r="B14" s="39">
        <v>14355.98</v>
      </c>
      <c r="C14" s="42"/>
      <c r="D14" s="39">
        <v>13990.31</v>
      </c>
      <c r="E14" s="39"/>
      <c r="F14" s="39">
        <f>B14-D14</f>
        <v>365.67000000000007</v>
      </c>
      <c r="G14" s="42"/>
      <c r="H14" s="34">
        <f>IF(D14=0,"n/a",IF(AND(F14/D14&lt;1,F14/D14&gt;-1),F14/D14,"n/a"))</f>
        <v>2.613737651274347E-2</v>
      </c>
      <c r="I14" s="43"/>
      <c r="J14" s="40">
        <f>IF(B61=0,"n/a",B14/B61)</f>
        <v>4.8558990664321469E-2</v>
      </c>
      <c r="K14" s="41">
        <f>IF(D61=0,"n/a",D14/D61)</f>
        <v>4.8553862705629204E-2</v>
      </c>
    </row>
    <row r="15" spans="1:13" ht="8.4" customHeight="1" x14ac:dyDescent="0.25">
      <c r="A15" s="30"/>
      <c r="B15" s="92"/>
      <c r="C15" s="39"/>
      <c r="D15" s="92"/>
      <c r="E15" s="39"/>
      <c r="F15" s="92"/>
      <c r="G15" s="39"/>
      <c r="H15" s="44" t="s">
        <v>8</v>
      </c>
      <c r="I15" s="36"/>
      <c r="J15" s="45"/>
      <c r="K15" s="45" t="s">
        <v>4</v>
      </c>
    </row>
    <row r="16" spans="1:13" x14ac:dyDescent="0.25">
      <c r="A16" s="58" t="s">
        <v>20</v>
      </c>
      <c r="B16" s="93">
        <f>SUM(B10:B15)</f>
        <v>185338417.64999998</v>
      </c>
      <c r="C16" s="70"/>
      <c r="D16" s="93">
        <f>SUM(D10:D15)</f>
        <v>168895769.09999996</v>
      </c>
      <c r="E16" s="39"/>
      <c r="F16" s="93">
        <f>SUM(F10:F15)</f>
        <v>16442648.550000008</v>
      </c>
      <c r="G16" s="70"/>
      <c r="H16" s="57">
        <f>IF(D16=0,"n/a",IF(AND(F16/D16&lt;1,F16/D16&gt;-1),F16/D16,"n/a"))</f>
        <v>9.7353821458159975E-2</v>
      </c>
      <c r="I16" s="36"/>
      <c r="J16" s="48">
        <f>IF(B63=0,"n/a",B16/B63)</f>
        <v>0.12738566785797936</v>
      </c>
      <c r="K16" s="48">
        <f>IF(D63=0,"n/a",D16/D63)</f>
        <v>0.11354072212854685</v>
      </c>
    </row>
    <row r="17" spans="1:13" x14ac:dyDescent="0.25">
      <c r="A17" s="65" t="s">
        <v>21</v>
      </c>
      <c r="B17" s="39">
        <v>1702922.63</v>
      </c>
      <c r="C17" s="39"/>
      <c r="D17" s="39">
        <v>2002909.75</v>
      </c>
      <c r="E17" s="39"/>
      <c r="F17" s="39">
        <f>B17-D17</f>
        <v>-299987.12000000011</v>
      </c>
      <c r="G17" s="39"/>
      <c r="H17" s="34">
        <f>IF(D17=0,"n/a",IF(AND(F17/D17&lt;1,F17/D17&gt;-1),F17/D17,"n/a"))</f>
        <v>-0.14977565514372282</v>
      </c>
      <c r="I17" s="43"/>
      <c r="J17" s="41">
        <f>IF(B64=0,"n/a",B17/B64)</f>
        <v>8.7559127918650122E-3</v>
      </c>
      <c r="K17" s="41">
        <f>IF(D64=0,"n/a",D17/D64)</f>
        <v>1.0612898374802978E-2</v>
      </c>
    </row>
    <row r="18" spans="1:13" ht="12.75" customHeight="1" x14ac:dyDescent="0.25">
      <c r="A18" s="65" t="s">
        <v>22</v>
      </c>
      <c r="B18" s="39">
        <v>46125562.799999997</v>
      </c>
      <c r="C18" s="42"/>
      <c r="D18" s="39">
        <v>80231746.829999998</v>
      </c>
      <c r="E18" s="39"/>
      <c r="F18" s="39">
        <f>B18-D18</f>
        <v>-34106184.030000001</v>
      </c>
      <c r="G18" s="42"/>
      <c r="H18" s="34">
        <f>IF(D18=0,"n/a",IF(AND(F18/D18&lt;1,F18/D18&gt;-1),F18/D18,"n/a"))</f>
        <v>-0.42509586762788926</v>
      </c>
      <c r="I18" s="36"/>
      <c r="J18" s="48">
        <f>IF(B65=0,"n/a",B18/B65)</f>
        <v>5.1997471487098983E-2</v>
      </c>
      <c r="K18" s="48">
        <f>IF(D65=0,"n/a",D18/D65)</f>
        <v>0.13364285947556565</v>
      </c>
    </row>
    <row r="19" spans="1:13" ht="6" customHeight="1" x14ac:dyDescent="0.25">
      <c r="A19" s="30"/>
      <c r="B19" s="113"/>
      <c r="C19" s="114"/>
      <c r="D19" s="113"/>
      <c r="E19" s="114"/>
      <c r="F19" s="113"/>
      <c r="G19" s="114"/>
      <c r="H19" s="113" t="s">
        <v>8</v>
      </c>
      <c r="I19" s="115"/>
      <c r="J19" s="115"/>
      <c r="K19" s="115"/>
    </row>
    <row r="20" spans="1:13" x14ac:dyDescent="0.25">
      <c r="A20" s="53" t="s">
        <v>23</v>
      </c>
      <c r="B20" s="39">
        <f>SUM(B16:B18)</f>
        <v>233166903.07999998</v>
      </c>
      <c r="C20" s="39"/>
      <c r="D20" s="39">
        <f>SUM(D16:D18)</f>
        <v>251130425.67999995</v>
      </c>
      <c r="E20" s="39"/>
      <c r="F20" s="39">
        <f>SUM(F16:F18)</f>
        <v>-17963522.599999994</v>
      </c>
      <c r="G20" s="39"/>
      <c r="H20" s="47">
        <f>IF(D20=0,"n/a",IF(AND(F20/D20&lt;1,F20/D20&gt;-1),F20/D20,"n/a"))</f>
        <v>-7.1530650065037546E-2</v>
      </c>
      <c r="I20" s="36"/>
      <c r="J20" s="54"/>
      <c r="K20" s="54"/>
    </row>
    <row r="21" spans="1:13" ht="6.6" customHeight="1" x14ac:dyDescent="0.25">
      <c r="A21" s="55"/>
      <c r="B21" s="42"/>
      <c r="C21" s="42"/>
      <c r="D21" s="42"/>
      <c r="E21" s="42"/>
      <c r="F21" s="42"/>
      <c r="G21" s="42"/>
      <c r="H21" s="56" t="s">
        <v>8</v>
      </c>
      <c r="I21" s="43"/>
      <c r="J21" s="56"/>
      <c r="K21" s="56"/>
    </row>
    <row r="22" spans="1:13" x14ac:dyDescent="0.25">
      <c r="A22" s="65" t="s">
        <v>32</v>
      </c>
      <c r="B22" s="39">
        <v>-4786486.2</v>
      </c>
      <c r="C22" s="39"/>
      <c r="D22" s="39">
        <v>7149944.4699999997</v>
      </c>
      <c r="E22" s="39"/>
      <c r="F22" s="39">
        <f>B22-D22</f>
        <v>-11936430.67</v>
      </c>
      <c r="G22" s="39"/>
      <c r="H22" s="34" t="str">
        <f>IF(D22=0,"n/a",IF(AND(F22/D22&lt;1,F22/D22&gt;-1),F22/D22,"n/a"))</f>
        <v>n/a</v>
      </c>
      <c r="I22" s="43"/>
      <c r="J22" s="56"/>
      <c r="K22" s="56"/>
    </row>
    <row r="23" spans="1:13" x14ac:dyDescent="0.25">
      <c r="A23" s="65" t="s">
        <v>1</v>
      </c>
      <c r="B23" s="39">
        <v>1821457.71</v>
      </c>
      <c r="C23" s="39"/>
      <c r="D23" s="39">
        <v>2281278.41</v>
      </c>
      <c r="E23" s="39"/>
      <c r="F23" s="39">
        <f>B23-D23</f>
        <v>-459820.70000000019</v>
      </c>
      <c r="G23" s="39"/>
      <c r="H23" s="34">
        <f>IF(D23=0,"n/a",IF(AND(F23/D23&lt;1,F23/D23&gt;-1),F23/D23,"n/a"))</f>
        <v>-0.20156272815469295</v>
      </c>
      <c r="I23" s="43"/>
      <c r="J23" s="56"/>
      <c r="K23" s="56"/>
    </row>
    <row r="24" spans="1:13" x14ac:dyDescent="0.25">
      <c r="A24" s="65" t="s">
        <v>37</v>
      </c>
      <c r="B24" s="39">
        <v>2882959.98</v>
      </c>
      <c r="C24" s="39"/>
      <c r="D24" s="39">
        <v>-2864875.5</v>
      </c>
      <c r="E24" s="39"/>
      <c r="F24" s="39">
        <f>B24-D24</f>
        <v>5747835.4800000004</v>
      </c>
      <c r="G24" s="39"/>
      <c r="H24" s="34" t="str">
        <f>IF(D24=0,"n/a",IF(AND(F24/D24&lt;1,F24/D24&gt;-1),F24/D24,"n/a"))</f>
        <v>n/a</v>
      </c>
      <c r="I24" s="43"/>
      <c r="J24" s="56"/>
      <c r="K24" s="56"/>
    </row>
    <row r="25" spans="1:13" x14ac:dyDescent="0.25">
      <c r="A25" s="65" t="s">
        <v>33</v>
      </c>
      <c r="B25" s="93">
        <v>3829234.79</v>
      </c>
      <c r="C25" s="42"/>
      <c r="D25" s="93">
        <v>1900421.24</v>
      </c>
      <c r="E25" s="39"/>
      <c r="F25" s="93">
        <f>B25-D25</f>
        <v>1928813.55</v>
      </c>
      <c r="G25" s="42"/>
      <c r="H25" s="57" t="str">
        <f>IF(D25=0,"n/a",IF(AND(F25/D25&lt;1,F25/D25&gt;-1),F25/D25,"n/a"))</f>
        <v>n/a</v>
      </c>
      <c r="I25" s="43"/>
      <c r="J25" s="56"/>
      <c r="K25" s="56"/>
    </row>
    <row r="26" spans="1:13" ht="12.75" customHeight="1" x14ac:dyDescent="0.25">
      <c r="A26" s="65" t="s">
        <v>2</v>
      </c>
      <c r="B26" s="93">
        <f>SUM(B22:B25)</f>
        <v>3747166.28</v>
      </c>
      <c r="C26" s="39"/>
      <c r="D26" s="93">
        <f>SUM(D22:D25)</f>
        <v>8466768.6199999992</v>
      </c>
      <c r="E26" s="39"/>
      <c r="F26" s="93">
        <f>SUM(F22:F25)</f>
        <v>-4719602.3400000008</v>
      </c>
      <c r="G26" s="39"/>
      <c r="H26" s="57">
        <f>IF(D26=0,"n/a",IF(AND(F26/D26&lt;1,F26/D26&gt;-1),F26/D26,"n/a"))</f>
        <v>-0.55742663486179</v>
      </c>
      <c r="I26" s="36"/>
      <c r="J26" s="54"/>
      <c r="K26" s="54"/>
    </row>
    <row r="27" spans="1:13" ht="6.6" customHeight="1" x14ac:dyDescent="0.25">
      <c r="A27" s="55"/>
      <c r="B27" s="88"/>
      <c r="C27" s="42"/>
      <c r="D27" s="88"/>
      <c r="E27" s="88"/>
      <c r="F27" s="88"/>
      <c r="G27" s="42"/>
      <c r="H27" s="56" t="s">
        <v>8</v>
      </c>
      <c r="I27" s="43"/>
      <c r="J27" s="56"/>
      <c r="K27" s="56"/>
    </row>
    <row r="28" spans="1:13" ht="13.8" thickBot="1" x14ac:dyDescent="0.3">
      <c r="A28" s="58" t="s">
        <v>24</v>
      </c>
      <c r="B28" s="59">
        <f>+B26+B20</f>
        <v>236914069.35999998</v>
      </c>
      <c r="C28" s="39"/>
      <c r="D28" s="59">
        <f>+D26+D20</f>
        <v>259597194.29999995</v>
      </c>
      <c r="E28" s="32"/>
      <c r="F28" s="59">
        <f>+F26+F20</f>
        <v>-22683124.939999994</v>
      </c>
      <c r="G28" s="39"/>
      <c r="H28" s="60">
        <f>IF(D28=0,"n/a",IF(AND(F28/D28&lt;1,F28/D28&gt;-1),F28/D28,"n/a"))</f>
        <v>-8.7378159078971215E-2</v>
      </c>
      <c r="I28" s="36"/>
      <c r="J28" s="54"/>
      <c r="K28" s="54"/>
    </row>
    <row r="29" spans="1:13" ht="4.2" customHeight="1" thickTop="1" x14ac:dyDescent="0.25">
      <c r="A29" s="65"/>
      <c r="B29" s="88"/>
      <c r="C29" s="39"/>
      <c r="D29" s="88"/>
      <c r="E29" s="32"/>
      <c r="F29" s="88"/>
      <c r="G29" s="39"/>
      <c r="H29" s="62"/>
      <c r="I29" s="36"/>
      <c r="J29" s="54"/>
      <c r="K29" s="54"/>
    </row>
    <row r="30" spans="1:13" ht="12.75" customHeight="1" x14ac:dyDescent="0.25">
      <c r="A30" s="30"/>
      <c r="B30" s="116"/>
      <c r="C30" s="117"/>
      <c r="D30" s="116"/>
      <c r="E30" s="116"/>
      <c r="F30" s="116"/>
      <c r="G30" s="117"/>
      <c r="H30" s="39"/>
      <c r="I30" s="118"/>
      <c r="J30" s="115"/>
      <c r="K30" s="115"/>
    </row>
    <row r="31" spans="1:13" x14ac:dyDescent="0.25">
      <c r="A31" s="65" t="s">
        <v>34</v>
      </c>
      <c r="B31" s="32">
        <v>8169217.4100000001</v>
      </c>
      <c r="C31" s="39"/>
      <c r="D31" s="32">
        <v>7172336.7599999998</v>
      </c>
      <c r="E31" s="32"/>
      <c r="F31" s="32"/>
      <c r="G31" s="39"/>
      <c r="H31" s="39"/>
      <c r="I31" s="54"/>
      <c r="J31" s="54"/>
      <c r="K31" s="54"/>
    </row>
    <row r="32" spans="1:13" x14ac:dyDescent="0.25">
      <c r="A32" s="65" t="s">
        <v>26</v>
      </c>
      <c r="B32" s="39">
        <v>-4830276.68</v>
      </c>
      <c r="C32" s="39"/>
      <c r="D32" s="39">
        <v>-5065868.5</v>
      </c>
      <c r="E32" s="32"/>
      <c r="F32" s="32"/>
      <c r="G32" s="39"/>
      <c r="H32" s="39"/>
      <c r="I32" s="36"/>
      <c r="J32" s="54"/>
      <c r="K32" s="54"/>
      <c r="M32" s="83"/>
    </row>
    <row r="33" spans="1:13" x14ac:dyDescent="0.25">
      <c r="A33" s="65" t="s">
        <v>27</v>
      </c>
      <c r="B33" s="39">
        <v>6915865.1600000001</v>
      </c>
      <c r="C33" s="39"/>
      <c r="D33" s="39">
        <v>7578641.6900000004</v>
      </c>
      <c r="E33" s="32"/>
      <c r="F33" s="32"/>
      <c r="G33" s="39"/>
      <c r="H33" s="39"/>
      <c r="I33" s="30"/>
      <c r="J33" s="30"/>
      <c r="K33" s="30"/>
      <c r="M33" s="83"/>
    </row>
    <row r="34" spans="1:13" x14ac:dyDescent="0.25">
      <c r="A34" s="65" t="s">
        <v>35</v>
      </c>
      <c r="B34" s="39">
        <v>71692.479999999996</v>
      </c>
      <c r="C34" s="39"/>
      <c r="D34" s="39">
        <v>-2068380.76</v>
      </c>
      <c r="E34" s="32"/>
      <c r="F34" s="32"/>
      <c r="G34" s="39"/>
      <c r="H34" s="39"/>
      <c r="I34" s="54"/>
      <c r="J34" s="54"/>
      <c r="K34" s="54"/>
      <c r="M34" s="84"/>
    </row>
    <row r="35" spans="1:13" x14ac:dyDescent="0.25">
      <c r="A35" s="65" t="s">
        <v>47</v>
      </c>
      <c r="B35" s="39">
        <v>3129772.6</v>
      </c>
      <c r="C35" s="39"/>
      <c r="D35" s="39">
        <v>3213402.58</v>
      </c>
      <c r="E35" s="32"/>
      <c r="F35" s="32"/>
      <c r="G35" s="39"/>
      <c r="H35" s="39"/>
      <c r="I35" s="54"/>
      <c r="J35" s="54"/>
      <c r="K35" s="54"/>
      <c r="M35" s="84"/>
    </row>
    <row r="36" spans="1:13" x14ac:dyDescent="0.25">
      <c r="A36" s="65" t="s">
        <v>48</v>
      </c>
      <c r="B36" s="39">
        <v>0</v>
      </c>
      <c r="C36" s="39"/>
      <c r="D36" s="39">
        <v>4910643.59</v>
      </c>
      <c r="E36" s="32"/>
      <c r="F36" s="32"/>
      <c r="G36" s="39"/>
      <c r="H36" s="39"/>
      <c r="I36" s="54"/>
      <c r="J36" s="54"/>
      <c r="K36" s="54"/>
      <c r="M36" s="84"/>
    </row>
    <row r="37" spans="1:13" x14ac:dyDescent="0.25">
      <c r="A37" s="65" t="s">
        <v>28</v>
      </c>
      <c r="B37" s="39">
        <v>3668795.81</v>
      </c>
      <c r="C37" s="39"/>
      <c r="D37" s="39">
        <v>1912853.37</v>
      </c>
      <c r="E37" s="32"/>
      <c r="F37" s="32"/>
      <c r="G37" s="39"/>
      <c r="H37" s="39"/>
      <c r="I37" s="54"/>
      <c r="J37" s="54"/>
      <c r="K37" s="54"/>
    </row>
    <row r="38" spans="1:13" x14ac:dyDescent="0.25">
      <c r="A38" s="65" t="s">
        <v>30</v>
      </c>
      <c r="B38" s="39">
        <v>0</v>
      </c>
      <c r="C38" s="39"/>
      <c r="D38" s="39">
        <v>0</v>
      </c>
      <c r="E38" s="32"/>
      <c r="F38" s="32"/>
      <c r="G38" s="39"/>
      <c r="H38" s="39"/>
      <c r="I38" s="54"/>
      <c r="J38" s="54"/>
      <c r="K38" s="54"/>
    </row>
    <row r="39" spans="1:13" x14ac:dyDescent="0.25">
      <c r="A39" s="65" t="s">
        <v>36</v>
      </c>
      <c r="B39" s="39">
        <v>-39.92</v>
      </c>
      <c r="C39" s="39"/>
      <c r="D39" s="39">
        <v>-31066.06</v>
      </c>
      <c r="E39" s="32"/>
      <c r="F39" s="32"/>
      <c r="G39" s="39"/>
      <c r="H39" s="39"/>
      <c r="I39" s="54"/>
      <c r="J39" s="54"/>
      <c r="K39" s="54"/>
      <c r="M39" s="84"/>
    </row>
    <row r="40" spans="1:13" x14ac:dyDescent="0.25">
      <c r="A40" s="65" t="s">
        <v>49</v>
      </c>
      <c r="B40" s="39">
        <v>-2779052.94</v>
      </c>
      <c r="C40" s="39"/>
      <c r="D40" s="39">
        <v>0</v>
      </c>
      <c r="E40" s="32"/>
      <c r="F40" s="32"/>
      <c r="G40" s="39"/>
      <c r="H40" s="39"/>
      <c r="I40" s="54"/>
      <c r="J40" s="54"/>
      <c r="K40" s="54"/>
    </row>
    <row r="41" spans="1:13" x14ac:dyDescent="0.25">
      <c r="A41" s="65" t="s">
        <v>55</v>
      </c>
      <c r="B41" s="39">
        <v>2831949.41</v>
      </c>
      <c r="C41" s="39"/>
      <c r="D41" s="39">
        <v>3566026.38</v>
      </c>
      <c r="E41" s="32"/>
      <c r="F41" s="32"/>
      <c r="G41" s="39"/>
      <c r="H41" s="39"/>
      <c r="I41" s="54"/>
      <c r="J41" s="54"/>
      <c r="K41" s="54"/>
    </row>
    <row r="42" spans="1:13" x14ac:dyDescent="0.25">
      <c r="A42" s="65" t="s">
        <v>56</v>
      </c>
      <c r="B42" s="39">
        <v>-125811.99</v>
      </c>
      <c r="C42" s="39"/>
      <c r="D42" s="39">
        <v>-18869.02</v>
      </c>
      <c r="E42" s="32"/>
      <c r="F42" s="32"/>
      <c r="G42" s="39"/>
      <c r="H42" s="39"/>
      <c r="I42" s="54"/>
      <c r="J42" s="54"/>
      <c r="K42" s="54"/>
    </row>
    <row r="43" spans="1:13" x14ac:dyDescent="0.25">
      <c r="A43" s="65" t="s">
        <v>38</v>
      </c>
      <c r="B43" s="39">
        <v>3260139.42</v>
      </c>
      <c r="C43" s="39"/>
      <c r="D43" s="39">
        <v>3667410.96</v>
      </c>
      <c r="E43" s="32"/>
      <c r="F43" s="32"/>
      <c r="G43" s="39"/>
      <c r="H43" s="39"/>
      <c r="I43" s="54"/>
      <c r="J43" s="54"/>
      <c r="K43" s="54"/>
    </row>
    <row r="44" spans="1:13" x14ac:dyDescent="0.25">
      <c r="A44" s="65" t="s">
        <v>50</v>
      </c>
      <c r="B44" s="39">
        <v>2477216.9900000002</v>
      </c>
      <c r="C44" s="39"/>
      <c r="D44" s="39">
        <v>0</v>
      </c>
      <c r="E44" s="32"/>
      <c r="F44" s="32"/>
      <c r="G44" s="39"/>
      <c r="H44" s="39"/>
      <c r="I44" s="54"/>
      <c r="J44" s="54"/>
      <c r="K44" s="54"/>
    </row>
    <row r="45" spans="1:13" x14ac:dyDescent="0.25">
      <c r="A45" s="65" t="s">
        <v>57</v>
      </c>
      <c r="B45" s="39">
        <v>1600593.12</v>
      </c>
      <c r="C45" s="39"/>
      <c r="D45" s="39">
        <v>0</v>
      </c>
      <c r="E45" s="32"/>
      <c r="F45" s="32"/>
      <c r="G45" s="39"/>
      <c r="H45" s="39"/>
      <c r="I45" s="54"/>
      <c r="J45" s="54"/>
      <c r="K45" s="54"/>
    </row>
    <row r="46" spans="1:13" x14ac:dyDescent="0.25">
      <c r="A46" s="65" t="s">
        <v>51</v>
      </c>
      <c r="B46" s="39">
        <v>4047652.85</v>
      </c>
      <c r="C46" s="39"/>
      <c r="D46" s="39">
        <v>0</v>
      </c>
      <c r="E46" s="32"/>
      <c r="F46" s="32"/>
      <c r="G46" s="39"/>
      <c r="H46" s="39"/>
      <c r="I46" s="54"/>
      <c r="J46" s="54"/>
      <c r="K46" s="54"/>
    </row>
    <row r="47" spans="1:13" x14ac:dyDescent="0.25">
      <c r="A47" s="65" t="s">
        <v>52</v>
      </c>
      <c r="B47" s="39">
        <v>13030455.560000001</v>
      </c>
      <c r="C47" s="39"/>
      <c r="D47" s="39">
        <v>0</v>
      </c>
      <c r="E47" s="32"/>
      <c r="F47" s="32"/>
      <c r="G47" s="39"/>
      <c r="H47" s="39"/>
      <c r="I47" s="54"/>
      <c r="J47" s="54"/>
      <c r="K47" s="54"/>
    </row>
    <row r="48" spans="1:13" x14ac:dyDescent="0.25">
      <c r="A48" s="65" t="s">
        <v>53</v>
      </c>
      <c r="B48" s="39">
        <v>6550556.7699999996</v>
      </c>
      <c r="C48" s="120"/>
      <c r="D48" s="39">
        <v>0</v>
      </c>
      <c r="E48" s="119"/>
      <c r="F48" s="119"/>
      <c r="G48" s="120"/>
      <c r="H48" s="120"/>
      <c r="I48" s="106"/>
      <c r="J48" s="106"/>
      <c r="K48" s="106"/>
    </row>
    <row r="49" spans="1:11" x14ac:dyDescent="0.25">
      <c r="A49" s="65" t="s">
        <v>54</v>
      </c>
      <c r="B49" s="39">
        <v>423150.66</v>
      </c>
      <c r="C49" s="120"/>
      <c r="D49" s="39">
        <v>0</v>
      </c>
      <c r="E49" s="119"/>
      <c r="F49" s="119"/>
      <c r="G49" s="120"/>
      <c r="H49" s="120"/>
      <c r="I49" s="106"/>
      <c r="J49" s="106"/>
      <c r="K49" s="106"/>
    </row>
    <row r="50" spans="1:11" x14ac:dyDescent="0.25">
      <c r="A50" s="65" t="s">
        <v>46</v>
      </c>
      <c r="B50" s="39">
        <v>-1114518.76</v>
      </c>
      <c r="C50" s="120"/>
      <c r="D50" s="39">
        <v>-1144104.06</v>
      </c>
      <c r="E50" s="119"/>
      <c r="F50" s="119"/>
      <c r="G50" s="120"/>
      <c r="H50" s="120"/>
      <c r="I50" s="106"/>
      <c r="J50" s="106"/>
      <c r="K50" s="106"/>
    </row>
    <row r="51" spans="1:11" x14ac:dyDescent="0.25">
      <c r="A51" s="65" t="s">
        <v>42</v>
      </c>
      <c r="B51" s="39">
        <v>-1673261.04</v>
      </c>
      <c r="C51" s="120"/>
      <c r="D51" s="39">
        <v>1340659.6100000001</v>
      </c>
      <c r="E51" s="119"/>
      <c r="F51" s="119"/>
      <c r="G51" s="120"/>
      <c r="H51" s="120"/>
      <c r="I51" s="106"/>
      <c r="J51" s="106"/>
      <c r="K51" s="106"/>
    </row>
    <row r="52" spans="1:11" x14ac:dyDescent="0.25">
      <c r="A52" s="65"/>
      <c r="B52" s="39"/>
      <c r="C52" s="120"/>
      <c r="D52" s="39"/>
      <c r="E52" s="119"/>
      <c r="F52" s="119"/>
      <c r="G52" s="120"/>
      <c r="H52" s="120"/>
      <c r="I52" s="106"/>
      <c r="J52" s="106"/>
      <c r="K52" s="106"/>
    </row>
    <row r="53" spans="1:11" ht="12.75" customHeight="1" x14ac:dyDescent="0.25">
      <c r="A53" s="65"/>
      <c r="B53" s="119"/>
      <c r="C53" s="106"/>
      <c r="D53" s="119"/>
      <c r="E53" s="119"/>
      <c r="F53" s="121" t="s">
        <v>59</v>
      </c>
      <c r="G53" s="107"/>
      <c r="H53" s="107"/>
      <c r="I53" s="106"/>
      <c r="J53" s="106"/>
      <c r="K53" s="106"/>
    </row>
    <row r="54" spans="1:11" x14ac:dyDescent="0.25">
      <c r="A54" s="106"/>
      <c r="B54" s="122" t="s">
        <v>11</v>
      </c>
      <c r="C54" s="106"/>
      <c r="D54" s="122" t="s">
        <v>11</v>
      </c>
      <c r="E54" s="119"/>
      <c r="F54" s="119"/>
      <c r="G54" s="106"/>
      <c r="H54" s="106"/>
      <c r="I54" s="123"/>
      <c r="J54" s="106"/>
      <c r="K54" s="106"/>
    </row>
    <row r="55" spans="1:11" x14ac:dyDescent="0.25">
      <c r="A55" s="23" t="s">
        <v>29</v>
      </c>
      <c r="B55" s="86">
        <v>2023</v>
      </c>
      <c r="C55" s="106"/>
      <c r="D55" s="86">
        <v>2022</v>
      </c>
      <c r="E55" s="120"/>
      <c r="F55" s="124" t="s">
        <v>14</v>
      </c>
      <c r="G55" s="106"/>
      <c r="H55" s="85" t="s">
        <v>3</v>
      </c>
      <c r="I55" s="111"/>
      <c r="J55" s="106"/>
      <c r="K55" s="106"/>
    </row>
    <row r="56" spans="1:11" ht="6" customHeight="1" x14ac:dyDescent="0.25">
      <c r="A56" s="30"/>
      <c r="B56" s="91"/>
      <c r="C56" s="64"/>
      <c r="D56" s="69"/>
      <c r="E56" s="64"/>
      <c r="F56" s="69"/>
      <c r="G56" s="64"/>
      <c r="H56" s="69"/>
      <c r="I56" s="29"/>
      <c r="J56" s="30"/>
      <c r="K56" s="30"/>
    </row>
    <row r="57" spans="1:11" ht="12.75" customHeight="1" x14ac:dyDescent="0.25">
      <c r="A57" s="65" t="s">
        <v>15</v>
      </c>
      <c r="B57" s="94">
        <v>691858934.14999998</v>
      </c>
      <c r="C57" s="70"/>
      <c r="D57" s="94">
        <v>725805689.63</v>
      </c>
      <c r="E57" s="94"/>
      <c r="F57" s="94">
        <f>+B57-D57</f>
        <v>-33946755.480000019</v>
      </c>
      <c r="G57" s="70"/>
      <c r="H57" s="47">
        <f>IF(D57=0,"n/a",IF(AND(F57/D57&lt;1,F57/D57&gt;-1),F57/D57,"n/a"))</f>
        <v>-4.6771134430353307E-2</v>
      </c>
      <c r="I57" s="71"/>
      <c r="J57" s="30"/>
      <c r="K57" s="30"/>
    </row>
    <row r="58" spans="1:11" x14ac:dyDescent="0.25">
      <c r="A58" s="65" t="s">
        <v>16</v>
      </c>
      <c r="B58" s="94">
        <v>665803247.10000002</v>
      </c>
      <c r="C58" s="70"/>
      <c r="D58" s="94">
        <v>656783095.60000002</v>
      </c>
      <c r="E58" s="94"/>
      <c r="F58" s="94">
        <f>+B58-D58</f>
        <v>9020151.5</v>
      </c>
      <c r="G58" s="70"/>
      <c r="H58" s="47">
        <f>IF(D58=0,"n/a",IF(AND(F58/D58&lt;1,F58/D58&gt;-1),F58/D58,"n/a"))</f>
        <v>1.3733836270191604E-2</v>
      </c>
      <c r="I58" s="71"/>
      <c r="J58" s="30"/>
      <c r="K58" s="30"/>
    </row>
    <row r="59" spans="1:11" ht="12.75" customHeight="1" x14ac:dyDescent="0.25">
      <c r="A59" s="65" t="s">
        <v>17</v>
      </c>
      <c r="B59" s="94">
        <v>90356453.129999995</v>
      </c>
      <c r="C59" s="70"/>
      <c r="D59" s="94">
        <v>98964274.469999999</v>
      </c>
      <c r="E59" s="94"/>
      <c r="F59" s="94">
        <f>+B59-D59</f>
        <v>-8607821.3400000036</v>
      </c>
      <c r="G59" s="70"/>
      <c r="H59" s="47">
        <f>IF(D59=0,"n/a",IF(AND(F59/D59&lt;1,F59/D59&gt;-1),F59/D59,"n/a"))</f>
        <v>-8.6979077915731867E-2</v>
      </c>
      <c r="I59" s="71"/>
      <c r="J59" s="30"/>
      <c r="K59" s="30"/>
    </row>
    <row r="60" spans="1:11" x14ac:dyDescent="0.25">
      <c r="A60" s="65" t="s">
        <v>18</v>
      </c>
      <c r="B60" s="94">
        <v>6625050.9500000002</v>
      </c>
      <c r="C60" s="70"/>
      <c r="D60" s="94">
        <v>5693544.96</v>
      </c>
      <c r="E60" s="94"/>
      <c r="F60" s="94">
        <f>+B60-D60</f>
        <v>931505.99000000022</v>
      </c>
      <c r="G60" s="70"/>
      <c r="H60" s="47">
        <f>IF(D60=0,"n/a",IF(AND(F60/D60&lt;1,F60/D60&gt;-1),F60/D60,"n/a"))</f>
        <v>0.16360738284220033</v>
      </c>
      <c r="I60" s="71"/>
      <c r="J60" s="72"/>
      <c r="K60" s="30"/>
    </row>
    <row r="61" spans="1:11" x14ac:dyDescent="0.25">
      <c r="A61" s="65" t="s">
        <v>19</v>
      </c>
      <c r="B61" s="94">
        <v>295640</v>
      </c>
      <c r="C61" s="73"/>
      <c r="D61" s="94">
        <v>288140</v>
      </c>
      <c r="E61" s="95"/>
      <c r="F61" s="94">
        <f>+B61-D61</f>
        <v>7500</v>
      </c>
      <c r="G61" s="73"/>
      <c r="H61" s="47">
        <f>IF(D61=0,"n/a",IF(AND(F61/D61&lt;1,F61/D61&gt;-1),F61/D61,"n/a"))</f>
        <v>2.6029013673908516E-2</v>
      </c>
      <c r="I61" s="71"/>
      <c r="J61" s="30"/>
      <c r="K61" s="30"/>
    </row>
    <row r="62" spans="1:11" x14ac:dyDescent="0.25">
      <c r="A62" s="30"/>
      <c r="B62" s="125"/>
      <c r="C62" s="127"/>
      <c r="D62" s="125"/>
      <c r="E62" s="126"/>
      <c r="F62" s="125"/>
      <c r="G62" s="127"/>
      <c r="H62" s="128"/>
      <c r="I62" s="106"/>
      <c r="J62" s="106"/>
      <c r="K62" s="106"/>
    </row>
    <row r="63" spans="1:11" ht="12.75" customHeight="1" x14ac:dyDescent="0.25">
      <c r="A63" s="58" t="s">
        <v>20</v>
      </c>
      <c r="B63" s="96">
        <f>SUM(B57:B62)</f>
        <v>1454939325.3300002</v>
      </c>
      <c r="C63" s="70"/>
      <c r="D63" s="96">
        <f>SUM(D57:D62)</f>
        <v>1487534744.6600001</v>
      </c>
      <c r="E63" s="94"/>
      <c r="F63" s="96">
        <f>SUM(F57:F62)</f>
        <v>-32595419.330000021</v>
      </c>
      <c r="G63" s="70"/>
      <c r="H63" s="57">
        <f>IF(D63=0,"n/a",IF(AND(F63/D63&lt;1,F63/D63&gt;-1),F63/D63,"n/a"))</f>
        <v>-2.1912375120656576E-2</v>
      </c>
      <c r="I63" s="71"/>
      <c r="J63" s="30"/>
      <c r="K63" s="30"/>
    </row>
    <row r="64" spans="1:11" ht="12.75" customHeight="1" x14ac:dyDescent="0.25">
      <c r="A64" s="65" t="s">
        <v>21</v>
      </c>
      <c r="B64" s="94">
        <v>194488304.13</v>
      </c>
      <c r="C64" s="73"/>
      <c r="D64" s="94">
        <v>188724105.25999999</v>
      </c>
      <c r="E64" s="95"/>
      <c r="F64" s="94">
        <f>+B64-D64</f>
        <v>5764198.8700000048</v>
      </c>
      <c r="G64" s="73"/>
      <c r="H64" s="47">
        <f>IF(D64=0,"n/a",IF(AND(F64/D64&lt;1,F64/D64&gt;-1),F64/D64,"n/a"))</f>
        <v>3.0542992173992967E-2</v>
      </c>
      <c r="I64" s="71"/>
      <c r="J64" s="30"/>
      <c r="K64" s="30"/>
    </row>
    <row r="65" spans="1:11" x14ac:dyDescent="0.25">
      <c r="A65" s="65" t="s">
        <v>22</v>
      </c>
      <c r="B65" s="94">
        <v>887073188</v>
      </c>
      <c r="C65" s="73"/>
      <c r="D65" s="94">
        <v>600344434</v>
      </c>
      <c r="E65" s="95"/>
      <c r="F65" s="94">
        <f>+B65-D65</f>
        <v>286728754</v>
      </c>
      <c r="G65" s="73"/>
      <c r="H65" s="47">
        <f>IF(D65=0,"n/a",IF(AND(F65/D65&lt;1,F65/D65&gt;-1),F65/D65,"n/a"))</f>
        <v>0.47760708313654493</v>
      </c>
      <c r="I65" s="71"/>
      <c r="J65" s="30"/>
      <c r="K65" s="30"/>
    </row>
    <row r="66" spans="1:11" ht="6" customHeight="1" x14ac:dyDescent="0.25">
      <c r="A66" s="106"/>
      <c r="B66" s="97"/>
      <c r="C66" s="70"/>
      <c r="D66" s="97"/>
      <c r="E66" s="94"/>
      <c r="F66" s="97"/>
      <c r="G66" s="70"/>
      <c r="H66" s="76"/>
      <c r="I66" s="106"/>
      <c r="J66" s="106"/>
      <c r="K66" s="106"/>
    </row>
    <row r="67" spans="1:11" ht="13.8" thickBot="1" x14ac:dyDescent="0.3">
      <c r="A67" s="58" t="s">
        <v>44</v>
      </c>
      <c r="B67" s="98">
        <f>SUM(B63:B65)</f>
        <v>2536500817.46</v>
      </c>
      <c r="C67" s="70"/>
      <c r="D67" s="98">
        <f>SUM(D63:D65)</f>
        <v>2276603283.9200001</v>
      </c>
      <c r="E67" s="94"/>
      <c r="F67" s="98">
        <f>SUM(F63:F65)</f>
        <v>259897533.53999999</v>
      </c>
      <c r="G67" s="70"/>
      <c r="H67" s="60">
        <f>IF(D67=0,"n/a",IF(AND(F67/D67&lt;1,F67/D67&gt;-1),F67/D67,"n/a"))</f>
        <v>0.11416022078844229</v>
      </c>
      <c r="I67" s="71"/>
      <c r="J67" s="30"/>
      <c r="K67" s="30"/>
    </row>
    <row r="68" spans="1:11" ht="12.75" customHeight="1" thickTop="1" x14ac:dyDescent="0.25">
      <c r="A68" s="106"/>
      <c r="B68" s="129"/>
      <c r="C68" s="130"/>
      <c r="D68" s="129"/>
      <c r="E68" s="130"/>
      <c r="F68" s="129"/>
      <c r="G68" s="130"/>
      <c r="H68" s="129"/>
      <c r="I68" s="123"/>
      <c r="J68" s="106"/>
      <c r="K68" s="106"/>
    </row>
    <row r="69" spans="1:11" s="102" customFormat="1" x14ac:dyDescent="0.25">
      <c r="A69" s="101"/>
      <c r="B69" s="103"/>
      <c r="C69" s="103"/>
      <c r="D69" s="103"/>
      <c r="E69" s="103"/>
      <c r="F69" s="103"/>
      <c r="G69" s="103"/>
      <c r="H69" s="103"/>
      <c r="I69" s="103"/>
      <c r="J69" s="103"/>
      <c r="K69" s="103"/>
    </row>
    <row r="70" spans="1:11" s="102" customFormat="1" ht="12.75" customHeight="1" x14ac:dyDescent="0.25">
      <c r="A70" s="101" t="s">
        <v>43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61"/>
  <sheetViews>
    <sheetView workbookViewId="0">
      <pane xSplit="1" ySplit="10" topLeftCell="B32" activePane="bottomRight" state="frozen"/>
      <selection activeCell="A58" sqref="A58"/>
      <selection pane="topRight" activeCell="A58" sqref="A58"/>
      <selection pane="bottomLeft" activeCell="A58" sqref="A58"/>
      <selection pane="bottomRight" activeCell="A58" sqref="A58"/>
    </sheetView>
  </sheetViews>
  <sheetFormatPr defaultColWidth="9.109375" defaultRowHeight="13.2" x14ac:dyDescent="0.25"/>
  <cols>
    <col min="1" max="1" width="41.88671875" style="82" customWidth="1"/>
    <col min="2" max="2" width="16.33203125" style="82" bestFit="1" customWidth="1"/>
    <col min="3" max="3" width="0.6640625" style="82" customWidth="1"/>
    <col min="4" max="4" width="16.33203125" style="82" bestFit="1" customWidth="1"/>
    <col min="5" max="5" width="0.6640625" style="82" customWidth="1"/>
    <col min="6" max="6" width="16.109375" style="82" customWidth="1"/>
    <col min="7" max="7" width="0.6640625" style="82" customWidth="1"/>
    <col min="8" max="8" width="8.109375" style="82" bestFit="1" customWidth="1"/>
    <col min="9" max="9" width="0.6640625" style="82" customWidth="1"/>
    <col min="10" max="10" width="16.33203125" style="82" bestFit="1" customWidth="1"/>
    <col min="11" max="11" width="0.6640625" style="82" customWidth="1"/>
    <col min="12" max="12" width="16.109375" style="82" bestFit="1" customWidth="1"/>
    <col min="13" max="13" width="0.6640625" style="82" customWidth="1"/>
    <col min="14" max="14" width="8.109375" style="82" bestFit="1" customWidth="1"/>
    <col min="15" max="15" width="0.6640625" style="82" customWidth="1"/>
    <col min="16" max="16" width="7.6640625" style="82" customWidth="1"/>
    <col min="17" max="17" width="9.33203125" style="82" customWidth="1"/>
    <col min="18" max="18" width="7.44140625" style="82" customWidth="1"/>
    <col min="19" max="16384" width="9.109375" style="82"/>
  </cols>
  <sheetData>
    <row r="1" spans="1:18" ht="13.8" x14ac:dyDescent="0.2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8" x14ac:dyDescent="0.25">
      <c r="A2" s="1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3.8" x14ac:dyDescent="0.25">
      <c r="A3" s="1" t="s">
        <v>60</v>
      </c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3"/>
      <c r="Q3" s="1"/>
      <c r="R3" s="1"/>
    </row>
    <row r="4" spans="1:18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6" t="s">
        <v>8</v>
      </c>
      <c r="B5" s="7"/>
      <c r="C5" s="7"/>
      <c r="D5" s="7"/>
      <c r="E5" s="7"/>
      <c r="F5" s="8"/>
      <c r="G5" s="8"/>
      <c r="H5" s="8"/>
      <c r="I5" s="8"/>
      <c r="J5" s="8"/>
      <c r="K5" s="7"/>
      <c r="L5" s="7"/>
      <c r="M5" s="7"/>
      <c r="N5" s="7"/>
      <c r="O5" s="7"/>
      <c r="P5" s="7"/>
      <c r="Q5" s="7"/>
      <c r="R5" s="7"/>
    </row>
    <row r="6" spans="1:18" x14ac:dyDescent="0.25">
      <c r="A6" s="9" t="s">
        <v>8</v>
      </c>
      <c r="B6" s="10"/>
      <c r="C6" s="10"/>
      <c r="D6" s="10"/>
      <c r="E6" s="10"/>
      <c r="F6" s="11" t="s">
        <v>9</v>
      </c>
      <c r="G6" s="11"/>
      <c r="H6" s="11"/>
      <c r="I6" s="10"/>
      <c r="J6" s="10"/>
      <c r="K6" s="8"/>
      <c r="L6" s="11" t="s">
        <v>59</v>
      </c>
      <c r="M6" s="11"/>
      <c r="N6" s="11"/>
      <c r="O6" s="12"/>
      <c r="P6" s="13" t="s">
        <v>10</v>
      </c>
      <c r="Q6" s="14"/>
      <c r="R6" s="14"/>
    </row>
    <row r="7" spans="1:18" x14ac:dyDescent="0.25">
      <c r="A7" s="15"/>
      <c r="B7" s="16" t="s">
        <v>11</v>
      </c>
      <c r="C7" s="10"/>
      <c r="D7" s="17"/>
      <c r="E7" s="15"/>
      <c r="F7" s="8"/>
      <c r="G7" s="8"/>
      <c r="H7" s="8"/>
      <c r="I7" s="10"/>
      <c r="J7" s="16" t="s">
        <v>11</v>
      </c>
      <c r="K7" s="8"/>
      <c r="L7" s="8"/>
      <c r="M7" s="8"/>
      <c r="N7" s="8"/>
      <c r="O7" s="8"/>
      <c r="P7" s="8"/>
      <c r="Q7" s="18"/>
      <c r="R7" s="8"/>
    </row>
    <row r="8" spans="1:18" ht="13.2" hidden="1" customHeight="1" x14ac:dyDescent="0.25">
      <c r="A8" s="15"/>
      <c r="B8" s="15"/>
      <c r="C8" s="10"/>
      <c r="D8" s="15"/>
      <c r="E8" s="15"/>
      <c r="F8" s="19"/>
      <c r="G8" s="20"/>
      <c r="H8" s="8"/>
      <c r="I8" s="10"/>
      <c r="J8" s="15"/>
      <c r="K8" s="21"/>
      <c r="L8" s="20"/>
      <c r="M8" s="12"/>
      <c r="N8" s="21"/>
      <c r="O8" s="12"/>
      <c r="P8" s="20"/>
      <c r="Q8" s="22"/>
      <c r="R8" s="21"/>
    </row>
    <row r="9" spans="1:18" ht="12.75" customHeight="1" x14ac:dyDescent="0.25">
      <c r="A9" s="23" t="s">
        <v>12</v>
      </c>
      <c r="B9" s="24">
        <v>2023</v>
      </c>
      <c r="C9" s="10"/>
      <c r="D9" s="85" t="s">
        <v>40</v>
      </c>
      <c r="E9" s="10"/>
      <c r="F9" s="25" t="s">
        <v>14</v>
      </c>
      <c r="G9" s="10"/>
      <c r="H9" s="26" t="s">
        <v>3</v>
      </c>
      <c r="I9" s="10"/>
      <c r="J9" s="24">
        <v>2022</v>
      </c>
      <c r="K9" s="8"/>
      <c r="L9" s="25" t="s">
        <v>14</v>
      </c>
      <c r="M9" s="10"/>
      <c r="N9" s="26" t="s">
        <v>3</v>
      </c>
      <c r="O9" s="19"/>
      <c r="P9" s="24">
        <v>2023</v>
      </c>
      <c r="Q9" s="25" t="s">
        <v>13</v>
      </c>
      <c r="R9" s="24">
        <v>2022</v>
      </c>
    </row>
    <row r="10" spans="1:18" ht="6.6" customHeight="1" x14ac:dyDescent="0.25">
      <c r="A10" s="27"/>
      <c r="B10" s="28"/>
      <c r="C10" s="27"/>
      <c r="D10" s="28"/>
      <c r="E10" s="27"/>
      <c r="F10" s="28"/>
      <c r="G10" s="27"/>
      <c r="H10" s="29"/>
      <c r="I10" s="27"/>
      <c r="J10" s="28"/>
      <c r="K10" s="30"/>
      <c r="L10" s="28"/>
      <c r="M10" s="27"/>
      <c r="N10" s="29"/>
      <c r="O10" s="28"/>
      <c r="P10" s="28"/>
      <c r="Q10" s="28"/>
      <c r="R10" s="28"/>
    </row>
    <row r="11" spans="1:18" x14ac:dyDescent="0.25">
      <c r="A11" s="31" t="s">
        <v>15</v>
      </c>
      <c r="B11" s="32">
        <v>292586745.61000001</v>
      </c>
      <c r="C11" s="32"/>
      <c r="D11" s="32">
        <v>308603105</v>
      </c>
      <c r="E11" s="32"/>
      <c r="F11" s="32">
        <f>B11-D11</f>
        <v>-16016359.389999986</v>
      </c>
      <c r="G11" s="33"/>
      <c r="H11" s="34">
        <f>IF(D11=0,"n/a",IF(AND(F11/D11&lt;1,F11/D11&gt;-1),F11/D11,"n/a"))</f>
        <v>-5.1899540641368418E-2</v>
      </c>
      <c r="I11" s="35"/>
      <c r="J11" s="32">
        <v>276353699.87</v>
      </c>
      <c r="K11" s="32"/>
      <c r="L11" s="32">
        <f>B11-J11</f>
        <v>16233045.74000001</v>
      </c>
      <c r="M11" s="35"/>
      <c r="N11" s="34">
        <f>IF(J11=0,"n/a",IF(AND(L11/J11&lt;1,L11/J11&gt;-1),L11/J11,"n/a"))</f>
        <v>5.8740106420273087E-2</v>
      </c>
      <c r="O11" s="36"/>
      <c r="P11" s="37">
        <f>IF(B48=0,"n/a",B11/B48)</f>
        <v>7.2060301052278097</v>
      </c>
      <c r="Q11" s="38" t="str">
        <f>IF(D48=0,"n/a",D11/D48)</f>
        <v>n/a</v>
      </c>
      <c r="R11" s="38" t="str">
        <f>IF(J48=0,"n/a",J11/J48)</f>
        <v>n/a</v>
      </c>
    </row>
    <row r="12" spans="1:18" x14ac:dyDescent="0.25">
      <c r="A12" s="31" t="s">
        <v>16</v>
      </c>
      <c r="B12" s="39">
        <v>252951699.84</v>
      </c>
      <c r="C12" s="39"/>
      <c r="D12" s="39">
        <v>268900139</v>
      </c>
      <c r="E12" s="39"/>
      <c r="F12" s="39">
        <f>B12-D12</f>
        <v>-15948439.159999996</v>
      </c>
      <c r="G12" s="39"/>
      <c r="H12" s="34">
        <f>IF(D12=0,"n/a",IF(AND(F12/D12&lt;1,F12/D12&gt;-1),F12/D12,"n/a"))</f>
        <v>-5.930989555940689E-2</v>
      </c>
      <c r="I12" s="39"/>
      <c r="J12" s="39">
        <v>232776575.80000001</v>
      </c>
      <c r="K12" s="39"/>
      <c r="L12" s="39">
        <f>B12-J12</f>
        <v>20175124.039999992</v>
      </c>
      <c r="M12" s="39"/>
      <c r="N12" s="34">
        <f>IF(J12=0,"n/a",IF(AND(L12/J12&lt;1,L12/J12&gt;-1),L12/J12,"n/a"))</f>
        <v>8.6671624800144481E-2</v>
      </c>
      <c r="O12" s="36"/>
      <c r="P12" s="40">
        <f>IF(B49=0,"n/a",B12/B49)</f>
        <v>12.393122704348064</v>
      </c>
      <c r="Q12" s="41" t="str">
        <f>IF(D49=0,"n/a",D12/D49)</f>
        <v>n/a</v>
      </c>
      <c r="R12" s="41" t="str">
        <f>IF(J49=0,"n/a",J12/J49)</f>
        <v>n/a</v>
      </c>
    </row>
    <row r="13" spans="1:18" x14ac:dyDescent="0.25">
      <c r="A13" s="31" t="s">
        <v>17</v>
      </c>
      <c r="B13" s="39">
        <v>29793750.300000001</v>
      </c>
      <c r="C13" s="39"/>
      <c r="D13" s="39">
        <v>31744970</v>
      </c>
      <c r="E13" s="39"/>
      <c r="F13" s="39">
        <f>B13-D13</f>
        <v>-1951219.6999999993</v>
      </c>
      <c r="G13" s="39"/>
      <c r="H13" s="34">
        <f>IF(D13=0,"n/a",IF(AND(F13/D13&lt;1,F13/D13&gt;-1),F13/D13,"n/a"))</f>
        <v>-6.1465476262853591E-2</v>
      </c>
      <c r="I13" s="39"/>
      <c r="J13" s="39">
        <v>29161620.539999999</v>
      </c>
      <c r="K13" s="39"/>
      <c r="L13" s="39">
        <f>B13-J13</f>
        <v>632129.76000000164</v>
      </c>
      <c r="M13" s="39"/>
      <c r="N13" s="34">
        <f>IF(J13=0,"n/a",IF(AND(L13/J13&lt;1,L13/J13&gt;-1),L13/J13,"n/a"))</f>
        <v>2.1676770642184678E-2</v>
      </c>
      <c r="O13" s="36"/>
      <c r="P13" s="40">
        <f>IF(B50=0,"n/a",B13/B50)</f>
        <v>22.263253378585738</v>
      </c>
      <c r="Q13" s="41" t="str">
        <f>IF(D50=0,"n/a",D13/D50)</f>
        <v>n/a</v>
      </c>
      <c r="R13" s="41" t="str">
        <f>IF(J50=0,"n/a",J13/J50)</f>
        <v>n/a</v>
      </c>
    </row>
    <row r="14" spans="1:18" x14ac:dyDescent="0.25">
      <c r="A14" s="31" t="s">
        <v>18</v>
      </c>
      <c r="B14" s="39">
        <v>5198749.7699999996</v>
      </c>
      <c r="C14" s="39"/>
      <c r="D14" s="39">
        <v>5160843</v>
      </c>
      <c r="E14" s="39"/>
      <c r="F14" s="39">
        <f>B14-D14</f>
        <v>37906.769999999553</v>
      </c>
      <c r="G14" s="39"/>
      <c r="H14" s="34">
        <f>IF(D14=0,"n/a",IF(AND(F14/D14&lt;1,F14/D14&gt;-1),F14/D14,"n/a"))</f>
        <v>7.345073275819387E-3</v>
      </c>
      <c r="I14" s="39"/>
      <c r="J14" s="39">
        <v>4439367.0599999996</v>
      </c>
      <c r="K14" s="39"/>
      <c r="L14" s="39">
        <f>B14-J14</f>
        <v>759382.71</v>
      </c>
      <c r="M14" s="39"/>
      <c r="N14" s="34">
        <f>IF(J14=0,"n/a",IF(AND(L14/J14&lt;1,L14/J14&gt;-1),L14/J14,"n/a"))</f>
        <v>0.17105652669324442</v>
      </c>
      <c r="O14" s="36"/>
      <c r="P14" s="40">
        <f>IF(B51=0,"n/a",B14/B51)</f>
        <v>-3047.2434981389756</v>
      </c>
      <c r="Q14" s="41" t="str">
        <f>IF(D51=0,"n/a",D14/D51)</f>
        <v>n/a</v>
      </c>
      <c r="R14" s="41" t="str">
        <f>IF(J51=0,"n/a",J14/J51)</f>
        <v>n/a</v>
      </c>
    </row>
    <row r="15" spans="1:18" x14ac:dyDescent="0.25">
      <c r="A15" s="31" t="s">
        <v>19</v>
      </c>
      <c r="B15" s="39">
        <v>43669.919999999998</v>
      </c>
      <c r="C15" s="42"/>
      <c r="D15" s="39">
        <v>43979</v>
      </c>
      <c r="E15" s="42"/>
      <c r="F15" s="39">
        <f>B15-D15</f>
        <v>-309.08000000000175</v>
      </c>
      <c r="G15" s="42"/>
      <c r="H15" s="34">
        <f>IF(D15=0,"n/a",IF(AND(F15/D15&lt;1,F15/D15&gt;-1),F15/D15,"n/a"))</f>
        <v>-7.027899679392477E-3</v>
      </c>
      <c r="I15" s="42"/>
      <c r="J15" s="39">
        <v>42453.42</v>
      </c>
      <c r="K15" s="39"/>
      <c r="L15" s="39">
        <f>B15-J15</f>
        <v>1216.5</v>
      </c>
      <c r="M15" s="42"/>
      <c r="N15" s="34">
        <f>IF(J15=0,"n/a",IF(AND(L15/J15&lt;1,L15/J15&gt;-1),L15/J15,"n/a"))</f>
        <v>2.8654935220766668E-2</v>
      </c>
      <c r="O15" s="43"/>
      <c r="P15" s="40">
        <f>IF(B52=0,"n/a",B15/B52)</f>
        <v>-1.2403316933071675E-2</v>
      </c>
      <c r="Q15" s="41" t="str">
        <f>IF(D52=0,"n/a",D15/D52)</f>
        <v>n/a</v>
      </c>
      <c r="R15" s="41">
        <f>IF(J52=0,"n/a",J15/J52)</f>
        <v>-1.1456269659024521E-2</v>
      </c>
    </row>
    <row r="16" spans="1:18" ht="8.4" customHeight="1" x14ac:dyDescent="0.25">
      <c r="A16" s="27"/>
      <c r="B16" s="92"/>
      <c r="C16" s="39"/>
      <c r="D16" s="92"/>
      <c r="E16" s="39"/>
      <c r="F16" s="92"/>
      <c r="G16" s="39"/>
      <c r="H16" s="44" t="s">
        <v>8</v>
      </c>
      <c r="I16" s="39"/>
      <c r="J16" s="92"/>
      <c r="K16" s="39"/>
      <c r="L16" s="92"/>
      <c r="M16" s="39"/>
      <c r="N16" s="44" t="s">
        <v>8</v>
      </c>
      <c r="O16" s="36"/>
      <c r="P16" s="45"/>
      <c r="Q16" s="45" t="s">
        <v>4</v>
      </c>
      <c r="R16" s="45" t="s">
        <v>4</v>
      </c>
    </row>
    <row r="17" spans="1:18" x14ac:dyDescent="0.25">
      <c r="A17" s="46" t="s">
        <v>20</v>
      </c>
      <c r="B17" s="93">
        <f>SUM(B11:B16)</f>
        <v>580574615.43999994</v>
      </c>
      <c r="C17" s="39"/>
      <c r="D17" s="93">
        <f>SUM(D11:D16)</f>
        <v>614453036</v>
      </c>
      <c r="E17" s="39"/>
      <c r="F17" s="93">
        <f>SUM(F11:F16)</f>
        <v>-33878420.559999987</v>
      </c>
      <c r="G17" s="70"/>
      <c r="H17" s="57">
        <f>IF(D17=0,"n/a",IF(AND(F17/D17&lt;1,F17/D17&gt;-1),F17/D17,"n/a"))</f>
        <v>-5.5135899043714687E-2</v>
      </c>
      <c r="I17" s="70"/>
      <c r="J17" s="93">
        <f>SUM(J11:J16)</f>
        <v>542773716.68999994</v>
      </c>
      <c r="K17" s="39"/>
      <c r="L17" s="93">
        <f>SUM(L11:L16)</f>
        <v>37800898.750000007</v>
      </c>
      <c r="M17" s="70"/>
      <c r="N17" s="57">
        <f>IF(J17=0,"n/a",IF(AND(L17/J17&lt;1,L17/J17&gt;-1),L17/J17,"n/a"))</f>
        <v>6.9643937404562331E-2</v>
      </c>
      <c r="O17" s="36"/>
      <c r="P17" s="48">
        <f>IF(B54=0,"n/a",B17/B54)</f>
        <v>9.8687820497854695</v>
      </c>
      <c r="Q17" s="48" t="str">
        <f>IF(D54=0,"n/a",D17/D54)</f>
        <v>n/a</v>
      </c>
      <c r="R17" s="48">
        <f>IF(J54=0,"n/a",J17/J54)</f>
        <v>-146.47022695065831</v>
      </c>
    </row>
    <row r="18" spans="1:18" x14ac:dyDescent="0.25">
      <c r="A18" s="31" t="s">
        <v>21</v>
      </c>
      <c r="B18" s="39">
        <v>5177008.12</v>
      </c>
      <c r="C18" s="39"/>
      <c r="D18" s="39">
        <v>3069213</v>
      </c>
      <c r="E18" s="39"/>
      <c r="F18" s="39">
        <f>B18-D18</f>
        <v>2107795.12</v>
      </c>
      <c r="G18" s="39"/>
      <c r="H18" s="34">
        <f>IF(D18=0,"n/a",IF(AND(F18/D18&lt;1,F18/D18&gt;-1),F18/D18,"n/a"))</f>
        <v>0.68675426567005948</v>
      </c>
      <c r="I18" s="39"/>
      <c r="J18" s="39">
        <v>5822305.5</v>
      </c>
      <c r="K18" s="39"/>
      <c r="L18" s="39">
        <f>B18-J18</f>
        <v>-645297.37999999989</v>
      </c>
      <c r="M18" s="39"/>
      <c r="N18" s="34">
        <f>IF(J18=0,"n/a",IF(AND(L18/J18&lt;1,L18/J18&gt;-1),L18/J18,"n/a"))</f>
        <v>-0.11083193418826956</v>
      </c>
      <c r="O18" s="43"/>
      <c r="P18" s="41" t="str">
        <f>IF(B55=0,"n/a",B18/B55)</f>
        <v>n/a</v>
      </c>
      <c r="Q18" s="41" t="str">
        <f>IF(D55=0,"n/a",D18/D55)</f>
        <v>n/a</v>
      </c>
      <c r="R18" s="41" t="str">
        <f>IF(J55=0,"n/a",J18/J55)</f>
        <v>n/a</v>
      </c>
    </row>
    <row r="19" spans="1:18" ht="12.75" customHeight="1" x14ac:dyDescent="0.25">
      <c r="A19" s="31" t="s">
        <v>22</v>
      </c>
      <c r="B19" s="39">
        <v>173864282.88999999</v>
      </c>
      <c r="C19" s="42"/>
      <c r="D19" s="39">
        <v>12791060</v>
      </c>
      <c r="E19" s="42"/>
      <c r="F19" s="39">
        <f>B19-D19</f>
        <v>161073222.88999999</v>
      </c>
      <c r="G19" s="42"/>
      <c r="H19" s="34" t="str">
        <f>IF(D19=0,"n/a",IF(AND(F19/D19&lt;1,F19/D19&gt;-1),F19/D19,"n/a"))</f>
        <v>n/a</v>
      </c>
      <c r="I19" s="42"/>
      <c r="J19" s="39">
        <v>135530022.09</v>
      </c>
      <c r="K19" s="39"/>
      <c r="L19" s="39">
        <f>B19-J19</f>
        <v>38334260.799999982</v>
      </c>
      <c r="M19" s="42"/>
      <c r="N19" s="34">
        <f>IF(J19=0,"n/a",IF(AND(L19/J19&lt;1,L19/J19&gt;-1),L19/J19,"n/a"))</f>
        <v>0.28284700473629193</v>
      </c>
      <c r="O19" s="36"/>
      <c r="P19" s="48" t="str">
        <f>IF(B56=0,"n/a",B19/B56)</f>
        <v>n/a</v>
      </c>
      <c r="Q19" s="48" t="str">
        <f>IF(D56=0,"n/a",D19/D56)</f>
        <v>n/a</v>
      </c>
      <c r="R19" s="48" t="str">
        <f>IF(J56=0,"n/a",J19/J56)</f>
        <v>n/a</v>
      </c>
    </row>
    <row r="20" spans="1:18" ht="6" customHeight="1" x14ac:dyDescent="0.25">
      <c r="A20" s="30"/>
      <c r="B20" s="50"/>
      <c r="C20" s="49"/>
      <c r="D20" s="50"/>
      <c r="E20" s="49"/>
      <c r="F20" s="50"/>
      <c r="G20" s="49"/>
      <c r="H20" s="50" t="s">
        <v>8</v>
      </c>
      <c r="I20" s="49"/>
      <c r="J20" s="50"/>
      <c r="K20" s="49"/>
      <c r="L20" s="50"/>
      <c r="M20" s="49"/>
      <c r="N20" s="50" t="s">
        <v>8</v>
      </c>
      <c r="O20" s="52"/>
      <c r="P20" s="52"/>
      <c r="Q20" s="52"/>
      <c r="R20" s="52"/>
    </row>
    <row r="21" spans="1:18" x14ac:dyDescent="0.25">
      <c r="A21" s="53" t="s">
        <v>23</v>
      </c>
      <c r="B21" s="39">
        <f>SUM(B17:B19)</f>
        <v>759615906.44999993</v>
      </c>
      <c r="C21" s="39"/>
      <c r="D21" s="39">
        <f>SUM(D17:D19)</f>
        <v>630313309</v>
      </c>
      <c r="E21" s="39"/>
      <c r="F21" s="39">
        <f>SUM(F17:F19)</f>
        <v>129302597.45</v>
      </c>
      <c r="G21" s="39"/>
      <c r="H21" s="47">
        <f>IF(D21=0,"n/a",IF(AND(F21/D21&lt;1,F21/D21&gt;-1),F21/D21,"n/a"))</f>
        <v>0.20514019869759723</v>
      </c>
      <c r="I21" s="39"/>
      <c r="J21" s="39">
        <f>SUM(J17:J19)</f>
        <v>684126044.27999997</v>
      </c>
      <c r="K21" s="39"/>
      <c r="L21" s="39">
        <f>SUM(L17:L19)</f>
        <v>75489862.169999987</v>
      </c>
      <c r="M21" s="39"/>
      <c r="N21" s="47">
        <f>IF(J21=0,"n/a",IF(AND(L21/J21&lt;1,L21/J21&gt;-1),L21/J21,"n/a"))</f>
        <v>0.11034496172331572</v>
      </c>
      <c r="O21" s="36"/>
      <c r="P21" s="35"/>
      <c r="Q21" s="54"/>
      <c r="R21" s="54"/>
    </row>
    <row r="22" spans="1:18" ht="6.6" customHeight="1" x14ac:dyDescent="0.25">
      <c r="A22" s="55"/>
      <c r="B22" s="42"/>
      <c r="C22" s="42"/>
      <c r="D22" s="42"/>
      <c r="E22" s="42"/>
      <c r="F22" s="42"/>
      <c r="G22" s="42"/>
      <c r="H22" s="56" t="s">
        <v>8</v>
      </c>
      <c r="I22" s="42"/>
      <c r="J22" s="42"/>
      <c r="K22" s="42"/>
      <c r="L22" s="42"/>
      <c r="M22" s="42"/>
      <c r="N22" s="56" t="s">
        <v>8</v>
      </c>
      <c r="O22" s="43"/>
      <c r="P22" s="56"/>
      <c r="Q22" s="56"/>
      <c r="R22" s="56"/>
    </row>
    <row r="23" spans="1:18" x14ac:dyDescent="0.25">
      <c r="A23" s="31" t="s">
        <v>32</v>
      </c>
      <c r="B23" s="39">
        <v>-8292467.1200000001</v>
      </c>
      <c r="C23" s="39"/>
      <c r="D23" s="39">
        <v>11623374</v>
      </c>
      <c r="E23" s="39"/>
      <c r="F23" s="39">
        <f>B23-D23</f>
        <v>-19915841.120000001</v>
      </c>
      <c r="G23" s="39"/>
      <c r="H23" s="34" t="str">
        <f>IF(D23=0,"n/a",IF(AND(F23/D23&lt;1,F23/D23&gt;-1),F23/D23,"n/a"))</f>
        <v>n/a</v>
      </c>
      <c r="I23" s="39"/>
      <c r="J23" s="39">
        <v>33941420.979999997</v>
      </c>
      <c r="K23" s="39"/>
      <c r="L23" s="39">
        <f>B23-J23</f>
        <v>-42233888.099999994</v>
      </c>
      <c r="M23" s="39"/>
      <c r="N23" s="34" t="str">
        <f>IF(J23=0,"n/a",IF(AND(L23/J23&lt;1,L23/J23&gt;-1),L23/J23,"n/a"))</f>
        <v>n/a</v>
      </c>
      <c r="O23" s="43"/>
      <c r="P23" s="56"/>
      <c r="Q23" s="56"/>
      <c r="R23" s="56"/>
    </row>
    <row r="24" spans="1:18" x14ac:dyDescent="0.25">
      <c r="A24" s="31" t="s">
        <v>1</v>
      </c>
      <c r="B24" s="39">
        <v>5225544.6500000004</v>
      </c>
      <c r="C24" s="39"/>
      <c r="D24" s="39">
        <v>0</v>
      </c>
      <c r="E24" s="39"/>
      <c r="F24" s="39">
        <f>B24-D24</f>
        <v>5225544.6500000004</v>
      </c>
      <c r="G24" s="39"/>
      <c r="H24" s="34" t="str">
        <f>IF(D24=0,"n/a",IF(AND(F24/D24&lt;1,F24/D24&gt;-1),F24/D24,"n/a"))</f>
        <v>n/a</v>
      </c>
      <c r="I24" s="39"/>
      <c r="J24" s="39">
        <v>6061317.6699999999</v>
      </c>
      <c r="K24" s="39"/>
      <c r="L24" s="39">
        <f>B24-J24</f>
        <v>-835773.01999999955</v>
      </c>
      <c r="M24" s="39"/>
      <c r="N24" s="34">
        <f>IF(J24=0,"n/a",IF(AND(L24/J24&lt;1,L24/J24&gt;-1),L24/J24,"n/a"))</f>
        <v>-0.13788635829740295</v>
      </c>
      <c r="O24" s="43"/>
      <c r="P24" s="56"/>
      <c r="Q24" s="56"/>
      <c r="R24" s="56"/>
    </row>
    <row r="25" spans="1:18" x14ac:dyDescent="0.25">
      <c r="A25" s="31" t="s">
        <v>37</v>
      </c>
      <c r="B25" s="39">
        <v>3172703.61</v>
      </c>
      <c r="C25" s="39"/>
      <c r="D25" s="39">
        <v>718827</v>
      </c>
      <c r="E25" s="39"/>
      <c r="F25" s="39">
        <f>B25-D25</f>
        <v>2453876.61</v>
      </c>
      <c r="G25" s="39"/>
      <c r="H25" s="34" t="str">
        <f>IF(D25=0,"n/a",IF(AND(F25/D25&lt;1,F25/D25&gt;-1),F25/D25,"n/a"))</f>
        <v>n/a</v>
      </c>
      <c r="I25" s="39"/>
      <c r="J25" s="39">
        <v>-15783222.23</v>
      </c>
      <c r="K25" s="39"/>
      <c r="L25" s="39">
        <f>B25-J25</f>
        <v>18955925.84</v>
      </c>
      <c r="M25" s="39"/>
      <c r="N25" s="34" t="str">
        <f>IF(J25=0,"n/a",IF(AND(L25/J25&lt;1,L25/J25&gt;-1),L25/J25,"n/a"))</f>
        <v>n/a</v>
      </c>
      <c r="O25" s="43"/>
      <c r="P25" s="56"/>
      <c r="Q25" s="56"/>
      <c r="R25" s="56"/>
    </row>
    <row r="26" spans="1:18" x14ac:dyDescent="0.25">
      <c r="A26" s="31" t="s">
        <v>33</v>
      </c>
      <c r="B26" s="93">
        <v>10684672.689999999</v>
      </c>
      <c r="C26" s="42"/>
      <c r="D26" s="93">
        <v>24026952</v>
      </c>
      <c r="E26" s="42"/>
      <c r="F26" s="93">
        <f>B26-D26</f>
        <v>-13342279.310000001</v>
      </c>
      <c r="G26" s="42"/>
      <c r="H26" s="57">
        <f>IF(D26=0,"n/a",IF(AND(F26/D26&lt;1,F26/D26&gt;-1),F26/D26,"n/a"))</f>
        <v>-0.55530469740814403</v>
      </c>
      <c r="I26" s="42"/>
      <c r="J26" s="93">
        <v>5776932.4900000002</v>
      </c>
      <c r="K26" s="39"/>
      <c r="L26" s="93">
        <f>B26-J26</f>
        <v>4907740.1999999993</v>
      </c>
      <c r="M26" s="42"/>
      <c r="N26" s="57">
        <f>IF(J26=0,"n/a",IF(AND(L26/J26&lt;1,L26/J26&gt;-1),L26/J26,"n/a"))</f>
        <v>0.84954086074147617</v>
      </c>
      <c r="O26" s="43"/>
      <c r="P26" s="56"/>
      <c r="Q26" s="56"/>
      <c r="R26" s="56"/>
    </row>
    <row r="27" spans="1:18" ht="12.75" customHeight="1" x14ac:dyDescent="0.25">
      <c r="A27" s="31" t="s">
        <v>2</v>
      </c>
      <c r="B27" s="93">
        <f>SUM(B23:B26)</f>
        <v>10790453.83</v>
      </c>
      <c r="C27" s="39"/>
      <c r="D27" s="93">
        <f>SUM(D23:D26)</f>
        <v>36369153</v>
      </c>
      <c r="E27" s="39"/>
      <c r="F27" s="93">
        <f>SUM(F23:F26)</f>
        <v>-25578699.170000002</v>
      </c>
      <c r="G27" s="39"/>
      <c r="H27" s="57">
        <f>IF(D27=0,"n/a",IF(AND(F27/D27&lt;1,F27/D27&gt;-1),F27/D27,"n/a"))</f>
        <v>-0.70330753014787017</v>
      </c>
      <c r="I27" s="39"/>
      <c r="J27" s="93">
        <f>SUM(J23:J26)</f>
        <v>29996448.909999996</v>
      </c>
      <c r="K27" s="39"/>
      <c r="L27" s="93">
        <f>SUM(L23:L26)</f>
        <v>-19205995.079999991</v>
      </c>
      <c r="M27" s="39"/>
      <c r="N27" s="57">
        <f>IF(J27=0,"n/a",IF(AND(L27/J27&lt;1,L27/J27&gt;-1),L27/J27,"n/a"))</f>
        <v>-0.64027562521233095</v>
      </c>
      <c r="O27" s="36"/>
      <c r="P27" s="54"/>
      <c r="Q27" s="54"/>
      <c r="R27" s="54"/>
    </row>
    <row r="28" spans="1:18" ht="6.6" customHeight="1" x14ac:dyDescent="0.25">
      <c r="A28" s="55"/>
      <c r="B28" s="88"/>
      <c r="C28" s="88"/>
      <c r="D28" s="88"/>
      <c r="E28" s="88"/>
      <c r="F28" s="88"/>
      <c r="G28" s="42"/>
      <c r="H28" s="56" t="s">
        <v>8</v>
      </c>
      <c r="I28" s="42"/>
      <c r="J28" s="42"/>
      <c r="K28" s="42"/>
      <c r="L28" s="42"/>
      <c r="M28" s="42"/>
      <c r="N28" s="56" t="s">
        <v>8</v>
      </c>
      <c r="O28" s="43"/>
      <c r="P28" s="56"/>
      <c r="Q28" s="56"/>
      <c r="R28" s="56"/>
    </row>
    <row r="29" spans="1:18" ht="13.8" thickBot="1" x14ac:dyDescent="0.3">
      <c r="A29" s="58" t="s">
        <v>24</v>
      </c>
      <c r="B29" s="59">
        <f>+B27+B21</f>
        <v>770406360.27999997</v>
      </c>
      <c r="C29" s="32"/>
      <c r="D29" s="59">
        <f>+D27+D21</f>
        <v>666682462</v>
      </c>
      <c r="E29" s="32"/>
      <c r="F29" s="59">
        <f>+F27+F21</f>
        <v>103723898.28</v>
      </c>
      <c r="G29" s="39"/>
      <c r="H29" s="60">
        <f>IF(D29=0,"n/a",IF(AND(F29/D29&lt;1,F29/D29&gt;-1),F29/D29,"n/a"))</f>
        <v>0.15558216121185442</v>
      </c>
      <c r="I29" s="39"/>
      <c r="J29" s="59">
        <f>+J27+J21</f>
        <v>714122493.18999994</v>
      </c>
      <c r="K29" s="32"/>
      <c r="L29" s="59">
        <f>+L27+L21</f>
        <v>56283867.089999996</v>
      </c>
      <c r="M29" s="39"/>
      <c r="N29" s="60">
        <f>IF(J29=0,"n/a",IF(AND(L29/J29&lt;1,L29/J29&gt;-1),L29/J29,"n/a"))</f>
        <v>7.8815424001810672E-2</v>
      </c>
      <c r="O29" s="36"/>
      <c r="P29" s="54"/>
      <c r="Q29" s="54"/>
      <c r="R29" s="54"/>
    </row>
    <row r="30" spans="1:18" ht="4.2" customHeight="1" thickTop="1" x14ac:dyDescent="0.25">
      <c r="A30" s="61"/>
      <c r="B30" s="88"/>
      <c r="C30" s="32"/>
      <c r="D30" s="88"/>
      <c r="E30" s="32"/>
      <c r="F30" s="88"/>
      <c r="G30" s="39"/>
      <c r="H30" s="42"/>
      <c r="I30" s="39"/>
      <c r="J30" s="88"/>
      <c r="K30" s="32"/>
      <c r="L30" s="88"/>
      <c r="M30" s="39"/>
      <c r="N30" s="62"/>
      <c r="O30" s="36"/>
      <c r="P30" s="54"/>
      <c r="Q30" s="54"/>
      <c r="R30" s="54"/>
    </row>
    <row r="31" spans="1:18" ht="12.75" customHeight="1" x14ac:dyDescent="0.25">
      <c r="A31" s="30"/>
      <c r="B31" s="89"/>
      <c r="C31" s="89"/>
      <c r="D31" s="89"/>
      <c r="E31" s="89"/>
      <c r="F31" s="89"/>
      <c r="G31" s="51"/>
      <c r="H31" s="51"/>
      <c r="I31" s="51"/>
      <c r="J31" s="89"/>
      <c r="K31" s="89"/>
      <c r="L31" s="89"/>
      <c r="M31" s="51"/>
      <c r="N31" s="39"/>
      <c r="O31" s="63"/>
      <c r="P31" s="52"/>
      <c r="Q31" s="52"/>
      <c r="R31" s="52"/>
    </row>
    <row r="32" spans="1:18" x14ac:dyDescent="0.25">
      <c r="A32" s="31" t="s">
        <v>25</v>
      </c>
      <c r="B32" s="32">
        <v>24673127.219999999</v>
      </c>
      <c r="C32" s="32"/>
      <c r="D32" s="32">
        <v>24338750</v>
      </c>
      <c r="E32" s="32"/>
      <c r="F32" s="32"/>
      <c r="G32" s="39"/>
      <c r="H32" s="39"/>
      <c r="I32" s="39"/>
      <c r="J32" s="32">
        <v>21817086.93</v>
      </c>
      <c r="K32" s="32"/>
      <c r="L32" s="32"/>
      <c r="M32" s="39"/>
      <c r="N32" s="39"/>
      <c r="O32" s="54"/>
      <c r="P32" s="35"/>
      <c r="Q32" s="54"/>
      <c r="R32" s="54"/>
    </row>
    <row r="33" spans="1:18" x14ac:dyDescent="0.25">
      <c r="A33" s="31" t="s">
        <v>26</v>
      </c>
      <c r="B33" s="39">
        <v>-15294217.67</v>
      </c>
      <c r="C33" s="39"/>
      <c r="D33" s="39">
        <v>14067308</v>
      </c>
      <c r="E33" s="39"/>
      <c r="F33" s="39"/>
      <c r="G33" s="94"/>
      <c r="H33" s="94"/>
      <c r="I33" s="94"/>
      <c r="J33" s="39">
        <v>-16519419.189999999</v>
      </c>
      <c r="K33" s="32"/>
      <c r="L33" s="32"/>
      <c r="M33" s="39"/>
      <c r="N33" s="39"/>
      <c r="O33" s="36"/>
      <c r="P33" s="35"/>
      <c r="Q33" s="54"/>
      <c r="R33" s="54"/>
    </row>
    <row r="34" spans="1:18" x14ac:dyDescent="0.25">
      <c r="A34" s="31" t="s">
        <v>27</v>
      </c>
      <c r="B34" s="39">
        <v>21817686.969999999</v>
      </c>
      <c r="C34" s="39"/>
      <c r="D34" s="39">
        <v>25632771</v>
      </c>
      <c r="E34" s="64"/>
      <c r="F34" s="39"/>
      <c r="G34" s="94"/>
      <c r="H34" s="94"/>
      <c r="I34" s="94"/>
      <c r="J34" s="39">
        <v>24441296.739999998</v>
      </c>
      <c r="K34" s="90"/>
      <c r="L34" s="90"/>
      <c r="M34" s="64"/>
      <c r="N34" s="64"/>
      <c r="O34" s="30"/>
      <c r="P34" s="27"/>
      <c r="Q34" s="30"/>
      <c r="R34" s="30"/>
    </row>
    <row r="35" spans="1:18" x14ac:dyDescent="0.25">
      <c r="A35" s="31" t="s">
        <v>0</v>
      </c>
      <c r="B35" s="39">
        <v>233315.45</v>
      </c>
      <c r="C35" s="39"/>
      <c r="D35" s="39">
        <v>0</v>
      </c>
      <c r="E35" s="39"/>
      <c r="F35" s="39"/>
      <c r="G35" s="94"/>
      <c r="H35" s="94"/>
      <c r="I35" s="94"/>
      <c r="J35" s="39">
        <v>-6693593.5999999996</v>
      </c>
      <c r="K35" s="32"/>
      <c r="L35" s="32"/>
      <c r="M35" s="39"/>
      <c r="N35" s="39"/>
      <c r="O35" s="54"/>
      <c r="P35" s="35"/>
      <c r="Q35" s="54"/>
      <c r="R35" s="54"/>
    </row>
    <row r="36" spans="1:18" x14ac:dyDescent="0.25">
      <c r="A36" s="31" t="s">
        <v>28</v>
      </c>
      <c r="B36" s="39">
        <v>9889374.7799999993</v>
      </c>
      <c r="C36" s="39"/>
      <c r="D36" s="39">
        <v>0</v>
      </c>
      <c r="E36" s="39"/>
      <c r="F36" s="39"/>
      <c r="G36" s="94"/>
      <c r="H36" s="94"/>
      <c r="I36" s="94"/>
      <c r="J36" s="39">
        <v>10392959.48</v>
      </c>
      <c r="K36" s="32"/>
      <c r="L36" s="32"/>
      <c r="M36" s="39"/>
      <c r="N36" s="39"/>
      <c r="O36" s="54"/>
      <c r="P36" s="35"/>
      <c r="Q36" s="54"/>
      <c r="R36" s="54"/>
    </row>
    <row r="37" spans="1:18" x14ac:dyDescent="0.25">
      <c r="A37" s="31" t="s">
        <v>30</v>
      </c>
      <c r="B37" s="39">
        <v>0</v>
      </c>
      <c r="C37" s="39"/>
      <c r="D37" s="39">
        <v>0</v>
      </c>
      <c r="E37" s="39"/>
      <c r="F37" s="39"/>
      <c r="G37" s="94"/>
      <c r="H37" s="94"/>
      <c r="I37" s="94"/>
      <c r="J37" s="39">
        <v>0</v>
      </c>
      <c r="K37" s="32"/>
      <c r="L37" s="32"/>
      <c r="M37" s="39"/>
      <c r="N37" s="39"/>
      <c r="O37" s="54"/>
      <c r="P37" s="35"/>
      <c r="Q37" s="54"/>
      <c r="R37" s="54"/>
    </row>
    <row r="38" spans="1:18" x14ac:dyDescent="0.25">
      <c r="A38" s="31" t="s">
        <v>39</v>
      </c>
      <c r="B38" s="39">
        <v>-6.23</v>
      </c>
      <c r="C38" s="39"/>
      <c r="D38" s="39">
        <v>-94738</v>
      </c>
      <c r="E38" s="39"/>
      <c r="F38" s="39"/>
      <c r="G38" s="94"/>
      <c r="H38" s="94"/>
      <c r="I38" s="94"/>
      <c r="J38" s="39">
        <v>-100533.39</v>
      </c>
      <c r="K38" s="32"/>
      <c r="L38" s="32"/>
      <c r="M38" s="39"/>
      <c r="N38" s="39"/>
      <c r="O38" s="54"/>
      <c r="P38" s="35"/>
      <c r="Q38" s="54"/>
      <c r="R38" s="54"/>
    </row>
    <row r="39" spans="1:18" x14ac:dyDescent="0.25">
      <c r="A39" s="31" t="s">
        <v>31</v>
      </c>
      <c r="B39" s="39">
        <v>-9174675.0999999996</v>
      </c>
      <c r="C39" s="39"/>
      <c r="D39" s="39">
        <v>0</v>
      </c>
      <c r="E39" s="39"/>
      <c r="F39" s="39"/>
      <c r="G39" s="94"/>
      <c r="H39" s="94"/>
      <c r="I39" s="94"/>
      <c r="J39" s="39">
        <v>0</v>
      </c>
      <c r="K39" s="32"/>
      <c r="L39" s="32"/>
      <c r="M39" s="39"/>
      <c r="N39" s="39"/>
      <c r="O39" s="54"/>
      <c r="P39" s="35"/>
      <c r="Q39" s="54"/>
      <c r="R39" s="54"/>
    </row>
    <row r="40" spans="1:18" x14ac:dyDescent="0.25">
      <c r="A40" s="31" t="s">
        <v>38</v>
      </c>
      <c r="B40" s="39">
        <v>8977200.1300000008</v>
      </c>
      <c r="C40" s="39"/>
      <c r="D40" s="39">
        <v>0</v>
      </c>
      <c r="E40" s="39"/>
      <c r="F40" s="39"/>
      <c r="G40" s="94"/>
      <c r="H40" s="94"/>
      <c r="I40" s="94"/>
      <c r="J40" s="39">
        <v>8895759.6699999999</v>
      </c>
      <c r="K40" s="32"/>
      <c r="L40" s="32"/>
      <c r="M40" s="39"/>
      <c r="N40" s="39"/>
      <c r="O40" s="54"/>
      <c r="P40" s="35"/>
      <c r="Q40" s="54"/>
      <c r="R40" s="54"/>
    </row>
    <row r="41" spans="1:18" x14ac:dyDescent="0.25">
      <c r="A41" s="31" t="s">
        <v>41</v>
      </c>
      <c r="B41" s="39" t="e">
        <v>#REF!</v>
      </c>
      <c r="C41" s="39"/>
      <c r="D41" s="39" t="e">
        <v>#REF!</v>
      </c>
      <c r="E41" s="39"/>
      <c r="F41" s="39"/>
      <c r="G41" s="94"/>
      <c r="H41" s="94"/>
      <c r="I41" s="94"/>
      <c r="J41" s="39" t="e">
        <v>#REF!</v>
      </c>
      <c r="K41" s="32"/>
      <c r="L41" s="32"/>
      <c r="M41" s="39"/>
      <c r="N41" s="39"/>
      <c r="O41" s="54"/>
      <c r="P41" s="35"/>
      <c r="Q41" s="54"/>
      <c r="R41" s="54"/>
    </row>
    <row r="42" spans="1:18" x14ac:dyDescent="0.25">
      <c r="A42" s="31" t="s">
        <v>42</v>
      </c>
      <c r="B42" s="39" t="e">
        <v>#REF!</v>
      </c>
      <c r="C42" s="39"/>
      <c r="D42" s="39" t="e">
        <v>#REF!</v>
      </c>
      <c r="E42" s="39"/>
      <c r="F42" s="39"/>
      <c r="G42" s="94"/>
      <c r="H42" s="94"/>
      <c r="I42" s="94"/>
      <c r="J42" s="39" t="e">
        <v>#REF!</v>
      </c>
      <c r="K42" s="32"/>
      <c r="L42" s="32"/>
      <c r="M42" s="39"/>
      <c r="N42" s="39"/>
      <c r="O42" s="54"/>
      <c r="P42" s="35"/>
      <c r="Q42" s="54"/>
      <c r="R42" s="54"/>
    </row>
    <row r="43" spans="1:18" x14ac:dyDescent="0.25">
      <c r="A43" s="65"/>
      <c r="B43" s="39"/>
      <c r="C43" s="66"/>
      <c r="D43" s="39"/>
      <c r="E43" s="67"/>
      <c r="F43" s="39"/>
      <c r="G43" s="67"/>
      <c r="H43" s="67"/>
      <c r="I43" s="67"/>
      <c r="J43" s="39"/>
      <c r="K43" s="67"/>
      <c r="L43" s="67"/>
      <c r="M43" s="67"/>
      <c r="N43" s="67"/>
      <c r="O43" s="8"/>
      <c r="P43" s="8"/>
      <c r="Q43" s="8"/>
      <c r="R43" s="8"/>
    </row>
    <row r="44" spans="1:18" ht="12.75" customHeight="1" x14ac:dyDescent="0.25">
      <c r="A44" s="15"/>
      <c r="B44" s="10"/>
      <c r="C44" s="10"/>
      <c r="D44" s="10"/>
      <c r="E44" s="10"/>
      <c r="F44" s="11" t="s">
        <v>9</v>
      </c>
      <c r="G44" s="11"/>
      <c r="H44" s="11"/>
      <c r="I44" s="10"/>
      <c r="J44" s="10"/>
      <c r="K44" s="8"/>
      <c r="L44" s="11" t="s">
        <v>59</v>
      </c>
      <c r="M44" s="11"/>
      <c r="N44" s="11"/>
      <c r="O44" s="10"/>
      <c r="P44" s="10"/>
      <c r="Q44" s="8"/>
      <c r="R44" s="8"/>
    </row>
    <row r="45" spans="1:18" x14ac:dyDescent="0.25">
      <c r="A45" s="10"/>
      <c r="B45" s="16" t="s">
        <v>11</v>
      </c>
      <c r="C45" s="10"/>
      <c r="D45" s="16"/>
      <c r="E45" s="15"/>
      <c r="F45" s="16"/>
      <c r="G45" s="8"/>
      <c r="H45" s="8"/>
      <c r="I45" s="10"/>
      <c r="J45" s="16" t="s">
        <v>11</v>
      </c>
      <c r="K45" s="8"/>
      <c r="L45" s="8"/>
      <c r="M45" s="8"/>
      <c r="N45" s="8"/>
      <c r="O45" s="68"/>
      <c r="P45" s="10"/>
      <c r="Q45" s="8"/>
      <c r="R45" s="8"/>
    </row>
    <row r="46" spans="1:18" x14ac:dyDescent="0.25">
      <c r="A46" s="23" t="s">
        <v>29</v>
      </c>
      <c r="B46" s="24">
        <v>2023</v>
      </c>
      <c r="C46" s="10"/>
      <c r="D46" s="86" t="s">
        <v>40</v>
      </c>
      <c r="E46" s="10"/>
      <c r="F46" s="24" t="s">
        <v>14</v>
      </c>
      <c r="G46" s="10"/>
      <c r="H46" s="26" t="s">
        <v>3</v>
      </c>
      <c r="I46" s="10"/>
      <c r="J46" s="24">
        <v>2022</v>
      </c>
      <c r="K46" s="8"/>
      <c r="L46" s="25" t="s">
        <v>14</v>
      </c>
      <c r="M46" s="10"/>
      <c r="N46" s="26" t="s">
        <v>3</v>
      </c>
      <c r="O46" s="16"/>
      <c r="P46" s="10"/>
      <c r="Q46" s="8"/>
      <c r="R46" s="8"/>
    </row>
    <row r="47" spans="1:18" ht="6" customHeight="1" x14ac:dyDescent="0.25">
      <c r="A47" s="27"/>
      <c r="B47" s="69"/>
      <c r="C47" s="64"/>
      <c r="D47" s="69"/>
      <c r="E47" s="64"/>
      <c r="F47" s="69"/>
      <c r="G47" s="64"/>
      <c r="H47" s="69"/>
      <c r="I47" s="64"/>
      <c r="J47" s="69"/>
      <c r="K47" s="64"/>
      <c r="L47" s="69"/>
      <c r="M47" s="64"/>
      <c r="N47" s="69"/>
      <c r="O47" s="28"/>
      <c r="P47" s="27"/>
      <c r="Q47" s="30"/>
      <c r="R47" s="30"/>
    </row>
    <row r="48" spans="1:18" ht="12.75" customHeight="1" x14ac:dyDescent="0.25">
      <c r="A48" s="31" t="s">
        <v>15</v>
      </c>
      <c r="B48" s="80">
        <v>40603042.359999999</v>
      </c>
      <c r="C48" s="70"/>
      <c r="D48" s="80">
        <v>0</v>
      </c>
      <c r="E48" s="70"/>
      <c r="F48" s="80">
        <f>B48-D48</f>
        <v>40603042.359999999</v>
      </c>
      <c r="G48" s="70"/>
      <c r="H48" s="47" t="str">
        <f>IF(D48=0,"n/a",IF(AND(F48/D48&lt;1,F48/D48&gt;-1),F48/D48,"n/a"))</f>
        <v>n/a</v>
      </c>
      <c r="I48" s="70"/>
      <c r="J48" s="80">
        <v>0</v>
      </c>
      <c r="K48" s="70"/>
      <c r="L48" s="80">
        <f>+B48-J48</f>
        <v>40603042.359999999</v>
      </c>
      <c r="M48" s="70"/>
      <c r="N48" s="47" t="str">
        <f>IF(J48=0,"n/a",IF(AND(L48/J48&lt;1,L48/J48&gt;-1),L48/J48,"n/a"))</f>
        <v>n/a</v>
      </c>
      <c r="O48" s="71"/>
      <c r="P48" s="27"/>
      <c r="Q48" s="30"/>
      <c r="R48" s="30"/>
    </row>
    <row r="49" spans="1:18" ht="12.75" customHeight="1" x14ac:dyDescent="0.25">
      <c r="A49" s="31" t="s">
        <v>16</v>
      </c>
      <c r="B49" s="80">
        <v>20410650.800000001</v>
      </c>
      <c r="C49" s="70"/>
      <c r="D49" s="80">
        <v>0</v>
      </c>
      <c r="E49" s="70"/>
      <c r="F49" s="80">
        <f>B49-D49</f>
        <v>20410650.800000001</v>
      </c>
      <c r="G49" s="70"/>
      <c r="H49" s="47" t="str">
        <f>IF(D49=0,"n/a",IF(AND(F49/D49&lt;1,F49/D49&gt;-1),F49/D49,"n/a"))</f>
        <v>n/a</v>
      </c>
      <c r="I49" s="70"/>
      <c r="J49" s="80">
        <v>0</v>
      </c>
      <c r="K49" s="70"/>
      <c r="L49" s="80">
        <f>+B49-J49</f>
        <v>20410650.800000001</v>
      </c>
      <c r="M49" s="70"/>
      <c r="N49" s="47" t="str">
        <f>IF(J49=0,"n/a",IF(AND(L49/J49&lt;1,L49/J49&gt;-1),L49/J49,"n/a"))</f>
        <v>n/a</v>
      </c>
      <c r="O49" s="71"/>
      <c r="P49" s="27"/>
      <c r="Q49" s="30"/>
      <c r="R49" s="30"/>
    </row>
    <row r="50" spans="1:18" ht="12.75" customHeight="1" x14ac:dyDescent="0.25">
      <c r="A50" s="31" t="s">
        <v>17</v>
      </c>
      <c r="B50" s="80">
        <v>1338247.82</v>
      </c>
      <c r="C50" s="70"/>
      <c r="D50" s="80">
        <v>0</v>
      </c>
      <c r="E50" s="70"/>
      <c r="F50" s="80">
        <f>B50-D50</f>
        <v>1338247.82</v>
      </c>
      <c r="G50" s="70"/>
      <c r="H50" s="47" t="str">
        <f>IF(D50=0,"n/a",IF(AND(F50/D50&lt;1,F50/D50&gt;-1),F50/D50,"n/a"))</f>
        <v>n/a</v>
      </c>
      <c r="I50" s="70"/>
      <c r="J50" s="80">
        <v>0</v>
      </c>
      <c r="K50" s="70"/>
      <c r="L50" s="80">
        <f>+B50-J50</f>
        <v>1338247.82</v>
      </c>
      <c r="M50" s="70"/>
      <c r="N50" s="47" t="str">
        <f>IF(J50=0,"n/a",IF(AND(L50/J50&lt;1,L50/J50&gt;-1),L50/J50,"n/a"))</f>
        <v>n/a</v>
      </c>
      <c r="O50" s="71"/>
      <c r="P50" s="27"/>
      <c r="Q50" s="30"/>
      <c r="R50" s="30"/>
    </row>
    <row r="51" spans="1:18" ht="12.75" customHeight="1" x14ac:dyDescent="0.25">
      <c r="A51" s="31" t="s">
        <v>18</v>
      </c>
      <c r="B51" s="80">
        <v>-1706.05</v>
      </c>
      <c r="C51" s="70"/>
      <c r="D51" s="80">
        <v>0</v>
      </c>
      <c r="E51" s="70"/>
      <c r="F51" s="80">
        <f>B51-D51</f>
        <v>-1706.05</v>
      </c>
      <c r="G51" s="70"/>
      <c r="H51" s="47" t="str">
        <f>IF(D51=0,"n/a",IF(AND(F51/D51&lt;1,F51/D51&gt;-1),F51/D51,"n/a"))</f>
        <v>n/a</v>
      </c>
      <c r="I51" s="70"/>
      <c r="J51" s="80">
        <v>0</v>
      </c>
      <c r="K51" s="70"/>
      <c r="L51" s="80">
        <f>+B51-J51</f>
        <v>-1706.05</v>
      </c>
      <c r="M51" s="70"/>
      <c r="N51" s="47" t="str">
        <f>IF(J51=0,"n/a",IF(AND(L51/J51&lt;1,L51/J51&gt;-1),L51/J51,"n/a"))</f>
        <v>n/a</v>
      </c>
      <c r="O51" s="71"/>
      <c r="P51" s="72"/>
      <c r="Q51" s="30"/>
      <c r="R51" s="30"/>
    </row>
    <row r="52" spans="1:18" ht="12.75" customHeight="1" x14ac:dyDescent="0.25">
      <c r="A52" s="31" t="s">
        <v>19</v>
      </c>
      <c r="B52" s="80">
        <v>-3520825.94</v>
      </c>
      <c r="C52" s="73"/>
      <c r="D52" s="80">
        <v>0</v>
      </c>
      <c r="E52" s="73"/>
      <c r="F52" s="80">
        <f>B52-D52</f>
        <v>-3520825.94</v>
      </c>
      <c r="G52" s="73"/>
      <c r="H52" s="47" t="str">
        <f>IF(D52=0,"n/a",IF(AND(F52/D52&lt;1,F52/D52&gt;-1),F52/D52,"n/a"))</f>
        <v>n/a</v>
      </c>
      <c r="I52" s="73"/>
      <c r="J52" s="80">
        <v>-3705693.15</v>
      </c>
      <c r="K52" s="73"/>
      <c r="L52" s="80">
        <f>+B52-J52</f>
        <v>184867.20999999996</v>
      </c>
      <c r="M52" s="73"/>
      <c r="N52" s="47">
        <f>IF(J52=0,"n/a",IF(AND(L52/J52&lt;1,L52/J52&gt;-1),L52/J52,"n/a"))</f>
        <v>-4.9887349685172923E-2</v>
      </c>
      <c r="O52" s="71"/>
      <c r="P52" s="27"/>
      <c r="Q52" s="30"/>
      <c r="R52" s="30"/>
    </row>
    <row r="53" spans="1:18" ht="6" customHeight="1" x14ac:dyDescent="0.25">
      <c r="A53" s="27"/>
      <c r="B53" s="74"/>
      <c r="C53" s="75"/>
      <c r="D53" s="74"/>
      <c r="E53" s="75"/>
      <c r="F53" s="74"/>
      <c r="G53" s="75"/>
      <c r="H53" s="74"/>
      <c r="I53" s="75"/>
      <c r="J53" s="74"/>
      <c r="K53" s="75"/>
      <c r="L53" s="74"/>
      <c r="M53" s="75"/>
      <c r="N53" s="74"/>
      <c r="O53" s="8"/>
      <c r="P53" s="8"/>
      <c r="Q53" s="8"/>
      <c r="R53" s="8"/>
    </row>
    <row r="54" spans="1:18" ht="12.75" customHeight="1" x14ac:dyDescent="0.25">
      <c r="A54" s="46" t="s">
        <v>20</v>
      </c>
      <c r="B54" s="87">
        <f>SUM(B48:B53)</f>
        <v>58829408.990000002</v>
      </c>
      <c r="C54" s="70"/>
      <c r="D54" s="87">
        <f>SUM(D48:D53)</f>
        <v>0</v>
      </c>
      <c r="E54" s="70"/>
      <c r="F54" s="87">
        <f>SUM(F48:F53)</f>
        <v>58829408.990000002</v>
      </c>
      <c r="G54" s="70"/>
      <c r="H54" s="57" t="str">
        <f>IF(D54=0,"n/a",IF(AND(F54/D54&lt;1,F54/D54&gt;-1),F54/D54,"n/a"))</f>
        <v>n/a</v>
      </c>
      <c r="I54" s="70"/>
      <c r="J54" s="87">
        <f>SUM(J48:J53)</f>
        <v>-3705693.15</v>
      </c>
      <c r="K54" s="70"/>
      <c r="L54" s="87">
        <f>SUM(L48:L53)</f>
        <v>62535102.140000001</v>
      </c>
      <c r="M54" s="70"/>
      <c r="N54" s="57" t="str">
        <f>IF(J54=0,"n/a",IF(AND(L54/J54&lt;1,L54/J54&gt;-1),L54/J54,"n/a"))</f>
        <v>n/a</v>
      </c>
      <c r="O54" s="71"/>
      <c r="P54" s="27"/>
      <c r="Q54" s="30"/>
      <c r="R54" s="30"/>
    </row>
    <row r="55" spans="1:18" ht="12.75" customHeight="1" x14ac:dyDescent="0.25">
      <c r="A55" s="31" t="s">
        <v>21</v>
      </c>
      <c r="B55" s="80">
        <v>0</v>
      </c>
      <c r="C55" s="73"/>
      <c r="D55" s="80">
        <v>0</v>
      </c>
      <c r="E55" s="73"/>
      <c r="F55" s="80">
        <f>B55-D55</f>
        <v>0</v>
      </c>
      <c r="G55" s="73"/>
      <c r="H55" s="47" t="str">
        <f>IF(D55=0,"n/a",IF(AND(F55/D55&lt;1,F55/D55&gt;-1),F55/D55,"n/a"))</f>
        <v>n/a</v>
      </c>
      <c r="I55" s="73"/>
      <c r="J55" s="80">
        <v>0</v>
      </c>
      <c r="K55" s="73"/>
      <c r="L55" s="80">
        <f>+B55-J55</f>
        <v>0</v>
      </c>
      <c r="M55" s="73"/>
      <c r="N55" s="47" t="str">
        <f>IF(J55=0,"n/a",IF(AND(L55/J55&lt;1,L55/J55&gt;-1),L55/J55,"n/a"))</f>
        <v>n/a</v>
      </c>
      <c r="O55" s="71"/>
      <c r="P55" s="27"/>
      <c r="Q55" s="30"/>
      <c r="R55" s="30"/>
    </row>
    <row r="56" spans="1:18" ht="12.75" customHeight="1" x14ac:dyDescent="0.25">
      <c r="A56" s="31" t="s">
        <v>22</v>
      </c>
      <c r="B56" s="80">
        <v>0</v>
      </c>
      <c r="C56" s="73"/>
      <c r="D56" s="80">
        <v>0</v>
      </c>
      <c r="E56" s="73"/>
      <c r="F56" s="80">
        <f>B56-D56</f>
        <v>0</v>
      </c>
      <c r="G56" s="73"/>
      <c r="H56" s="47" t="str">
        <f>IF(D56=0,"n/a",IF(AND(F56/D56&lt;1,F56/D56&gt;-1),F56/D56,"n/a"))</f>
        <v>n/a</v>
      </c>
      <c r="I56" s="73"/>
      <c r="J56" s="80">
        <v>0</v>
      </c>
      <c r="K56" s="73"/>
      <c r="L56" s="80">
        <f>+B56-J56</f>
        <v>0</v>
      </c>
      <c r="M56" s="73"/>
      <c r="N56" s="47" t="str">
        <f>IF(J56=0,"n/a",IF(AND(L56/J56&lt;1,L56/J56&gt;-1),L56/J56,"n/a"))</f>
        <v>n/a</v>
      </c>
      <c r="O56" s="71"/>
      <c r="P56" s="27"/>
      <c r="Q56" s="30"/>
      <c r="R56" s="30"/>
    </row>
    <row r="57" spans="1:18" ht="6" customHeight="1" x14ac:dyDescent="0.25">
      <c r="A57" s="8"/>
      <c r="B57" s="76"/>
      <c r="C57" s="70"/>
      <c r="D57" s="76"/>
      <c r="E57" s="70"/>
      <c r="F57" s="76"/>
      <c r="G57" s="70"/>
      <c r="H57" s="76"/>
      <c r="I57" s="70"/>
      <c r="J57" s="76"/>
      <c r="K57" s="70"/>
      <c r="L57" s="76"/>
      <c r="M57" s="70"/>
      <c r="N57" s="76"/>
      <c r="O57" s="8"/>
      <c r="P57" s="8"/>
      <c r="Q57" s="8"/>
      <c r="R57" s="8"/>
    </row>
    <row r="58" spans="1:18" ht="12.75" customHeight="1" thickBot="1" x14ac:dyDescent="0.3">
      <c r="A58" s="46" t="s">
        <v>44</v>
      </c>
      <c r="B58" s="81">
        <f>SUM(B54:B56)</f>
        <v>58829408.990000002</v>
      </c>
      <c r="C58" s="70"/>
      <c r="D58" s="81">
        <f>SUM(D54:D56)</f>
        <v>0</v>
      </c>
      <c r="E58" s="70"/>
      <c r="F58" s="81">
        <f>SUM(F54:F56)</f>
        <v>58829408.990000002</v>
      </c>
      <c r="G58" s="70"/>
      <c r="H58" s="60" t="str">
        <f>IF(D58=0,"n/a",IF(AND(F58/D58&lt;1,F58/D58&gt;-1),F58/D58,"n/a"))</f>
        <v>n/a</v>
      </c>
      <c r="I58" s="70"/>
      <c r="J58" s="81">
        <f>SUM(J54:J56)</f>
        <v>-3705693.15</v>
      </c>
      <c r="K58" s="70"/>
      <c r="L58" s="81">
        <f>SUM(L54:L56)</f>
        <v>62535102.140000001</v>
      </c>
      <c r="M58" s="70"/>
      <c r="N58" s="60" t="str">
        <f>IF(J58=0,"n/a",IF(AND(L58/J58&lt;1,L58/J58&gt;-1),L58/J58,"n/a"))</f>
        <v>n/a</v>
      </c>
      <c r="O58" s="71"/>
      <c r="P58" s="30"/>
      <c r="Q58" s="30"/>
      <c r="R58" s="30"/>
    </row>
    <row r="59" spans="1:18" ht="12.75" customHeight="1" thickTop="1" x14ac:dyDescent="0.25">
      <c r="A59" s="10"/>
      <c r="B59" s="77"/>
      <c r="C59" s="78"/>
      <c r="D59" s="77"/>
      <c r="E59" s="78"/>
      <c r="F59" s="77"/>
      <c r="G59" s="79"/>
      <c r="H59" s="77"/>
      <c r="I59" s="78"/>
      <c r="J59" s="77"/>
      <c r="K59" s="78"/>
      <c r="L59" s="77"/>
      <c r="M59" s="78"/>
      <c r="N59" s="77"/>
      <c r="O59" s="68"/>
      <c r="P59" s="8"/>
      <c r="Q59" s="8"/>
      <c r="R59" s="8"/>
    </row>
    <row r="61" spans="1:18" x14ac:dyDescent="0.25">
      <c r="A61" s="220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</row>
  </sheetData>
  <mergeCells count="1">
    <mergeCell ref="A61:R61"/>
  </mergeCells>
  <phoneticPr fontId="0" type="noConversion"/>
  <pageMargins left="0.25" right="0.25" top="0.25" bottom="0.39" header="0" footer="0"/>
  <pageSetup scale="80" orientation="landscape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zoomScaleNormal="100" workbookViewId="0">
      <pane ySplit="9" topLeftCell="A10" activePane="bottomLeft" state="frozen"/>
      <selection activeCell="F24" sqref="F24"/>
      <selection pane="bottomLeft" activeCell="S41" sqref="S41"/>
    </sheetView>
  </sheetViews>
  <sheetFormatPr defaultColWidth="9.109375" defaultRowHeight="13.2" x14ac:dyDescent="0.25"/>
  <cols>
    <col min="1" max="1" width="41.88671875" style="82" customWidth="1"/>
    <col min="2" max="2" width="18.109375" style="82" bestFit="1" customWidth="1"/>
    <col min="3" max="3" width="0.6640625" style="82" customWidth="1"/>
    <col min="4" max="4" width="18.109375" style="82" bestFit="1" customWidth="1"/>
    <col min="5" max="5" width="0.6640625" style="82" customWidth="1"/>
    <col min="6" max="6" width="16.33203125" style="82" bestFit="1" customWidth="1"/>
    <col min="7" max="7" width="0.6640625" style="82" customWidth="1"/>
    <col min="8" max="8" width="7.6640625" style="82" bestFit="1" customWidth="1"/>
    <col min="9" max="9" width="0.6640625" style="82" customWidth="1"/>
    <col min="10" max="16384" width="9.109375" style="82"/>
  </cols>
  <sheetData>
    <row r="1" spans="1:9" ht="13.8" x14ac:dyDescent="0.25">
      <c r="A1" s="1" t="s">
        <v>5</v>
      </c>
      <c r="B1" s="1"/>
      <c r="C1" s="1"/>
      <c r="D1" s="1"/>
      <c r="E1" s="1"/>
      <c r="F1" s="1"/>
      <c r="G1" s="1"/>
      <c r="H1" s="1"/>
      <c r="I1" s="1"/>
    </row>
    <row r="2" spans="1:9" ht="13.8" x14ac:dyDescent="0.25">
      <c r="A2" s="1" t="s">
        <v>6</v>
      </c>
      <c r="B2" s="1"/>
      <c r="C2" s="1"/>
      <c r="D2" s="1"/>
      <c r="E2" s="1"/>
      <c r="F2" s="1"/>
      <c r="G2" s="1"/>
      <c r="H2" s="1"/>
      <c r="I2" s="1"/>
    </row>
    <row r="3" spans="1:9" ht="13.8" x14ac:dyDescent="0.25">
      <c r="A3" s="1" t="s">
        <v>61</v>
      </c>
      <c r="B3" s="1"/>
      <c r="C3" s="1"/>
      <c r="D3" s="1"/>
      <c r="E3" s="1"/>
      <c r="F3" s="1"/>
      <c r="G3" s="1"/>
      <c r="H3" s="1"/>
      <c r="I3" s="1"/>
    </row>
    <row r="4" spans="1:9" x14ac:dyDescent="0.25">
      <c r="A4" s="4" t="s">
        <v>7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6" t="s">
        <v>8</v>
      </c>
      <c r="B5" s="101"/>
      <c r="C5" s="106"/>
      <c r="D5" s="106"/>
      <c r="E5" s="101"/>
      <c r="F5" s="101"/>
      <c r="G5" s="101"/>
      <c r="H5" s="101"/>
      <c r="I5" s="101"/>
    </row>
    <row r="6" spans="1:9" x14ac:dyDescent="0.25">
      <c r="A6" s="9" t="s">
        <v>8</v>
      </c>
      <c r="B6" s="106"/>
      <c r="C6" s="106"/>
      <c r="D6" s="106"/>
      <c r="E6" s="106"/>
      <c r="F6" s="107" t="s">
        <v>59</v>
      </c>
      <c r="G6" s="107"/>
      <c r="H6" s="107"/>
      <c r="I6" s="108"/>
    </row>
    <row r="7" spans="1:9" x14ac:dyDescent="0.25">
      <c r="A7" s="110"/>
      <c r="B7" s="111" t="s">
        <v>11</v>
      </c>
      <c r="C7" s="106"/>
      <c r="D7" s="111" t="s">
        <v>11</v>
      </c>
      <c r="E7" s="106"/>
      <c r="F7" s="106"/>
      <c r="G7" s="106"/>
      <c r="H7" s="106"/>
      <c r="I7" s="106"/>
    </row>
    <row r="8" spans="1:9" ht="13.2" hidden="1" customHeight="1" x14ac:dyDescent="0.25">
      <c r="A8" s="110"/>
      <c r="B8" s="110"/>
      <c r="C8" s="106"/>
      <c r="D8" s="110"/>
      <c r="E8" s="108"/>
      <c r="F8" s="133"/>
      <c r="G8" s="108"/>
      <c r="H8" s="108"/>
      <c r="I8" s="108"/>
    </row>
    <row r="9" spans="1:9" ht="12.75" customHeight="1" x14ac:dyDescent="0.25">
      <c r="A9" s="23" t="s">
        <v>12</v>
      </c>
      <c r="B9" s="86">
        <v>2023</v>
      </c>
      <c r="C9" s="106"/>
      <c r="D9" s="86">
        <v>2022</v>
      </c>
      <c r="E9" s="106"/>
      <c r="F9" s="85" t="s">
        <v>14</v>
      </c>
      <c r="G9" s="106"/>
      <c r="H9" s="85" t="s">
        <v>3</v>
      </c>
      <c r="I9" s="112"/>
    </row>
    <row r="10" spans="1:9" ht="6.6" customHeight="1" x14ac:dyDescent="0.25">
      <c r="A10" s="30"/>
      <c r="B10" s="29"/>
      <c r="C10" s="30"/>
      <c r="D10" s="29"/>
      <c r="E10" s="30"/>
      <c r="F10" s="29"/>
      <c r="G10" s="30"/>
      <c r="H10" s="29"/>
      <c r="I10" s="29"/>
    </row>
    <row r="11" spans="1:9" x14ac:dyDescent="0.25">
      <c r="A11" s="65" t="s">
        <v>15</v>
      </c>
      <c r="B11" s="32">
        <v>1481768904.28</v>
      </c>
      <c r="C11" s="32"/>
      <c r="D11" s="32">
        <v>1376502376.1800001</v>
      </c>
      <c r="E11" s="32"/>
      <c r="F11" s="32">
        <f>B11-D11</f>
        <v>105266528.0999999</v>
      </c>
      <c r="G11" s="54"/>
      <c r="H11" s="34">
        <f>IF(D11=0,"n/a",IF(AND(F11/D11&lt;1,F11/D11&gt;-1),F11/D11,"n/a"))</f>
        <v>7.6473916733896433E-2</v>
      </c>
      <c r="I11" s="36"/>
    </row>
    <row r="12" spans="1:9" x14ac:dyDescent="0.25">
      <c r="A12" s="65" t="s">
        <v>16</v>
      </c>
      <c r="B12" s="39">
        <v>1057448365.64</v>
      </c>
      <c r="C12" s="39"/>
      <c r="D12" s="39">
        <v>965494728.38</v>
      </c>
      <c r="E12" s="39"/>
      <c r="F12" s="39">
        <f>B12-D12</f>
        <v>91953637.25999999</v>
      </c>
      <c r="G12" s="39"/>
      <c r="H12" s="34">
        <f>IF(D12=0,"n/a",IF(AND(F12/D12&lt;1,F12/D12&gt;-1),F12/D12,"n/a"))</f>
        <v>9.523991644603659E-2</v>
      </c>
      <c r="I12" s="36"/>
    </row>
    <row r="13" spans="1:9" x14ac:dyDescent="0.25">
      <c r="A13" s="65" t="s">
        <v>17</v>
      </c>
      <c r="B13" s="39">
        <v>121926448.31</v>
      </c>
      <c r="C13" s="39"/>
      <c r="D13" s="39">
        <v>115058794.47</v>
      </c>
      <c r="E13" s="39"/>
      <c r="F13" s="39">
        <f>B13-D13</f>
        <v>6867653.8400000036</v>
      </c>
      <c r="G13" s="39"/>
      <c r="H13" s="34">
        <f>IF(D13=0,"n/a",IF(AND(F13/D13&lt;1,F13/D13&gt;-1),F13/D13,"n/a"))</f>
        <v>5.9688213070845708E-2</v>
      </c>
      <c r="I13" s="36"/>
    </row>
    <row r="14" spans="1:9" x14ac:dyDescent="0.25">
      <c r="A14" s="65" t="s">
        <v>18</v>
      </c>
      <c r="B14" s="39">
        <v>20646196.84</v>
      </c>
      <c r="C14" s="39"/>
      <c r="D14" s="39">
        <v>17570430.25</v>
      </c>
      <c r="E14" s="39"/>
      <c r="F14" s="39">
        <f>B14-D14</f>
        <v>3075766.59</v>
      </c>
      <c r="G14" s="39"/>
      <c r="H14" s="34">
        <f>IF(D14=0,"n/a",IF(AND(F14/D14&lt;1,F14/D14&gt;-1),F14/D14,"n/a"))</f>
        <v>0.17505357274902245</v>
      </c>
      <c r="I14" s="36"/>
    </row>
    <row r="15" spans="1:9" x14ac:dyDescent="0.25">
      <c r="A15" s="65" t="s">
        <v>19</v>
      </c>
      <c r="B15" s="39">
        <v>336960.81</v>
      </c>
      <c r="C15" s="42"/>
      <c r="D15" s="39">
        <v>346251.71</v>
      </c>
      <c r="E15" s="39"/>
      <c r="F15" s="39">
        <f>B15-D15</f>
        <v>-9290.9000000000233</v>
      </c>
      <c r="G15" s="42"/>
      <c r="H15" s="34">
        <f>IF(D15=0,"n/a",IF(AND(F15/D15&lt;1,F15/D15&gt;-1),F15/D15,"n/a"))</f>
        <v>-2.6832791670545173E-2</v>
      </c>
      <c r="I15" s="43"/>
    </row>
    <row r="16" spans="1:9" ht="8.4" customHeight="1" x14ac:dyDescent="0.25">
      <c r="A16" s="30"/>
      <c r="B16" s="92"/>
      <c r="C16" s="39"/>
      <c r="D16" s="92"/>
      <c r="E16" s="39"/>
      <c r="F16" s="92"/>
      <c r="G16" s="39"/>
      <c r="H16" s="44" t="s">
        <v>8</v>
      </c>
      <c r="I16" s="36"/>
    </row>
    <row r="17" spans="1:9" x14ac:dyDescent="0.25">
      <c r="A17" s="58" t="s">
        <v>20</v>
      </c>
      <c r="B17" s="93">
        <f>SUM(B11:B16)</f>
        <v>2682126875.8800001</v>
      </c>
      <c r="C17" s="39"/>
      <c r="D17" s="93">
        <f>SUM(D11:D16)</f>
        <v>2474972580.9899998</v>
      </c>
      <c r="E17" s="39"/>
      <c r="F17" s="93">
        <f>SUM(F11:F16)</f>
        <v>207154294.8899999</v>
      </c>
      <c r="G17" s="39"/>
      <c r="H17" s="57">
        <f>IF(D17=0,"n/a",IF(AND(F17/D17&lt;1,F17/D17&gt;-1),F17/D17,"n/a"))</f>
        <v>8.369963226305209E-2</v>
      </c>
      <c r="I17" s="36"/>
    </row>
    <row r="18" spans="1:9" x14ac:dyDescent="0.25">
      <c r="A18" s="65" t="s">
        <v>21</v>
      </c>
      <c r="B18" s="39">
        <v>24047227.199999999</v>
      </c>
      <c r="C18" s="39"/>
      <c r="D18" s="39">
        <v>21487689.23</v>
      </c>
      <c r="E18" s="39"/>
      <c r="F18" s="39">
        <f>B18-D18</f>
        <v>2559537.9699999988</v>
      </c>
      <c r="G18" s="39"/>
      <c r="H18" s="47">
        <f>IF(D18=0,"n/a",IF(AND(F18/D18&lt;1,F18/D18&gt;-1),F18/D18,"n/a"))</f>
        <v>0.11911648305237514</v>
      </c>
      <c r="I18" s="43"/>
    </row>
    <row r="19" spans="1:9" x14ac:dyDescent="0.25">
      <c r="A19" s="65" t="s">
        <v>22</v>
      </c>
      <c r="B19" s="39">
        <v>534525522.49000001</v>
      </c>
      <c r="C19" s="39"/>
      <c r="D19" s="39">
        <v>209740188.69999999</v>
      </c>
      <c r="E19" s="39"/>
      <c r="F19" s="39">
        <f>B19-D19</f>
        <v>324785333.79000002</v>
      </c>
      <c r="G19" s="39"/>
      <c r="H19" s="47" t="str">
        <f>IF(D19=0,"n/a",IF(AND(F19/D19&lt;1,F19/D19&gt;-1),F19/D19,"n/a"))</f>
        <v>n/a</v>
      </c>
      <c r="I19" s="36"/>
    </row>
    <row r="20" spans="1:9" ht="6" customHeight="1" x14ac:dyDescent="0.25">
      <c r="A20" s="30"/>
      <c r="B20" s="113"/>
      <c r="C20" s="114"/>
      <c r="D20" s="113"/>
      <c r="E20" s="114"/>
      <c r="F20" s="113"/>
      <c r="G20" s="114"/>
      <c r="H20" s="113" t="s">
        <v>8</v>
      </c>
      <c r="I20" s="115"/>
    </row>
    <row r="21" spans="1:9" x14ac:dyDescent="0.25">
      <c r="A21" s="53" t="s">
        <v>23</v>
      </c>
      <c r="B21" s="39">
        <f>SUM(B17:B19)</f>
        <v>3240699625.5699997</v>
      </c>
      <c r="C21" s="39"/>
      <c r="D21" s="39">
        <f>SUM(D17:D19)</f>
        <v>2706200458.9199996</v>
      </c>
      <c r="E21" s="39"/>
      <c r="F21" s="39">
        <f>SUM(F17:F19)</f>
        <v>534499166.64999992</v>
      </c>
      <c r="G21" s="39"/>
      <c r="H21" s="47">
        <f>IF(D21=0,"n/a",IF(AND(F21/D21&lt;1,F21/D21&gt;-1),F21/D21,"n/a"))</f>
        <v>0.19750908137208351</v>
      </c>
      <c r="I21" s="36"/>
    </row>
    <row r="22" spans="1:9" ht="6.6" customHeight="1" x14ac:dyDescent="0.25">
      <c r="A22" s="55"/>
      <c r="B22" s="42"/>
      <c r="C22" s="42"/>
      <c r="D22" s="42"/>
      <c r="E22" s="42"/>
      <c r="F22" s="42"/>
      <c r="G22" s="42"/>
      <c r="H22" s="56" t="s">
        <v>8</v>
      </c>
      <c r="I22" s="43"/>
    </row>
    <row r="23" spans="1:9" x14ac:dyDescent="0.25">
      <c r="A23" s="65" t="s">
        <v>32</v>
      </c>
      <c r="B23" s="39">
        <v>80902625.459999993</v>
      </c>
      <c r="C23" s="42"/>
      <c r="D23" s="39">
        <v>99347577.170000002</v>
      </c>
      <c r="E23" s="42"/>
      <c r="F23" s="39">
        <f>B23-D23</f>
        <v>-18444951.710000008</v>
      </c>
      <c r="G23" s="42"/>
      <c r="H23" s="47">
        <f>IF(D23=0,"n/a",IF(AND(F23/D23&lt;1,F23/D23&gt;-1),F23/D23,"n/a"))</f>
        <v>-0.18566081061481418</v>
      </c>
      <c r="I23" s="43"/>
    </row>
    <row r="24" spans="1:9" x14ac:dyDescent="0.25">
      <c r="A24" s="65" t="s">
        <v>1</v>
      </c>
      <c r="B24" s="39">
        <v>24757269.050000001</v>
      </c>
      <c r="C24" s="42"/>
      <c r="D24" s="39">
        <v>23525917.829999998</v>
      </c>
      <c r="E24" s="42"/>
      <c r="F24" s="39">
        <f>B24-D24</f>
        <v>1231351.2200000025</v>
      </c>
      <c r="G24" s="42"/>
      <c r="H24" s="47">
        <f>IF(D24=0,"n/a",IF(AND(F24/D24&lt;1,F24/D24&gt;-1),F24/D24,"n/a"))</f>
        <v>5.234019896260101E-2</v>
      </c>
      <c r="I24" s="43"/>
    </row>
    <row r="25" spans="1:9" x14ac:dyDescent="0.25">
      <c r="A25" s="65" t="s">
        <v>37</v>
      </c>
      <c r="B25" s="39">
        <v>-24988177.73</v>
      </c>
      <c r="C25" s="42"/>
      <c r="D25" s="39">
        <v>-51433296.850000001</v>
      </c>
      <c r="E25" s="42"/>
      <c r="F25" s="39">
        <f>B25-D25</f>
        <v>26445119.120000001</v>
      </c>
      <c r="G25" s="42"/>
      <c r="H25" s="47">
        <f>IF(D25=0,"n/a",IF(AND(F25/D25&lt;1,F25/D25&gt;-1),F25/D25,"n/a"))</f>
        <v>-0.5141634065792926</v>
      </c>
      <c r="I25" s="43"/>
    </row>
    <row r="26" spans="1:9" x14ac:dyDescent="0.25">
      <c r="A26" s="65" t="s">
        <v>33</v>
      </c>
      <c r="B26" s="93">
        <v>36460706.990000002</v>
      </c>
      <c r="C26" s="42"/>
      <c r="D26" s="93">
        <v>23012272.530000001</v>
      </c>
      <c r="E26" s="42"/>
      <c r="F26" s="93">
        <f>B26-D26</f>
        <v>13448434.460000001</v>
      </c>
      <c r="G26" s="42"/>
      <c r="H26" s="57">
        <f>IF(D26=0,"n/a",IF(AND(F26/D26&lt;1,F26/D26&gt;-1),F26/D26,"n/a"))</f>
        <v>0.58440271131275356</v>
      </c>
      <c r="I26" s="43"/>
    </row>
    <row r="27" spans="1:9" x14ac:dyDescent="0.25">
      <c r="A27" s="65" t="s">
        <v>2</v>
      </c>
      <c r="B27" s="93">
        <f>SUM(B23:B26)</f>
        <v>117132423.76999998</v>
      </c>
      <c r="C27" s="39"/>
      <c r="D27" s="93">
        <f>SUM(D23:D26)</f>
        <v>94452470.680000007</v>
      </c>
      <c r="E27" s="39"/>
      <c r="F27" s="93">
        <f>SUM(F23:F26)</f>
        <v>22679953.089999996</v>
      </c>
      <c r="G27" s="39"/>
      <c r="H27" s="57">
        <f>IF(D27=0,"n/a",IF(AND(F27/D27&lt;1,F27/D27&gt;-1),F27/D27,"n/a"))</f>
        <v>0.24012027347424802</v>
      </c>
      <c r="I27" s="36"/>
    </row>
    <row r="28" spans="1:9" ht="6.6" customHeight="1" x14ac:dyDescent="0.25">
      <c r="A28" s="55"/>
      <c r="B28" s="88"/>
      <c r="C28" s="88"/>
      <c r="D28" s="88"/>
      <c r="E28" s="88"/>
      <c r="F28" s="88"/>
      <c r="G28" s="42"/>
      <c r="H28" s="56" t="s">
        <v>8</v>
      </c>
      <c r="I28" s="43"/>
    </row>
    <row r="29" spans="1:9" ht="13.8" thickBot="1" x14ac:dyDescent="0.3">
      <c r="A29" s="58" t="s">
        <v>24</v>
      </c>
      <c r="B29" s="59">
        <f>+B27+B21</f>
        <v>3357832049.3399997</v>
      </c>
      <c r="C29" s="32"/>
      <c r="D29" s="59">
        <f>+D27+D21</f>
        <v>2800652929.5999994</v>
      </c>
      <c r="E29" s="32"/>
      <c r="F29" s="59">
        <f>+F27+F21</f>
        <v>557179119.73999989</v>
      </c>
      <c r="G29" s="39"/>
      <c r="H29" s="60">
        <f>IF(D29=0,"n/a",IF(AND(F29/D29&lt;1,F29/D29&gt;-1),F29/D29,"n/a"))</f>
        <v>0.19894615068193347</v>
      </c>
      <c r="I29" s="36"/>
    </row>
    <row r="30" spans="1:9" ht="4.2" customHeight="1" thickTop="1" x14ac:dyDescent="0.25">
      <c r="A30" s="65"/>
      <c r="B30" s="88"/>
      <c r="C30" s="32"/>
      <c r="D30" s="88"/>
      <c r="E30" s="32"/>
      <c r="F30" s="88"/>
      <c r="G30" s="39"/>
      <c r="H30" s="62"/>
      <c r="I30" s="36"/>
    </row>
    <row r="31" spans="1:9" ht="13.2" customHeight="1" x14ac:dyDescent="0.25">
      <c r="A31" s="30"/>
      <c r="B31" s="116"/>
      <c r="C31" s="116"/>
      <c r="D31" s="116"/>
      <c r="E31" s="116"/>
      <c r="F31" s="116"/>
      <c r="G31" s="117"/>
      <c r="H31" s="39"/>
      <c r="I31" s="118"/>
    </row>
    <row r="32" spans="1:9" x14ac:dyDescent="0.25">
      <c r="A32" s="65" t="s">
        <v>34</v>
      </c>
      <c r="B32" s="32">
        <v>106345085.45</v>
      </c>
      <c r="C32" s="32"/>
      <c r="D32" s="32">
        <v>96810469.730000004</v>
      </c>
      <c r="E32" s="32"/>
      <c r="F32" s="32"/>
      <c r="G32" s="39"/>
      <c r="H32" s="39"/>
      <c r="I32" s="54"/>
    </row>
    <row r="33" spans="1:9" x14ac:dyDescent="0.25">
      <c r="A33" s="65" t="s">
        <v>26</v>
      </c>
      <c r="B33" s="39">
        <v>-80335319.079999998</v>
      </c>
      <c r="C33" s="39"/>
      <c r="D33" s="39">
        <v>-81907331.840000004</v>
      </c>
      <c r="E33" s="32"/>
      <c r="F33" s="32"/>
      <c r="G33" s="39"/>
      <c r="H33" s="39"/>
      <c r="I33" s="36"/>
    </row>
    <row r="34" spans="1:9" ht="12" customHeight="1" x14ac:dyDescent="0.25">
      <c r="A34" s="65" t="s">
        <v>27</v>
      </c>
      <c r="B34" s="39">
        <v>105661951.65000001</v>
      </c>
      <c r="C34" s="64"/>
      <c r="D34" s="39">
        <v>94079081.909999996</v>
      </c>
      <c r="E34" s="90"/>
      <c r="F34" s="90"/>
      <c r="G34" s="64"/>
      <c r="H34" s="64"/>
      <c r="I34" s="30"/>
    </row>
    <row r="35" spans="1:9" x14ac:dyDescent="0.25">
      <c r="A35" s="65" t="s">
        <v>35</v>
      </c>
      <c r="B35" s="39">
        <v>-7246325.6100000003</v>
      </c>
      <c r="C35" s="39"/>
      <c r="D35" s="39">
        <v>-30184492.859999999</v>
      </c>
      <c r="E35" s="32"/>
      <c r="F35" s="32"/>
      <c r="G35" s="39"/>
      <c r="H35" s="39"/>
      <c r="I35" s="54"/>
    </row>
    <row r="36" spans="1:9" x14ac:dyDescent="0.25">
      <c r="A36" s="65" t="s">
        <v>47</v>
      </c>
      <c r="B36" s="39">
        <v>46069195.799999997</v>
      </c>
      <c r="C36" s="39"/>
      <c r="D36" s="39">
        <v>46275346.359999999</v>
      </c>
      <c r="E36" s="32"/>
      <c r="F36" s="32"/>
      <c r="G36" s="39"/>
      <c r="H36" s="39"/>
      <c r="I36" s="54"/>
    </row>
    <row r="37" spans="1:9" x14ac:dyDescent="0.25">
      <c r="A37" s="65" t="s">
        <v>48</v>
      </c>
      <c r="B37" s="39">
        <v>21399297.59</v>
      </c>
      <c r="C37" s="39"/>
      <c r="D37" s="39">
        <v>70934645.030000001</v>
      </c>
      <c r="E37" s="32"/>
      <c r="F37" s="32"/>
      <c r="G37" s="39"/>
      <c r="H37" s="39"/>
      <c r="I37" s="54"/>
    </row>
    <row r="38" spans="1:9" x14ac:dyDescent="0.25">
      <c r="A38" s="65" t="s">
        <v>28</v>
      </c>
      <c r="B38" s="39">
        <v>54708697.350000001</v>
      </c>
      <c r="C38" s="39"/>
      <c r="D38" s="39">
        <v>27724992.170000002</v>
      </c>
      <c r="E38" s="32"/>
      <c r="F38" s="32"/>
      <c r="G38" s="39"/>
      <c r="H38" s="39"/>
      <c r="I38" s="54"/>
    </row>
    <row r="39" spans="1:9" x14ac:dyDescent="0.25">
      <c r="A39" s="65" t="s">
        <v>30</v>
      </c>
      <c r="B39" s="39">
        <v>0</v>
      </c>
      <c r="C39" s="39"/>
      <c r="D39" s="39">
        <v>0</v>
      </c>
      <c r="E39" s="32"/>
      <c r="F39" s="32"/>
      <c r="G39" s="39"/>
      <c r="H39" s="39"/>
      <c r="I39" s="54"/>
    </row>
    <row r="40" spans="1:9" x14ac:dyDescent="0.25">
      <c r="A40" s="65" t="s">
        <v>36</v>
      </c>
      <c r="B40" s="39">
        <v>-120494.38</v>
      </c>
      <c r="C40" s="39"/>
      <c r="D40" s="39">
        <v>-576221.74</v>
      </c>
      <c r="E40" s="32"/>
      <c r="F40" s="32"/>
      <c r="G40" s="39"/>
      <c r="H40" s="39"/>
      <c r="I40" s="54"/>
    </row>
    <row r="41" spans="1:9" x14ac:dyDescent="0.25">
      <c r="A41" s="65" t="s">
        <v>49</v>
      </c>
      <c r="B41" s="39">
        <v>-41801261.270000003</v>
      </c>
      <c r="C41" s="39"/>
      <c r="D41" s="39">
        <v>-13741776.890000001</v>
      </c>
      <c r="E41" s="32"/>
      <c r="F41" s="32"/>
      <c r="G41" s="39"/>
      <c r="H41" s="39"/>
      <c r="I41" s="54"/>
    </row>
    <row r="42" spans="1:9" x14ac:dyDescent="0.25">
      <c r="A42" s="65" t="s">
        <v>55</v>
      </c>
      <c r="B42" s="39">
        <v>33355803.280000001</v>
      </c>
      <c r="C42" s="39"/>
      <c r="D42" s="39">
        <v>24547896.350000001</v>
      </c>
      <c r="E42" s="32"/>
      <c r="F42" s="32"/>
      <c r="G42" s="39"/>
      <c r="H42" s="39"/>
      <c r="I42" s="54"/>
    </row>
    <row r="43" spans="1:9" x14ac:dyDescent="0.25">
      <c r="A43" s="65" t="s">
        <v>56</v>
      </c>
      <c r="B43" s="39">
        <v>-1080551.56</v>
      </c>
      <c r="C43" s="39"/>
      <c r="D43" s="39">
        <v>-155230.87</v>
      </c>
      <c r="E43" s="32"/>
      <c r="F43" s="32"/>
      <c r="G43" s="39"/>
      <c r="H43" s="39"/>
      <c r="I43" s="54"/>
    </row>
    <row r="44" spans="1:9" x14ac:dyDescent="0.25">
      <c r="A44" s="65" t="s">
        <v>38</v>
      </c>
      <c r="B44" s="39">
        <v>51061884.450000003</v>
      </c>
      <c r="C44" s="39"/>
      <c r="D44" s="39">
        <v>57629206.43</v>
      </c>
      <c r="E44" s="32"/>
      <c r="F44" s="32"/>
      <c r="G44" s="39"/>
      <c r="H44" s="39"/>
      <c r="I44" s="54"/>
    </row>
    <row r="45" spans="1:9" x14ac:dyDescent="0.25">
      <c r="A45" s="65" t="s">
        <v>50</v>
      </c>
      <c r="B45" s="39">
        <v>25329245.859999999</v>
      </c>
      <c r="C45" s="39"/>
      <c r="D45" s="39">
        <v>0</v>
      </c>
      <c r="E45" s="32"/>
      <c r="F45" s="32"/>
      <c r="G45" s="39"/>
      <c r="H45" s="39"/>
      <c r="I45" s="54"/>
    </row>
    <row r="46" spans="1:9" x14ac:dyDescent="0.25">
      <c r="A46" s="65" t="s">
        <v>57</v>
      </c>
      <c r="B46" s="39">
        <v>1600593.12</v>
      </c>
      <c r="C46" s="39"/>
      <c r="D46" s="39">
        <v>0</v>
      </c>
      <c r="E46" s="32"/>
      <c r="F46" s="32"/>
      <c r="G46" s="39"/>
      <c r="H46" s="39"/>
      <c r="I46" s="54"/>
    </row>
    <row r="47" spans="1:9" x14ac:dyDescent="0.25">
      <c r="A47" s="65" t="s">
        <v>51</v>
      </c>
      <c r="B47" s="39">
        <v>38944795.020000003</v>
      </c>
      <c r="C47" s="39"/>
      <c r="D47" s="39">
        <v>0</v>
      </c>
      <c r="E47" s="32"/>
      <c r="F47" s="32"/>
      <c r="G47" s="39"/>
      <c r="H47" s="39"/>
      <c r="I47" s="54"/>
    </row>
    <row r="48" spans="1:9" x14ac:dyDescent="0.25">
      <c r="A48" s="65" t="s">
        <v>52</v>
      </c>
      <c r="B48" s="39">
        <v>132153736.34999999</v>
      </c>
      <c r="C48" s="39"/>
      <c r="D48" s="39">
        <v>0</v>
      </c>
      <c r="E48" s="32"/>
      <c r="F48" s="32"/>
      <c r="G48" s="39"/>
      <c r="H48" s="39"/>
      <c r="I48" s="54"/>
    </row>
    <row r="49" spans="1:9" ht="12.75" customHeight="1" x14ac:dyDescent="0.25">
      <c r="A49" s="65" t="s">
        <v>53</v>
      </c>
      <c r="B49" s="39">
        <v>66370414.810000002</v>
      </c>
      <c r="C49" s="39"/>
      <c r="D49" s="39">
        <v>0</v>
      </c>
      <c r="E49" s="32"/>
      <c r="F49" s="32"/>
      <c r="G49" s="39"/>
      <c r="H49" s="39"/>
      <c r="I49" s="54"/>
    </row>
    <row r="50" spans="1:9" ht="12.75" customHeight="1" x14ac:dyDescent="0.25">
      <c r="A50" s="65" t="s">
        <v>54</v>
      </c>
      <c r="B50" s="39">
        <v>3355520.54</v>
      </c>
      <c r="C50" s="39"/>
      <c r="D50" s="39">
        <v>0</v>
      </c>
      <c r="E50" s="32"/>
      <c r="F50" s="32"/>
      <c r="G50" s="39"/>
      <c r="H50" s="39"/>
      <c r="I50" s="54"/>
    </row>
    <row r="51" spans="1:9" ht="12.75" customHeight="1" x14ac:dyDescent="0.25">
      <c r="A51" s="65" t="s">
        <v>45</v>
      </c>
      <c r="B51" s="39">
        <v>4447892.6500000004</v>
      </c>
      <c r="C51" s="39"/>
      <c r="D51" s="39">
        <v>0</v>
      </c>
      <c r="E51" s="32"/>
      <c r="F51" s="32"/>
      <c r="G51" s="39"/>
      <c r="H51" s="39"/>
      <c r="I51" s="54"/>
    </row>
    <row r="52" spans="1:9" ht="12.75" customHeight="1" x14ac:dyDescent="0.25">
      <c r="A52" s="65" t="s">
        <v>46</v>
      </c>
      <c r="B52" s="39">
        <v>-16465052.289999999</v>
      </c>
      <c r="C52" s="39"/>
      <c r="D52" s="39">
        <v>-16801216.219999999</v>
      </c>
      <c r="E52" s="32"/>
      <c r="F52" s="32"/>
      <c r="G52" s="39"/>
      <c r="H52" s="39"/>
      <c r="I52" s="54"/>
    </row>
    <row r="53" spans="1:9" ht="12.75" customHeight="1" x14ac:dyDescent="0.25">
      <c r="A53" s="65" t="s">
        <v>42</v>
      </c>
      <c r="B53" s="39">
        <v>-8547182.9499999993</v>
      </c>
      <c r="C53" s="39"/>
      <c r="D53" s="39">
        <v>16315651.140000001</v>
      </c>
      <c r="E53" s="32"/>
      <c r="F53" s="32"/>
      <c r="G53" s="39"/>
      <c r="H53" s="39"/>
      <c r="I53" s="54"/>
    </row>
    <row r="54" spans="1:9" ht="12.75" customHeight="1" x14ac:dyDescent="0.25">
      <c r="A54" s="65"/>
      <c r="B54" s="39"/>
      <c r="C54" s="39"/>
      <c r="D54" s="39"/>
      <c r="E54" s="32"/>
      <c r="F54" s="32"/>
      <c r="G54" s="39"/>
      <c r="H54" s="39"/>
      <c r="I54" s="54"/>
    </row>
    <row r="55" spans="1:9" ht="13.2" customHeight="1" x14ac:dyDescent="0.25">
      <c r="A55" s="65"/>
      <c r="B55" s="119"/>
      <c r="C55" s="119"/>
      <c r="D55" s="119"/>
      <c r="E55" s="119"/>
      <c r="F55" s="121" t="s">
        <v>59</v>
      </c>
      <c r="G55" s="107"/>
      <c r="H55" s="107"/>
      <c r="I55" s="106"/>
    </row>
    <row r="56" spans="1:9" x14ac:dyDescent="0.25">
      <c r="A56" s="106"/>
      <c r="B56" s="122" t="s">
        <v>11</v>
      </c>
      <c r="C56" s="119"/>
      <c r="D56" s="122" t="s">
        <v>11</v>
      </c>
      <c r="E56" s="119"/>
      <c r="F56" s="119"/>
      <c r="G56" s="106"/>
      <c r="H56" s="106"/>
      <c r="I56" s="123"/>
    </row>
    <row r="57" spans="1:9" ht="13.2" customHeight="1" x14ac:dyDescent="0.25">
      <c r="A57" s="23" t="s">
        <v>29</v>
      </c>
      <c r="B57" s="86">
        <v>2023</v>
      </c>
      <c r="C57" s="119"/>
      <c r="D57" s="86">
        <v>2022</v>
      </c>
      <c r="E57" s="119"/>
      <c r="F57" s="134" t="s">
        <v>14</v>
      </c>
      <c r="G57" s="106"/>
      <c r="H57" s="85" t="s">
        <v>3</v>
      </c>
      <c r="I57" s="111"/>
    </row>
    <row r="58" spans="1:9" ht="6" customHeight="1" x14ac:dyDescent="0.25">
      <c r="A58" s="30"/>
      <c r="B58" s="91"/>
      <c r="C58" s="90"/>
      <c r="D58" s="91"/>
      <c r="E58" s="90"/>
      <c r="F58" s="91"/>
      <c r="G58" s="64"/>
      <c r="H58" s="69"/>
      <c r="I58" s="29"/>
    </row>
    <row r="59" spans="1:9" x14ac:dyDescent="0.25">
      <c r="A59" s="65" t="s">
        <v>15</v>
      </c>
      <c r="B59" s="94">
        <v>11551415934.74</v>
      </c>
      <c r="C59" s="94"/>
      <c r="D59" s="95">
        <v>11697336809.299999</v>
      </c>
      <c r="E59" s="94"/>
      <c r="F59" s="94">
        <f>+B59-D59</f>
        <v>-145920874.55999947</v>
      </c>
      <c r="G59" s="70"/>
      <c r="H59" s="47">
        <f t="shared" ref="H59:H67" si="0">IF(D59=0,"n/a",IF(AND(F59/D59&lt;1,F59/D59&gt;-1),F59/D59,"n/a"))</f>
        <v>-1.2474709152940239E-2</v>
      </c>
      <c r="I59" s="71"/>
    </row>
    <row r="60" spans="1:9" ht="12.75" customHeight="1" x14ac:dyDescent="0.25">
      <c r="A60" s="65" t="s">
        <v>16</v>
      </c>
      <c r="B60" s="94">
        <v>8706341466.5300007</v>
      </c>
      <c r="C60" s="94"/>
      <c r="D60" s="95">
        <v>8581181554.8999996</v>
      </c>
      <c r="E60" s="94"/>
      <c r="F60" s="94">
        <f>+B60-D60</f>
        <v>125159911.63000107</v>
      </c>
      <c r="G60" s="70"/>
      <c r="H60" s="47">
        <f t="shared" si="0"/>
        <v>1.4585393728038843E-2</v>
      </c>
      <c r="I60" s="71"/>
    </row>
    <row r="61" spans="1:9" x14ac:dyDescent="0.25">
      <c r="A61" s="65" t="s">
        <v>17</v>
      </c>
      <c r="B61" s="94">
        <v>1074751531.1800001</v>
      </c>
      <c r="C61" s="94"/>
      <c r="D61" s="95">
        <v>1106669525.5999999</v>
      </c>
      <c r="E61" s="94"/>
      <c r="F61" s="94">
        <f>+B61-D61</f>
        <v>-31917994.419999838</v>
      </c>
      <c r="G61" s="70"/>
      <c r="H61" s="47">
        <f t="shared" si="0"/>
        <v>-2.8841486714559116E-2</v>
      </c>
      <c r="I61" s="71"/>
    </row>
    <row r="62" spans="1:9" x14ac:dyDescent="0.25">
      <c r="A62" s="65" t="s">
        <v>18</v>
      </c>
      <c r="B62" s="94">
        <v>71159444.310000002</v>
      </c>
      <c r="C62" s="94"/>
      <c r="D62" s="95">
        <v>68047172.959999993</v>
      </c>
      <c r="E62" s="94"/>
      <c r="F62" s="94">
        <f>+B62-D62</f>
        <v>3112271.3500000089</v>
      </c>
      <c r="G62" s="70"/>
      <c r="H62" s="47">
        <f t="shared" si="0"/>
        <v>4.5736967674314524E-2</v>
      </c>
      <c r="I62" s="71"/>
    </row>
    <row r="63" spans="1:9" ht="12.75" customHeight="1" x14ac:dyDescent="0.25">
      <c r="A63" s="104" t="s">
        <v>19</v>
      </c>
      <c r="B63" s="96">
        <v>6941580</v>
      </c>
      <c r="C63" s="96"/>
      <c r="D63" s="96">
        <v>7178520</v>
      </c>
      <c r="E63" s="96"/>
      <c r="F63" s="96">
        <f>+B63-D63</f>
        <v>-236940</v>
      </c>
      <c r="G63" s="105"/>
      <c r="H63" s="57">
        <f t="shared" si="0"/>
        <v>-3.3006803630831985E-2</v>
      </c>
      <c r="I63" s="71"/>
    </row>
    <row r="64" spans="1:9" ht="12.75" customHeight="1" x14ac:dyDescent="0.25">
      <c r="A64" s="53" t="s">
        <v>20</v>
      </c>
      <c r="B64" s="95">
        <f>SUM(B59:B63)</f>
        <v>21410609956.760002</v>
      </c>
      <c r="C64" s="95"/>
      <c r="D64" s="95">
        <f>SUM(D59:D63)</f>
        <v>21460413582.759995</v>
      </c>
      <c r="E64" s="95"/>
      <c r="F64" s="95">
        <f>SUM(F59:F63)</f>
        <v>-49803625.999998227</v>
      </c>
      <c r="G64" s="73"/>
      <c r="H64" s="47">
        <f t="shared" si="0"/>
        <v>-2.3207206985054315E-3</v>
      </c>
      <c r="I64" s="71"/>
    </row>
    <row r="65" spans="1:9" x14ac:dyDescent="0.25">
      <c r="A65" s="65" t="s">
        <v>21</v>
      </c>
      <c r="B65" s="94">
        <v>2260205096.8200002</v>
      </c>
      <c r="C65" s="95"/>
      <c r="D65" s="94">
        <v>2283850665.8699999</v>
      </c>
      <c r="E65" s="95"/>
      <c r="F65" s="94">
        <f>+B65-D65</f>
        <v>-23645569.049999714</v>
      </c>
      <c r="G65" s="73"/>
      <c r="H65" s="47">
        <f t="shared" si="0"/>
        <v>-1.0353377917111878E-2</v>
      </c>
      <c r="I65" s="71"/>
    </row>
    <row r="66" spans="1:9" x14ac:dyDescent="0.25">
      <c r="A66" s="104" t="s">
        <v>22</v>
      </c>
      <c r="B66" s="96">
        <v>6482447612</v>
      </c>
      <c r="C66" s="96"/>
      <c r="D66" s="96">
        <v>3174403748</v>
      </c>
      <c r="E66" s="96"/>
      <c r="F66" s="96">
        <f>+B66-D66</f>
        <v>3308043864</v>
      </c>
      <c r="G66" s="105"/>
      <c r="H66" s="57" t="str">
        <f t="shared" si="0"/>
        <v>n/a</v>
      </c>
      <c r="I66" s="71"/>
    </row>
    <row r="67" spans="1:9" ht="13.8" thickBot="1" x14ac:dyDescent="0.3">
      <c r="A67" s="58" t="s">
        <v>44</v>
      </c>
      <c r="B67" s="98">
        <f>SUM(B64:B66)</f>
        <v>30153262665.580002</v>
      </c>
      <c r="C67" s="94"/>
      <c r="D67" s="98">
        <f>SUM(D64:D66)</f>
        <v>26918667996.629993</v>
      </c>
      <c r="E67" s="94"/>
      <c r="F67" s="98">
        <f>SUM(F64:F66)</f>
        <v>3234594668.9500022</v>
      </c>
      <c r="G67" s="70"/>
      <c r="H67" s="60">
        <f t="shared" si="0"/>
        <v>0.12016176540960155</v>
      </c>
      <c r="I67" s="71"/>
    </row>
    <row r="68" spans="1:9" ht="13.8" thickTop="1" x14ac:dyDescent="0.25">
      <c r="A68" s="106"/>
      <c r="B68" s="135"/>
      <c r="C68" s="120"/>
      <c r="D68" s="135"/>
      <c r="E68" s="120"/>
      <c r="F68" s="135"/>
      <c r="G68" s="130"/>
      <c r="H68" s="129"/>
      <c r="I68" s="123"/>
    </row>
    <row r="69" spans="1:9" x14ac:dyDescent="0.25">
      <c r="B69" s="84"/>
      <c r="C69" s="84"/>
      <c r="D69" s="84"/>
      <c r="E69" s="84"/>
      <c r="F69" s="84"/>
    </row>
    <row r="70" spans="1:9" x14ac:dyDescent="0.25">
      <c r="A70" s="131"/>
      <c r="B70" s="132"/>
      <c r="C70" s="132"/>
      <c r="D70" s="132"/>
      <c r="E70" s="132"/>
      <c r="F70" s="132"/>
      <c r="G70" s="132"/>
      <c r="H70" s="132"/>
      <c r="I70" s="132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077ED34EBB0947BCA55086DF04947E" ma:contentTypeVersion="24" ma:contentTypeDescription="" ma:contentTypeScope="" ma:versionID="6a2bce0aa71b53c545370b03eb74b2b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2023-11-14T08:00:00+00:00</OpenedDate>
    <SignificantOrder xmlns="dc463f71-b30c-4ab2-9473-d307f9d35888">false</SignificantOrder>
    <Date1 xmlns="dc463f71-b30c-4ab2-9473-d307f9d35888">2023-11-14T08:00:00+00:00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230931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047C551-9D7D-4E5E-B8DC-989EE495DF71}"/>
</file>

<file path=customXml/itemProps2.xml><?xml version="1.0" encoding="utf-8"?>
<ds:datastoreItem xmlns:ds="http://schemas.openxmlformats.org/officeDocument/2006/customXml" ds:itemID="{01A3B769-9511-48FF-A1DF-BA5FCB6FDF2A}"/>
</file>

<file path=customXml/itemProps3.xml><?xml version="1.0" encoding="utf-8"?>
<ds:datastoreItem xmlns:ds="http://schemas.openxmlformats.org/officeDocument/2006/customXml" ds:itemID="{B1D74984-97A9-47D7-AE95-4A00036F18C6}"/>
</file>

<file path=customXml/itemProps4.xml><?xml version="1.0" encoding="utf-8"?>
<ds:datastoreItem xmlns:ds="http://schemas.openxmlformats.org/officeDocument/2006/customXml" ds:itemID="{BFE151D9-CC8A-4591-8325-48DCD2D08F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07-2023 SOE</vt:lpstr>
      <vt:lpstr>08-2023 SOE</vt:lpstr>
      <vt:lpstr>09-2023 SOE</vt:lpstr>
      <vt:lpstr>QTD</vt:lpstr>
      <vt:lpstr>12 ME 09-2023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Dyer</dc:creator>
  <cp:lastModifiedBy>Pham, Linh</cp:lastModifiedBy>
  <cp:lastPrinted>2019-07-09T20:39:21Z</cp:lastPrinted>
  <dcterms:created xsi:type="dcterms:W3CDTF">2009-03-09T22:11:49Z</dcterms:created>
  <dcterms:modified xsi:type="dcterms:W3CDTF">2023-11-10T23:48:14Z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Book1</vt:lpwstr>
  </property>
  <property fmtid="{D5CDD505-2E9C-101B-9397-08002B2CF9AE}" pid="3" name="ContentTypeId">
    <vt:lpwstr>0x0101006E56B4D1795A2E4DB2F0B01679ED314A00D4077ED34EBB0947BCA55086DF04947E</vt:lpwstr>
  </property>
  <property fmtid="{D5CDD505-2E9C-101B-9397-08002B2CF9AE}" pid="4" name="_docset_NoMedatataSyncRequired">
    <vt:lpwstr>False</vt:lpwstr>
  </property>
</Properties>
</file>