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E7A33D1-6A53-4F05-BD5C-C06A40685905}" xr6:coauthVersionLast="47" xr6:coauthVersionMax="47" xr10:uidLastSave="{00000000-0000-0000-0000-000000000000}"/>
  <bookViews>
    <workbookView xWindow="-20610" yWindow="3015" windowWidth="20730" windowHeight="11160" xr2:uid="{87BA18F5-7526-4844-A263-DC8DBA8868A1}"/>
  </bookViews>
  <sheets>
    <sheet name="Priceout" sheetId="1" r:id="rId1"/>
    <sheet name="Disposa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CYA1" localSheetId="1">[1]Hidden!$N$11</definedName>
    <definedName name="______________CYA1">#REF!</definedName>
    <definedName name="______________CYA10" localSheetId="1">[1]Hidden!$E$11</definedName>
    <definedName name="______________CYA10">#REF!</definedName>
    <definedName name="______________CYA11" localSheetId="1">[1]Hidden!$P$11</definedName>
    <definedName name="______________CYA11">#REF!</definedName>
    <definedName name="______________CYA2" localSheetId="1">[1]Hidden!$M$11</definedName>
    <definedName name="______________CYA2">#REF!</definedName>
    <definedName name="______________CYA3" localSheetId="1">[1]Hidden!$L$11</definedName>
    <definedName name="______________CYA3">#REF!</definedName>
    <definedName name="______________CYA4" localSheetId="1">[1]Hidden!$K$11</definedName>
    <definedName name="______________CYA4">#REF!</definedName>
    <definedName name="______________CYA5" localSheetId="1">[1]Hidden!$J$11</definedName>
    <definedName name="______________CYA5">#REF!</definedName>
    <definedName name="______________CYA6" localSheetId="1">[1]Hidden!$I$11</definedName>
    <definedName name="______________CYA6">#REF!</definedName>
    <definedName name="______________CYA7" localSheetId="1">[1]Hidden!$H$11</definedName>
    <definedName name="______________CYA7">#REF!</definedName>
    <definedName name="______________CYA8" localSheetId="1">[1]Hidden!$G$11</definedName>
    <definedName name="______________CYA8">#REF!</definedName>
    <definedName name="______________CYA9" localSheetId="1">[1]Hidden!$F$11</definedName>
    <definedName name="______________CYA9">#REF!</definedName>
    <definedName name="______________LYA12" localSheetId="1">[1]Hidden!$O$11</definedName>
    <definedName name="______________LYA12">#REF!</definedName>
    <definedName name="_____________CYA1" localSheetId="1">[1]Hidden!$N$11</definedName>
    <definedName name="_____________CYA1">#REF!</definedName>
    <definedName name="_____________CYA10" localSheetId="1">[1]Hidden!$E$11</definedName>
    <definedName name="_____________CYA10">#REF!</definedName>
    <definedName name="_____________CYA11" localSheetId="1">[1]Hidden!$P$11</definedName>
    <definedName name="_____________CYA11">#REF!</definedName>
    <definedName name="_____________CYA2" localSheetId="1">[1]Hidden!$M$11</definedName>
    <definedName name="_____________CYA2">#REF!</definedName>
    <definedName name="_____________CYA3" localSheetId="1">[1]Hidden!$L$11</definedName>
    <definedName name="_____________CYA3">#REF!</definedName>
    <definedName name="_____________CYA4" localSheetId="1">[1]Hidden!$K$11</definedName>
    <definedName name="_____________CYA4">#REF!</definedName>
    <definedName name="_____________CYA5" localSheetId="1">[1]Hidden!$J$11</definedName>
    <definedName name="_____________CYA5">#REF!</definedName>
    <definedName name="_____________CYA6" localSheetId="1">[1]Hidden!$I$11</definedName>
    <definedName name="_____________CYA6">#REF!</definedName>
    <definedName name="_____________CYA7" localSheetId="1">[1]Hidden!$H$11</definedName>
    <definedName name="_____________CYA7">#REF!</definedName>
    <definedName name="_____________CYA8" localSheetId="1">[1]Hidden!$G$11</definedName>
    <definedName name="_____________CYA8">#REF!</definedName>
    <definedName name="_____________CYA9" localSheetId="1">[1]Hidden!$F$11</definedName>
    <definedName name="_____________CYA9">#REF!</definedName>
    <definedName name="_____________LYA12" localSheetId="1">[1]Hidden!$O$11</definedName>
    <definedName name="_____________LYA12">#REF!</definedName>
    <definedName name="____________CYA1" localSheetId="1">[1]Hidden!$N$11</definedName>
    <definedName name="____________CYA1">#REF!</definedName>
    <definedName name="____________CYA10" localSheetId="1">[1]Hidden!$E$11</definedName>
    <definedName name="____________CYA10">#REF!</definedName>
    <definedName name="____________CYA11" localSheetId="1">[1]Hidden!$P$11</definedName>
    <definedName name="____________CYA11">#REF!</definedName>
    <definedName name="____________CYA2" localSheetId="1">[1]Hidden!$M$11</definedName>
    <definedName name="____________CYA2">#REF!</definedName>
    <definedName name="____________CYA3" localSheetId="1">[1]Hidden!$L$11</definedName>
    <definedName name="____________CYA3">#REF!</definedName>
    <definedName name="____________CYA4" localSheetId="1">[1]Hidden!$K$11</definedName>
    <definedName name="____________CYA4">#REF!</definedName>
    <definedName name="____________CYA5" localSheetId="1">[1]Hidden!$J$11</definedName>
    <definedName name="____________CYA5">#REF!</definedName>
    <definedName name="____________CYA6" localSheetId="1">[1]Hidden!$I$11</definedName>
    <definedName name="____________CYA6">#REF!</definedName>
    <definedName name="____________CYA7" localSheetId="1">[1]Hidden!$H$11</definedName>
    <definedName name="____________CYA7">#REF!</definedName>
    <definedName name="____________CYA8" localSheetId="1">[1]Hidden!$G$11</definedName>
    <definedName name="____________CYA8">#REF!</definedName>
    <definedName name="____________CYA9" localSheetId="1">[1]Hidden!$F$11</definedName>
    <definedName name="____________CYA9">#REF!</definedName>
    <definedName name="____________LYA12" localSheetId="1">[1]Hidden!$O$11</definedName>
    <definedName name="____________LYA12">#REF!</definedName>
    <definedName name="___________CYA1" localSheetId="1">[1]Hidden!$N$11</definedName>
    <definedName name="___________CYA1">#REF!</definedName>
    <definedName name="___________CYA10" localSheetId="1">[1]Hidden!$E$11</definedName>
    <definedName name="___________CYA10">#REF!</definedName>
    <definedName name="___________CYA11" localSheetId="1">[1]Hidden!$P$11</definedName>
    <definedName name="___________CYA11">#REF!</definedName>
    <definedName name="___________CYA2" localSheetId="1">[1]Hidden!$M$11</definedName>
    <definedName name="___________CYA2">#REF!</definedName>
    <definedName name="___________CYA3" localSheetId="1">[1]Hidden!$L$11</definedName>
    <definedName name="___________CYA3">#REF!</definedName>
    <definedName name="___________CYA4" localSheetId="1">[1]Hidden!$K$11</definedName>
    <definedName name="___________CYA4">#REF!</definedName>
    <definedName name="___________CYA5" localSheetId="1">[1]Hidden!$J$11</definedName>
    <definedName name="___________CYA5">#REF!</definedName>
    <definedName name="___________CYA6" localSheetId="1">[1]Hidden!$I$11</definedName>
    <definedName name="___________CYA6">#REF!</definedName>
    <definedName name="___________CYA7" localSheetId="1">[1]Hidden!$H$11</definedName>
    <definedName name="___________CYA7">#REF!</definedName>
    <definedName name="___________CYA8" localSheetId="1">[1]Hidden!$G$11</definedName>
    <definedName name="___________CYA8">#REF!</definedName>
    <definedName name="___________CYA9" localSheetId="1">[1]Hidden!$F$11</definedName>
    <definedName name="___________CYA9">#REF!</definedName>
    <definedName name="___________LYA12" localSheetId="1">[1]Hidden!$O$11</definedName>
    <definedName name="___________LYA12">#REF!</definedName>
    <definedName name="__________CYA1" localSheetId="1">[1]Hidden!$N$11</definedName>
    <definedName name="__________CYA1">#REF!</definedName>
    <definedName name="__________CYA10" localSheetId="1">[1]Hidden!$E$11</definedName>
    <definedName name="__________CYA10">#REF!</definedName>
    <definedName name="__________CYA11" localSheetId="1">[1]Hidden!$P$11</definedName>
    <definedName name="__________CYA11">#REF!</definedName>
    <definedName name="__________CYA2" localSheetId="1">[1]Hidden!$M$11</definedName>
    <definedName name="__________CYA2">#REF!</definedName>
    <definedName name="__________CYA3" localSheetId="1">[1]Hidden!$L$11</definedName>
    <definedName name="__________CYA3">#REF!</definedName>
    <definedName name="__________CYA4" localSheetId="1">[1]Hidden!$K$11</definedName>
    <definedName name="__________CYA4">#REF!</definedName>
    <definedName name="__________CYA5" localSheetId="1">[1]Hidden!$J$11</definedName>
    <definedName name="__________CYA5">#REF!</definedName>
    <definedName name="__________CYA6" localSheetId="1">[1]Hidden!$I$11</definedName>
    <definedName name="__________CYA6">#REF!</definedName>
    <definedName name="__________CYA7" localSheetId="1">[1]Hidden!$H$11</definedName>
    <definedName name="__________CYA7">#REF!</definedName>
    <definedName name="__________CYA8" localSheetId="1">[1]Hidden!$G$11</definedName>
    <definedName name="__________CYA8">#REF!</definedName>
    <definedName name="__________CYA9" localSheetId="1">[1]Hidden!$F$11</definedName>
    <definedName name="__________CYA9">#REF!</definedName>
    <definedName name="__________LYA12" localSheetId="1">[1]Hidden!$O$11</definedName>
    <definedName name="__________LYA12">#REF!</definedName>
    <definedName name="_________CYA1" localSheetId="1">[1]Hidden!$N$11</definedName>
    <definedName name="_________CYA1">#REF!</definedName>
    <definedName name="_________CYA10" localSheetId="1">[1]Hidden!$E$11</definedName>
    <definedName name="_________CYA10">#REF!</definedName>
    <definedName name="_________CYA11" localSheetId="1">[1]Hidden!$P$11</definedName>
    <definedName name="_________CYA11">#REF!</definedName>
    <definedName name="_________CYA2" localSheetId="1">[1]Hidden!$M$11</definedName>
    <definedName name="_________CYA2">#REF!</definedName>
    <definedName name="_________CYA3" localSheetId="1">[1]Hidden!$L$11</definedName>
    <definedName name="_________CYA3">#REF!</definedName>
    <definedName name="_________CYA4" localSheetId="1">[1]Hidden!$K$11</definedName>
    <definedName name="_________CYA4">#REF!</definedName>
    <definedName name="_________CYA5" localSheetId="1">[1]Hidden!$J$11</definedName>
    <definedName name="_________CYA5">#REF!</definedName>
    <definedName name="_________CYA6" localSheetId="1">[1]Hidden!$I$11</definedName>
    <definedName name="_________CYA6">#REF!</definedName>
    <definedName name="_________CYA7" localSheetId="1">[1]Hidden!$H$11</definedName>
    <definedName name="_________CYA7">#REF!</definedName>
    <definedName name="_________CYA8" localSheetId="1">[1]Hidden!$G$11</definedName>
    <definedName name="_________CYA8">#REF!</definedName>
    <definedName name="_________CYA9" localSheetId="1">[1]Hidden!$F$11</definedName>
    <definedName name="_________CYA9">#REF!</definedName>
    <definedName name="_________LYA12" localSheetId="1">[1]Hidden!$O$11</definedName>
    <definedName name="_________LYA12">#REF!</definedName>
    <definedName name="________CYA1" localSheetId="1">[1]Hidden!$N$11</definedName>
    <definedName name="________CYA1">#REF!</definedName>
    <definedName name="________CYA10" localSheetId="1">[1]Hidden!$E$11</definedName>
    <definedName name="________CYA10">#REF!</definedName>
    <definedName name="________CYA11" localSheetId="1">[1]Hidden!$P$11</definedName>
    <definedName name="________CYA11">#REF!</definedName>
    <definedName name="________CYA2" localSheetId="1">[1]Hidden!$M$11</definedName>
    <definedName name="________CYA2">#REF!</definedName>
    <definedName name="________CYA3" localSheetId="1">[1]Hidden!$L$11</definedName>
    <definedName name="________CYA3">#REF!</definedName>
    <definedName name="________CYA4" localSheetId="1">[1]Hidden!$K$11</definedName>
    <definedName name="________CYA4">#REF!</definedName>
    <definedName name="________CYA5" localSheetId="1">[1]Hidden!$J$11</definedName>
    <definedName name="________CYA5">#REF!</definedName>
    <definedName name="________CYA6" localSheetId="1">[1]Hidden!$I$11</definedName>
    <definedName name="________CYA6">#REF!</definedName>
    <definedName name="________CYA7" localSheetId="1">[1]Hidden!$H$11</definedName>
    <definedName name="________CYA7">#REF!</definedName>
    <definedName name="________CYA8" localSheetId="1">[1]Hidden!$G$11</definedName>
    <definedName name="________CYA8">#REF!</definedName>
    <definedName name="________CYA9" localSheetId="1">[1]Hidden!$F$11</definedName>
    <definedName name="________CYA9">#REF!</definedName>
    <definedName name="________LYA12" localSheetId="1">[1]Hidden!$O$11</definedName>
    <definedName name="________LYA12">#REF!</definedName>
    <definedName name="_______CYA1" localSheetId="1">[1]Hidden!$N$11</definedName>
    <definedName name="_______CYA1">#REF!</definedName>
    <definedName name="_______CYA10" localSheetId="1">[1]Hidden!$E$11</definedName>
    <definedName name="_______CYA10">#REF!</definedName>
    <definedName name="_______CYA11" localSheetId="1">[1]Hidden!$P$11</definedName>
    <definedName name="_______CYA11">#REF!</definedName>
    <definedName name="_______CYA2" localSheetId="1">[1]Hidden!$M$11</definedName>
    <definedName name="_______CYA2">#REF!</definedName>
    <definedName name="_______CYA3" localSheetId="1">[1]Hidden!$L$11</definedName>
    <definedName name="_______CYA3">#REF!</definedName>
    <definedName name="_______CYA4" localSheetId="1">[1]Hidden!$K$11</definedName>
    <definedName name="_______CYA4">#REF!</definedName>
    <definedName name="_______CYA5" localSheetId="1">[1]Hidden!$J$11</definedName>
    <definedName name="_______CYA5">#REF!</definedName>
    <definedName name="_______CYA6" localSheetId="1">[1]Hidden!$I$11</definedName>
    <definedName name="_______CYA6">#REF!</definedName>
    <definedName name="_______CYA7" localSheetId="1">[1]Hidden!$H$11</definedName>
    <definedName name="_______CYA7">#REF!</definedName>
    <definedName name="_______CYA8" localSheetId="1">[1]Hidden!$G$11</definedName>
    <definedName name="_______CYA8">#REF!</definedName>
    <definedName name="_______CYA9" localSheetId="1">[1]Hidden!$F$11</definedName>
    <definedName name="_______CYA9">#REF!</definedName>
    <definedName name="_______LYA12" localSheetId="1">[1]Hidden!$O$11</definedName>
    <definedName name="_______LYA12">#REF!</definedName>
    <definedName name="______CYA1" localSheetId="1">[1]Hidden!$N$11</definedName>
    <definedName name="______CYA1">#REF!</definedName>
    <definedName name="______CYA10" localSheetId="1">[1]Hidden!$E$11</definedName>
    <definedName name="______CYA10">#REF!</definedName>
    <definedName name="______CYA11" localSheetId="1">[1]Hidden!$P$11</definedName>
    <definedName name="______CYA11">#REF!</definedName>
    <definedName name="______CYA2" localSheetId="1">[1]Hidden!$M$11</definedName>
    <definedName name="______CYA2">#REF!</definedName>
    <definedName name="______CYA3" localSheetId="1">[1]Hidden!$L$11</definedName>
    <definedName name="______CYA3">#REF!</definedName>
    <definedName name="______CYA4" localSheetId="1">[1]Hidden!$K$11</definedName>
    <definedName name="______CYA4">#REF!</definedName>
    <definedName name="______CYA5" localSheetId="1">[1]Hidden!$J$11</definedName>
    <definedName name="______CYA5">#REF!</definedName>
    <definedName name="______CYA6" localSheetId="1">[1]Hidden!$I$11</definedName>
    <definedName name="______CYA6">#REF!</definedName>
    <definedName name="______CYA7" localSheetId="1">[1]Hidden!$H$11</definedName>
    <definedName name="______CYA7">#REF!</definedName>
    <definedName name="______CYA8" localSheetId="1">[1]Hidden!$G$11</definedName>
    <definedName name="______CYA8">#REF!</definedName>
    <definedName name="______CYA9" localSheetId="1">[1]Hidden!$F$11</definedName>
    <definedName name="______CYA9">#REF!</definedName>
    <definedName name="______LYA12" localSheetId="1">[1]Hidden!$O$11</definedName>
    <definedName name="______LYA12">#REF!</definedName>
    <definedName name="_____CYA1" localSheetId="1">[1]Hidden!$N$11</definedName>
    <definedName name="_____CYA1">#REF!</definedName>
    <definedName name="_____CYA10" localSheetId="1">[1]Hidden!$E$11</definedName>
    <definedName name="_____CYA10">#REF!</definedName>
    <definedName name="_____CYA11" localSheetId="1">[1]Hidden!$P$11</definedName>
    <definedName name="_____CYA11">#REF!</definedName>
    <definedName name="_____CYA2" localSheetId="1">[1]Hidden!$M$11</definedName>
    <definedName name="_____CYA2">#REF!</definedName>
    <definedName name="_____CYA3" localSheetId="1">[1]Hidden!$L$11</definedName>
    <definedName name="_____CYA3">#REF!</definedName>
    <definedName name="_____CYA4" localSheetId="1">[1]Hidden!$K$11</definedName>
    <definedName name="_____CYA4">#REF!</definedName>
    <definedName name="_____CYA5" localSheetId="1">[1]Hidden!$J$11</definedName>
    <definedName name="_____CYA5">#REF!</definedName>
    <definedName name="_____CYA6" localSheetId="1">[1]Hidden!$I$11</definedName>
    <definedName name="_____CYA6">#REF!</definedName>
    <definedName name="_____CYA7" localSheetId="1">[1]Hidden!$H$11</definedName>
    <definedName name="_____CYA7">#REF!</definedName>
    <definedName name="_____CYA8" localSheetId="1">[1]Hidden!$G$11</definedName>
    <definedName name="_____CYA8">#REF!</definedName>
    <definedName name="_____CYA9" localSheetId="1">[1]Hidden!$F$11</definedName>
    <definedName name="_____CYA9">#REF!</definedName>
    <definedName name="_____LYA12" localSheetId="1">[1]Hidden!$O$11</definedName>
    <definedName name="_____LYA12">#REF!</definedName>
    <definedName name="____CYA1" localSheetId="1">[1]Hidden!$N$11</definedName>
    <definedName name="____CYA1">#REF!</definedName>
    <definedName name="____CYA10" localSheetId="1">[1]Hidden!$E$11</definedName>
    <definedName name="____CYA10">#REF!</definedName>
    <definedName name="____CYA11" localSheetId="1">[1]Hidden!$P$11</definedName>
    <definedName name="____CYA11">#REF!</definedName>
    <definedName name="____CYA2" localSheetId="1">[1]Hidden!$M$11</definedName>
    <definedName name="____CYA2">#REF!</definedName>
    <definedName name="____CYA3" localSheetId="1">[1]Hidden!$L$11</definedName>
    <definedName name="____CYA3">#REF!</definedName>
    <definedName name="____CYA4" localSheetId="1">[1]Hidden!$K$11</definedName>
    <definedName name="____CYA4">#REF!</definedName>
    <definedName name="____CYA5" localSheetId="1">[1]Hidden!$J$11</definedName>
    <definedName name="____CYA5">#REF!</definedName>
    <definedName name="____CYA6" localSheetId="1">[1]Hidden!$I$11</definedName>
    <definedName name="____CYA6">#REF!</definedName>
    <definedName name="____CYA7" localSheetId="1">[1]Hidden!$H$11</definedName>
    <definedName name="____CYA7">#REF!</definedName>
    <definedName name="____CYA8" localSheetId="1">[1]Hidden!$G$11</definedName>
    <definedName name="____CYA8">#REF!</definedName>
    <definedName name="____CYA9" localSheetId="1">[1]Hidden!$F$11</definedName>
    <definedName name="____CYA9">#REF!</definedName>
    <definedName name="____LYA12" localSheetId="1">[1]Hidden!$O$11</definedName>
    <definedName name="____LYA12">#REF!</definedName>
    <definedName name="___CYA1" localSheetId="1">[1]Hidden!$N$11</definedName>
    <definedName name="___CYA1">#REF!</definedName>
    <definedName name="___CYA10" localSheetId="1">[1]Hidden!$E$11</definedName>
    <definedName name="___CYA10">#REF!</definedName>
    <definedName name="___CYA11" localSheetId="1">[1]Hidden!$P$11</definedName>
    <definedName name="___CYA11">#REF!</definedName>
    <definedName name="___CYA2" localSheetId="1">[1]Hidden!$M$11</definedName>
    <definedName name="___CYA2">#REF!</definedName>
    <definedName name="___CYA3" localSheetId="1">[1]Hidden!$L$11</definedName>
    <definedName name="___CYA3">#REF!</definedName>
    <definedName name="___CYA4" localSheetId="1">[1]Hidden!$K$11</definedName>
    <definedName name="___CYA4">#REF!</definedName>
    <definedName name="___CYA5" localSheetId="1">[1]Hidden!$J$11</definedName>
    <definedName name="___CYA5">#REF!</definedName>
    <definedName name="___CYA6" localSheetId="1">[1]Hidden!$I$11</definedName>
    <definedName name="___CYA6">#REF!</definedName>
    <definedName name="___CYA7" localSheetId="1">[1]Hidden!$H$11</definedName>
    <definedName name="___CYA7">#REF!</definedName>
    <definedName name="___CYA8" localSheetId="1">[1]Hidden!$G$11</definedName>
    <definedName name="___CYA8">#REF!</definedName>
    <definedName name="___CYA9" localSheetId="1">[1]Hidden!$F$11</definedName>
    <definedName name="___CYA9">#REF!</definedName>
    <definedName name="___LYA12" localSheetId="1">[1]Hidden!$O$11</definedName>
    <definedName name="___LYA12">#REF!</definedName>
    <definedName name="__ACT1" localSheetId="1">[2]Hidden!#REF!</definedName>
    <definedName name="__ACT1">#REF!</definedName>
    <definedName name="__ACT2" localSheetId="1">[2]Hidden!#REF!</definedName>
    <definedName name="__ACT2">#REF!</definedName>
    <definedName name="__ACT3" localSheetId="1">[2]Hidden!#REF!</definedName>
    <definedName name="__ACT3">#REF!</definedName>
    <definedName name="__CYA1" localSheetId="1">[1]Hidden!$N$11</definedName>
    <definedName name="__CYA1">#REF!</definedName>
    <definedName name="__CYA10" localSheetId="1">[1]Hidden!$E$11</definedName>
    <definedName name="__CYA10">#REF!</definedName>
    <definedName name="__CYA11" localSheetId="1">[1]Hidden!$P$11</definedName>
    <definedName name="__CYA11">#REF!</definedName>
    <definedName name="__CYA2" localSheetId="1">[1]Hidden!$M$11</definedName>
    <definedName name="__CYA2">#REF!</definedName>
    <definedName name="__CYA3" localSheetId="1">[1]Hidden!$L$11</definedName>
    <definedName name="__CYA3">#REF!</definedName>
    <definedName name="__CYA4" localSheetId="1">[1]Hidden!$K$11</definedName>
    <definedName name="__CYA4">#REF!</definedName>
    <definedName name="__CYA5" localSheetId="1">[1]Hidden!$J$11</definedName>
    <definedName name="__CYA5">#REF!</definedName>
    <definedName name="__CYA6" localSheetId="1">[1]Hidden!$I$11</definedName>
    <definedName name="__CYA6">#REF!</definedName>
    <definedName name="__CYA7" localSheetId="1">[1]Hidden!$H$11</definedName>
    <definedName name="__CYA7">#REF!</definedName>
    <definedName name="__CYA8" localSheetId="1">[1]Hidden!$G$11</definedName>
    <definedName name="__CYA8">#REF!</definedName>
    <definedName name="__CYA9" localSheetId="1">[1]Hidden!$F$11</definedName>
    <definedName name="__CYA9">#REF!</definedName>
    <definedName name="__LYA1" localSheetId="1">[3]Hidden!$P$11</definedName>
    <definedName name="__LYA1">#REF!</definedName>
    <definedName name="__LYA10" localSheetId="1">[3]Hidden!$G$11</definedName>
    <definedName name="__LYA10">#REF!</definedName>
    <definedName name="__LYA11" localSheetId="1">[3]Hidden!$F$11</definedName>
    <definedName name="__LYA11">#REF!</definedName>
    <definedName name="__LYA12" localSheetId="1">[1]Hidden!$O$11</definedName>
    <definedName name="__LYA12">#REF!</definedName>
    <definedName name="__LYA2" localSheetId="1">[3]Hidden!$O$11</definedName>
    <definedName name="__LYA2">#REF!</definedName>
    <definedName name="__LYA3" localSheetId="1">[3]Hidden!$N$11</definedName>
    <definedName name="__LYA3">#REF!</definedName>
    <definedName name="__LYA4" localSheetId="1">[3]Hidden!$M$11</definedName>
    <definedName name="__LYA4">#REF!</definedName>
    <definedName name="__LYA5" localSheetId="1">[3]Hidden!$L$11</definedName>
    <definedName name="__LYA5">#REF!</definedName>
    <definedName name="__LYA6" localSheetId="1">[3]Hidden!$K$11</definedName>
    <definedName name="__LYA6">#REF!</definedName>
    <definedName name="__LYA7" localSheetId="1">[3]Hidden!$J$11</definedName>
    <definedName name="__LYA7">#REF!</definedName>
    <definedName name="__LYA8" localSheetId="1">[3]Hidden!$I$11</definedName>
    <definedName name="__LYA8">#REF!</definedName>
    <definedName name="__LYA9" localSheetId="1">[3]Hidden!$H$11</definedName>
    <definedName name="__LYA9">#REF!</definedName>
    <definedName name="_123Graph_g" localSheetId="1" hidden="1">'[4]#REF'!$F$9:$F$83</definedName>
    <definedName name="_123Graph_g" hidden="1">#REF!</definedName>
    <definedName name="_132" localSheetId="1" hidden="1">[5]XXXXXX!$B$10:$B$10</definedName>
    <definedName name="_132" hidden="1">#REF!</definedName>
    <definedName name="_ACT1" localSheetId="1">[2]Hidden!#REF!</definedName>
    <definedName name="_ACT1">#REF!</definedName>
    <definedName name="_ACT2" localSheetId="1">[2]Hidden!#REF!</definedName>
    <definedName name="_ACT2">#REF!</definedName>
    <definedName name="_ACT3" localSheetId="1">[2]Hidden!#REF!</definedName>
    <definedName name="_ACT3">#REF!</definedName>
    <definedName name="_BUN1" localSheetId="1">'[6]2008 West Group IS'!$AJ$5</definedName>
    <definedName name="_BUN1">#REF!</definedName>
    <definedName name="_BUN3" localSheetId="1">'[6]2008 Group Office IS'!$AJ$5</definedName>
    <definedName name="_BUN3">#REF!</definedName>
    <definedName name="_CYA1" localSheetId="1">[1]Hidden!$N$11</definedName>
    <definedName name="_CYA1">#REF!</definedName>
    <definedName name="_CYA10" localSheetId="1">[1]Hidden!$E$11</definedName>
    <definedName name="_CYA10">#REF!</definedName>
    <definedName name="_CYA11" localSheetId="1">[1]Hidden!$P$11</definedName>
    <definedName name="_CYA11">#REF!</definedName>
    <definedName name="_CYA2" localSheetId="1">[1]Hidden!$M$11</definedName>
    <definedName name="_CYA2">#REF!</definedName>
    <definedName name="_CYA3" localSheetId="1">[1]Hidden!$L$11</definedName>
    <definedName name="_CYA3">#REF!</definedName>
    <definedName name="_CYA4" localSheetId="1">[1]Hidden!$K$11</definedName>
    <definedName name="_CYA4">#REF!</definedName>
    <definedName name="_CYA5" localSheetId="1">[1]Hidden!$J$11</definedName>
    <definedName name="_CYA5">#REF!</definedName>
    <definedName name="_CYA6" localSheetId="1">[1]Hidden!$I$11</definedName>
    <definedName name="_CYA6">#REF!</definedName>
    <definedName name="_CYA7" localSheetId="1">[1]Hidden!$H$11</definedName>
    <definedName name="_CYA7">#REF!</definedName>
    <definedName name="_CYA8" localSheetId="1">[1]Hidden!$G$11</definedName>
    <definedName name="_CYA8">#REF!</definedName>
    <definedName name="_CYA9" localSheetId="1">[1]Hidden!$F$11</definedName>
    <definedName name="_CYA9">#REF!</definedName>
    <definedName name="_Key2" localSheetId="1" hidden="1">'[4]#REF'!$D$12</definedName>
    <definedName name="_Key2" hidden="1">#REF!</definedName>
    <definedName name="_key5" localSheetId="1" hidden="1">[5]XXXXXX!$H$10</definedName>
    <definedName name="_key5" hidden="1">#REF!</definedName>
    <definedName name="_LYA1" localSheetId="1">[3]Hidden!$P$11</definedName>
    <definedName name="_LYA1">#REF!</definedName>
    <definedName name="_LYA10" localSheetId="1">[3]Hidden!$G$11</definedName>
    <definedName name="_LYA10">#REF!</definedName>
    <definedName name="_LYA11" localSheetId="1">[3]Hidden!$F$11</definedName>
    <definedName name="_LYA11">#REF!</definedName>
    <definedName name="_LYA12" localSheetId="1">[1]Hidden!$O$11</definedName>
    <definedName name="_LYA12">#REF!</definedName>
    <definedName name="_LYA2" localSheetId="1">[3]Hidden!$O$11</definedName>
    <definedName name="_LYA2">#REF!</definedName>
    <definedName name="_LYA3" localSheetId="1">[3]Hidden!$N$11</definedName>
    <definedName name="_LYA3">#REF!</definedName>
    <definedName name="_LYA4" localSheetId="1">[3]Hidden!$M$11</definedName>
    <definedName name="_LYA4">#REF!</definedName>
    <definedName name="_LYA5" localSheetId="1">[3]Hidden!$L$11</definedName>
    <definedName name="_LYA5">#REF!</definedName>
    <definedName name="_LYA6" localSheetId="1">[3]Hidden!$K$11</definedName>
    <definedName name="_LYA6">#REF!</definedName>
    <definedName name="_LYA7" localSheetId="1">[3]Hidden!$J$11</definedName>
    <definedName name="_LYA7">#REF!</definedName>
    <definedName name="_LYA8" localSheetId="1">[3]Hidden!$I$11</definedName>
    <definedName name="_LYA8">#REF!</definedName>
    <definedName name="_LYA9" localSheetId="1">[3]Hidden!$H$11</definedName>
    <definedName name="_LYA9">#REF!</definedName>
    <definedName name="_Order1" hidden="1">255</definedName>
    <definedName name="_Order2" hidden="1">255</definedName>
    <definedName name="_Order3" hidden="1">0</definedName>
    <definedName name="_PER1" localSheetId="1">[6]WTB!$DC$8</definedName>
    <definedName name="_PER1">#REF!</definedName>
    <definedName name="_PER2" localSheetId="1">'[6]2008 West Group IS'!$AH$8</definedName>
    <definedName name="_PER2">#REF!</definedName>
    <definedName name="_PER3" localSheetId="1">'[6]2008 West Group IS'!$AI$5</definedName>
    <definedName name="_PER3">#REF!</definedName>
    <definedName name="_PER4" localSheetId="1">'[6]2008 Group Office IS'!$AH$8</definedName>
    <definedName name="_PER4">#REF!</definedName>
    <definedName name="_PER5" localSheetId="1">'[6]2008 Group Office IS'!$AI$5</definedName>
    <definedName name="_PER5">#REF!</definedName>
    <definedName name="_Regression_Int">0</definedName>
    <definedName name="_SFD1" localSheetId="1">'[6]2008 West Group IS'!$AK$5</definedName>
    <definedName name="_SFD1">#REF!</definedName>
    <definedName name="_SFD3" localSheetId="1">'[6]2008 Group Office IS'!$AK$5</definedName>
    <definedName name="_SFD3">#REF!</definedName>
    <definedName name="_SFV1" localSheetId="1">'[6]2008 West Group IS'!$AK$4</definedName>
    <definedName name="_SFV1">#REF!</definedName>
    <definedName name="_SFV4" localSheetId="1">'[6]2008 Group Office IS'!$AK$4</definedName>
    <definedName name="_SFV4">#REF!</definedName>
    <definedName name="_Sort1" localSheetId="1" hidden="1">'[4]#REF'!$A$10:$Z$281</definedName>
    <definedName name="_Sort1" hidden="1">#REF!</definedName>
    <definedName name="_sort3" localSheetId="1" hidden="1">[5]XXXXXX!$G$10:$J$11</definedName>
    <definedName name="_sort3" hidden="1">#REF!</definedName>
    <definedName name="a" localSheetId="1">#REF!</definedName>
    <definedName name="a">#REF!</definedName>
    <definedName name="ACCT" localSheetId="1">[2]Hidden!#REF!</definedName>
    <definedName name="ACCT">#REF!</definedName>
    <definedName name="ACCT.ConsolSum" localSheetId="1">[1]Hidden!$Q$11</definedName>
    <definedName name="ACCT.ConsolSum">#REF!</definedName>
    <definedName name="ACT_CUR" localSheetId="1">[2]Hidden!#REF!</definedName>
    <definedName name="ACT_CUR">#REF!</definedName>
    <definedName name="ACT_YTD" localSheetId="1">[2]Hidden!#REF!</definedName>
    <definedName name="ACT_YTD">#REF!</definedName>
    <definedName name="AmountCount" localSheetId="1">#REF!</definedName>
    <definedName name="AmountCount">#REF!</definedName>
    <definedName name="AmountTotal" localSheetId="1">#REF!</definedName>
    <definedName name="AmountTotal">#REF!</definedName>
    <definedName name="averaging" localSheetId="1">#REF!</definedName>
    <definedName name="averaging">#REF!</definedName>
    <definedName name="BREMAIR_COST_of_SERVICE_STUDY" localSheetId="1">#REF!</definedName>
    <definedName name="BREMAIR_COST_of_SERVICE_STUDY">#REF!</definedName>
    <definedName name="BUD_CUR" localSheetId="1">[2]Hidden!#REF!</definedName>
    <definedName name="BUD_CUR">#REF!</definedName>
    <definedName name="BUD_YTD" localSheetId="1">[2]Hidden!#REF!</definedName>
    <definedName name="BUD_YTD">#REF!</definedName>
    <definedName name="BUN" localSheetId="1">[6]WTB!$DD$5</definedName>
    <definedName name="BUN">#REF!</definedName>
    <definedName name="Calc" localSheetId="1">[6]WTB!#REF!</definedName>
    <definedName name="Calc">#REF!</definedName>
    <definedName name="Calc0" localSheetId="1">[6]WTB!#REF!</definedName>
    <definedName name="Calc0">#REF!</definedName>
    <definedName name="Calc1" localSheetId="1">[6]WTB!#REF!</definedName>
    <definedName name="Calc1">#REF!</definedName>
    <definedName name="Calc10" localSheetId="1">[6]WTB!#REF!</definedName>
    <definedName name="Calc10">#REF!</definedName>
    <definedName name="Calc11" localSheetId="1">[6]WTB!#REF!</definedName>
    <definedName name="Calc11">#REF!</definedName>
    <definedName name="Calc12" localSheetId="1">[6]WTB!#REF!</definedName>
    <definedName name="Calc12">#REF!</definedName>
    <definedName name="Calc13" localSheetId="1">[6]WTB!#REF!</definedName>
    <definedName name="Calc13">#REF!</definedName>
    <definedName name="Calc14" localSheetId="1">[6]WTB!#REF!</definedName>
    <definedName name="Calc14">#REF!</definedName>
    <definedName name="Calc15" localSheetId="1">[6]WTB!#REF!</definedName>
    <definedName name="Calc15">#REF!</definedName>
    <definedName name="Calc16" localSheetId="1">[6]WTB!#REF!</definedName>
    <definedName name="Calc16">#REF!</definedName>
    <definedName name="Calc17" localSheetId="1">[6]WTB!#REF!</definedName>
    <definedName name="Calc17">#REF!</definedName>
    <definedName name="Calc18" localSheetId="1">[6]WTB!#REF!</definedName>
    <definedName name="Calc18">#REF!</definedName>
    <definedName name="Calc2" localSheetId="1">[6]WTB!#REF!</definedName>
    <definedName name="Calc2">#REF!</definedName>
    <definedName name="Calc3" localSheetId="1">[6]WTB!#REF!</definedName>
    <definedName name="Calc3">#REF!</definedName>
    <definedName name="Calc4" localSheetId="1">[6]WTB!#REF!</definedName>
    <definedName name="Calc4">#REF!</definedName>
    <definedName name="Calc5" localSheetId="1">[6]WTB!#REF!</definedName>
    <definedName name="Calc5">#REF!</definedName>
    <definedName name="Calc6" localSheetId="1">[6]WTB!#REF!</definedName>
    <definedName name="Calc6">#REF!</definedName>
    <definedName name="Calc7" localSheetId="1">[6]WTB!#REF!</definedName>
    <definedName name="Calc7">#REF!</definedName>
    <definedName name="Calc8" localSheetId="1">[6]WTB!#REF!</definedName>
    <definedName name="Calc8">#REF!</definedName>
    <definedName name="Calc9" localSheetId="1">[6]WTB!#REF!</definedName>
    <definedName name="Calc9">#REF!</definedName>
    <definedName name="CanCartTons" localSheetId="1">[7]CanCartTonsAllocate!$E$3</definedName>
    <definedName name="CanCartTons">#REF!</definedName>
    <definedName name="CheckTotals" localSheetId="1">#REF!</definedName>
    <definedName name="CheckTotals">#REF!</definedName>
    <definedName name="CoCanTons" localSheetId="1">[8]Cust_Count1!$M$28</definedName>
    <definedName name="CoCanTons">#REF!</definedName>
    <definedName name="CoComYd" localSheetId="1">'[8]Gross Yardage Worksheet'!$L$16</definedName>
    <definedName name="CoComYd">#REF!</definedName>
    <definedName name="CoCustCnt" localSheetId="1">#REF!</definedName>
    <definedName name="CoCustCnt">#REF!</definedName>
    <definedName name="colgroup" localSheetId="1">[1]Orientation!$G$6</definedName>
    <definedName name="colgroup">#REF!</definedName>
    <definedName name="colsegment" localSheetId="1">[1]Orientation!$F$6</definedName>
    <definedName name="colsegment">#REF!</definedName>
    <definedName name="CoMultiYd" localSheetId="1">'[8]Gross Yardage Worksheet'!$L$31</definedName>
    <definedName name="CoMultiYd">#REF!</definedName>
    <definedName name="ContainerTons" localSheetId="1">[7]ContainerTonsAllocation!$E$2</definedName>
    <definedName name="ContainerTons">#REF!</definedName>
    <definedName name="COST_OF_SERVICE_STUDY" localSheetId="1">#REF!</definedName>
    <definedName name="COST_OF_SERVICE_STUDY">#REF!</definedName>
    <definedName name="CoXtraYds" localSheetId="1">#REF!</definedName>
    <definedName name="CoXtraYds">#REF!</definedName>
    <definedName name="CR" localSheetId="1">#REF!</definedName>
    <definedName name="CR">#REF!</definedName>
    <definedName name="CRCTable" localSheetId="1">#REF!</definedName>
    <definedName name="CRCTable">#REF!</definedName>
    <definedName name="CRCTableOLD" localSheetId="1">#REF!</definedName>
    <definedName name="CRCTableOLD">#REF!</definedName>
    <definedName name="CriteriaType" localSheetId="1">[9]ControlPanel!$Z$2:$Z$5</definedName>
    <definedName name="CriteriaType">#REF!</definedName>
    <definedName name="CtyCanTons" localSheetId="1">[8]Cust_Count1!$N$28</definedName>
    <definedName name="CtyCanTons">#REF!</definedName>
    <definedName name="CtyComYd" localSheetId="1">'[8]Gross Yardage Worksheet'!$L$49</definedName>
    <definedName name="CtyComYd">#REF!</definedName>
    <definedName name="CtyCustCnt" localSheetId="1">#REF!</definedName>
    <definedName name="CtyCustCnt">#REF!</definedName>
    <definedName name="CtyMultiYd" localSheetId="1">'[8]Gross Yardage Worksheet'!$L$64</definedName>
    <definedName name="CtyMultiYd">#REF!</definedName>
    <definedName name="CtyXtraYds" localSheetId="1">#REF!</definedName>
    <definedName name="CtyXtraYds">#REF!</definedName>
    <definedName name="CURRENCY" localSheetId="1">'[6]Balance Sheet'!$AD$8</definedName>
    <definedName name="CURRENCY">#REF!</definedName>
    <definedName name="Cutomers" localSheetId="1">#REF!</definedName>
    <definedName name="Cutomers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abase1" localSheetId="1">#REF!</definedName>
    <definedName name="Database1">#REF!</definedName>
    <definedName name="DateFrom" localSheetId="1">'[10]Finance Charges'!$I$12</definedName>
    <definedName name="DateFrom">#REF!</definedName>
    <definedName name="DateTo" localSheetId="1">'[10]Finance Charges'!$I$13</definedName>
    <definedName name="DateTo">#REF!</definedName>
    <definedName name="debtP" localSheetId="1">#REF!</definedName>
    <definedName name="debtP">#REF!</definedName>
    <definedName name="DEPT" localSheetId="1">[2]Hidden!#REF!</definedName>
    <definedName name="DEPT">#REF!</definedName>
    <definedName name="DetailBudYear" localSheetId="1">#REF!</definedName>
    <definedName name="DetailBudYear">#REF!</definedName>
    <definedName name="DetailDistrict" localSheetId="1">#REF!</definedName>
    <definedName name="DetailDistrict">#REF!</definedName>
    <definedName name="DistrictNum" localSheetId="1">#REF!</definedName>
    <definedName name="DistrictNum">#REF!</definedName>
    <definedName name="drlFilter" localSheetId="1">[1]Settings!$D$27</definedName>
    <definedName name="drlFilter">#REF!</definedName>
    <definedName name="End" localSheetId="1">#REF!</definedName>
    <definedName name="End">#REF!</definedName>
    <definedName name="EntrieShownLimit" localSheetId="1">'[10]Finance Charges'!$D$6</definedName>
    <definedName name="EntrieShownLimit">#REF!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ences" localSheetId="1">#REF!</definedName>
    <definedName name="fences">#REF!</definedName>
    <definedName name="FICA" localSheetId="1">'[11]Tax &amp; Ben'!$H$6</definedName>
    <definedName name="FICA">#REF!</definedName>
    <definedName name="filter" localSheetId="1">[1]Settings!$B$14:$H$25</definedName>
    <definedName name="filter">#REF!</definedName>
    <definedName name="Financial" localSheetId="1">[6]WTB!#REF!</definedName>
    <definedName name="Financial">#REF!</definedName>
    <definedName name="FirstColCriteria" localSheetId="1">[6]WTB!#REF!</definedName>
    <definedName name="FirstColCriteria">#REF!</definedName>
    <definedName name="FirstHeaderCriteria" localSheetId="1">[6]WTB!#REF!</definedName>
    <definedName name="FirstHeaderCriteria">#REF!</definedName>
    <definedName name="flag" localSheetId="1">[6]WTB!#REF!</definedName>
    <definedName name="flag">#REF!</definedName>
    <definedName name="GLMappingStart" localSheetId="1">#REF!</definedName>
    <definedName name="GLMappingStart">#REF!</definedName>
    <definedName name="GRETABLE" localSheetId="1">[12]Gresham!$E$12:$AI$261</definedName>
    <definedName name="GRETABLE">#REF!</definedName>
    <definedName name="IncomeStmnt" localSheetId="1">#REF!</definedName>
    <definedName name="IncomeStmnt">#REF!</definedName>
    <definedName name="INPUT" localSheetId="1">#REF!</definedName>
    <definedName name="INPUT">#REF!</definedName>
    <definedName name="INPUT1" localSheetId="1">#REF!</definedName>
    <definedName name="INPUT1">#REF!</definedName>
    <definedName name="INPUTc" localSheetId="1">#REF!</definedName>
    <definedName name="INPUTc">#REF!</definedName>
    <definedName name="InsertColRange" localSheetId="1">[6]WTB!#REF!</definedName>
    <definedName name="InsertColRange">#REF!</definedName>
    <definedName name="Insurance" localSheetId="1">#REF!</definedName>
    <definedName name="Insurance">#REF!</definedName>
    <definedName name="inter2" localSheetId="1">'[13]LG Nonpublic 2018 V5.0'!$W$55</definedName>
    <definedName name="inter2">#REF!</definedName>
    <definedName name="intercept" localSheetId="1">#REF!</definedName>
    <definedName name="intercep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1">#REF!</definedName>
    <definedName name="JEDetail">#REF!</definedName>
    <definedName name="JEType" localSheetId="1">#REF!</definedName>
    <definedName name="JEType">#REF!</definedName>
    <definedName name="Juris1CanCount" localSheetId="1">[7]Cust_Count1!$C$60</definedName>
    <definedName name="Juris1CanCount">#REF!</definedName>
    <definedName name="Juris1CanTons" localSheetId="1">[7]Cust_Count1!$C$30</definedName>
    <definedName name="Juris1CanTons">#REF!</definedName>
    <definedName name="Juris1ComYd" localSheetId="1">'[7]Gross Yardage Worksheet'!$L$16</definedName>
    <definedName name="Juris1ComYd">#REF!</definedName>
    <definedName name="Juris1CustCnt" localSheetId="1">[7]Cust_Count2!$E$39</definedName>
    <definedName name="Juris1CustCnt">#REF!</definedName>
    <definedName name="Juris1MultiYd" localSheetId="1">'[7]Gross Yardage Worksheet'!$X$16</definedName>
    <definedName name="Juris1MultiYd">#REF!</definedName>
    <definedName name="Juris1SeasonalYds" localSheetId="1">'[7]Gross Yardage Worksheet'!$R$18</definedName>
    <definedName name="Juris1SeasonalYds">#REF!</definedName>
    <definedName name="Juris1XtraYds" localSheetId="1">[7]Cust_Count2!$E$28</definedName>
    <definedName name="Juris1XtraYds">#REF!</definedName>
    <definedName name="Juris2CanCount" localSheetId="1">[7]Cust_Count1!$D$60</definedName>
    <definedName name="Juris2CanCount">#REF!</definedName>
    <definedName name="Juris2CanTons" localSheetId="1">[7]Cust_Count1!$D$30</definedName>
    <definedName name="Juris2CanTons">#REF!</definedName>
    <definedName name="Juris2ComYd" localSheetId="1">'[7]Gross Yardage Worksheet'!$L$33</definedName>
    <definedName name="Juris2ComYd">#REF!</definedName>
    <definedName name="Juris2CustCnt" localSheetId="1">[7]Cust_Count2!$F$39</definedName>
    <definedName name="Juris2CustCnt">#REF!</definedName>
    <definedName name="Juris2MultiYd" localSheetId="1">'[7]Gross Yardage Worksheet'!$X$33</definedName>
    <definedName name="Juris2MultiYd">#REF!</definedName>
    <definedName name="Juris2SeasonalYds" localSheetId="1">'[7]Gross Yardage Worksheet'!$R$35</definedName>
    <definedName name="Juris2SeasonalYds">#REF!</definedName>
    <definedName name="Juris2XtraYds" localSheetId="1">[7]Cust_Count2!$F$28</definedName>
    <definedName name="Juris2XtraYds">#REF!</definedName>
    <definedName name="Juris3CanCount" localSheetId="1">[7]Cust_Count1!$E$60</definedName>
    <definedName name="Juris3CanCount">#REF!</definedName>
    <definedName name="Juris3CanTons" localSheetId="1">[7]Cust_Count1!$E$30</definedName>
    <definedName name="Juris3CanTons">#REF!</definedName>
    <definedName name="Juris3ComYd" localSheetId="1">'[7]Gross Yardage Worksheet'!$L$51</definedName>
    <definedName name="Juris3ComYd">#REF!</definedName>
    <definedName name="Juris3CustCnt" localSheetId="1">[7]Cust_Count2!$G$39</definedName>
    <definedName name="Juris3CustCnt">#REF!</definedName>
    <definedName name="Juris3MultiYd" localSheetId="1">'[7]Gross Yardage Worksheet'!$X$51</definedName>
    <definedName name="Juris3MultiYd">#REF!</definedName>
    <definedName name="Juris3SeasonalYds" localSheetId="1">'[7]Gross Yardage Worksheet'!$R$53</definedName>
    <definedName name="Juris3SeasonalYds">#REF!</definedName>
    <definedName name="Juris3XtraYds" localSheetId="1">[7]Cust_Count2!$G$28</definedName>
    <definedName name="Juris3XtraYds">#REF!</definedName>
    <definedName name="Juris4CanCount" localSheetId="1">[7]Cust_Count1!$F$60</definedName>
    <definedName name="Juris4CanCount">#REF!</definedName>
    <definedName name="Juris4CanTons" localSheetId="1">[7]Cust_Count1!$F$30</definedName>
    <definedName name="Juris4CanTons">#REF!</definedName>
    <definedName name="Juris4ComYd" localSheetId="1">'[7]Gross Yardage Worksheet'!$L$68</definedName>
    <definedName name="Juris4ComYd">#REF!</definedName>
    <definedName name="Juris4CustCnt" localSheetId="1">[7]Cust_Count2!$H$39</definedName>
    <definedName name="Juris4CustCnt">#REF!</definedName>
    <definedName name="Juris4MultiYd" localSheetId="1">'[7]Gross Yardage Worksheet'!$X$68</definedName>
    <definedName name="Juris4MultiYd">#REF!</definedName>
    <definedName name="Juris4SeasonalYds" localSheetId="1">'[7]Gross Yardage Worksheet'!$R$70</definedName>
    <definedName name="Juris4SeasonalYds">#REF!</definedName>
    <definedName name="Juris4XtraYds" localSheetId="1">[7]Cust_Count2!$H$28</definedName>
    <definedName name="Juris4XtraYds">#REF!</definedName>
    <definedName name="Juris5CanCount" localSheetId="1">[7]Cust_Count1!$G$60</definedName>
    <definedName name="Juris5CanCount">#REF!</definedName>
    <definedName name="Juris5CanTons" localSheetId="1">[7]Cust_Count1!$G$30</definedName>
    <definedName name="Juris5CanTons">#REF!</definedName>
    <definedName name="Juris5ComYD" localSheetId="1">'[7]Gross Yardage Worksheet'!$L$85</definedName>
    <definedName name="Juris5ComYD">#REF!</definedName>
    <definedName name="Juris5CustCnt" localSheetId="1">[7]Cust_Count2!$I$39</definedName>
    <definedName name="Juris5CustCnt">#REF!</definedName>
    <definedName name="Juris5MultiYd" localSheetId="1">'[7]Gross Yardage Worksheet'!$X$85</definedName>
    <definedName name="Juris5MultiYd">#REF!</definedName>
    <definedName name="Juris5SeasonalYds" localSheetId="1">'[7]Gross Yardage Worksheet'!$R$87</definedName>
    <definedName name="Juris5SeasonalYds">#REF!</definedName>
    <definedName name="Juris5XtraYds" localSheetId="1">[7]Cust_Count2!$I$28</definedName>
    <definedName name="Juris5XtraYds">#REF!</definedName>
    <definedName name="Jurisdiction_1" localSheetId="1">'[7]Title Inputs'!$C$5</definedName>
    <definedName name="Jurisdiction_1">#REF!</definedName>
    <definedName name="Jurisdiction_2" localSheetId="1">'[7]Title Inputs'!$C$6</definedName>
    <definedName name="Jurisdiction_2">#REF!</definedName>
    <definedName name="Jurisdiction_3" localSheetId="1">'[7]Title Inputs'!$C$7</definedName>
    <definedName name="Jurisdiction_3">#REF!</definedName>
    <definedName name="Jurisdiction_4" localSheetId="1">'[7]Title Inputs'!$C$8</definedName>
    <definedName name="Jurisdiction_4">#REF!</definedName>
    <definedName name="Jurisdiction_5" localSheetId="1">'[7]Title Inputs'!$C$9</definedName>
    <definedName name="Jurisdiction_5">#REF!</definedName>
    <definedName name="lblBillAreaStatus" localSheetId="1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evel" localSheetId="1">#REF!</definedName>
    <definedName name="level">#REF!</definedName>
    <definedName name="lllllllllllllllllllll" localSheetId="1">#REF!</definedName>
    <definedName name="lllllllllllllllllllll">#REF!</definedName>
    <definedName name="LU_Line" localSheetId="1">#REF!</definedName>
    <definedName name="LU_Line">#REF!</definedName>
    <definedName name="MainDataEnd" localSheetId="1">#REF!</definedName>
    <definedName name="MainDataEnd">#REF!</definedName>
    <definedName name="MainDataStart" localSheetId="1">#REF!</definedName>
    <definedName name="MainDataStart">#REF!</definedName>
    <definedName name="MapKeyStart" localSheetId="1">#REF!</definedName>
    <definedName name="MapKeyStart">#REF!</definedName>
    <definedName name="master_def" localSheetId="1">#REF!</definedName>
    <definedName name="master_def">#REF!</definedName>
    <definedName name="MetaSet" localSheetId="1">[1]Orientation!$C$22</definedName>
    <definedName name="MetaSet">#REF!</definedName>
    <definedName name="Month" localSheetId="1">#REF!</definedName>
    <definedName name="Month">#REF!</definedName>
    <definedName name="NewOnlyOrg">#N/A</definedName>
    <definedName name="NOTES" localSheetId="1">#REF!</definedName>
    <definedName name="NOTES">#REF!</definedName>
    <definedName name="number" localSheetId="1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 localSheetId="1">#REF!</definedName>
    <definedName name="observations">#REF!</definedName>
    <definedName name="OfficerSalary">#N/A</definedName>
    <definedName name="OffsetAcctBil" localSheetId="1">[14]JEexport!$L$10</definedName>
    <definedName name="OffsetAcctBil">#REF!</definedName>
    <definedName name="OffsetAcctPmt" localSheetId="1">[14]JEexport!$L$9</definedName>
    <definedName name="OffsetAcctPmt">#REF!</definedName>
    <definedName name="Org11_13">#N/A</definedName>
    <definedName name="Org7_10">#N/A</definedName>
    <definedName name="OthCanTons" localSheetId="1">[8]Cust_Count1!$O$28</definedName>
    <definedName name="OthCanTons">#REF!</definedName>
    <definedName name="OthComYd" localSheetId="1">'[8]Gross Yardage Worksheet'!$L$82</definedName>
    <definedName name="OthComYd">#REF!</definedName>
    <definedName name="OthCustCnt" localSheetId="1">#REF!</definedName>
    <definedName name="OthCustCnt">#REF!</definedName>
    <definedName name="OthMultiYd" localSheetId="1">'[8]Gross Yardage Worksheet'!$L$98</definedName>
    <definedName name="OthMultiYd">#REF!</definedName>
    <definedName name="OthXtraYds" localSheetId="1">#REF!</definedName>
    <definedName name="OthXtraYds">#REF!</definedName>
    <definedName name="outliercut" localSheetId="1">#REF!</definedName>
    <definedName name="outliercut">#REF!</definedName>
    <definedName name="p" localSheetId="1">#REF!</definedName>
    <definedName name="p">#REF!</definedName>
    <definedName name="PAGE_1" localSheetId="1">#REF!</definedName>
    <definedName name="PAGE_1">#REF!</definedName>
    <definedName name="Page10" localSheetId="1">#REF!</definedName>
    <definedName name="Page10">#REF!</definedName>
    <definedName name="Page10a" localSheetId="1">#REF!</definedName>
    <definedName name="Page10a">#REF!</definedName>
    <definedName name="page11" localSheetId="1">#REF!</definedName>
    <definedName name="page11">#REF!</definedName>
    <definedName name="page12" localSheetId="1">#REF!</definedName>
    <definedName name="page12">#REF!</definedName>
    <definedName name="Page20" localSheetId="1">#REF!</definedName>
    <definedName name="Page20">#REF!</definedName>
    <definedName name="page7" localSheetId="1">#REF!</definedName>
    <definedName name="page7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" localSheetId="1">[6]WTB!$DC$5</definedName>
    <definedName name="PER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pemeasurement" localSheetId="1">#REF!</definedName>
    <definedName name="ppemeasurement">#REF!</definedName>
    <definedName name="primtbl" localSheetId="1">[1]Orientation!$C$23</definedName>
    <definedName name="primtbl">#REF!</definedName>
    <definedName name="_xlnm.Print_Area" localSheetId="1">#REF!</definedName>
    <definedName name="_xlnm.Print_Area" localSheetId="0">Priceout!$A$1:$P$167</definedName>
    <definedName name="_xlnm.Print_Area">#REF!</definedName>
    <definedName name="Print_Area_MI" localSheetId="1">#REF!</definedName>
    <definedName name="Print_Area_MI">#REF!</definedName>
    <definedName name="Print_Area_MIc" localSheetId="1">#REF!</definedName>
    <definedName name="Print_Area_MIc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_xlnm.Print_Titles" localSheetId="1">Disposal!$1:$5</definedName>
    <definedName name="_xlnm.Print_Titles" localSheetId="0">Priceout!$1:$6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5" localSheetId="1">#REF!</definedName>
    <definedName name="Print5">#REF!</definedName>
    <definedName name="pServer" localSheetId="1">#REF!</definedName>
    <definedName name="pServer">#REF!</definedName>
    <definedName name="pServiceCode" localSheetId="1">#REF!</definedName>
    <definedName name="pServiceCode">#REF!</definedName>
    <definedName name="pShowAllUnposted" localSheetId="1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ange" localSheetId="1">#REF!</definedName>
    <definedName name="range">#REF!</definedName>
    <definedName name="RCW_81.04.080">#N/A</definedName>
    <definedName name="RecyDisposal">#N/A</definedName>
    <definedName name="RelatedSalary">#N/A</definedName>
    <definedName name="report_type" localSheetId="1">[1]Orientation!$C$24</definedName>
    <definedName name="report_type">#REF!</definedName>
    <definedName name="Reporting_Jurisdiction" localSheetId="1">'[7]Title Inputs'!$C$4</definedName>
    <definedName name="Reporting_Jurisdiction">#REF!</definedName>
    <definedName name="ReportNames" localSheetId="1">[15]ControlPanel!$S$2:$S$16</definedName>
    <definedName name="ReportNames">#REF!</definedName>
    <definedName name="ReportVersion" localSheetId="1">[1]Settings!$D$5</definedName>
    <definedName name="ReportVersion">#REF!</definedName>
    <definedName name="RetainedEarnings" localSheetId="1">#REF!</definedName>
    <definedName name="RetainedEarnings">#REF!</definedName>
    <definedName name="RevCust" localSheetId="1">[16]RevenuesCust!#REF!</definedName>
    <definedName name="RevCust">#REF!</definedName>
    <definedName name="rngBodyText" localSheetId="1">[3]Delivery!$B$15</definedName>
    <definedName name="rngBodyText">#REF!</definedName>
    <definedName name="RngBottomRight" localSheetId="1">[3]Delivery!$B$23</definedName>
    <definedName name="RngBottomRight">#REF!</definedName>
    <definedName name="rngColDelChars" localSheetId="1">[3]Delivery!$B$26</definedName>
    <definedName name="rngColDelChars">#REF!</definedName>
    <definedName name="rngColumnDelete" localSheetId="1">[3]Delivery!$B$26</definedName>
    <definedName name="rngColumnDelete">#REF!</definedName>
    <definedName name="rngCreateLog" localSheetId="1">[1]Delivery!$B$12</definedName>
    <definedName name="rngCreateLog">#REF!</definedName>
    <definedName name="rngDeleteColumns" localSheetId="1">[3]Delivery!$A$29:$A$38</definedName>
    <definedName name="rngDeleteColumns">#REF!</definedName>
    <definedName name="rngDeleteRows" localSheetId="1">[3]Delivery!$B$29:$B$38</definedName>
    <definedName name="rngDeleteRows">#REF!</definedName>
    <definedName name="rngEmail" localSheetId="1">[3]Delivery!$B$9</definedName>
    <definedName name="rngEmail">#REF!</definedName>
    <definedName name="rngFileDir" localSheetId="1">[3]Delivery!$B$6</definedName>
    <definedName name="rngFileDir">#REF!</definedName>
    <definedName name="rngFileFormat" localSheetId="1">[3]Delivery!$B$4</definedName>
    <definedName name="rngFileFormat">#REF!</definedName>
    <definedName name="rngFileName" localSheetId="1">[3]Delivery!$B$5</definedName>
    <definedName name="rngFileName">#REF!</definedName>
    <definedName name="rngFilePassword" localSheetId="1">[1]Delivery!$B$6</definedName>
    <definedName name="rngFilePassword">#REF!</definedName>
    <definedName name="rngPassword" localSheetId="1">[3]Delivery!$B$21</definedName>
    <definedName name="rngPassword">#REF!</definedName>
    <definedName name="rngPasswordProtect" localSheetId="1">[3]Delivery!$B$20</definedName>
    <definedName name="rngPasswordProtect">#REF!</definedName>
    <definedName name="rngPrint" localSheetId="1">[3]Delivery!$B$11</definedName>
    <definedName name="rngPrint">#REF!</definedName>
    <definedName name="rngRetainFormulas" localSheetId="1">[3]Delivery!$B$19</definedName>
    <definedName name="rngRetainFormulas">#REF!</definedName>
    <definedName name="rngSaveFile" localSheetId="1">[3]Delivery!$B$10</definedName>
    <definedName name="rngSaveFile">#REF!</definedName>
    <definedName name="rngSourceTab" localSheetId="1">[1]Delivery!$E$8</definedName>
    <definedName name="rngSourceTab">#REF!</definedName>
    <definedName name="rngSubjectLine" localSheetId="1">[3]Delivery!$B$14</definedName>
    <definedName name="rngSubjectLine">#REF!</definedName>
    <definedName name="rngTabName" localSheetId="1">[3]Delivery!$B$18</definedName>
    <definedName name="rngTabName">#REF!</definedName>
    <definedName name="rngTopLeft" localSheetId="1">[3]Delivery!$B$22</definedName>
    <definedName name="rngTopLeft">#REF!</definedName>
    <definedName name="rowgroup" localSheetId="1">[1]Orientation!$C$17</definedName>
    <definedName name="rowgroup">#REF!</definedName>
    <definedName name="rowsegment" localSheetId="1">[1]Orientation!$B$17</definedName>
    <definedName name="rowsegment">#REF!</definedName>
    <definedName name="RptEmailAddress" localSheetId="1">[3]Delivery!$D$4:$D$1005</definedName>
    <definedName name="RptEmailAddress">#REF!</definedName>
    <definedName name="Sequential_Group" localSheetId="1">[1]Settings!$J$6</definedName>
    <definedName name="Sequential_Group">#REF!</definedName>
    <definedName name="Sequential_Segment" localSheetId="1">[1]Settings!$I$6</definedName>
    <definedName name="Sequential_Segment">#REF!</definedName>
    <definedName name="Sequential_sort" localSheetId="1">[1]Settings!$I$10:$J$11</definedName>
    <definedName name="Sequential_sort">#REF!</definedName>
    <definedName name="SFD" localSheetId="1">[6]WTB!$DE$5</definedName>
    <definedName name="SFD">#REF!</definedName>
    <definedName name="SFV" localSheetId="1">[6]WTB!$DE$4</definedName>
    <definedName name="SFV">#REF!</definedName>
    <definedName name="SFV_CUR1" localSheetId="1">'[6]2008 West Group IS'!$AM$9</definedName>
    <definedName name="SFV_CUR1">#REF!</definedName>
    <definedName name="SFV_CUR5" localSheetId="1">'[6]2008 Group Office IS'!$AM$9</definedName>
    <definedName name="SFV_CUR5">#REF!</definedName>
    <definedName name="SIC_Table" localSheetId="1">#REF!</definedName>
    <definedName name="SIC_Table">#REF!</definedName>
    <definedName name="sics" localSheetId="1">#REF!</definedName>
    <definedName name="sics">#REF!</definedName>
    <definedName name="slope" localSheetId="1">'[17]LG - Staff'!$Y$58</definedName>
    <definedName name="slope">#REF!</definedName>
    <definedName name="SLOPE1" localSheetId="1">'[13]LG Nonpublic 2018 V5.0'!$X$58</definedName>
    <definedName name="SLOPE1">#REF!</definedName>
    <definedName name="sortcol" localSheetId="1">#REF!</definedName>
    <definedName name="sortcol">#REF!</definedName>
    <definedName name="SPWS_WBID">"115966228744984"</definedName>
    <definedName name="sSRCDate" localSheetId="1">'[18]Feb''12 FAR Data'!#REF!</definedName>
    <definedName name="sSRCDate">#REF!</definedName>
    <definedName name="SubSystem" localSheetId="1">#REF!</definedName>
    <definedName name="SubSystem">#REF!</definedName>
    <definedName name="Supplemental_filter" localSheetId="1">[1]Settings!$C$31</definedName>
    <definedName name="Supplemental_filter">#REF!</definedName>
    <definedName name="SWDisposal">#N/A</definedName>
    <definedName name="System" localSheetId="1">[19]BS_Close!$V$8</definedName>
    <definedName name="System">#REF!</definedName>
    <definedName name="Table_SIC" localSheetId="1">#REF!</definedName>
    <definedName name="Table_SIC">#REF!</definedName>
    <definedName name="TemplateEnd" localSheetId="1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 localSheetId="1">[1]Orientation!$B$6:$C$13</definedName>
    <definedName name="timeseries">#REF!</definedName>
    <definedName name="Total_Interest" localSheetId="1">'[20]Amortization Table'!$F$18</definedName>
    <definedName name="Total_Interest">#REF!</definedName>
    <definedName name="TotalYards" localSheetId="1">'[8]Gross Yardage Worksheet'!$N$101</definedName>
    <definedName name="TotalYards">#REF!</definedName>
    <definedName name="TOTCONT" localSheetId="1">'[12]Sorted Master'!$K$9</definedName>
    <definedName name="TOTCONT">#REF!</definedName>
    <definedName name="TOTCRECCONT" localSheetId="1">'[12]Sorted Master'!$Z$9</definedName>
    <definedName name="TOTCRECCONT">#REF!</definedName>
    <definedName name="TOTCRECCUST" localSheetId="1">'[21]Master IS (C)'!#REF!</definedName>
    <definedName name="TOTCRECCUST">#REF!</definedName>
    <definedName name="TOTCRECDH" localSheetId="1">'[21]Master IS (C)'!#REF!</definedName>
    <definedName name="TOTCRECDH">#REF!</definedName>
    <definedName name="TOTCRECREV" localSheetId="1">'[21]Master IS (C)'!#REF!</definedName>
    <definedName name="TOTCRECREV">#REF!</definedName>
    <definedName name="TOTCRECTDEP" localSheetId="1">'[21]Master IS (C)'!#REF!</definedName>
    <definedName name="TOTCRECTDEP">#REF!</definedName>
    <definedName name="TOTCRECTH" localSheetId="1">'[12]Sorted Master'!$Z$8</definedName>
    <definedName name="TOTCRECTH">#REF!</definedName>
    <definedName name="TOTCRECTV" localSheetId="1">'[21]Master IS (C)'!#REF!</definedName>
    <definedName name="TOTCRECTV">#REF!</definedName>
    <definedName name="TOTCUST" localSheetId="1">'[21]Master IS (C)'!#REF!</definedName>
    <definedName name="TOTCUST">#REF!</definedName>
    <definedName name="TOTDBCONT" localSheetId="1">'[21]Master IS (C)'!#REF!</definedName>
    <definedName name="TOTDBCONT">#REF!</definedName>
    <definedName name="TOTDBCUST" localSheetId="1">'[21]Master IS (C)'!#REF!</definedName>
    <definedName name="TOTDBCUST">#REF!</definedName>
    <definedName name="TOTDBDH" localSheetId="1">'[21]Master IS (C)'!#REF!</definedName>
    <definedName name="TOTDBDH">#REF!</definedName>
    <definedName name="TOTDBREV" localSheetId="1">'[21]Master IS (C)'!#REF!</definedName>
    <definedName name="TOTDBREV">#REF!</definedName>
    <definedName name="TOTDBTDEP" localSheetId="1">'[21]Master IS (C)'!#REF!</definedName>
    <definedName name="TOTDBTDEP">#REF!</definedName>
    <definedName name="TOTDBTH" localSheetId="1">'[21]Master IS (C)'!#REF!</definedName>
    <definedName name="TOTDBTH">#REF!</definedName>
    <definedName name="TOTDBTV" localSheetId="1">'[21]Master IS (C)'!#REF!</definedName>
    <definedName name="TOTDBTV">#REF!</definedName>
    <definedName name="TOTDEBCONT" localSheetId="1">'[21]Master IS (C)'!#REF!</definedName>
    <definedName name="TOTDEBCONT">#REF!</definedName>
    <definedName name="TOTDEBCUST" localSheetId="1">'[21]Master IS (C)'!#REF!</definedName>
    <definedName name="TOTDEBCUST">#REF!</definedName>
    <definedName name="TOTDEBDH" localSheetId="1">'[21]Master IS (C)'!#REF!</definedName>
    <definedName name="TOTDEBDH">#REF!</definedName>
    <definedName name="TOTDEBREV" localSheetId="1">'[21]Master IS (C)'!#REF!</definedName>
    <definedName name="TOTDEBREV">#REF!</definedName>
    <definedName name="TOTDEBTH" localSheetId="1">'[12]Sorted Master'!$AD$8</definedName>
    <definedName name="TOTDEBTH">#REF!</definedName>
    <definedName name="TOTDH" localSheetId="1">'[21]Master IS (C)'!#REF!</definedName>
    <definedName name="TOTDH">#REF!</definedName>
    <definedName name="TOTFELCONT" localSheetId="1">'[21]Master IS (C)'!#REF!</definedName>
    <definedName name="TOTFELCONT">#REF!</definedName>
    <definedName name="TOTFELCUST" localSheetId="1">'[21]Master IS (C)'!#REF!</definedName>
    <definedName name="TOTFELCUST">#REF!</definedName>
    <definedName name="TOTFELDH" localSheetId="1">'[21]Master IS (C)'!#REF!</definedName>
    <definedName name="TOTFELDH">#REF!</definedName>
    <definedName name="TOTFELREV" localSheetId="1">'[21]Master IS (C)'!#REF!</definedName>
    <definedName name="TOTFELREV">#REF!</definedName>
    <definedName name="TOTFELTDEP" localSheetId="1">'[21]Master IS (C)'!#REF!</definedName>
    <definedName name="TOTFELTDEP">#REF!</definedName>
    <definedName name="TOTFELTH" localSheetId="1">'[21]Master IS (C)'!#REF!</definedName>
    <definedName name="TOTFELTH">#REF!</definedName>
    <definedName name="TOTFELTV" localSheetId="1">'[21]Master IS (C)'!#REF!</definedName>
    <definedName name="TOTFELTV">#REF!</definedName>
    <definedName name="TOTRESCONT" localSheetId="1">'[21]Master IS (C)'!#REF!</definedName>
    <definedName name="TOTRESCONT">#REF!</definedName>
    <definedName name="TOTRESCUST" localSheetId="1">'[21]Master IS (C)'!#REF!</definedName>
    <definedName name="TOTRESCUST">#REF!</definedName>
    <definedName name="TOTRESDH" localSheetId="1">'[21]Master IS (C)'!#REF!</definedName>
    <definedName name="TOTRESDH">#REF!</definedName>
    <definedName name="TOTRESRCONT" localSheetId="1">'[21]Master IS (C)'!#REF!</definedName>
    <definedName name="TOTRESRCONT">#REF!</definedName>
    <definedName name="TOTRESRCUST" localSheetId="1">'[21]Master IS (C)'!#REF!</definedName>
    <definedName name="TOTRESRCUST">#REF!</definedName>
    <definedName name="TOTRESRDH" localSheetId="1">'[21]Master IS (C)'!#REF!</definedName>
    <definedName name="TOTRESRDH">#REF!</definedName>
    <definedName name="TOTRESREV" localSheetId="1">'[21]Master IS (C)'!#REF!</definedName>
    <definedName name="TOTRESREV">#REF!</definedName>
    <definedName name="TOTRESRREV" localSheetId="1">'[21]Master IS (C)'!#REF!</definedName>
    <definedName name="TOTRESRREV">#REF!</definedName>
    <definedName name="TOTRESRTDEP" localSheetId="1">'[21]Master IS (C)'!#REF!</definedName>
    <definedName name="TOTRESRTDEP">#REF!</definedName>
    <definedName name="TOTRESRTH" localSheetId="1">'[21]Master IS (C)'!#REF!</definedName>
    <definedName name="TOTRESRTH">#REF!</definedName>
    <definedName name="TOTRESRTV" localSheetId="1">'[21]Master IS (C)'!#REF!</definedName>
    <definedName name="TOTRESRTV">#REF!</definedName>
    <definedName name="TOTRESTDEP" localSheetId="1">'[21]Master IS (C)'!#REF!</definedName>
    <definedName name="TOTRESTDEP">#REF!</definedName>
    <definedName name="TOTRESTH" localSheetId="1">'[21]Master IS (C)'!#REF!</definedName>
    <definedName name="TOTRESTH">#REF!</definedName>
    <definedName name="TOTRESTV" localSheetId="1">'[21]Master IS (C)'!#REF!</definedName>
    <definedName name="TOTRESTV">#REF!</definedName>
    <definedName name="TOTREV" localSheetId="1">'[21]Master IS (C)'!#REF!</definedName>
    <definedName name="TOTREV">#REF!</definedName>
    <definedName name="TOTTDEP" localSheetId="1">'[21]Master IS (C)'!#REF!</definedName>
    <definedName name="TOTTDEP">#REF!</definedName>
    <definedName name="TOTTH" localSheetId="1">'[21]Master IS (C)'!#REF!</definedName>
    <definedName name="TOTTH">#REF!</definedName>
    <definedName name="TOTTV" localSheetId="1">'[21]Master IS (C)'!#REF!</definedName>
    <definedName name="TOTTV">#REF!</definedName>
    <definedName name="Transactions" localSheetId="1">#REF!</definedName>
    <definedName name="Transactions">#REF!</definedName>
    <definedName name="UnformattedIS" localSheetId="1">#REF!</definedName>
    <definedName name="UnformattedIS">#REF!</definedName>
    <definedName name="ValidFormats" localSheetId="1">[3]Delivery!$AA$4:$AA$10</definedName>
    <definedName name="ValidFormats">#REF!</definedName>
    <definedName name="WksInYr" localSheetId="1">#REF!</definedName>
    <definedName name="WksInYr">#REF!</definedName>
    <definedName name="wrn.PrintReviewPDXAM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xperiod" localSheetId="1">[1]Orientation!$G$15</definedName>
    <definedName name="xperiod">#REF!</definedName>
    <definedName name="xtabin" localSheetId="1">[2]Hidden!#REF!</definedName>
    <definedName name="xtabin">#REF!</definedName>
    <definedName name="xx" localSheetId="1">#REF!</definedName>
    <definedName name="xx">#REF!</definedName>
    <definedName name="y_inter1" localSheetId="1">'[17]LG - Staff'!$X$55</definedName>
    <definedName name="y_inter1">#REF!</definedName>
    <definedName name="y_inter2" localSheetId="1">'[17]LG - Staff'!$X$56</definedName>
    <definedName name="y_inter2">#REF!</definedName>
    <definedName name="y_inter3" localSheetId="1">'[17]LG - Staff'!$Z$55</definedName>
    <definedName name="y_inter3">#REF!</definedName>
    <definedName name="y_inter4" localSheetId="1">'[17]LG - Staff'!$Z$56</definedName>
    <definedName name="y_inter4">#REF!</definedName>
    <definedName name="Year" localSheetId="1">'[22]Aug Av. Fuel Price'!$E$15</definedName>
    <definedName name="Year">#REF!</definedName>
    <definedName name="Year_of_Review" localSheetId="1">'[7]Title Inputs'!$C$3</definedName>
    <definedName name="Year_of_Review">#REF!</definedName>
    <definedName name="years" localSheetId="1">#REF!</definedName>
    <definedName name="years">#REF!</definedName>
    <definedName name="YWMedWasteDisp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7" i="1" l="1"/>
  <c r="X67" i="1"/>
  <c r="V111" i="1"/>
  <c r="W111" i="1" s="1"/>
  <c r="U111" i="1"/>
  <c r="U110" i="1"/>
  <c r="V110" i="1" s="1"/>
  <c r="W110" i="1" s="1"/>
  <c r="V109" i="1"/>
  <c r="W109" i="1" s="1"/>
  <c r="U109" i="1"/>
  <c r="U108" i="1"/>
  <c r="V108" i="1" s="1"/>
  <c r="W108" i="1" s="1"/>
  <c r="U5" i="1"/>
  <c r="AA11" i="1"/>
  <c r="AA12" i="1" s="1"/>
  <c r="V5" i="1" s="1"/>
  <c r="N7" i="2" l="1"/>
  <c r="N8" i="2"/>
  <c r="B9" i="2"/>
  <c r="C9" i="2"/>
  <c r="D9" i="2"/>
  <c r="E9" i="2"/>
  <c r="E14" i="2" s="1"/>
  <c r="F9" i="2"/>
  <c r="F14" i="2" s="1"/>
  <c r="F19" i="2" s="1"/>
  <c r="G9" i="2"/>
  <c r="G14" i="2" s="1"/>
  <c r="G19" i="2" s="1"/>
  <c r="H9" i="2"/>
  <c r="I9" i="2"/>
  <c r="J9" i="2"/>
  <c r="J14" i="2" s="1"/>
  <c r="K9" i="2"/>
  <c r="K14" i="2" s="1"/>
  <c r="L9" i="2"/>
  <c r="L14" i="2" s="1"/>
  <c r="L19" i="2" s="1"/>
  <c r="M9" i="2"/>
  <c r="M14" i="2" s="1"/>
  <c r="M19" i="2" s="1"/>
  <c r="B13" i="2"/>
  <c r="B18" i="2" s="1"/>
  <c r="C13" i="2"/>
  <c r="C18" i="2" s="1"/>
  <c r="D13" i="2"/>
  <c r="D18" i="2" s="1"/>
  <c r="E13" i="2"/>
  <c r="E18" i="2" s="1"/>
  <c r="F13" i="2"/>
  <c r="F18" i="2" s="1"/>
  <c r="G13" i="2"/>
  <c r="H13" i="2"/>
  <c r="H18" i="2" s="1"/>
  <c r="I13" i="2"/>
  <c r="I18" i="2" s="1"/>
  <c r="J13" i="2"/>
  <c r="J18" i="2" s="1"/>
  <c r="K13" i="2"/>
  <c r="K18" i="2" s="1"/>
  <c r="K54" i="2" s="1"/>
  <c r="L13" i="2"/>
  <c r="L18" i="2" s="1"/>
  <c r="M13" i="2"/>
  <c r="M18" i="2" s="1"/>
  <c r="N24" i="2"/>
  <c r="N25" i="2"/>
  <c r="B26" i="2"/>
  <c r="B31" i="2" s="1"/>
  <c r="B39" i="2" s="1"/>
  <c r="C26" i="2"/>
  <c r="C31" i="2" s="1"/>
  <c r="D26" i="2"/>
  <c r="D31" i="2" s="1"/>
  <c r="E26" i="2"/>
  <c r="E31" i="2" s="1"/>
  <c r="F26" i="2"/>
  <c r="F31" i="2" s="1"/>
  <c r="G26" i="2"/>
  <c r="H26" i="2"/>
  <c r="H31" i="2" s="1"/>
  <c r="I26" i="2"/>
  <c r="I31" i="2" s="1"/>
  <c r="J26" i="2"/>
  <c r="J31" i="2" s="1"/>
  <c r="K26" i="2"/>
  <c r="K31" i="2" s="1"/>
  <c r="L26" i="2"/>
  <c r="L31" i="2" s="1"/>
  <c r="M26" i="2"/>
  <c r="M31" i="2" s="1"/>
  <c r="M39" i="2" s="1"/>
  <c r="B30" i="2"/>
  <c r="B35" i="2" s="1"/>
  <c r="C30" i="2"/>
  <c r="C35" i="2" s="1"/>
  <c r="D30" i="2"/>
  <c r="D35" i="2" s="1"/>
  <c r="E30" i="2"/>
  <c r="E35" i="2" s="1"/>
  <c r="F30" i="2"/>
  <c r="F35" i="2" s="1"/>
  <c r="G30" i="2"/>
  <c r="G35" i="2" s="1"/>
  <c r="H30" i="2"/>
  <c r="I30" i="2"/>
  <c r="I35" i="2" s="1"/>
  <c r="J30" i="2"/>
  <c r="K30" i="2"/>
  <c r="L30" i="2"/>
  <c r="L35" i="2" s="1"/>
  <c r="M30" i="2"/>
  <c r="M35" i="2" s="1"/>
  <c r="H35" i="2"/>
  <c r="J35" i="2"/>
  <c r="K35" i="2"/>
  <c r="L145" i="1"/>
  <c r="Q145" i="1" s="1"/>
  <c r="R145" i="1" s="1"/>
  <c r="S145" i="1" s="1"/>
  <c r="L144" i="1"/>
  <c r="Q144" i="1" s="1"/>
  <c r="R144" i="1" s="1"/>
  <c r="S144" i="1" s="1"/>
  <c r="L143" i="1"/>
  <c r="Q143" i="1" s="1"/>
  <c r="R143" i="1" s="1"/>
  <c r="S143" i="1" s="1"/>
  <c r="L142" i="1"/>
  <c r="M142" i="1" s="1"/>
  <c r="N142" i="1" s="1"/>
  <c r="O142" i="1" s="1"/>
  <c r="L141" i="1"/>
  <c r="Q141" i="1" s="1"/>
  <c r="R141" i="1" s="1"/>
  <c r="S141" i="1" s="1"/>
  <c r="L140" i="1"/>
  <c r="M140" i="1" s="1"/>
  <c r="N140" i="1" s="1"/>
  <c r="O140" i="1" s="1"/>
  <c r="L139" i="1"/>
  <c r="Q139" i="1" s="1"/>
  <c r="R139" i="1" s="1"/>
  <c r="S139" i="1" s="1"/>
  <c r="Q138" i="1"/>
  <c r="R138" i="1" s="1"/>
  <c r="S138" i="1" s="1"/>
  <c r="L138" i="1"/>
  <c r="M138" i="1" s="1"/>
  <c r="N138" i="1" s="1"/>
  <c r="O138" i="1" s="1"/>
  <c r="L137" i="1"/>
  <c r="Q137" i="1" s="1"/>
  <c r="R137" i="1" s="1"/>
  <c r="S137" i="1" s="1"/>
  <c r="L136" i="1"/>
  <c r="Q136" i="1" s="1"/>
  <c r="R136" i="1" s="1"/>
  <c r="S136" i="1" s="1"/>
  <c r="L135" i="1"/>
  <c r="Q135" i="1" s="1"/>
  <c r="R135" i="1" s="1"/>
  <c r="S135" i="1" s="1"/>
  <c r="O134" i="1"/>
  <c r="M134" i="1"/>
  <c r="L134" i="1"/>
  <c r="Q134" i="1" s="1"/>
  <c r="R134" i="1" s="1"/>
  <c r="S134" i="1" s="1"/>
  <c r="Q133" i="1"/>
  <c r="R133" i="1" s="1"/>
  <c r="S133" i="1" s="1"/>
  <c r="L133" i="1"/>
  <c r="M133" i="1" s="1"/>
  <c r="N133" i="1" s="1"/>
  <c r="O133" i="1" s="1"/>
  <c r="L132" i="1"/>
  <c r="Q132" i="1" s="1"/>
  <c r="R132" i="1" s="1"/>
  <c r="S132" i="1" s="1"/>
  <c r="L131" i="1"/>
  <c r="M131" i="1" s="1"/>
  <c r="N131" i="1" s="1"/>
  <c r="O131" i="1" s="1"/>
  <c r="L130" i="1"/>
  <c r="Q130" i="1" s="1"/>
  <c r="R130" i="1" s="1"/>
  <c r="S130" i="1" s="1"/>
  <c r="L129" i="1"/>
  <c r="Q129" i="1" s="1"/>
  <c r="R129" i="1" s="1"/>
  <c r="S129" i="1" s="1"/>
  <c r="L128" i="1"/>
  <c r="Q128" i="1" s="1"/>
  <c r="R128" i="1" s="1"/>
  <c r="S128" i="1" s="1"/>
  <c r="L127" i="1"/>
  <c r="Q127" i="1" s="1"/>
  <c r="R127" i="1" s="1"/>
  <c r="S127" i="1" s="1"/>
  <c r="L126" i="1"/>
  <c r="M126" i="1" s="1"/>
  <c r="N126" i="1" s="1"/>
  <c r="O126" i="1" s="1"/>
  <c r="L125" i="1"/>
  <c r="Q125" i="1" s="1"/>
  <c r="R125" i="1" s="1"/>
  <c r="S125" i="1" s="1"/>
  <c r="Q124" i="1"/>
  <c r="R124" i="1" s="1"/>
  <c r="S124" i="1" s="1"/>
  <c r="M124" i="1"/>
  <c r="N124" i="1" s="1"/>
  <c r="O124" i="1" s="1"/>
  <c r="L124" i="1"/>
  <c r="L123" i="1"/>
  <c r="Q123" i="1" s="1"/>
  <c r="R123" i="1" s="1"/>
  <c r="S123" i="1" s="1"/>
  <c r="L122" i="1"/>
  <c r="Q122" i="1" s="1"/>
  <c r="R122" i="1" s="1"/>
  <c r="S122" i="1" s="1"/>
  <c r="L121" i="1"/>
  <c r="Q121" i="1" s="1"/>
  <c r="R121" i="1" s="1"/>
  <c r="S121" i="1" s="1"/>
  <c r="M120" i="1"/>
  <c r="N120" i="1" s="1"/>
  <c r="O120" i="1" s="1"/>
  <c r="L120" i="1"/>
  <c r="Q120" i="1" s="1"/>
  <c r="R120" i="1" s="1"/>
  <c r="S120" i="1" s="1"/>
  <c r="O119" i="1"/>
  <c r="L119" i="1"/>
  <c r="M119" i="1" s="1"/>
  <c r="O118" i="1"/>
  <c r="L118" i="1"/>
  <c r="Q118" i="1" s="1"/>
  <c r="R118" i="1" s="1"/>
  <c r="S118" i="1" s="1"/>
  <c r="L117" i="1"/>
  <c r="M117" i="1" s="1"/>
  <c r="N117" i="1" s="1"/>
  <c r="O117" i="1" s="1"/>
  <c r="L116" i="1"/>
  <c r="Q116" i="1" s="1"/>
  <c r="R116" i="1" s="1"/>
  <c r="S116" i="1" s="1"/>
  <c r="C113" i="1"/>
  <c r="J112" i="1"/>
  <c r="K112" i="1" s="1"/>
  <c r="L112" i="1" s="1"/>
  <c r="J111" i="1"/>
  <c r="K111" i="1" s="1"/>
  <c r="L111" i="1" s="1"/>
  <c r="Q111" i="1" s="1"/>
  <c r="R111" i="1" s="1"/>
  <c r="S111" i="1" s="1"/>
  <c r="J110" i="1"/>
  <c r="K110" i="1" s="1"/>
  <c r="L110" i="1" s="1"/>
  <c r="O109" i="1"/>
  <c r="J109" i="1"/>
  <c r="K109" i="1" s="1"/>
  <c r="L109" i="1" s="1"/>
  <c r="O108" i="1"/>
  <c r="J108" i="1"/>
  <c r="K108" i="1" s="1"/>
  <c r="L108" i="1" s="1"/>
  <c r="G107" i="1"/>
  <c r="G106" i="1"/>
  <c r="G105" i="1"/>
  <c r="G104" i="1"/>
  <c r="G103" i="1"/>
  <c r="G102" i="1"/>
  <c r="L101" i="1"/>
  <c r="Q101" i="1" s="1"/>
  <c r="R101" i="1" s="1"/>
  <c r="D101" i="1"/>
  <c r="G101" i="1" s="1"/>
  <c r="G100" i="1"/>
  <c r="G99" i="1"/>
  <c r="G98" i="1"/>
  <c r="G97" i="1"/>
  <c r="G96" i="1"/>
  <c r="G95" i="1"/>
  <c r="G94" i="1"/>
  <c r="G93" i="1"/>
  <c r="G92" i="1"/>
  <c r="G91" i="1"/>
  <c r="G90" i="1"/>
  <c r="F89" i="1"/>
  <c r="G89" i="1" s="1"/>
  <c r="G88" i="1"/>
  <c r="G87" i="1"/>
  <c r="G86" i="1"/>
  <c r="G85" i="1"/>
  <c r="G84" i="1"/>
  <c r="G83" i="1"/>
  <c r="G82" i="1"/>
  <c r="G81" i="1"/>
  <c r="G80" i="1"/>
  <c r="E79" i="1"/>
  <c r="G79" i="1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F66" i="1"/>
  <c r="B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O51" i="1"/>
  <c r="G51" i="1"/>
  <c r="G50" i="1"/>
  <c r="G49" i="1"/>
  <c r="G48" i="1"/>
  <c r="G47" i="1"/>
  <c r="G46" i="1"/>
  <c r="F45" i="1"/>
  <c r="G45" i="1" s="1"/>
  <c r="G44" i="1"/>
  <c r="G43" i="1"/>
  <c r="G42" i="1"/>
  <c r="G41" i="1"/>
  <c r="G40" i="1"/>
  <c r="G39" i="1"/>
  <c r="G38" i="1"/>
  <c r="G37" i="1"/>
  <c r="G36" i="1"/>
  <c r="G35" i="1"/>
  <c r="G34" i="1"/>
  <c r="D31" i="1"/>
  <c r="G30" i="1"/>
  <c r="G29" i="1"/>
  <c r="G28" i="1"/>
  <c r="G27" i="1"/>
  <c r="O26" i="1"/>
  <c r="G26" i="1"/>
  <c r="O25" i="1"/>
  <c r="G25" i="1"/>
  <c r="O24" i="1"/>
  <c r="G24" i="1"/>
  <c r="S23" i="1"/>
  <c r="O23" i="1"/>
  <c r="G23" i="1"/>
  <c r="S22" i="1"/>
  <c r="G22" i="1"/>
  <c r="G21" i="1"/>
  <c r="G20" i="1"/>
  <c r="G19" i="1"/>
  <c r="G18" i="1"/>
  <c r="G17" i="1"/>
  <c r="E16" i="1"/>
  <c r="G16" i="1" s="1"/>
  <c r="G15" i="1"/>
  <c r="G14" i="1"/>
  <c r="G13" i="1"/>
  <c r="G12" i="1"/>
  <c r="G11" i="1"/>
  <c r="G10" i="1"/>
  <c r="G9" i="1"/>
  <c r="G8" i="1"/>
  <c r="Q109" i="1" l="1"/>
  <c r="R109" i="1" s="1"/>
  <c r="S109" i="1" s="1"/>
  <c r="M109" i="1"/>
  <c r="M122" i="1"/>
  <c r="N122" i="1" s="1"/>
  <c r="O122" i="1" s="1"/>
  <c r="M141" i="1"/>
  <c r="N141" i="1" s="1"/>
  <c r="O141" i="1" s="1"/>
  <c r="Q119" i="1"/>
  <c r="R119" i="1" s="1"/>
  <c r="S119" i="1" s="1"/>
  <c r="M136" i="1"/>
  <c r="N136" i="1" s="1"/>
  <c r="O136" i="1" s="1"/>
  <c r="M145" i="1"/>
  <c r="N145" i="1" s="1"/>
  <c r="O145" i="1" s="1"/>
  <c r="Q117" i="1"/>
  <c r="R117" i="1" s="1"/>
  <c r="S117" i="1" s="1"/>
  <c r="S146" i="1" s="1"/>
  <c r="S147" i="1" s="1"/>
  <c r="Q131" i="1"/>
  <c r="R131" i="1" s="1"/>
  <c r="S131" i="1" s="1"/>
  <c r="Q140" i="1"/>
  <c r="R140" i="1" s="1"/>
  <c r="S140" i="1" s="1"/>
  <c r="Q142" i="1"/>
  <c r="R142" i="1" s="1"/>
  <c r="S142" i="1" s="1"/>
  <c r="S101" i="1"/>
  <c r="Q126" i="1"/>
  <c r="R126" i="1" s="1"/>
  <c r="S126" i="1" s="1"/>
  <c r="M129" i="1"/>
  <c r="N129" i="1" s="1"/>
  <c r="O129" i="1" s="1"/>
  <c r="M143" i="1"/>
  <c r="N143" i="1" s="1"/>
  <c r="O143" i="1" s="1"/>
  <c r="J39" i="2"/>
  <c r="J36" i="2"/>
  <c r="D39" i="2"/>
  <c r="D36" i="2"/>
  <c r="D43" i="2" s="1"/>
  <c r="D48" i="2" s="1"/>
  <c r="C39" i="2"/>
  <c r="C36" i="2"/>
  <c r="C43" i="2" s="1"/>
  <c r="C54" i="2"/>
  <c r="J54" i="2"/>
  <c r="N9" i="2"/>
  <c r="H36" i="2"/>
  <c r="H43" i="2" s="1"/>
  <c r="H39" i="2"/>
  <c r="I54" i="2"/>
  <c r="I36" i="2"/>
  <c r="I43" i="2" s="1"/>
  <c r="I39" i="2"/>
  <c r="L36" i="2"/>
  <c r="L43" i="2" s="1"/>
  <c r="L39" i="2"/>
  <c r="F36" i="2"/>
  <c r="F43" i="2" s="1"/>
  <c r="F39" i="2"/>
  <c r="K36" i="2"/>
  <c r="K43" i="2" s="1"/>
  <c r="K39" i="2"/>
  <c r="E36" i="2"/>
  <c r="E39" i="2"/>
  <c r="L54" i="2"/>
  <c r="E42" i="2"/>
  <c r="E47" i="2" s="1"/>
  <c r="E19" i="2"/>
  <c r="E53" i="2" s="1"/>
  <c r="J42" i="2"/>
  <c r="J47" i="2" s="1"/>
  <c r="J19" i="2"/>
  <c r="K42" i="2"/>
  <c r="K47" i="2" s="1"/>
  <c r="K19" i="2"/>
  <c r="D14" i="2"/>
  <c r="N35" i="2"/>
  <c r="J43" i="2"/>
  <c r="J48" i="2" s="1"/>
  <c r="N30" i="2"/>
  <c r="N13" i="2"/>
  <c r="D54" i="2"/>
  <c r="E54" i="2"/>
  <c r="N26" i="2"/>
  <c r="M36" i="2"/>
  <c r="M43" i="2" s="1"/>
  <c r="M48" i="2" s="1"/>
  <c r="M42" i="2"/>
  <c r="M47" i="2" s="1"/>
  <c r="B36" i="2"/>
  <c r="B43" i="2" s="1"/>
  <c r="B48" i="2" s="1"/>
  <c r="E43" i="2"/>
  <c r="E48" i="2" s="1"/>
  <c r="H54" i="2"/>
  <c r="B54" i="2"/>
  <c r="F54" i="2"/>
  <c r="M54" i="2"/>
  <c r="L42" i="2"/>
  <c r="L47" i="2" s="1"/>
  <c r="F42" i="2"/>
  <c r="F47" i="2" s="1"/>
  <c r="I14" i="2"/>
  <c r="C14" i="2"/>
  <c r="G31" i="2"/>
  <c r="G39" i="2" s="1"/>
  <c r="G18" i="2"/>
  <c r="H14" i="2"/>
  <c r="B14" i="2"/>
  <c r="Q108" i="1"/>
  <c r="R108" i="1" s="1"/>
  <c r="S108" i="1" s="1"/>
  <c r="M108" i="1"/>
  <c r="Q110" i="1"/>
  <c r="R110" i="1" s="1"/>
  <c r="S110" i="1" s="1"/>
  <c r="M110" i="1"/>
  <c r="N110" i="1" s="1"/>
  <c r="O110" i="1" s="1"/>
  <c r="G164" i="1"/>
  <c r="G165" i="1" s="1"/>
  <c r="G167" i="1" s="1"/>
  <c r="M112" i="1"/>
  <c r="N112" i="1" s="1"/>
  <c r="O112" i="1" s="1"/>
  <c r="Q112" i="1"/>
  <c r="R112" i="1" s="1"/>
  <c r="S112" i="1" s="1"/>
  <c r="M111" i="1"/>
  <c r="N111" i="1" s="1"/>
  <c r="O111" i="1" s="1"/>
  <c r="M127" i="1"/>
  <c r="N127" i="1" s="1"/>
  <c r="O127" i="1" s="1"/>
  <c r="M125" i="1"/>
  <c r="N125" i="1" s="1"/>
  <c r="O125" i="1" s="1"/>
  <c r="M118" i="1"/>
  <c r="M132" i="1"/>
  <c r="N132" i="1" s="1"/>
  <c r="O132" i="1" s="1"/>
  <c r="M139" i="1"/>
  <c r="N139" i="1" s="1"/>
  <c r="O139" i="1" s="1"/>
  <c r="M123" i="1"/>
  <c r="N123" i="1" s="1"/>
  <c r="O123" i="1" s="1"/>
  <c r="M116" i="1"/>
  <c r="N116" i="1" s="1"/>
  <c r="O116" i="1" s="1"/>
  <c r="M130" i="1"/>
  <c r="N130" i="1" s="1"/>
  <c r="O130" i="1" s="1"/>
  <c r="M137" i="1"/>
  <c r="N137" i="1" s="1"/>
  <c r="O137" i="1" s="1"/>
  <c r="M101" i="1"/>
  <c r="N101" i="1" s="1"/>
  <c r="O101" i="1" s="1"/>
  <c r="M121" i="1"/>
  <c r="N121" i="1" s="1"/>
  <c r="O121" i="1" s="1"/>
  <c r="M144" i="1"/>
  <c r="N144" i="1" s="1"/>
  <c r="O144" i="1" s="1"/>
  <c r="M128" i="1"/>
  <c r="N128" i="1" s="1"/>
  <c r="O128" i="1" s="1"/>
  <c r="M135" i="1"/>
  <c r="N135" i="1" s="1"/>
  <c r="O135" i="1" s="1"/>
  <c r="K48" i="2" l="1"/>
  <c r="I48" i="2"/>
  <c r="F48" i="2"/>
  <c r="N39" i="2"/>
  <c r="H48" i="2"/>
  <c r="J53" i="2"/>
  <c r="L48" i="2"/>
  <c r="L53" i="2"/>
  <c r="C48" i="2"/>
  <c r="K53" i="2"/>
  <c r="F53" i="2"/>
  <c r="D42" i="2"/>
  <c r="D47" i="2" s="1"/>
  <c r="D19" i="2"/>
  <c r="D53" i="2" s="1"/>
  <c r="G54" i="2"/>
  <c r="N54" i="2" s="1"/>
  <c r="G42" i="2"/>
  <c r="G47" i="2" s="1"/>
  <c r="G36" i="2"/>
  <c r="G43" i="2" s="1"/>
  <c r="N18" i="2"/>
  <c r="N31" i="2"/>
  <c r="C42" i="2"/>
  <c r="C47" i="2" s="1"/>
  <c r="C19" i="2"/>
  <c r="C53" i="2" s="1"/>
  <c r="I19" i="2"/>
  <c r="I53" i="2" s="1"/>
  <c r="I42" i="2"/>
  <c r="I47" i="2" s="1"/>
  <c r="M53" i="2"/>
  <c r="H19" i="2"/>
  <c r="H53" i="2" s="1"/>
  <c r="H42" i="2"/>
  <c r="H47" i="2" s="1"/>
  <c r="B42" i="2"/>
  <c r="B47" i="2" s="1"/>
  <c r="N14" i="2"/>
  <c r="B19" i="2"/>
  <c r="H104" i="1"/>
  <c r="H100" i="1"/>
  <c r="H86" i="1"/>
  <c r="H28" i="1"/>
  <c r="H11" i="1"/>
  <c r="H69" i="1"/>
  <c r="H55" i="1"/>
  <c r="H36" i="1"/>
  <c r="H93" i="1"/>
  <c r="H79" i="1"/>
  <c r="H74" i="1"/>
  <c r="H37" i="1"/>
  <c r="H106" i="1"/>
  <c r="H102" i="1"/>
  <c r="H84" i="1"/>
  <c r="H70" i="1"/>
  <c r="H65" i="1"/>
  <c r="H22" i="1"/>
  <c r="H15" i="1"/>
  <c r="H89" i="1"/>
  <c r="H48" i="1"/>
  <c r="H43" i="1"/>
  <c r="H98" i="1"/>
  <c r="H94" i="1"/>
  <c r="H88" i="1"/>
  <c r="H14" i="1"/>
  <c r="H18" i="1"/>
  <c r="H30" i="1"/>
  <c r="J30" i="1" s="1"/>
  <c r="K30" i="1" s="1"/>
  <c r="L30" i="1" s="1"/>
  <c r="H44" i="1"/>
  <c r="H27" i="1"/>
  <c r="H97" i="1"/>
  <c r="H56" i="1"/>
  <c r="H78" i="1"/>
  <c r="H9" i="1"/>
  <c r="J9" i="1" s="1"/>
  <c r="K9" i="1" s="1"/>
  <c r="L9" i="1" s="1"/>
  <c r="H45" i="1"/>
  <c r="H40" i="1"/>
  <c r="H80" i="1"/>
  <c r="H42" i="1"/>
  <c r="H58" i="1"/>
  <c r="H17" i="1"/>
  <c r="H64" i="1"/>
  <c r="H35" i="1"/>
  <c r="H20" i="1"/>
  <c r="H75" i="1"/>
  <c r="H53" i="1"/>
  <c r="H59" i="1"/>
  <c r="H8" i="1"/>
  <c r="H34" i="1"/>
  <c r="H39" i="1"/>
  <c r="H57" i="1"/>
  <c r="H87" i="1"/>
  <c r="H10" i="1"/>
  <c r="H67" i="1"/>
  <c r="H51" i="1"/>
  <c r="H91" i="1"/>
  <c r="H72" i="1"/>
  <c r="H47" i="1"/>
  <c r="H99" i="1"/>
  <c r="H38" i="1"/>
  <c r="H24" i="1"/>
  <c r="H12" i="1"/>
  <c r="H76" i="1"/>
  <c r="H107" i="1"/>
  <c r="H54" i="1"/>
  <c r="H46" i="1"/>
  <c r="H16" i="1"/>
  <c r="H62" i="1"/>
  <c r="H103" i="1"/>
  <c r="H23" i="1"/>
  <c r="H29" i="1"/>
  <c r="H66" i="1"/>
  <c r="H105" i="1"/>
  <c r="H50" i="1"/>
  <c r="H81" i="1"/>
  <c r="H60" i="1"/>
  <c r="H101" i="1"/>
  <c r="H73" i="1"/>
  <c r="H85" i="1"/>
  <c r="H96" i="1"/>
  <c r="H90" i="1"/>
  <c r="H95" i="1"/>
  <c r="H52" i="1"/>
  <c r="H71" i="1"/>
  <c r="H68" i="1"/>
  <c r="H41" i="1"/>
  <c r="H19" i="1"/>
  <c r="H83" i="1"/>
  <c r="H82" i="1"/>
  <c r="H77" i="1"/>
  <c r="H13" i="1"/>
  <c r="H61" i="1"/>
  <c r="H92" i="1"/>
  <c r="H25" i="1"/>
  <c r="H63" i="1"/>
  <c r="H49" i="1"/>
  <c r="H21" i="1"/>
  <c r="H26" i="1"/>
  <c r="O146" i="1"/>
  <c r="O147" i="1" s="1"/>
  <c r="J90" i="1" l="1"/>
  <c r="K90" i="1" s="1"/>
  <c r="L90" i="1" s="1"/>
  <c r="U90" i="1"/>
  <c r="V90" i="1" s="1"/>
  <c r="J75" i="1"/>
  <c r="K75" i="1" s="1"/>
  <c r="L75" i="1" s="1"/>
  <c r="U75" i="1"/>
  <c r="V75" i="1" s="1"/>
  <c r="J102" i="1"/>
  <c r="K102" i="1" s="1"/>
  <c r="L102" i="1" s="1"/>
  <c r="U102" i="1"/>
  <c r="V102" i="1" s="1"/>
  <c r="W102" i="1" s="1"/>
  <c r="J26" i="1"/>
  <c r="K26" i="1" s="1"/>
  <c r="L26" i="1" s="1"/>
  <c r="U26" i="1"/>
  <c r="V26" i="1" s="1"/>
  <c r="J61" i="1"/>
  <c r="K61" i="1" s="1"/>
  <c r="L61" i="1" s="1"/>
  <c r="U61" i="1"/>
  <c r="V61" i="1" s="1"/>
  <c r="J41" i="1"/>
  <c r="K41" i="1" s="1"/>
  <c r="L41" i="1" s="1"/>
  <c r="U41" i="1"/>
  <c r="V41" i="1" s="1"/>
  <c r="J96" i="1"/>
  <c r="K96" i="1" s="1"/>
  <c r="L96" i="1" s="1"/>
  <c r="U96" i="1"/>
  <c r="V96" i="1" s="1"/>
  <c r="J50" i="1"/>
  <c r="K50" i="1" s="1"/>
  <c r="L50" i="1" s="1"/>
  <c r="U50" i="1"/>
  <c r="V50" i="1" s="1"/>
  <c r="J62" i="1"/>
  <c r="K62" i="1" s="1"/>
  <c r="L62" i="1" s="1"/>
  <c r="U62" i="1"/>
  <c r="V62" i="1" s="1"/>
  <c r="W62" i="1" s="1"/>
  <c r="J12" i="1"/>
  <c r="K12" i="1" s="1"/>
  <c r="L12" i="1" s="1"/>
  <c r="U12" i="1"/>
  <c r="V12" i="1" s="1"/>
  <c r="J91" i="1"/>
  <c r="K91" i="1" s="1"/>
  <c r="L91" i="1" s="1"/>
  <c r="U91" i="1"/>
  <c r="V91" i="1" s="1"/>
  <c r="J39" i="1"/>
  <c r="K39" i="1" s="1"/>
  <c r="L39" i="1" s="1"/>
  <c r="U39" i="1"/>
  <c r="V39" i="1" s="1"/>
  <c r="W39" i="1" s="1"/>
  <c r="J20" i="1"/>
  <c r="K20" i="1" s="1"/>
  <c r="L20" i="1" s="1"/>
  <c r="U20" i="1"/>
  <c r="V20" i="1" s="1"/>
  <c r="J80" i="1"/>
  <c r="K80" i="1" s="1"/>
  <c r="L80" i="1" s="1"/>
  <c r="U80" i="1"/>
  <c r="V80" i="1" s="1"/>
  <c r="J97" i="1"/>
  <c r="K97" i="1" s="1"/>
  <c r="L97" i="1" s="1"/>
  <c r="U97" i="1"/>
  <c r="V97" i="1" s="1"/>
  <c r="W97" i="1" s="1"/>
  <c r="J88" i="1"/>
  <c r="K88" i="1" s="1"/>
  <c r="L88" i="1" s="1"/>
  <c r="U88" i="1"/>
  <c r="V88" i="1" s="1"/>
  <c r="J15" i="1"/>
  <c r="K15" i="1" s="1"/>
  <c r="L15" i="1" s="1"/>
  <c r="U15" i="1"/>
  <c r="V15" i="1" s="1"/>
  <c r="J106" i="1"/>
  <c r="K106" i="1" s="1"/>
  <c r="L106" i="1" s="1"/>
  <c r="U106" i="1"/>
  <c r="V106" i="1" s="1"/>
  <c r="W106" i="1" s="1"/>
  <c r="J55" i="1"/>
  <c r="K55" i="1" s="1"/>
  <c r="L55" i="1" s="1"/>
  <c r="U55" i="1"/>
  <c r="V55" i="1" s="1"/>
  <c r="J104" i="1"/>
  <c r="K104" i="1" s="1"/>
  <c r="L104" i="1" s="1"/>
  <c r="U104" i="1"/>
  <c r="V104" i="1" s="1"/>
  <c r="J76" i="1"/>
  <c r="K76" i="1" s="1"/>
  <c r="L76" i="1" s="1"/>
  <c r="U76" i="1"/>
  <c r="V76" i="1" s="1"/>
  <c r="W76" i="1" s="1"/>
  <c r="J14" i="1"/>
  <c r="K14" i="1" s="1"/>
  <c r="L14" i="1" s="1"/>
  <c r="U14" i="1"/>
  <c r="V14" i="1" s="1"/>
  <c r="J100" i="1"/>
  <c r="K100" i="1" s="1"/>
  <c r="L100" i="1" s="1"/>
  <c r="U100" i="1"/>
  <c r="V100" i="1" s="1"/>
  <c r="J68" i="1"/>
  <c r="K68" i="1" s="1"/>
  <c r="L68" i="1" s="1"/>
  <c r="U68" i="1"/>
  <c r="V68" i="1" s="1"/>
  <c r="W68" i="1" s="1"/>
  <c r="J85" i="1"/>
  <c r="K85" i="1" s="1"/>
  <c r="L85" i="1" s="1"/>
  <c r="U85" i="1"/>
  <c r="V85" i="1" s="1"/>
  <c r="J105" i="1"/>
  <c r="K105" i="1" s="1"/>
  <c r="L105" i="1" s="1"/>
  <c r="U105" i="1"/>
  <c r="V105" i="1" s="1"/>
  <c r="J16" i="1"/>
  <c r="K16" i="1" s="1"/>
  <c r="L16" i="1" s="1"/>
  <c r="U16" i="1"/>
  <c r="V16" i="1" s="1"/>
  <c r="W16" i="1" s="1"/>
  <c r="J24" i="1"/>
  <c r="K24" i="1" s="1"/>
  <c r="L24" i="1" s="1"/>
  <c r="U24" i="1"/>
  <c r="V24" i="1" s="1"/>
  <c r="J51" i="1"/>
  <c r="K51" i="1" s="1"/>
  <c r="L51" i="1" s="1"/>
  <c r="U51" i="1"/>
  <c r="V51" i="1" s="1"/>
  <c r="J34" i="1"/>
  <c r="K34" i="1" s="1"/>
  <c r="L34" i="1" s="1"/>
  <c r="U34" i="1"/>
  <c r="V34" i="1" s="1"/>
  <c r="W34" i="1" s="1"/>
  <c r="X34" i="1" s="1"/>
  <c r="J35" i="1"/>
  <c r="K35" i="1" s="1"/>
  <c r="L35" i="1" s="1"/>
  <c r="U35" i="1"/>
  <c r="V35" i="1" s="1"/>
  <c r="J40" i="1"/>
  <c r="K40" i="1" s="1"/>
  <c r="L40" i="1" s="1"/>
  <c r="U40" i="1"/>
  <c r="V40" i="1" s="1"/>
  <c r="J27" i="1"/>
  <c r="K27" i="1" s="1"/>
  <c r="L27" i="1" s="1"/>
  <c r="U27" i="1"/>
  <c r="V27" i="1" s="1"/>
  <c r="W27" i="1" s="1"/>
  <c r="J94" i="1"/>
  <c r="K94" i="1" s="1"/>
  <c r="L94" i="1" s="1"/>
  <c r="U94" i="1"/>
  <c r="V94" i="1" s="1"/>
  <c r="J22" i="1"/>
  <c r="K22" i="1" s="1"/>
  <c r="L22" i="1" s="1"/>
  <c r="U22" i="1"/>
  <c r="V22" i="1" s="1"/>
  <c r="W22" i="1" s="1"/>
  <c r="J37" i="1"/>
  <c r="K37" i="1" s="1"/>
  <c r="L37" i="1" s="1"/>
  <c r="U37" i="1"/>
  <c r="V37" i="1" s="1"/>
  <c r="W37" i="1" s="1"/>
  <c r="J69" i="1"/>
  <c r="K69" i="1" s="1"/>
  <c r="L69" i="1" s="1"/>
  <c r="U69" i="1"/>
  <c r="V69" i="1" s="1"/>
  <c r="J92" i="1"/>
  <c r="K92" i="1" s="1"/>
  <c r="L92" i="1" s="1"/>
  <c r="U92" i="1"/>
  <c r="V92" i="1" s="1"/>
  <c r="J103" i="1"/>
  <c r="K103" i="1" s="1"/>
  <c r="L103" i="1" s="1"/>
  <c r="U103" i="1"/>
  <c r="V103" i="1" s="1"/>
  <c r="W103" i="1" s="1"/>
  <c r="J72" i="1"/>
  <c r="K72" i="1" s="1"/>
  <c r="L72" i="1" s="1"/>
  <c r="U72" i="1"/>
  <c r="V72" i="1" s="1"/>
  <c r="J56" i="1"/>
  <c r="K56" i="1" s="1"/>
  <c r="L56" i="1" s="1"/>
  <c r="U56" i="1"/>
  <c r="V56" i="1" s="1"/>
  <c r="J89" i="1"/>
  <c r="K89" i="1" s="1"/>
  <c r="L89" i="1" s="1"/>
  <c r="U89" i="1"/>
  <c r="V89" i="1" s="1"/>
  <c r="W89" i="1" s="1"/>
  <c r="J36" i="1"/>
  <c r="K36" i="1" s="1"/>
  <c r="L36" i="1" s="1"/>
  <c r="U36" i="1"/>
  <c r="V36" i="1" s="1"/>
  <c r="J77" i="1"/>
  <c r="K77" i="1" s="1"/>
  <c r="L77" i="1" s="1"/>
  <c r="U77" i="1"/>
  <c r="V77" i="1" s="1"/>
  <c r="J73" i="1"/>
  <c r="K73" i="1" s="1"/>
  <c r="L73" i="1" s="1"/>
  <c r="U73" i="1"/>
  <c r="V73" i="1" s="1"/>
  <c r="W73" i="1" s="1"/>
  <c r="J66" i="1"/>
  <c r="K66" i="1" s="1"/>
  <c r="L66" i="1" s="1"/>
  <c r="U66" i="1"/>
  <c r="V66" i="1" s="1"/>
  <c r="J46" i="1"/>
  <c r="K46" i="1" s="1"/>
  <c r="L46" i="1" s="1"/>
  <c r="U46" i="1"/>
  <c r="V46" i="1" s="1"/>
  <c r="J38" i="1"/>
  <c r="K38" i="1" s="1"/>
  <c r="L38" i="1" s="1"/>
  <c r="U38" i="1"/>
  <c r="V38" i="1" s="1"/>
  <c r="W38" i="1" s="1"/>
  <c r="J67" i="1"/>
  <c r="K67" i="1" s="1"/>
  <c r="L67" i="1" s="1"/>
  <c r="U67" i="1"/>
  <c r="V67" i="1" s="1"/>
  <c r="J8" i="1"/>
  <c r="K8" i="1" s="1"/>
  <c r="L8" i="1" s="1"/>
  <c r="U8" i="1"/>
  <c r="J64" i="1"/>
  <c r="K64" i="1" s="1"/>
  <c r="L64" i="1" s="1"/>
  <c r="U64" i="1"/>
  <c r="V64" i="1" s="1"/>
  <c r="W64" i="1" s="1"/>
  <c r="X64" i="1" s="1"/>
  <c r="J45" i="1"/>
  <c r="K45" i="1" s="1"/>
  <c r="L45" i="1" s="1"/>
  <c r="U45" i="1"/>
  <c r="V45" i="1" s="1"/>
  <c r="J44" i="1"/>
  <c r="K44" i="1" s="1"/>
  <c r="L44" i="1" s="1"/>
  <c r="U44" i="1"/>
  <c r="V44" i="1" s="1"/>
  <c r="J98" i="1"/>
  <c r="K98" i="1" s="1"/>
  <c r="L98" i="1" s="1"/>
  <c r="U98" i="1"/>
  <c r="V98" i="1" s="1"/>
  <c r="W98" i="1" s="1"/>
  <c r="J65" i="1"/>
  <c r="K65" i="1" s="1"/>
  <c r="L65" i="1" s="1"/>
  <c r="U65" i="1"/>
  <c r="V65" i="1" s="1"/>
  <c r="J74" i="1"/>
  <c r="K74" i="1" s="1"/>
  <c r="L74" i="1" s="1"/>
  <c r="U74" i="1"/>
  <c r="V74" i="1" s="1"/>
  <c r="J11" i="1"/>
  <c r="K11" i="1" s="1"/>
  <c r="L11" i="1" s="1"/>
  <c r="U11" i="1"/>
  <c r="V11" i="1" s="1"/>
  <c r="J81" i="1"/>
  <c r="K81" i="1" s="1"/>
  <c r="L81" i="1" s="1"/>
  <c r="U81" i="1"/>
  <c r="V81" i="1" s="1"/>
  <c r="J42" i="1"/>
  <c r="K42" i="1" s="1"/>
  <c r="L42" i="1" s="1"/>
  <c r="U42" i="1"/>
  <c r="V42" i="1" s="1"/>
  <c r="J21" i="1"/>
  <c r="K21" i="1" s="1"/>
  <c r="L21" i="1" s="1"/>
  <c r="U21" i="1"/>
  <c r="V21" i="1" s="1"/>
  <c r="W21" i="1" s="1"/>
  <c r="J71" i="1"/>
  <c r="K71" i="1" s="1"/>
  <c r="L71" i="1" s="1"/>
  <c r="U71" i="1"/>
  <c r="V71" i="1" s="1"/>
  <c r="J82" i="1"/>
  <c r="K82" i="1" s="1"/>
  <c r="L82" i="1" s="1"/>
  <c r="U82" i="1"/>
  <c r="V82" i="1" s="1"/>
  <c r="J54" i="1"/>
  <c r="K54" i="1" s="1"/>
  <c r="L54" i="1" s="1"/>
  <c r="U54" i="1"/>
  <c r="V54" i="1" s="1"/>
  <c r="W54" i="1" s="1"/>
  <c r="J59" i="1"/>
  <c r="K59" i="1" s="1"/>
  <c r="L59" i="1" s="1"/>
  <c r="U59" i="1"/>
  <c r="V59" i="1" s="1"/>
  <c r="J43" i="1"/>
  <c r="K43" i="1" s="1"/>
  <c r="L43" i="1" s="1"/>
  <c r="U43" i="1"/>
  <c r="V43" i="1" s="1"/>
  <c r="J70" i="1"/>
  <c r="K70" i="1" s="1"/>
  <c r="L70" i="1" s="1"/>
  <c r="U70" i="1"/>
  <c r="V70" i="1" s="1"/>
  <c r="W70" i="1" s="1"/>
  <c r="J79" i="1"/>
  <c r="K79" i="1" s="1"/>
  <c r="L79" i="1" s="1"/>
  <c r="U79" i="1"/>
  <c r="V79" i="1" s="1"/>
  <c r="J28" i="1"/>
  <c r="K28" i="1" s="1"/>
  <c r="L28" i="1" s="1"/>
  <c r="U28" i="1"/>
  <c r="V28" i="1" s="1"/>
  <c r="J19" i="1"/>
  <c r="K19" i="1" s="1"/>
  <c r="L19" i="1" s="1"/>
  <c r="U19" i="1"/>
  <c r="V19" i="1" s="1"/>
  <c r="W19" i="1" s="1"/>
  <c r="J57" i="1"/>
  <c r="K57" i="1" s="1"/>
  <c r="L57" i="1" s="1"/>
  <c r="U57" i="1"/>
  <c r="V57" i="1" s="1"/>
  <c r="J13" i="1"/>
  <c r="K13" i="1" s="1"/>
  <c r="L13" i="1" s="1"/>
  <c r="U13" i="1"/>
  <c r="V13" i="1" s="1"/>
  <c r="J49" i="1"/>
  <c r="K49" i="1" s="1"/>
  <c r="L49" i="1" s="1"/>
  <c r="U49" i="1"/>
  <c r="V49" i="1" s="1"/>
  <c r="W49" i="1" s="1"/>
  <c r="J63" i="1"/>
  <c r="K63" i="1" s="1"/>
  <c r="L63" i="1" s="1"/>
  <c r="U63" i="1"/>
  <c r="V63" i="1" s="1"/>
  <c r="J52" i="1"/>
  <c r="K52" i="1" s="1"/>
  <c r="L52" i="1" s="1"/>
  <c r="U52" i="1"/>
  <c r="V52" i="1" s="1"/>
  <c r="J101" i="1"/>
  <c r="U101" i="1"/>
  <c r="V101" i="1" s="1"/>
  <c r="W101" i="1" s="1"/>
  <c r="J29" i="1"/>
  <c r="K29" i="1" s="1"/>
  <c r="L29" i="1" s="1"/>
  <c r="U29" i="1"/>
  <c r="V29" i="1" s="1"/>
  <c r="J99" i="1"/>
  <c r="K99" i="1" s="1"/>
  <c r="L99" i="1" s="1"/>
  <c r="U99" i="1"/>
  <c r="V99" i="1" s="1"/>
  <c r="J10" i="1"/>
  <c r="K10" i="1" s="1"/>
  <c r="L10" i="1" s="1"/>
  <c r="U10" i="1"/>
  <c r="V10" i="1" s="1"/>
  <c r="W10" i="1" s="1"/>
  <c r="J17" i="1"/>
  <c r="K17" i="1" s="1"/>
  <c r="L17" i="1" s="1"/>
  <c r="U17" i="1"/>
  <c r="V17" i="1" s="1"/>
  <c r="J25" i="1"/>
  <c r="K25" i="1" s="1"/>
  <c r="L25" i="1" s="1"/>
  <c r="U25" i="1"/>
  <c r="V25" i="1" s="1"/>
  <c r="J83" i="1"/>
  <c r="K83" i="1" s="1"/>
  <c r="L83" i="1" s="1"/>
  <c r="U83" i="1"/>
  <c r="V83" i="1" s="1"/>
  <c r="W83" i="1" s="1"/>
  <c r="J95" i="1"/>
  <c r="K95" i="1" s="1"/>
  <c r="L95" i="1" s="1"/>
  <c r="U95" i="1"/>
  <c r="V95" i="1" s="1"/>
  <c r="J60" i="1"/>
  <c r="K60" i="1" s="1"/>
  <c r="L60" i="1" s="1"/>
  <c r="U60" i="1"/>
  <c r="V60" i="1" s="1"/>
  <c r="J23" i="1"/>
  <c r="K23" i="1" s="1"/>
  <c r="L23" i="1" s="1"/>
  <c r="U23" i="1"/>
  <c r="V23" i="1" s="1"/>
  <c r="W23" i="1" s="1"/>
  <c r="J107" i="1"/>
  <c r="K107" i="1" s="1"/>
  <c r="L107" i="1" s="1"/>
  <c r="U107" i="1"/>
  <c r="V107" i="1" s="1"/>
  <c r="J47" i="1"/>
  <c r="K47" i="1" s="1"/>
  <c r="L47" i="1" s="1"/>
  <c r="U47" i="1"/>
  <c r="V47" i="1" s="1"/>
  <c r="J87" i="1"/>
  <c r="K87" i="1" s="1"/>
  <c r="L87" i="1" s="1"/>
  <c r="U87" i="1"/>
  <c r="V87" i="1" s="1"/>
  <c r="W87" i="1" s="1"/>
  <c r="X87" i="1" s="1"/>
  <c r="J53" i="1"/>
  <c r="K53" i="1" s="1"/>
  <c r="L53" i="1" s="1"/>
  <c r="U53" i="1"/>
  <c r="V53" i="1" s="1"/>
  <c r="J58" i="1"/>
  <c r="K58" i="1" s="1"/>
  <c r="L58" i="1" s="1"/>
  <c r="U58" i="1"/>
  <c r="V58" i="1" s="1"/>
  <c r="J78" i="1"/>
  <c r="K78" i="1" s="1"/>
  <c r="L78" i="1" s="1"/>
  <c r="U78" i="1"/>
  <c r="V78" i="1" s="1"/>
  <c r="W78" i="1" s="1"/>
  <c r="X78" i="1" s="1"/>
  <c r="J18" i="1"/>
  <c r="K18" i="1" s="1"/>
  <c r="L18" i="1" s="1"/>
  <c r="U18" i="1"/>
  <c r="V18" i="1" s="1"/>
  <c r="J48" i="1"/>
  <c r="K48" i="1" s="1"/>
  <c r="L48" i="1" s="1"/>
  <c r="U48" i="1"/>
  <c r="V48" i="1" s="1"/>
  <c r="J84" i="1"/>
  <c r="K84" i="1" s="1"/>
  <c r="L84" i="1" s="1"/>
  <c r="U84" i="1"/>
  <c r="V84" i="1" s="1"/>
  <c r="W84" i="1" s="1"/>
  <c r="J93" i="1"/>
  <c r="K93" i="1" s="1"/>
  <c r="L93" i="1" s="1"/>
  <c r="U93" i="1"/>
  <c r="V93" i="1" s="1"/>
  <c r="J86" i="1"/>
  <c r="K86" i="1" s="1"/>
  <c r="L86" i="1" s="1"/>
  <c r="U86" i="1"/>
  <c r="V86" i="1" s="1"/>
  <c r="N43" i="2"/>
  <c r="G48" i="2"/>
  <c r="N48" i="2" s="1"/>
  <c r="N49" i="2" s="1"/>
  <c r="N50" i="2" s="1"/>
  <c r="N47" i="2"/>
  <c r="G53" i="2"/>
  <c r="N19" i="2"/>
  <c r="B53" i="2"/>
  <c r="N42" i="2"/>
  <c r="N44" i="2" s="1"/>
  <c r="N36" i="2"/>
  <c r="Q85" i="1"/>
  <c r="R85" i="1" s="1"/>
  <c r="S85" i="1" s="1"/>
  <c r="M85" i="1"/>
  <c r="N85" i="1" s="1"/>
  <c r="O85" i="1" s="1"/>
  <c r="Q76" i="1"/>
  <c r="R76" i="1" s="1"/>
  <c r="S76" i="1" s="1"/>
  <c r="M76" i="1"/>
  <c r="N76" i="1" s="1"/>
  <c r="O76" i="1" s="1"/>
  <c r="M59" i="1"/>
  <c r="N59" i="1" s="1"/>
  <c r="O59" i="1" s="1"/>
  <c r="Q59" i="1"/>
  <c r="R59" i="1" s="1"/>
  <c r="S59" i="1" s="1"/>
  <c r="Q27" i="1"/>
  <c r="R27" i="1" s="1"/>
  <c r="S27" i="1" s="1"/>
  <c r="M27" i="1"/>
  <c r="N27" i="1" s="1"/>
  <c r="O27" i="1" s="1"/>
  <c r="Q102" i="1"/>
  <c r="R102" i="1" s="1"/>
  <c r="S102" i="1" s="1"/>
  <c r="M102" i="1"/>
  <c r="N102" i="1" s="1"/>
  <c r="O102" i="1" s="1"/>
  <c r="Q12" i="1"/>
  <c r="R12" i="1" s="1"/>
  <c r="S12" i="1" s="1"/>
  <c r="M12" i="1"/>
  <c r="N12" i="1" s="1"/>
  <c r="O12" i="1" s="1"/>
  <c r="M54" i="1"/>
  <c r="N54" i="1" s="1"/>
  <c r="Q54" i="1"/>
  <c r="R54" i="1" s="1"/>
  <c r="S54" i="1" s="1"/>
  <c r="Q84" i="1"/>
  <c r="R84" i="1" s="1"/>
  <c r="S84" i="1" s="1"/>
  <c r="M84" i="1"/>
  <c r="N84" i="1" s="1"/>
  <c r="O84" i="1" s="1"/>
  <c r="Q25" i="1"/>
  <c r="R25" i="1" s="1"/>
  <c r="S25" i="1" s="1"/>
  <c r="M25" i="1"/>
  <c r="Q37" i="1"/>
  <c r="R37" i="1" s="1"/>
  <c r="S37" i="1" s="1"/>
  <c r="M37" i="1"/>
  <c r="N37" i="1" s="1"/>
  <c r="O37" i="1" s="1"/>
  <c r="Q61" i="1"/>
  <c r="R61" i="1" s="1"/>
  <c r="S61" i="1" s="1"/>
  <c r="M61" i="1"/>
  <c r="N61" i="1" s="1"/>
  <c r="O61" i="1" s="1"/>
  <c r="Q60" i="1"/>
  <c r="R60" i="1" s="1"/>
  <c r="S60" i="1" s="1"/>
  <c r="M60" i="1"/>
  <c r="N60" i="1" s="1"/>
  <c r="O60" i="1" s="1"/>
  <c r="Q38" i="1"/>
  <c r="R38" i="1" s="1"/>
  <c r="S38" i="1" s="1"/>
  <c r="M38" i="1"/>
  <c r="N38" i="1" s="1"/>
  <c r="O38" i="1" s="1"/>
  <c r="Q20" i="1"/>
  <c r="R20" i="1" s="1"/>
  <c r="S20" i="1" s="1"/>
  <c r="M20" i="1"/>
  <c r="N20" i="1" s="1"/>
  <c r="O20" i="1" s="1"/>
  <c r="Q18" i="1"/>
  <c r="R18" i="1" s="1"/>
  <c r="S18" i="1" s="1"/>
  <c r="M18" i="1"/>
  <c r="N18" i="1" s="1"/>
  <c r="O18" i="1" s="1"/>
  <c r="Q74" i="1"/>
  <c r="R74" i="1" s="1"/>
  <c r="S74" i="1" s="1"/>
  <c r="M74" i="1"/>
  <c r="N74" i="1" s="1"/>
  <c r="O74" i="1" s="1"/>
  <c r="M34" i="1"/>
  <c r="N34" i="1" s="1"/>
  <c r="Q34" i="1"/>
  <c r="R34" i="1" s="1"/>
  <c r="M96" i="1"/>
  <c r="N96" i="1" s="1"/>
  <c r="O96" i="1" s="1"/>
  <c r="Q96" i="1"/>
  <c r="R96" i="1" s="1"/>
  <c r="S96" i="1" s="1"/>
  <c r="Q106" i="1"/>
  <c r="R106" i="1" s="1"/>
  <c r="S106" i="1" s="1"/>
  <c r="M106" i="1"/>
  <c r="N106" i="1" s="1"/>
  <c r="O106" i="1" s="1"/>
  <c r="M13" i="1"/>
  <c r="N13" i="1" s="1"/>
  <c r="O13" i="1" s="1"/>
  <c r="Q13" i="1"/>
  <c r="R13" i="1" s="1"/>
  <c r="S13" i="1" s="1"/>
  <c r="Q81" i="1"/>
  <c r="R81" i="1" s="1"/>
  <c r="S81" i="1" s="1"/>
  <c r="M81" i="1"/>
  <c r="N81" i="1" s="1"/>
  <c r="O81" i="1" s="1"/>
  <c r="Q99" i="1"/>
  <c r="R99" i="1" s="1"/>
  <c r="M99" i="1"/>
  <c r="N99" i="1" s="1"/>
  <c r="Q35" i="1"/>
  <c r="R35" i="1" s="1"/>
  <c r="S35" i="1" s="1"/>
  <c r="M35" i="1"/>
  <c r="N35" i="1" s="1"/>
  <c r="Q14" i="1"/>
  <c r="R14" i="1" s="1"/>
  <c r="S14" i="1" s="1"/>
  <c r="M14" i="1"/>
  <c r="Q79" i="1"/>
  <c r="R79" i="1" s="1"/>
  <c r="M79" i="1"/>
  <c r="N79" i="1" s="1"/>
  <c r="Q49" i="1"/>
  <c r="R49" i="1" s="1"/>
  <c r="S49" i="1" s="1"/>
  <c r="M49" i="1"/>
  <c r="N49" i="1" s="1"/>
  <c r="O49" i="1" s="1"/>
  <c r="M77" i="1"/>
  <c r="N77" i="1" s="1"/>
  <c r="Q77" i="1"/>
  <c r="R77" i="1" s="1"/>
  <c r="S77" i="1" s="1"/>
  <c r="Q64" i="1"/>
  <c r="R64" i="1" s="1"/>
  <c r="S64" i="1" s="1"/>
  <c r="M64" i="1"/>
  <c r="N64" i="1" s="1"/>
  <c r="Q93" i="1"/>
  <c r="R93" i="1" s="1"/>
  <c r="S93" i="1" s="1"/>
  <c r="M93" i="1"/>
  <c r="N93" i="1" s="1"/>
  <c r="O93" i="1" s="1"/>
  <c r="Q70" i="1"/>
  <c r="R70" i="1" s="1"/>
  <c r="S70" i="1" s="1"/>
  <c r="M70" i="1"/>
  <c r="N70" i="1" s="1"/>
  <c r="O70" i="1" s="1"/>
  <c r="M53" i="1"/>
  <c r="N53" i="1" s="1"/>
  <c r="O53" i="1" s="1"/>
  <c r="Q53" i="1"/>
  <c r="R53" i="1" s="1"/>
  <c r="S53" i="1" s="1"/>
  <c r="Q17" i="1"/>
  <c r="R17" i="1" s="1"/>
  <c r="S17" i="1" s="1"/>
  <c r="M17" i="1"/>
  <c r="N17" i="1" s="1"/>
  <c r="O17" i="1" s="1"/>
  <c r="Q94" i="1"/>
  <c r="R94" i="1" s="1"/>
  <c r="S94" i="1" s="1"/>
  <c r="M94" i="1"/>
  <c r="N94" i="1" s="1"/>
  <c r="O94" i="1" s="1"/>
  <c r="M36" i="1"/>
  <c r="N36" i="1" s="1"/>
  <c r="O36" i="1" s="1"/>
  <c r="Q36" i="1"/>
  <c r="R36" i="1" s="1"/>
  <c r="S36" i="1" s="1"/>
  <c r="Q90" i="1"/>
  <c r="R90" i="1" s="1"/>
  <c r="M90" i="1"/>
  <c r="N90" i="1" s="1"/>
  <c r="Q107" i="1"/>
  <c r="R107" i="1" s="1"/>
  <c r="S107" i="1" s="1"/>
  <c r="M107" i="1"/>
  <c r="N107" i="1" s="1"/>
  <c r="O107" i="1" s="1"/>
  <c r="Q75" i="1"/>
  <c r="R75" i="1" s="1"/>
  <c r="S75" i="1" s="1"/>
  <c r="M75" i="1"/>
  <c r="N75" i="1" s="1"/>
  <c r="O75" i="1" s="1"/>
  <c r="Q66" i="1"/>
  <c r="R66" i="1" s="1"/>
  <c r="S66" i="1" s="1"/>
  <c r="M66" i="1"/>
  <c r="N66" i="1" s="1"/>
  <c r="O66" i="1" s="1"/>
  <c r="Q55" i="1"/>
  <c r="R55" i="1" s="1"/>
  <c r="M55" i="1"/>
  <c r="N55" i="1" s="1"/>
  <c r="M21" i="1"/>
  <c r="N21" i="1" s="1"/>
  <c r="O21" i="1" s="1"/>
  <c r="Q21" i="1"/>
  <c r="R21" i="1" s="1"/>
  <c r="S21" i="1" s="1"/>
  <c r="M8" i="1"/>
  <c r="N8" i="1" s="1"/>
  <c r="Q8" i="1"/>
  <c r="R8" i="1" s="1"/>
  <c r="M24" i="1"/>
  <c r="Q24" i="1"/>
  <c r="R24" i="1" s="1"/>
  <c r="S24" i="1" s="1"/>
  <c r="M42" i="1"/>
  <c r="N42" i="1" s="1"/>
  <c r="O42" i="1" s="1"/>
  <c r="Q42" i="1"/>
  <c r="R42" i="1" s="1"/>
  <c r="S42" i="1" s="1"/>
  <c r="Q43" i="1"/>
  <c r="R43" i="1" s="1"/>
  <c r="S43" i="1" s="1"/>
  <c r="M43" i="1"/>
  <c r="N43" i="1" s="1"/>
  <c r="O43" i="1" s="1"/>
  <c r="Q69" i="1"/>
  <c r="R69" i="1" s="1"/>
  <c r="S69" i="1" s="1"/>
  <c r="M69" i="1"/>
  <c r="N69" i="1" s="1"/>
  <c r="O69" i="1" s="1"/>
  <c r="Q56" i="1"/>
  <c r="R56" i="1" s="1"/>
  <c r="S56" i="1" s="1"/>
  <c r="M56" i="1"/>
  <c r="N56" i="1" s="1"/>
  <c r="O56" i="1" s="1"/>
  <c r="Q44" i="1"/>
  <c r="R44" i="1" s="1"/>
  <c r="S44" i="1" s="1"/>
  <c r="M44" i="1"/>
  <c r="N44" i="1" s="1"/>
  <c r="O44" i="1" s="1"/>
  <c r="Q92" i="1"/>
  <c r="R92" i="1" s="1"/>
  <c r="S92" i="1" s="1"/>
  <c r="M92" i="1"/>
  <c r="N92" i="1" s="1"/>
  <c r="O92" i="1" s="1"/>
  <c r="Q80" i="1"/>
  <c r="R80" i="1" s="1"/>
  <c r="S80" i="1" s="1"/>
  <c r="M80" i="1"/>
  <c r="N80" i="1" s="1"/>
  <c r="O80" i="1" s="1"/>
  <c r="Q48" i="1"/>
  <c r="R48" i="1" s="1"/>
  <c r="S48" i="1" s="1"/>
  <c r="M48" i="1"/>
  <c r="N48" i="1" s="1"/>
  <c r="O48" i="1" s="1"/>
  <c r="M11" i="1"/>
  <c r="N11" i="1" s="1"/>
  <c r="O11" i="1" s="1"/>
  <c r="Q11" i="1"/>
  <c r="R11" i="1" s="1"/>
  <c r="S11" i="1" s="1"/>
  <c r="Q105" i="1"/>
  <c r="R105" i="1" s="1"/>
  <c r="S105" i="1" s="1"/>
  <c r="M105" i="1"/>
  <c r="N105" i="1" s="1"/>
  <c r="O105" i="1" s="1"/>
  <c r="Q83" i="1"/>
  <c r="R83" i="1" s="1"/>
  <c r="S83" i="1" s="1"/>
  <c r="M83" i="1"/>
  <c r="N83" i="1" s="1"/>
  <c r="O83" i="1" s="1"/>
  <c r="Q91" i="1"/>
  <c r="R91" i="1" s="1"/>
  <c r="S91" i="1" s="1"/>
  <c r="M91" i="1"/>
  <c r="N91" i="1" s="1"/>
  <c r="O91" i="1" s="1"/>
  <c r="Q103" i="1"/>
  <c r="R103" i="1" s="1"/>
  <c r="S103" i="1" s="1"/>
  <c r="M103" i="1"/>
  <c r="N103" i="1" s="1"/>
  <c r="O103" i="1" s="1"/>
  <c r="M10" i="1"/>
  <c r="N10" i="1" s="1"/>
  <c r="O10" i="1" s="1"/>
  <c r="Q10" i="1"/>
  <c r="R10" i="1" s="1"/>
  <c r="S10" i="1" s="1"/>
  <c r="M40" i="1"/>
  <c r="N40" i="1" s="1"/>
  <c r="Q40" i="1"/>
  <c r="R40" i="1" s="1"/>
  <c r="Q89" i="1"/>
  <c r="R89" i="1" s="1"/>
  <c r="S89" i="1" s="1"/>
  <c r="M89" i="1"/>
  <c r="N89" i="1" s="1"/>
  <c r="O89" i="1" s="1"/>
  <c r="M28" i="1"/>
  <c r="N28" i="1" s="1"/>
  <c r="O28" i="1" s="1"/>
  <c r="Q28" i="1"/>
  <c r="R28" i="1" s="1"/>
  <c r="S28" i="1" s="1"/>
  <c r="Q97" i="1"/>
  <c r="R97" i="1" s="1"/>
  <c r="S97" i="1" s="1"/>
  <c r="M97" i="1"/>
  <c r="N97" i="1" s="1"/>
  <c r="O97" i="1" s="1"/>
  <c r="Q73" i="1"/>
  <c r="R73" i="1" s="1"/>
  <c r="S73" i="1" s="1"/>
  <c r="M73" i="1"/>
  <c r="N73" i="1" s="1"/>
  <c r="O73" i="1" s="1"/>
  <c r="Q30" i="1"/>
  <c r="R30" i="1" s="1"/>
  <c r="S30" i="1" s="1"/>
  <c r="M30" i="1"/>
  <c r="N30" i="1" s="1"/>
  <c r="O30" i="1" s="1"/>
  <c r="M50" i="1"/>
  <c r="N50" i="1" s="1"/>
  <c r="O50" i="1" s="1"/>
  <c r="Q50" i="1"/>
  <c r="R50" i="1" s="1"/>
  <c r="S50" i="1" s="1"/>
  <c r="Q47" i="1"/>
  <c r="R47" i="1" s="1"/>
  <c r="S47" i="1" s="1"/>
  <c r="M47" i="1"/>
  <c r="N47" i="1" s="1"/>
  <c r="O47" i="1" s="1"/>
  <c r="Q88" i="1"/>
  <c r="R88" i="1" s="1"/>
  <c r="S88" i="1" s="1"/>
  <c r="M88" i="1"/>
  <c r="N88" i="1" s="1"/>
  <c r="O88" i="1" s="1"/>
  <c r="M82" i="1"/>
  <c r="N82" i="1" s="1"/>
  <c r="O82" i="1" s="1"/>
  <c r="Q82" i="1"/>
  <c r="R82" i="1" s="1"/>
  <c r="S82" i="1" s="1"/>
  <c r="Q72" i="1"/>
  <c r="R72" i="1" s="1"/>
  <c r="S72" i="1" s="1"/>
  <c r="M72" i="1"/>
  <c r="N72" i="1" s="1"/>
  <c r="O72" i="1" s="1"/>
  <c r="M58" i="1"/>
  <c r="N58" i="1" s="1"/>
  <c r="O58" i="1" s="1"/>
  <c r="Q58" i="1"/>
  <c r="R58" i="1" s="1"/>
  <c r="S58" i="1" s="1"/>
  <c r="Q29" i="1"/>
  <c r="R29" i="1" s="1"/>
  <c r="S29" i="1" s="1"/>
  <c r="M29" i="1"/>
  <c r="N29" i="1" s="1"/>
  <c r="O29" i="1" s="1"/>
  <c r="Q67" i="1"/>
  <c r="R67" i="1" s="1"/>
  <c r="S67" i="1" s="1"/>
  <c r="M67" i="1"/>
  <c r="N67" i="1" s="1"/>
  <c r="Q71" i="1"/>
  <c r="R71" i="1" s="1"/>
  <c r="S71" i="1" s="1"/>
  <c r="M71" i="1"/>
  <c r="N71" i="1" s="1"/>
  <c r="O71" i="1" s="1"/>
  <c r="Q62" i="1"/>
  <c r="R62" i="1" s="1"/>
  <c r="S62" i="1" s="1"/>
  <c r="M62" i="1"/>
  <c r="N62" i="1" s="1"/>
  <c r="O62" i="1" s="1"/>
  <c r="Q87" i="1"/>
  <c r="R87" i="1" s="1"/>
  <c r="M87" i="1"/>
  <c r="N87" i="1" s="1"/>
  <c r="Q45" i="1"/>
  <c r="R45" i="1" s="1"/>
  <c r="S45" i="1" s="1"/>
  <c r="M45" i="1"/>
  <c r="N45" i="1" s="1"/>
  <c r="O45" i="1" s="1"/>
  <c r="Q15" i="1"/>
  <c r="R15" i="1" s="1"/>
  <c r="S15" i="1" s="1"/>
  <c r="M15" i="1"/>
  <c r="N15" i="1" s="1"/>
  <c r="M86" i="1"/>
  <c r="N86" i="1" s="1"/>
  <c r="O86" i="1" s="1"/>
  <c r="Q86" i="1"/>
  <c r="R86" i="1" s="1"/>
  <c r="S86" i="1" s="1"/>
  <c r="Q51" i="1"/>
  <c r="R51" i="1" s="1"/>
  <c r="S51" i="1" s="1"/>
  <c r="M51" i="1"/>
  <c r="Q23" i="1"/>
  <c r="M23" i="1"/>
  <c r="Q52" i="1"/>
  <c r="R52" i="1" s="1"/>
  <c r="S52" i="1" s="1"/>
  <c r="M52" i="1"/>
  <c r="N52" i="1" s="1"/>
  <c r="O52" i="1" s="1"/>
  <c r="M16" i="1"/>
  <c r="Q16" i="1"/>
  <c r="R16" i="1" s="1"/>
  <c r="S16" i="1" s="1"/>
  <c r="Q57" i="1"/>
  <c r="R57" i="1" s="1"/>
  <c r="S57" i="1" s="1"/>
  <c r="M57" i="1"/>
  <c r="N57" i="1" s="1"/>
  <c r="O57" i="1" s="1"/>
  <c r="Q9" i="1"/>
  <c r="M9" i="1"/>
  <c r="Q22" i="1"/>
  <c r="M22" i="1"/>
  <c r="N22" i="1" s="1"/>
  <c r="O22" i="1" s="1"/>
  <c r="M100" i="1"/>
  <c r="N100" i="1" s="1"/>
  <c r="O100" i="1" s="1"/>
  <c r="Q100" i="1"/>
  <c r="R100" i="1" s="1"/>
  <c r="S100" i="1" s="1"/>
  <c r="M63" i="1"/>
  <c r="N63" i="1" s="1"/>
  <c r="O63" i="1" s="1"/>
  <c r="Q63" i="1"/>
  <c r="R63" i="1" s="1"/>
  <c r="S63" i="1" s="1"/>
  <c r="Q98" i="1"/>
  <c r="R98" i="1" s="1"/>
  <c r="S98" i="1" s="1"/>
  <c r="M98" i="1"/>
  <c r="N98" i="1" s="1"/>
  <c r="O98" i="1" s="1"/>
  <c r="Q19" i="1"/>
  <c r="R19" i="1" s="1"/>
  <c r="S19" i="1" s="1"/>
  <c r="M19" i="1"/>
  <c r="N19" i="1" s="1"/>
  <c r="O19" i="1" s="1"/>
  <c r="M41" i="1"/>
  <c r="N41" i="1" s="1"/>
  <c r="O41" i="1" s="1"/>
  <c r="Q41" i="1"/>
  <c r="R41" i="1" s="1"/>
  <c r="S41" i="1" s="1"/>
  <c r="M68" i="1"/>
  <c r="N68" i="1" s="1"/>
  <c r="O68" i="1" s="1"/>
  <c r="Q68" i="1"/>
  <c r="R68" i="1" s="1"/>
  <c r="Q26" i="1"/>
  <c r="R26" i="1" s="1"/>
  <c r="S26" i="1" s="1"/>
  <c r="M26" i="1"/>
  <c r="M95" i="1"/>
  <c r="N95" i="1" s="1"/>
  <c r="O95" i="1" s="1"/>
  <c r="Q95" i="1"/>
  <c r="R95" i="1" s="1"/>
  <c r="S95" i="1" s="1"/>
  <c r="M46" i="1"/>
  <c r="N46" i="1" s="1"/>
  <c r="Q46" i="1"/>
  <c r="R46" i="1" s="1"/>
  <c r="Q39" i="1"/>
  <c r="R39" i="1" s="1"/>
  <c r="S39" i="1" s="1"/>
  <c r="M39" i="1"/>
  <c r="N39" i="1" s="1"/>
  <c r="O39" i="1" s="1"/>
  <c r="Q78" i="1"/>
  <c r="R78" i="1" s="1"/>
  <c r="M78" i="1"/>
  <c r="N78" i="1" s="1"/>
  <c r="Q65" i="1"/>
  <c r="R65" i="1" s="1"/>
  <c r="S65" i="1" s="1"/>
  <c r="M65" i="1"/>
  <c r="N65" i="1" s="1"/>
  <c r="O65" i="1" s="1"/>
  <c r="M104" i="1"/>
  <c r="N104" i="1" s="1"/>
  <c r="O104" i="1" s="1"/>
  <c r="Q104" i="1"/>
  <c r="R104" i="1" s="1"/>
  <c r="S104" i="1" s="1"/>
  <c r="W41" i="1" l="1"/>
  <c r="W11" i="1"/>
  <c r="W86" i="1"/>
  <c r="W48" i="1"/>
  <c r="W58" i="1"/>
  <c r="W47" i="1"/>
  <c r="W60" i="1"/>
  <c r="W25" i="1"/>
  <c r="W99" i="1"/>
  <c r="X99" i="1" s="1"/>
  <c r="W52" i="1"/>
  <c r="W13" i="1"/>
  <c r="W28" i="1"/>
  <c r="W43" i="1"/>
  <c r="W82" i="1"/>
  <c r="W42" i="1"/>
  <c r="W74" i="1"/>
  <c r="W44" i="1"/>
  <c r="U9" i="1"/>
  <c r="V9" i="1" s="1"/>
  <c r="V8" i="1"/>
  <c r="W8" i="1" s="1"/>
  <c r="W46" i="1"/>
  <c r="X46" i="1" s="1"/>
  <c r="W77" i="1"/>
  <c r="W56" i="1"/>
  <c r="W92" i="1"/>
  <c r="W40" i="1"/>
  <c r="X40" i="1" s="1"/>
  <c r="W51" i="1"/>
  <c r="W105" i="1"/>
  <c r="W100" i="1"/>
  <c r="W104" i="1"/>
  <c r="W15" i="1"/>
  <c r="W80" i="1"/>
  <c r="W91" i="1"/>
  <c r="W50" i="1"/>
  <c r="W61" i="1"/>
  <c r="W75" i="1"/>
  <c r="W93" i="1"/>
  <c r="W18" i="1"/>
  <c r="W53" i="1"/>
  <c r="W107" i="1"/>
  <c r="W95" i="1"/>
  <c r="W17" i="1"/>
  <c r="W29" i="1"/>
  <c r="W63" i="1"/>
  <c r="W57" i="1"/>
  <c r="W79" i="1"/>
  <c r="X79" i="1" s="1"/>
  <c r="W59" i="1"/>
  <c r="W71" i="1"/>
  <c r="W81" i="1"/>
  <c r="W65" i="1"/>
  <c r="W45" i="1"/>
  <c r="W67" i="1"/>
  <c r="W66" i="1"/>
  <c r="W36" i="1"/>
  <c r="W72" i="1"/>
  <c r="W69" i="1"/>
  <c r="W94" i="1"/>
  <c r="W35" i="1"/>
  <c r="W24" i="1"/>
  <c r="W85" i="1"/>
  <c r="W14" i="1"/>
  <c r="W55" i="1"/>
  <c r="X55" i="1" s="1"/>
  <c r="W88" i="1"/>
  <c r="W20" i="1"/>
  <c r="W12" i="1"/>
  <c r="W96" i="1"/>
  <c r="W26" i="1"/>
  <c r="W90" i="1"/>
  <c r="X90" i="1" s="1"/>
  <c r="N53" i="2"/>
  <c r="P55" i="1"/>
  <c r="O55" i="1"/>
  <c r="O35" i="1"/>
  <c r="P35" i="1"/>
  <c r="T55" i="1"/>
  <c r="S55" i="1"/>
  <c r="O54" i="1"/>
  <c r="P54" i="1"/>
  <c r="T99" i="1"/>
  <c r="S99" i="1"/>
  <c r="P78" i="1"/>
  <c r="O78" i="1"/>
  <c r="S78" i="1"/>
  <c r="T78" i="1"/>
  <c r="P99" i="1"/>
  <c r="O99" i="1"/>
  <c r="P64" i="1"/>
  <c r="O64" i="1"/>
  <c r="P46" i="1"/>
  <c r="O46" i="1"/>
  <c r="N14" i="1"/>
  <c r="O14" i="1" s="1"/>
  <c r="O15" i="1"/>
  <c r="N16" i="1"/>
  <c r="O16" i="1" s="1"/>
  <c r="P77" i="1"/>
  <c r="O77" i="1"/>
  <c r="O67" i="1"/>
  <c r="P67" i="1"/>
  <c r="T46" i="1"/>
  <c r="S46" i="1"/>
  <c r="P90" i="1"/>
  <c r="O90" i="1"/>
  <c r="T90" i="1"/>
  <c r="S90" i="1"/>
  <c r="S68" i="1"/>
  <c r="P87" i="1"/>
  <c r="O87" i="1"/>
  <c r="T40" i="1"/>
  <c r="S40" i="1"/>
  <c r="S8" i="1"/>
  <c r="R9" i="1"/>
  <c r="S9" i="1" s="1"/>
  <c r="P79" i="1"/>
  <c r="O79" i="1"/>
  <c r="T34" i="1"/>
  <c r="S34" i="1"/>
  <c r="T87" i="1"/>
  <c r="S87" i="1"/>
  <c r="P40" i="1"/>
  <c r="O40" i="1"/>
  <c r="O8" i="1"/>
  <c r="N9" i="1"/>
  <c r="O9" i="1" s="1"/>
  <c r="T79" i="1"/>
  <c r="S79" i="1"/>
  <c r="P34" i="1"/>
  <c r="O34" i="1"/>
  <c r="W9" i="1" l="1"/>
  <c r="O113" i="1"/>
  <c r="O114" i="1" s="1"/>
  <c r="O31" i="1"/>
  <c r="O32" i="1" s="1"/>
  <c r="S113" i="1"/>
  <c r="S114" i="1" s="1"/>
  <c r="S31" i="1"/>
  <c r="S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Sharbono, Benjamin (UTC)</author>
  </authors>
  <commentList>
    <comment ref="B22" authorId="0" shapeId="0" xr:uid="{E70DC960-7EA9-46ED-8B01-2E492D71F08A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Current Tariff No. 7 shows $80.</t>
        </r>
      </text>
    </comment>
    <comment ref="N22" authorId="0" shapeId="0" xr:uid="{1F911127-7091-4685-8CC2-A438307667EC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proposed tariff shows $90</t>
        </r>
      </text>
    </comment>
    <comment ref="B41" authorId="0" shapeId="0" xr:uid="{B0F109DB-119E-4852-8331-61B96395B78F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was shown as 28.85. Tariff shows 28.92</t>
        </r>
      </text>
    </comment>
  </commentList>
</comments>
</file>

<file path=xl/sharedStrings.xml><?xml version="1.0" encoding="utf-8"?>
<sst xmlns="http://schemas.openxmlformats.org/spreadsheetml/2006/main" count="244" uniqueCount="196">
  <si>
    <t>Torre Refuse &amp; Recycling Tariff #7</t>
  </si>
  <si>
    <t>CONFIDENTIAL PER WAC 480-07-160</t>
  </si>
  <si>
    <t>Customer Price-Out</t>
  </si>
  <si>
    <t>12 Months ending 6/30/2022</t>
  </si>
  <si>
    <t>Projected</t>
  </si>
  <si>
    <t>Actual</t>
  </si>
  <si>
    <t>Disposal</t>
  </si>
  <si>
    <t>Operating</t>
  </si>
  <si>
    <t>Test Yr</t>
  </si>
  <si>
    <t>Annual</t>
  </si>
  <si>
    <t>Lbs</t>
  </si>
  <si>
    <t>Monthly</t>
  </si>
  <si>
    <t>Cost</t>
  </si>
  <si>
    <t xml:space="preserve">Cost </t>
  </si>
  <si>
    <t>Increase</t>
  </si>
  <si>
    <t>Proposed</t>
  </si>
  <si>
    <t>Revised</t>
  </si>
  <si>
    <t>Service</t>
  </si>
  <si>
    <t>Rate</t>
  </si>
  <si>
    <t>Revenue</t>
  </si>
  <si>
    <t>Units</t>
  </si>
  <si>
    <t>/Unit</t>
  </si>
  <si>
    <t>Per Lb</t>
  </si>
  <si>
    <t>Expense</t>
  </si>
  <si>
    <t>Per Unit</t>
  </si>
  <si>
    <t>Tariff</t>
  </si>
  <si>
    <t>Residential</t>
  </si>
  <si>
    <t>32 Gal EOW</t>
  </si>
  <si>
    <t>32 Gal Monthly</t>
  </si>
  <si>
    <t>32 Gal Weekly</t>
  </si>
  <si>
    <t>64 Gal EOW</t>
  </si>
  <si>
    <t>64 Gal Monthly</t>
  </si>
  <si>
    <t>64 Gal Weekly</t>
  </si>
  <si>
    <t>64G + 96G Wkly</t>
  </si>
  <si>
    <t>96 Gal EOW</t>
  </si>
  <si>
    <t>96 Gal Weekly</t>
  </si>
  <si>
    <t>CARRY OUT 5-25F</t>
  </si>
  <si>
    <t>Extra Bag</t>
  </si>
  <si>
    <t>Extra Can</t>
  </si>
  <si>
    <t>Lost Toter</t>
  </si>
  <si>
    <t>Redelivery</t>
  </si>
  <si>
    <t>Redelivery-Cart</t>
  </si>
  <si>
    <t>Return Trip- Attempt</t>
  </si>
  <si>
    <t>Special PU - 32 Gal</t>
  </si>
  <si>
    <t>Special PU - 64 Gal</t>
  </si>
  <si>
    <t>Special PU - 96 Gal</t>
  </si>
  <si>
    <t>Total Residential</t>
  </si>
  <si>
    <t>Commercial</t>
  </si>
  <si>
    <t>1 Yard Container Weekly</t>
  </si>
  <si>
    <t>1 Yd 1x/Month</t>
  </si>
  <si>
    <t>1 Yd EOW</t>
  </si>
  <si>
    <t>1 Yd Rental</t>
  </si>
  <si>
    <t>1 Yd Special PU</t>
  </si>
  <si>
    <t>1 Yd Temp Deliv</t>
  </si>
  <si>
    <t>1.5 Yard Container Weekly</t>
  </si>
  <si>
    <t>1.5 Yard Container1/Mo</t>
  </si>
  <si>
    <t>1.5 Yd Special PU</t>
  </si>
  <si>
    <t>1.5YD E-O-WK</t>
  </si>
  <si>
    <t>1.5YD RENT</t>
  </si>
  <si>
    <t>2 Yard Container 2x/Week</t>
  </si>
  <si>
    <t>2 Yard Container Weekly</t>
  </si>
  <si>
    <t>2 Yd EOW</t>
  </si>
  <si>
    <t>2 Yd Monthly</t>
  </si>
  <si>
    <t>2 Yd Rental</t>
  </si>
  <si>
    <t>2 Yd Special PU</t>
  </si>
  <si>
    <t>2 Yd Temp Deliv</t>
  </si>
  <si>
    <t>2 Yd Temp Haul</t>
  </si>
  <si>
    <t>2 Yd Temp Rent</t>
  </si>
  <si>
    <t>2 Yd Weekly</t>
  </si>
  <si>
    <t>3 Yard Container Weekly</t>
  </si>
  <si>
    <t>3 Yd EOW</t>
  </si>
  <si>
    <t>3 Yd Monthly</t>
  </si>
  <si>
    <t>3 Yd Rental</t>
  </si>
  <si>
    <t>3 Yd Special PU</t>
  </si>
  <si>
    <t>3 Yd Temp Deliv</t>
  </si>
  <si>
    <t>3 Yd Temp Haul</t>
  </si>
  <si>
    <t>3 Yd Temp Rent</t>
  </si>
  <si>
    <t>3 Yd Weekly</t>
  </si>
  <si>
    <t>32 Gal Commercial Wkly</t>
  </si>
  <si>
    <t>32 Gal Special</t>
  </si>
  <si>
    <t>4 Yard Container 2x/Week</t>
  </si>
  <si>
    <t>4 Yard Container Weekly</t>
  </si>
  <si>
    <t>4 Yd EOW</t>
  </si>
  <si>
    <t>4 Yd Monthly</t>
  </si>
  <si>
    <t>4 Yd Rent</t>
  </si>
  <si>
    <t>4 Yd Rental</t>
  </si>
  <si>
    <t>4 Yd Special PU</t>
  </si>
  <si>
    <t>4 Yd Temp Deliv</t>
  </si>
  <si>
    <t>4 Yd Temp Haul</t>
  </si>
  <si>
    <t>4 Yd Temp PU</t>
  </si>
  <si>
    <t>4 Yd Temp Rent</t>
  </si>
  <si>
    <t>4 Yd Weekly</t>
  </si>
  <si>
    <t>6 Yard Container Weekly</t>
  </si>
  <si>
    <t>6 Yd Compactor Wkly</t>
  </si>
  <si>
    <t>6 Yd EOW</t>
  </si>
  <si>
    <t>6 Yd Monthly</t>
  </si>
  <si>
    <t>6 Yd Rent</t>
  </si>
  <si>
    <t>6 Yd Special PU</t>
  </si>
  <si>
    <t>6 Yd Temp Deliv</t>
  </si>
  <si>
    <t>6 Yd Temp PU</t>
  </si>
  <si>
    <t>6 Yd Temp Rent</t>
  </si>
  <si>
    <t>64 Gal Commercial Wkly</t>
  </si>
  <si>
    <t>64 Gal Special PU</t>
  </si>
  <si>
    <t>8 Yard Container 2x/Week</t>
  </si>
  <si>
    <t>8 Yard Container Weekly</t>
  </si>
  <si>
    <t>8 YD EOW</t>
  </si>
  <si>
    <t>8 Yd Monthly</t>
  </si>
  <si>
    <t>8 Yd Rent</t>
  </si>
  <si>
    <t>8 Yd Special PU</t>
  </si>
  <si>
    <t>8 Yd Temp Deliv</t>
  </si>
  <si>
    <t>8 Yd Temp Haul</t>
  </si>
  <si>
    <t>8 Yd Temp PU</t>
  </si>
  <si>
    <t>8 Yd Temp Rent</t>
  </si>
  <si>
    <t>96 Gal Commercial Wkly</t>
  </si>
  <si>
    <t>96 Gal Special PU</t>
  </si>
  <si>
    <t>Drive-In</t>
  </si>
  <si>
    <t>GATE CHARGE</t>
  </si>
  <si>
    <t>GATE/OBSTRUCTION</t>
  </si>
  <si>
    <t>Install Container Lockbar</t>
  </si>
  <si>
    <t>LOCK/UNLOCK CHARGE</t>
  </si>
  <si>
    <t>Loose Material/Yd</t>
  </si>
  <si>
    <t>Overfilled Can</t>
  </si>
  <si>
    <t>Redelivery-Container</t>
  </si>
  <si>
    <t>Remove Container</t>
  </si>
  <si>
    <t>Restart</t>
  </si>
  <si>
    <t>Return Trip</t>
  </si>
  <si>
    <t>Total Commercial</t>
  </si>
  <si>
    <t>Rolloff</t>
  </si>
  <si>
    <t>20 Yard Box Haul</t>
  </si>
  <si>
    <t>20 Yard Compactor Haul</t>
  </si>
  <si>
    <t>20 Yard Temp Delivery</t>
  </si>
  <si>
    <t>20 Yard Temp Haul</t>
  </si>
  <si>
    <t>20 Yd Perm Rent</t>
  </si>
  <si>
    <t>20 Yd Temp Haul</t>
  </si>
  <si>
    <t>20 Yd Temp Rent</t>
  </si>
  <si>
    <t>30 Yard Box Haul</t>
  </si>
  <si>
    <t>30 Yard Compactor Haul</t>
  </si>
  <si>
    <t>30 Yard Temp Delivery</t>
  </si>
  <si>
    <t>30 Yard Temp Haul</t>
  </si>
  <si>
    <t>30 Yard Temp Rent</t>
  </si>
  <si>
    <t>30 Yd Perm Rental</t>
  </si>
  <si>
    <t>40 Yard Box Haul</t>
  </si>
  <si>
    <t>40 Yard Temp Delivery</t>
  </si>
  <si>
    <t>40 Yard Temp Haul</t>
  </si>
  <si>
    <t>40 Yd Perm Rent</t>
  </si>
  <si>
    <t>40 Yd Temp Rent</t>
  </si>
  <si>
    <t>64 Gal Special</t>
  </si>
  <si>
    <t>96 Gal Special</t>
  </si>
  <si>
    <t>Hourly Charge</t>
  </si>
  <si>
    <t>LID CHARGE</t>
  </si>
  <si>
    <t>LID CHARGE ROLL</t>
  </si>
  <si>
    <t>Lockbar</t>
  </si>
  <si>
    <t>MILEAGE</t>
  </si>
  <si>
    <t>Total Rolloff</t>
  </si>
  <si>
    <t>SPOKANE COUNTY DISPOSAL</t>
  </si>
  <si>
    <t>Stevens Co Tip Fee</t>
  </si>
  <si>
    <t>Valley Tfr - MSW</t>
  </si>
  <si>
    <t>Total Pass Through</t>
  </si>
  <si>
    <t>Other</t>
  </si>
  <si>
    <t>Late Fee</t>
  </si>
  <si>
    <t>Returned Payment Fee</t>
  </si>
  <si>
    <t>Total Other</t>
  </si>
  <si>
    <t>Fuel Surcharge</t>
  </si>
  <si>
    <t>Total</t>
  </si>
  <si>
    <t>Proj Lbs</t>
  </si>
  <si>
    <t>Proj Tons</t>
  </si>
  <si>
    <t>Actual Tons</t>
  </si>
  <si>
    <t>Ratio</t>
  </si>
  <si>
    <t>Pass Through Revenue</t>
  </si>
  <si>
    <t>Total Expense</t>
  </si>
  <si>
    <t>PF Adjustments:</t>
  </si>
  <si>
    <t>Route Expense/Lb</t>
  </si>
  <si>
    <t>Route Expense</t>
  </si>
  <si>
    <t>Route Tons</t>
  </si>
  <si>
    <t>Combined</t>
  </si>
  <si>
    <t>Route PF Adj</t>
  </si>
  <si>
    <t>Pass Through PF Adj</t>
  </si>
  <si>
    <t>Pro Forma Rate/Ton</t>
  </si>
  <si>
    <t>Pass Through Tons</t>
  </si>
  <si>
    <t>Test Year Rate/Ton</t>
  </si>
  <si>
    <t>Pass Through Expense</t>
  </si>
  <si>
    <t>Gl Expense</t>
  </si>
  <si>
    <t>Spokane County Transfer</t>
  </si>
  <si>
    <t>Stevens County Landfill</t>
  </si>
  <si>
    <t>Non-Redacted Version</t>
  </si>
  <si>
    <t>Disposal Fee Analysis</t>
  </si>
  <si>
    <t>1-1-2024 Rate</t>
  </si>
  <si>
    <t>Add'l Pro Forma Route Exp</t>
  </si>
  <si>
    <t>2024 Update:</t>
  </si>
  <si>
    <t>Add'l Cost/Lb</t>
  </si>
  <si>
    <t>1-1-24 Disposal Increase</t>
  </si>
  <si>
    <t>Grossup</t>
  </si>
  <si>
    <t>B&amp;O</t>
  </si>
  <si>
    <t>UTC</t>
  </si>
  <si>
    <t>Bad Debt</t>
  </si>
  <si>
    <t>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</si>
</sst>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[$-409]mmm\-yy;@"/>
    <numFmt numFmtId="167" formatCode="dd\-mmm\-yy_)"/>
    <numFmt numFmtId="168" formatCode="_(* #,##0.00000_);_(* \(#,##0.00000\);_(* &quot;-&quot;??_);_(@_)"/>
  </numFmts>
  <fonts count="14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0">
    <xf numFmtId="0" fontId="0" fillId="0" borderId="0" xfId="0"/>
    <xf numFmtId="0" fontId="10" fillId="0" borderId="0" xfId="5"/>
    <xf numFmtId="164" fontId="0" fillId="0" borderId="0" xfId="1" applyNumberFormat="1" applyFont="1"/>
    <xf numFmtId="164" fontId="0" fillId="2" borderId="0" xfId="1" applyNumberFormat="1" applyFont="1" applyFill="1"/>
    <xf numFmtId="0" fontId="4" fillId="0" borderId="0" xfId="5" applyFont="1"/>
    <xf numFmtId="165" fontId="0" fillId="2" borderId="0" xfId="1" applyNumberFormat="1" applyFont="1" applyFill="1"/>
    <xf numFmtId="164" fontId="10" fillId="2" borderId="0" xfId="5" applyNumberFormat="1" applyFill="1"/>
    <xf numFmtId="0" fontId="11" fillId="0" borderId="0" xfId="5" applyFont="1"/>
    <xf numFmtId="43" fontId="0" fillId="2" borderId="0" xfId="1" applyFont="1" applyFill="1"/>
    <xf numFmtId="0" fontId="10" fillId="2" borderId="0" xfId="5" applyFill="1"/>
    <xf numFmtId="3" fontId="4" fillId="2" borderId="0" xfId="5" applyNumberFormat="1" applyFont="1" applyFill="1"/>
    <xf numFmtId="3" fontId="10" fillId="2" borderId="0" xfId="5" applyNumberFormat="1" applyFill="1"/>
    <xf numFmtId="0" fontId="4" fillId="0" borderId="0" xfId="5" applyFont="1" applyAlignment="1">
      <alignment horizontal="left"/>
    </xf>
    <xf numFmtId="0" fontId="12" fillId="0" borderId="0" xfId="5" applyFont="1" applyAlignment="1">
      <alignment horizontal="left"/>
    </xf>
    <xf numFmtId="164" fontId="4" fillId="2" borderId="0" xfId="1" applyNumberFormat="1" applyFont="1" applyFill="1"/>
    <xf numFmtId="0" fontId="4" fillId="0" borderId="2" xfId="5" applyFont="1" applyBorder="1" applyAlignment="1">
      <alignment horizontal="center"/>
    </xf>
    <xf numFmtId="166" fontId="10" fillId="0" borderId="2" xfId="5" applyNumberFormat="1" applyBorder="1" applyAlignment="1">
      <alignment horizontal="center"/>
    </xf>
    <xf numFmtId="167" fontId="13" fillId="0" borderId="0" xfId="6" applyNumberFormat="1" applyFont="1" applyAlignment="1">
      <alignment horizontal="left"/>
    </xf>
    <xf numFmtId="17" fontId="5" fillId="0" borderId="0" xfId="7" applyNumberFormat="1" applyFont="1" applyAlignment="1">
      <alignment horizontal="left"/>
    </xf>
    <xf numFmtId="0" fontId="13" fillId="0" borderId="0" xfId="6" applyFont="1"/>
    <xf numFmtId="0" fontId="3" fillId="0" borderId="0" xfId="8" applyFont="1" applyAlignment="1">
      <alignment horizontal="left"/>
    </xf>
    <xf numFmtId="0" fontId="13" fillId="0" borderId="0" xfId="6" applyFont="1" applyAlignment="1">
      <alignment horizontal="left"/>
    </xf>
    <xf numFmtId="0" fontId="10" fillId="3" borderId="0" xfId="5" applyFill="1"/>
    <xf numFmtId="43" fontId="10" fillId="3" borderId="0" xfId="1" applyFont="1" applyFill="1"/>
    <xf numFmtId="164" fontId="0" fillId="3" borderId="0" xfId="1" applyNumberFormat="1" applyFont="1" applyFill="1"/>
    <xf numFmtId="164" fontId="10" fillId="3" borderId="0" xfId="5" applyNumberFormat="1" applyFill="1"/>
    <xf numFmtId="0" fontId="4" fillId="3" borderId="0" xfId="5" applyFont="1" applyFill="1"/>
    <xf numFmtId="165" fontId="0" fillId="3" borderId="0" xfId="1" applyNumberFormat="1" applyFont="1" applyFill="1"/>
    <xf numFmtId="0" fontId="4" fillId="0" borderId="0" xfId="0" applyFont="1"/>
    <xf numFmtId="43" fontId="4" fillId="0" borderId="0" xfId="1" applyFont="1" applyFill="1"/>
    <xf numFmtId="0" fontId="3" fillId="0" borderId="0" xfId="3" applyFont="1" applyAlignment="1">
      <alignment horizontal="left"/>
    </xf>
    <xf numFmtId="41" fontId="4" fillId="0" borderId="0" xfId="0" applyNumberFormat="1" applyFont="1"/>
    <xf numFmtId="0" fontId="4" fillId="0" borderId="0" xfId="4"/>
    <xf numFmtId="17" fontId="5" fillId="0" borderId="0" xfId="4" applyNumberFormat="1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4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43" fontId="6" fillId="0" borderId="1" xfId="1" quotePrefix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4" applyBorder="1" applyAlignment="1">
      <alignment horizontal="center"/>
    </xf>
    <xf numFmtId="43" fontId="0" fillId="0" borderId="0" xfId="1" applyFont="1" applyFill="1"/>
    <xf numFmtId="164" fontId="0" fillId="0" borderId="0" xfId="1" applyNumberFormat="1" applyFont="1" applyFill="1"/>
    <xf numFmtId="43" fontId="7" fillId="0" borderId="0" xfId="1" applyFont="1" applyFill="1"/>
    <xf numFmtId="165" fontId="0" fillId="0" borderId="0" xfId="1" applyNumberFormat="1" applyFont="1" applyFill="1"/>
    <xf numFmtId="164" fontId="4" fillId="0" borderId="0" xfId="1" applyNumberFormat="1" applyFont="1" applyFill="1"/>
    <xf numFmtId="0" fontId="0" fillId="0" borderId="2" xfId="0" applyBorder="1"/>
    <xf numFmtId="43" fontId="0" fillId="0" borderId="2" xfId="1" applyFont="1" applyFill="1" applyBorder="1"/>
    <xf numFmtId="164" fontId="4" fillId="0" borderId="2" xfId="1" applyNumberFormat="1" applyFont="1" applyFill="1" applyBorder="1"/>
    <xf numFmtId="164" fontId="0" fillId="0" borderId="2" xfId="1" applyNumberFormat="1" applyFont="1" applyFill="1" applyBorder="1"/>
    <xf numFmtId="165" fontId="0" fillId="0" borderId="2" xfId="1" applyNumberFormat="1" applyFont="1" applyFill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9" fontId="0" fillId="0" borderId="0" xfId="2" applyFont="1" applyFill="1"/>
    <xf numFmtId="10" fontId="0" fillId="0" borderId="0" xfId="2" applyNumberFormat="1" applyFont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6" xfId="1" applyNumberFormat="1" applyFont="1" applyBorder="1" applyAlignment="1">
      <alignment horizontal="center" vertical="center"/>
    </xf>
    <xf numFmtId="164" fontId="7" fillId="0" borderId="0" xfId="1" applyNumberFormat="1" applyFont="1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9">
    <cellStyle name="Comma" xfId="1" builtinId="3"/>
    <cellStyle name="Normal" xfId="0" builtinId="0"/>
    <cellStyle name="Normal 10" xfId="6" xr:uid="{0A828D6B-8E5C-4B39-8E51-25952C99E452}"/>
    <cellStyle name="Normal 2" xfId="5" xr:uid="{6B139585-3B0F-4E0C-AE95-0CB5AB35E784}"/>
    <cellStyle name="Normal 2 2" xfId="4" xr:uid="{CE6B9423-060C-45B8-8982-0B5D846691F8}"/>
    <cellStyle name="Normal 2 2 2" xfId="7" xr:uid="{035C3739-4AE8-4228-AE0E-616771AACF06}"/>
    <cellStyle name="Normal 7" xfId="3" xr:uid="{48F2F69D-1272-4D46-A79D-65B68F7FAD75}"/>
    <cellStyle name="Normal 7 2" xfId="8" xr:uid="{639EC239-0813-4F52-B6C6-AD0A109E02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rmode/Documents/+2018/LG%20replacement/SolidWaste-NonPublic%20LG%202018%20V5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AppData\Local\Microsoft\Windows\INetCache\Content.Outlook\9OQQN65L\210633-GRC-Excess%20Disposal-Staff%20Workboo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Desktop\Mason_GRC_Pro_forma_11.30.20_-_(C)_Redact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>
        <row r="41">
          <cell r="L41">
            <v>3344.3999813239816</v>
          </cell>
        </row>
      </sheetData>
      <sheetData sheetId="2">
        <row r="3">
          <cell r="L3">
            <v>3151.3999813239816</v>
          </cell>
        </row>
      </sheetData>
      <sheetData sheetId="3">
        <row r="5">
          <cell r="C5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J1" t="str">
            <v>SERVICE 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Concatenate (Area &amp;LOB &amp; Service Code)</v>
          </cell>
        </row>
      </sheetData>
      <sheetData sheetId="24">
        <row r="1">
          <cell r="A1" t="str">
            <v>Concatenate (Area &amp;LOB &amp; Service Code)</v>
          </cell>
        </row>
      </sheetData>
      <sheetData sheetId="25"/>
      <sheetData sheetId="26">
        <row r="1">
          <cell r="A1" t="str">
            <v>Concatenate (Area &amp;LOB &amp; Service Code)</v>
          </cell>
        </row>
      </sheetData>
      <sheetData sheetId="27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</row>
        <row r="58">
          <cell r="X58">
            <v>0.68367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Sheet"/>
      <sheetName val="Model 8 - NonPublic"/>
      <sheetName val="Monthly P&amp;L"/>
      <sheetName val="Monthly P&amp;L Compare"/>
      <sheetName val="2010 2014 Comparison "/>
      <sheetName val="LG - Staff"/>
      <sheetName val="Staff Proforma"/>
      <sheetName val="Staff Restating Entries"/>
      <sheetName val="Staff Restating Adjustments"/>
      <sheetName val="Staff Proforma Entries"/>
      <sheetName val="Staff Proforma Adjustments"/>
      <sheetName val="Disposal Cost"/>
      <sheetName val="Price Out"/>
      <sheetName val="References"/>
      <sheetName val="Fuel Cost"/>
      <sheetName val="Payroll Worksheet"/>
      <sheetName val="Staff Calculations"/>
      <sheetName val="Depreciation Schedule"/>
      <sheetName val="Output Summary"/>
      <sheetName val="Input and Calculation"/>
    </sheetNames>
    <sheetDataSet>
      <sheetData sheetId="0">
        <row r="3">
          <cell r="B3" t="str">
            <v>Company:</v>
          </cell>
        </row>
      </sheetData>
      <sheetData sheetId="1"/>
      <sheetData sheetId="2"/>
      <sheetData sheetId="3"/>
      <sheetData sheetId="4"/>
      <sheetData sheetId="5">
        <row r="55">
          <cell r="X55">
            <v>5.7225999999999999</v>
          </cell>
          <cell r="Z55">
            <v>5.6985000000000001</v>
          </cell>
        </row>
        <row r="56">
          <cell r="X56">
            <v>5.7082699999999997</v>
          </cell>
          <cell r="Z56">
            <v>5.6921999999999997</v>
          </cell>
        </row>
        <row r="58">
          <cell r="Y58">
            <v>0.68367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">
          <cell r="A18" t="str">
            <v>1990 WESTERN STAR Remaining Salvage</v>
          </cell>
        </row>
      </sheetData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2">
          <cell r="O12">
            <v>3.3844657870809806E-2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5F70-4782-48A5-A0D3-9A0DEC6BCCD9}">
  <sheetPr>
    <pageSetUpPr fitToPage="1"/>
  </sheetPr>
  <dimension ref="A1:UE311"/>
  <sheetViews>
    <sheetView tabSelected="1" workbookViewId="0">
      <pane xSplit="1" ySplit="6" topLeftCell="B64" activePane="bottomRight" state="frozen"/>
      <selection pane="topRight" activeCell="C1" sqref="C1"/>
      <selection pane="bottomLeft" activeCell="A7" sqref="A7"/>
      <selection pane="bottomRight" activeCell="A71" sqref="A71"/>
    </sheetView>
  </sheetViews>
  <sheetFormatPr defaultRowHeight="12.75" x14ac:dyDescent="0.2"/>
  <cols>
    <col min="1" max="1" width="29.7109375" style="28" bestFit="1" customWidth="1"/>
    <col min="2" max="2" width="7.7109375" style="28" bestFit="1" customWidth="1"/>
    <col min="3" max="3" width="14" style="28" bestFit="1" customWidth="1"/>
    <col min="4" max="4" width="10.28515625" style="29" bestFit="1" customWidth="1"/>
    <col min="5" max="5" width="6.7109375" style="28" bestFit="1" customWidth="1"/>
    <col min="6" max="6" width="12" style="28" bestFit="1" customWidth="1"/>
    <col min="7" max="7" width="11.28515625" style="28" bestFit="1" customWidth="1"/>
    <col min="8" max="8" width="10.28515625" style="28" bestFit="1" customWidth="1"/>
    <col min="9" max="9" width="8.140625" style="28" bestFit="1" customWidth="1"/>
    <col min="10" max="10" width="8.7109375" style="28" hidden="1" customWidth="1"/>
    <col min="11" max="11" width="8.140625" style="28" hidden="1" customWidth="1"/>
    <col min="12" max="13" width="9" style="28" hidden="1" customWidth="1"/>
    <col min="14" max="14" width="8.85546875" style="28" hidden="1" customWidth="1"/>
    <col min="15" max="15" width="10.28515625" style="28" hidden="1" customWidth="1"/>
    <col min="16" max="17" width="8.85546875" style="28" hidden="1" customWidth="1"/>
    <col min="18" max="18" width="8.85546875" style="28" customWidth="1"/>
    <col min="19" max="19" width="10.28515625" style="28" bestFit="1" customWidth="1"/>
    <col min="20" max="20" width="8.85546875" style="28" customWidth="1"/>
    <col min="21" max="21" width="8.7109375" style="28" bestFit="1" customWidth="1"/>
    <col min="22" max="22" width="12.85546875" style="29" bestFit="1" customWidth="1"/>
    <col min="23" max="24" width="8.140625" style="28" bestFit="1" customWidth="1"/>
    <col min="25" max="29" width="7.28515625" style="28" bestFit="1" customWidth="1"/>
    <col min="30" max="30" width="16.7109375" style="28" bestFit="1" customWidth="1"/>
    <col min="31" max="31" width="19" style="28" bestFit="1" customWidth="1"/>
    <col min="32" max="32" width="10.140625" style="28" bestFit="1" customWidth="1"/>
    <col min="33" max="35" width="7.28515625" style="28" bestFit="1" customWidth="1"/>
    <col min="36" max="36" width="9.85546875" style="28" bestFit="1" customWidth="1"/>
    <col min="37" max="39" width="7.28515625" style="28" bestFit="1" customWidth="1"/>
    <col min="40" max="40" width="9.85546875" style="28" bestFit="1" customWidth="1"/>
    <col min="41" max="41" width="10.140625" style="28" bestFit="1" customWidth="1"/>
    <col min="42" max="42" width="16.7109375" style="28" bestFit="1" customWidth="1"/>
    <col min="43" max="43" width="19" style="28" bestFit="1" customWidth="1"/>
    <col min="44" max="277" width="10.7109375" style="28" bestFit="1" customWidth="1"/>
    <col min="278" max="278" width="13.7109375" style="28" bestFit="1" customWidth="1"/>
    <col min="279" max="549" width="10.7109375" style="28" bestFit="1" customWidth="1"/>
    <col min="550" max="550" width="16.7109375" style="28" bestFit="1" customWidth="1"/>
    <col min="551" max="551" width="19" style="28" bestFit="1" customWidth="1"/>
    <col min="552" max="16384" width="9.140625" style="28"/>
  </cols>
  <sheetData>
    <row r="1" spans="1:551" ht="15" x14ac:dyDescent="0.25">
      <c r="A1" s="28" t="s">
        <v>0</v>
      </c>
      <c r="G1" s="30"/>
      <c r="P1" s="31"/>
      <c r="Q1" s="31"/>
      <c r="S1" s="31"/>
      <c r="T1" s="31"/>
    </row>
    <row r="2" spans="1:551" x14ac:dyDescent="0.2">
      <c r="A2" s="28" t="s">
        <v>2</v>
      </c>
      <c r="E2" s="32"/>
      <c r="F2" s="32"/>
      <c r="G2" s="33"/>
      <c r="H2" s="32"/>
      <c r="I2" s="32"/>
      <c r="J2" s="32"/>
      <c r="K2" s="32"/>
      <c r="L2" s="32"/>
      <c r="M2" s="32"/>
      <c r="N2" s="32"/>
      <c r="O2" s="32"/>
      <c r="P2" s="31"/>
      <c r="Q2" s="31"/>
      <c r="R2" s="31"/>
      <c r="S2" s="31"/>
      <c r="T2" s="31"/>
    </row>
    <row r="3" spans="1:551" ht="13.5" thickBot="1" x14ac:dyDescent="0.25">
      <c r="A3" s="28" t="s">
        <v>3</v>
      </c>
      <c r="B3" s="34"/>
      <c r="C3" s="34"/>
      <c r="D3" s="35"/>
      <c r="E3" s="36"/>
      <c r="F3" s="36"/>
      <c r="G3" s="36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551" x14ac:dyDescent="0.2">
      <c r="B4" s="34"/>
      <c r="C4" s="34"/>
      <c r="D4" s="35"/>
      <c r="E4" s="36"/>
      <c r="F4" s="37"/>
      <c r="G4" s="38" t="s">
        <v>4</v>
      </c>
      <c r="H4" s="38" t="s">
        <v>5</v>
      </c>
      <c r="I4" s="39" t="s">
        <v>6</v>
      </c>
      <c r="J4" s="39"/>
      <c r="K4" s="39" t="s">
        <v>6</v>
      </c>
      <c r="L4" s="39" t="s">
        <v>7</v>
      </c>
      <c r="M4" s="39" t="s">
        <v>7</v>
      </c>
      <c r="N4" s="39"/>
      <c r="O4" s="39"/>
      <c r="P4" s="32"/>
      <c r="Q4" s="39" t="s">
        <v>7</v>
      </c>
      <c r="R4" s="32"/>
      <c r="S4" s="32"/>
      <c r="T4" s="32"/>
      <c r="U4" s="67" t="s">
        <v>190</v>
      </c>
      <c r="V4" s="68"/>
      <c r="W4" s="68"/>
      <c r="X4" s="69"/>
    </row>
    <row r="5" spans="1:551" x14ac:dyDescent="0.2">
      <c r="B5" s="34" t="s">
        <v>8</v>
      </c>
      <c r="C5" s="34" t="s">
        <v>8</v>
      </c>
      <c r="D5" s="35" t="s">
        <v>9</v>
      </c>
      <c r="E5" s="38" t="s">
        <v>10</v>
      </c>
      <c r="F5" s="38" t="s">
        <v>11</v>
      </c>
      <c r="G5" s="38" t="s">
        <v>9</v>
      </c>
      <c r="H5" s="38" t="s">
        <v>9</v>
      </c>
      <c r="I5" s="39" t="s">
        <v>12</v>
      </c>
      <c r="J5" s="39" t="s">
        <v>6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15</v>
      </c>
      <c r="P5" s="39" t="s">
        <v>15</v>
      </c>
      <c r="Q5" s="39" t="s">
        <v>14</v>
      </c>
      <c r="R5" s="39" t="s">
        <v>16</v>
      </c>
      <c r="S5" s="39" t="s">
        <v>16</v>
      </c>
      <c r="T5" s="39" t="s">
        <v>16</v>
      </c>
      <c r="U5" s="65">
        <f>+Disposal!N50</f>
        <v>1.1211759041418606E-3</v>
      </c>
      <c r="V5" s="57">
        <f>+AA12</f>
        <v>0.97489999999999999</v>
      </c>
      <c r="W5" s="58">
        <v>45292</v>
      </c>
      <c r="X5" s="59">
        <v>45292</v>
      </c>
    </row>
    <row r="6" spans="1:551" ht="13.5" thickBot="1" x14ac:dyDescent="0.25">
      <c r="A6" s="40" t="s">
        <v>17</v>
      </c>
      <c r="B6" s="40" t="s">
        <v>18</v>
      </c>
      <c r="C6" s="40" t="s">
        <v>19</v>
      </c>
      <c r="D6" s="41" t="s">
        <v>20</v>
      </c>
      <c r="E6" s="40" t="s">
        <v>21</v>
      </c>
      <c r="F6" s="42" t="s">
        <v>20</v>
      </c>
      <c r="G6" s="42" t="s">
        <v>10</v>
      </c>
      <c r="H6" s="42" t="s">
        <v>10</v>
      </c>
      <c r="I6" s="43" t="s">
        <v>22</v>
      </c>
      <c r="J6" s="43" t="s">
        <v>23</v>
      </c>
      <c r="K6" s="43" t="s">
        <v>24</v>
      </c>
      <c r="L6" s="43" t="s">
        <v>24</v>
      </c>
      <c r="M6" s="43">
        <v>0.14299999999999999</v>
      </c>
      <c r="N6" s="43" t="s">
        <v>18</v>
      </c>
      <c r="O6" s="43" t="s">
        <v>19</v>
      </c>
      <c r="P6" s="43" t="s">
        <v>25</v>
      </c>
      <c r="Q6" s="43">
        <v>0.13</v>
      </c>
      <c r="R6" s="43" t="s">
        <v>18</v>
      </c>
      <c r="S6" s="43" t="s">
        <v>19</v>
      </c>
      <c r="T6" s="43" t="s">
        <v>25</v>
      </c>
      <c r="U6" s="60" t="s">
        <v>14</v>
      </c>
      <c r="V6" s="61" t="s">
        <v>191</v>
      </c>
      <c r="W6" s="62" t="s">
        <v>18</v>
      </c>
      <c r="X6" s="63" t="s">
        <v>25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</row>
    <row r="7" spans="1:551" x14ac:dyDescent="0.2">
      <c r="A7" t="s">
        <v>26</v>
      </c>
      <c r="B7" s="44"/>
      <c r="C7" s="45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4"/>
      <c r="W7" s="45"/>
      <c r="X7" s="45"/>
      <c r="Y7" s="45"/>
      <c r="Z7" s="64"/>
      <c r="AA7" s="64" t="s">
        <v>191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</row>
    <row r="8" spans="1:551" x14ac:dyDescent="0.2">
      <c r="A8" t="s">
        <v>27</v>
      </c>
      <c r="B8" s="44">
        <v>17.14</v>
      </c>
      <c r="C8" s="44">
        <v>28239.349999999995</v>
      </c>
      <c r="D8" s="66">
        <v>1647.5700116686116</v>
      </c>
      <c r="E8" s="45">
        <v>34</v>
      </c>
      <c r="F8" s="44">
        <v>2.1666666666666665</v>
      </c>
      <c r="G8" s="45">
        <f>+D8*E8*F8</f>
        <v>121370.99085958772</v>
      </c>
      <c r="H8" s="45">
        <f t="shared" ref="H8:H30" si="0">+G8*$G$167</f>
        <v>97118.662284005914</v>
      </c>
      <c r="I8" s="47">
        <v>4.0595784212929031E-2</v>
      </c>
      <c r="J8" s="45">
        <f>+I8*H8</f>
        <v>3942.6082571298334</v>
      </c>
      <c r="K8" s="44">
        <f>+J8/D8</f>
        <v>2.3929837452776122</v>
      </c>
      <c r="L8" s="44">
        <f>+B8-K8</f>
        <v>14.747016254722389</v>
      </c>
      <c r="M8" s="44">
        <f>+L8*$M$6</f>
        <v>2.1088233244253014</v>
      </c>
      <c r="N8" s="44">
        <f>ROUND(+B8+M8,2)</f>
        <v>19.25</v>
      </c>
      <c r="O8" s="45">
        <f>+N8*D8</f>
        <v>31715.722724620773</v>
      </c>
      <c r="P8" s="45"/>
      <c r="Q8" s="44">
        <f>+L8*$Q$6</f>
        <v>1.9171121131139106</v>
      </c>
      <c r="R8" s="46">
        <f>+Q8+B8</f>
        <v>19.057112113113909</v>
      </c>
      <c r="S8" s="45">
        <f>+R8*D8</f>
        <v>31397.926426573125</v>
      </c>
      <c r="T8" s="45"/>
      <c r="U8" s="44">
        <f>+H8*$U$5/D8</f>
        <v>6.6089515604281127E-2</v>
      </c>
      <c r="V8" s="44">
        <f>+U8/$V$5</f>
        <v>6.7791071498903607E-2</v>
      </c>
      <c r="W8" s="44">
        <f>ROUND(V8+R8,2)</f>
        <v>19.12</v>
      </c>
      <c r="X8" s="44"/>
      <c r="Y8" s="44"/>
      <c r="Z8" s="64" t="s">
        <v>192</v>
      </c>
      <c r="AA8" s="64">
        <v>1.7500000000000002E-2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</row>
    <row r="9" spans="1:551" x14ac:dyDescent="0.2">
      <c r="A9"/>
      <c r="B9" s="44">
        <v>20.399999999999999</v>
      </c>
      <c r="C9" s="44">
        <v>244.80000000000004</v>
      </c>
      <c r="D9" s="66">
        <v>12</v>
      </c>
      <c r="E9" s="45">
        <v>34</v>
      </c>
      <c r="F9" s="44">
        <v>4.333333333333333</v>
      </c>
      <c r="G9" s="45">
        <f t="shared" ref="G9:G72" si="1">+D9*E9*F9</f>
        <v>1767.9999999999998</v>
      </c>
      <c r="H9" s="45">
        <f t="shared" si="0"/>
        <v>1414.7185723874193</v>
      </c>
      <c r="I9" s="47">
        <v>4.0595784212929031E-2</v>
      </c>
      <c r="J9" s="45">
        <f t="shared" ref="J9:J72" si="2">+I9*H9</f>
        <v>57.431609886662692</v>
      </c>
      <c r="K9" s="44">
        <f t="shared" ref="K9:K72" si="3">+J9/D9</f>
        <v>4.7859674905552243</v>
      </c>
      <c r="L9" s="44">
        <f t="shared" ref="L9:L72" si="4">+B9-K9</f>
        <v>15.614032509444774</v>
      </c>
      <c r="M9" s="44">
        <f t="shared" ref="M9:M30" si="5">+L9*$M$6</f>
        <v>2.2328066488506026</v>
      </c>
      <c r="N9" s="44">
        <f>+N8</f>
        <v>19.25</v>
      </c>
      <c r="O9" s="45">
        <f t="shared" ref="O9:O30" si="6">+N9*D9</f>
        <v>231</v>
      </c>
      <c r="P9" s="45"/>
      <c r="Q9" s="44">
        <f t="shared" ref="Q9:Q30" si="7">+L9*$Q$6</f>
        <v>2.0298242262278205</v>
      </c>
      <c r="R9" s="46">
        <f>+R8</f>
        <v>19.057112113113909</v>
      </c>
      <c r="S9" s="45">
        <f t="shared" ref="S9:S30" si="8">+R9*D9</f>
        <v>228.68534535736691</v>
      </c>
      <c r="T9" s="45"/>
      <c r="U9" s="44">
        <f>+U8</f>
        <v>6.6089515604281127E-2</v>
      </c>
      <c r="V9" s="44">
        <f t="shared" ref="V9:V29" si="9">+U9/$V$5</f>
        <v>6.7791071498903607E-2</v>
      </c>
      <c r="W9" s="44">
        <f t="shared" ref="W9:W29" si="10">ROUND(V9+R9,2)</f>
        <v>19.12</v>
      </c>
      <c r="X9" s="44"/>
      <c r="Y9" s="44"/>
      <c r="Z9" s="64" t="s">
        <v>193</v>
      </c>
      <c r="AA9" s="64">
        <v>5.1000000000000004E-3</v>
      </c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</row>
    <row r="10" spans="1:551" x14ac:dyDescent="0.2">
      <c r="A10" t="s">
        <v>28</v>
      </c>
      <c r="B10" s="44">
        <v>9.1199999999999992</v>
      </c>
      <c r="C10" s="44">
        <v>1947.1200000000008</v>
      </c>
      <c r="D10" s="66">
        <v>213.5</v>
      </c>
      <c r="E10" s="45">
        <v>34</v>
      </c>
      <c r="F10" s="44">
        <v>1</v>
      </c>
      <c r="G10" s="45">
        <f t="shared" si="1"/>
        <v>7259</v>
      </c>
      <c r="H10" s="45">
        <f t="shared" si="0"/>
        <v>5808.5079847060388</v>
      </c>
      <c r="I10" s="47">
        <v>4.0595784212929031E-2</v>
      </c>
      <c r="J10" s="45">
        <f t="shared" si="2"/>
        <v>235.80093674620164</v>
      </c>
      <c r="K10" s="44">
        <f t="shared" si="3"/>
        <v>1.1044540362819748</v>
      </c>
      <c r="L10" s="44">
        <f t="shared" si="4"/>
        <v>8.015545963718024</v>
      </c>
      <c r="M10" s="44">
        <f t="shared" si="5"/>
        <v>1.1462230728116773</v>
      </c>
      <c r="N10" s="44">
        <f t="shared" ref="N10:N30" si="11">ROUND(+B10+M10,2)</f>
        <v>10.27</v>
      </c>
      <c r="O10" s="45">
        <f t="shared" si="6"/>
        <v>2192.645</v>
      </c>
      <c r="P10" s="45"/>
      <c r="Q10" s="44">
        <f t="shared" si="7"/>
        <v>1.0420209752833431</v>
      </c>
      <c r="R10" s="46">
        <f>+Q10+B10</f>
        <v>10.162020975283342</v>
      </c>
      <c r="S10" s="45">
        <f t="shared" si="8"/>
        <v>2169.5914782229934</v>
      </c>
      <c r="T10" s="45"/>
      <c r="U10" s="44">
        <f t="shared" ref="U10:U29" si="12">+H10*$U$5/D10</f>
        <v>3.0502853355822059E-2</v>
      </c>
      <c r="V10" s="44">
        <f t="shared" si="9"/>
        <v>3.1288186845647818E-2</v>
      </c>
      <c r="W10" s="44">
        <f t="shared" si="10"/>
        <v>10.19</v>
      </c>
      <c r="X10" s="44"/>
      <c r="Y10" s="44"/>
      <c r="Z10" s="64" t="s">
        <v>194</v>
      </c>
      <c r="AA10" s="64">
        <v>2.5000000000000001E-3</v>
      </c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</row>
    <row r="11" spans="1:551" x14ac:dyDescent="0.2">
      <c r="A11" t="s">
        <v>29</v>
      </c>
      <c r="B11" s="44">
        <v>23.61</v>
      </c>
      <c r="C11" s="44">
        <v>256608.82</v>
      </c>
      <c r="D11" s="66">
        <v>10868.649724692928</v>
      </c>
      <c r="E11" s="45">
        <v>34</v>
      </c>
      <c r="F11" s="44">
        <v>4.333333333333333</v>
      </c>
      <c r="G11" s="45">
        <f t="shared" si="1"/>
        <v>1601314.3927714247</v>
      </c>
      <c r="H11" s="45">
        <f t="shared" si="0"/>
        <v>1281340.0518580414</v>
      </c>
      <c r="I11" s="47">
        <v>4.0595784212929031E-2</v>
      </c>
      <c r="J11" s="45">
        <f t="shared" si="2"/>
        <v>52017.004248612342</v>
      </c>
      <c r="K11" s="44">
        <f t="shared" si="3"/>
        <v>4.7859674905552243</v>
      </c>
      <c r="L11" s="44">
        <f t="shared" si="4"/>
        <v>18.824032509444777</v>
      </c>
      <c r="M11" s="44">
        <f t="shared" si="5"/>
        <v>2.6918366488506029</v>
      </c>
      <c r="N11" s="44">
        <f t="shared" si="11"/>
        <v>26.3</v>
      </c>
      <c r="O11" s="45">
        <f t="shared" si="6"/>
        <v>285845.48775942402</v>
      </c>
      <c r="P11" s="45"/>
      <c r="Q11" s="44">
        <f t="shared" si="7"/>
        <v>2.447124226227821</v>
      </c>
      <c r="R11" s="46">
        <f t="shared" ref="R11:R30" si="13">+Q11+B11</f>
        <v>26.05712422622782</v>
      </c>
      <c r="S11" s="45">
        <f t="shared" si="8"/>
        <v>283205.75604768045</v>
      </c>
      <c r="T11" s="45"/>
      <c r="U11" s="44">
        <f t="shared" si="12"/>
        <v>0.13217903120856225</v>
      </c>
      <c r="V11" s="44">
        <f t="shared" si="9"/>
        <v>0.13558214299780721</v>
      </c>
      <c r="W11" s="44">
        <f t="shared" si="10"/>
        <v>26.19</v>
      </c>
      <c r="X11" s="44"/>
      <c r="Y11" s="44"/>
      <c r="Z11" s="64" t="s">
        <v>163</v>
      </c>
      <c r="AA11" s="64">
        <f>+AA8+AA9+AA10</f>
        <v>2.5100000000000001E-2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</row>
    <row r="12" spans="1:551" x14ac:dyDescent="0.2">
      <c r="A12" t="s">
        <v>30</v>
      </c>
      <c r="B12" s="44">
        <v>20.65</v>
      </c>
      <c r="C12" s="44">
        <v>55147.340000000004</v>
      </c>
      <c r="D12" s="66">
        <v>2670.5733656174334</v>
      </c>
      <c r="E12" s="45">
        <v>47</v>
      </c>
      <c r="F12" s="44">
        <v>2.1666666666666665</v>
      </c>
      <c r="G12" s="45">
        <f t="shared" si="1"/>
        <v>271953.38773204194</v>
      </c>
      <c r="H12" s="45">
        <f t="shared" si="0"/>
        <v>217611.71292318817</v>
      </c>
      <c r="I12" s="47">
        <v>4.0595784212929031E-2</v>
      </c>
      <c r="J12" s="45">
        <f t="shared" si="2"/>
        <v>8834.1181400356072</v>
      </c>
      <c r="K12" s="44">
        <f t="shared" si="3"/>
        <v>3.3079481184719932</v>
      </c>
      <c r="L12" s="44">
        <f t="shared" si="4"/>
        <v>17.342051881528004</v>
      </c>
      <c r="M12" s="44">
        <f t="shared" si="5"/>
        <v>2.4799134190585042</v>
      </c>
      <c r="N12" s="44">
        <f t="shared" si="11"/>
        <v>23.13</v>
      </c>
      <c r="O12" s="45">
        <f t="shared" si="6"/>
        <v>61770.361946731231</v>
      </c>
      <c r="P12" s="45"/>
      <c r="Q12" s="44">
        <f t="shared" si="7"/>
        <v>2.2544667445986404</v>
      </c>
      <c r="R12" s="46">
        <f t="shared" si="13"/>
        <v>22.90446674459864</v>
      </c>
      <c r="S12" s="45">
        <f t="shared" si="8"/>
        <v>61168.05884179537</v>
      </c>
      <c r="T12" s="45"/>
      <c r="U12" s="44">
        <f t="shared" si="12"/>
        <v>9.1359036276506253E-2</v>
      </c>
      <c r="V12" s="44">
        <f t="shared" si="9"/>
        <v>9.3711187072013799E-2</v>
      </c>
      <c r="W12" s="44">
        <f t="shared" si="10"/>
        <v>23</v>
      </c>
      <c r="X12" s="44"/>
      <c r="Y12" s="44"/>
      <c r="Z12" s="64" t="s">
        <v>195</v>
      </c>
      <c r="AA12" s="64">
        <f>1-AA11</f>
        <v>0.97489999999999999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</row>
    <row r="13" spans="1:551" x14ac:dyDescent="0.2">
      <c r="A13" t="s">
        <v>31</v>
      </c>
      <c r="B13" s="44">
        <v>13.68</v>
      </c>
      <c r="C13" s="44">
        <v>1942.5600000000004</v>
      </c>
      <c r="D13" s="66">
        <v>142</v>
      </c>
      <c r="E13" s="45">
        <v>47</v>
      </c>
      <c r="F13" s="44">
        <v>1</v>
      </c>
      <c r="G13" s="45">
        <f t="shared" si="1"/>
        <v>6674</v>
      </c>
      <c r="H13" s="45">
        <f t="shared" si="0"/>
        <v>5340.4025747249079</v>
      </c>
      <c r="I13" s="47">
        <v>4.0595784212929031E-2</v>
      </c>
      <c r="J13" s="45">
        <f t="shared" si="2"/>
        <v>216.79783053370298</v>
      </c>
      <c r="K13" s="44">
        <f t="shared" si="3"/>
        <v>1.5267452854486125</v>
      </c>
      <c r="L13" s="44">
        <f t="shared" si="4"/>
        <v>12.153254714551387</v>
      </c>
      <c r="M13" s="44">
        <f t="shared" si="5"/>
        <v>1.7379154241808483</v>
      </c>
      <c r="N13" s="44">
        <f t="shared" si="11"/>
        <v>15.42</v>
      </c>
      <c r="O13" s="45">
        <f t="shared" si="6"/>
        <v>2189.64</v>
      </c>
      <c r="P13" s="45"/>
      <c r="Q13" s="44">
        <f t="shared" si="7"/>
        <v>1.5799231128916804</v>
      </c>
      <c r="R13" s="46">
        <f t="shared" si="13"/>
        <v>15.259923112891681</v>
      </c>
      <c r="S13" s="45">
        <f t="shared" si="8"/>
        <v>2166.9090820306187</v>
      </c>
      <c r="T13" s="45"/>
      <c r="U13" s="44">
        <f t="shared" si="12"/>
        <v>4.2165709050695201E-2</v>
      </c>
      <c r="V13" s="44">
        <f t="shared" si="9"/>
        <v>4.3251317110160226E-2</v>
      </c>
      <c r="W13" s="44">
        <f t="shared" si="10"/>
        <v>15.3</v>
      </c>
      <c r="X13" s="44"/>
      <c r="Y13" s="4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</row>
    <row r="14" spans="1:551" x14ac:dyDescent="0.2">
      <c r="A14" t="s">
        <v>32</v>
      </c>
      <c r="B14" s="44">
        <v>23.61</v>
      </c>
      <c r="C14" s="44">
        <v>28.84</v>
      </c>
      <c r="D14" s="66">
        <v>1.2215163066497248</v>
      </c>
      <c r="E14" s="45">
        <v>47</v>
      </c>
      <c r="F14" s="44">
        <v>4.333333333333333</v>
      </c>
      <c r="G14" s="45">
        <f t="shared" si="1"/>
        <v>248.78215445432727</v>
      </c>
      <c r="H14" s="45">
        <f t="shared" si="0"/>
        <v>199.07055112278979</v>
      </c>
      <c r="I14" s="47">
        <v>4.0595784212929031E-2</v>
      </c>
      <c r="J14" s="45">
        <f t="shared" si="2"/>
        <v>8.0814251365296315</v>
      </c>
      <c r="K14" s="44">
        <f t="shared" si="3"/>
        <v>6.6158962369439873</v>
      </c>
      <c r="L14" s="44">
        <f t="shared" si="4"/>
        <v>16.99410376305601</v>
      </c>
      <c r="M14" s="44">
        <f t="shared" si="5"/>
        <v>2.4301568381170093</v>
      </c>
      <c r="N14" s="44">
        <f>+N15</f>
        <v>32.020000000000003</v>
      </c>
      <c r="O14" s="45">
        <f t="shared" si="6"/>
        <v>39.112952138924193</v>
      </c>
      <c r="P14" s="45"/>
      <c r="Q14" s="44">
        <f t="shared" si="7"/>
        <v>2.2092334891972816</v>
      </c>
      <c r="R14" s="46">
        <f t="shared" si="13"/>
        <v>25.819233489197281</v>
      </c>
      <c r="S14" s="45">
        <f t="shared" si="8"/>
        <v>31.538614732251148</v>
      </c>
      <c r="T14" s="45"/>
      <c r="U14" s="44">
        <f t="shared" si="12"/>
        <v>0.18271807255301253</v>
      </c>
      <c r="V14" s="44">
        <f t="shared" si="9"/>
        <v>0.18742237414402763</v>
      </c>
      <c r="W14" s="44">
        <f t="shared" si="10"/>
        <v>26.01</v>
      </c>
      <c r="X14" s="44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</row>
    <row r="15" spans="1:551" x14ac:dyDescent="0.2">
      <c r="A15"/>
      <c r="B15" s="44">
        <v>28.84</v>
      </c>
      <c r="C15" s="44">
        <v>1002986.4299999999</v>
      </c>
      <c r="D15" s="66">
        <v>34777.61546463245</v>
      </c>
      <c r="E15" s="45">
        <v>47</v>
      </c>
      <c r="F15" s="44">
        <v>4.333333333333333</v>
      </c>
      <c r="G15" s="45">
        <f t="shared" si="1"/>
        <v>7083041.0162968086</v>
      </c>
      <c r="H15" s="45">
        <f t="shared" si="0"/>
        <v>5667709.0920457905</v>
      </c>
      <c r="I15" s="47">
        <v>4.0595784212929031E-2</v>
      </c>
      <c r="J15" s="45">
        <f t="shared" si="2"/>
        <v>230085.09528234683</v>
      </c>
      <c r="K15" s="44">
        <f t="shared" si="3"/>
        <v>6.6158962369439864</v>
      </c>
      <c r="L15" s="44">
        <f t="shared" si="4"/>
        <v>22.224103763056014</v>
      </c>
      <c r="M15" s="44">
        <f t="shared" si="5"/>
        <v>3.1780468381170097</v>
      </c>
      <c r="N15" s="44">
        <f t="shared" si="11"/>
        <v>32.020000000000003</v>
      </c>
      <c r="O15" s="45">
        <f t="shared" si="6"/>
        <v>1113579.2471775312</v>
      </c>
      <c r="P15" s="45"/>
      <c r="Q15" s="44">
        <f t="shared" si="7"/>
        <v>2.889133489197282</v>
      </c>
      <c r="R15" s="46">
        <f t="shared" si="13"/>
        <v>31.729133489197281</v>
      </c>
      <c r="S15" s="45">
        <f t="shared" si="8"/>
        <v>1103463.6035132948</v>
      </c>
      <c r="T15" s="45"/>
      <c r="U15" s="44">
        <f t="shared" si="12"/>
        <v>0.18271807255301253</v>
      </c>
      <c r="V15" s="44">
        <f t="shared" si="9"/>
        <v>0.18742237414402763</v>
      </c>
      <c r="W15" s="44">
        <f t="shared" si="10"/>
        <v>31.92</v>
      </c>
      <c r="X15" s="44"/>
      <c r="Y15" s="44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</row>
    <row r="16" spans="1:551" x14ac:dyDescent="0.2">
      <c r="A16" t="s">
        <v>33</v>
      </c>
      <c r="B16" s="44">
        <v>63.42</v>
      </c>
      <c r="C16" s="44">
        <v>761.04</v>
      </c>
      <c r="D16" s="66">
        <v>12</v>
      </c>
      <c r="E16" s="45">
        <f>47+68</f>
        <v>115</v>
      </c>
      <c r="F16" s="44">
        <v>4.333333333333333</v>
      </c>
      <c r="G16" s="45">
        <f t="shared" si="1"/>
        <v>5980</v>
      </c>
      <c r="H16" s="45">
        <f t="shared" si="0"/>
        <v>4785.0775242515656</v>
      </c>
      <c r="I16" s="47">
        <v>4.0595784212929031E-2</v>
      </c>
      <c r="J16" s="45">
        <f t="shared" si="2"/>
        <v>194.25397461665324</v>
      </c>
      <c r="K16" s="44">
        <f t="shared" si="3"/>
        <v>16.187831218054438</v>
      </c>
      <c r="L16" s="44">
        <f t="shared" si="4"/>
        <v>47.23216878194556</v>
      </c>
      <c r="M16" s="44">
        <f t="shared" si="5"/>
        <v>6.7542001358182144</v>
      </c>
      <c r="N16" s="44">
        <f>+N15+N17</f>
        <v>60.210000000000008</v>
      </c>
      <c r="O16" s="45">
        <f t="shared" si="6"/>
        <v>722.5200000000001</v>
      </c>
      <c r="P16" s="45"/>
      <c r="Q16" s="44">
        <f t="shared" si="7"/>
        <v>6.1401819416529229</v>
      </c>
      <c r="R16" s="46">
        <f t="shared" si="13"/>
        <v>69.560181941652928</v>
      </c>
      <c r="S16" s="45">
        <f t="shared" si="8"/>
        <v>834.72218329983514</v>
      </c>
      <c r="T16" s="45"/>
      <c r="U16" s="44">
        <f t="shared" si="12"/>
        <v>0.4470761349701371</v>
      </c>
      <c r="V16" s="44">
        <f t="shared" si="9"/>
        <v>0.45858666013964211</v>
      </c>
      <c r="W16" s="44">
        <f t="shared" si="10"/>
        <v>70.02</v>
      </c>
      <c r="X16" s="44"/>
      <c r="Y16" s="44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</row>
    <row r="17" spans="1:551" x14ac:dyDescent="0.2">
      <c r="A17" t="s">
        <v>34</v>
      </c>
      <c r="B17" s="44">
        <v>25.26</v>
      </c>
      <c r="C17" s="44">
        <v>39127.18</v>
      </c>
      <c r="D17" s="66">
        <v>1548.9778305621537</v>
      </c>
      <c r="E17" s="45">
        <v>68</v>
      </c>
      <c r="F17" s="44">
        <v>2.1666666666666665</v>
      </c>
      <c r="G17" s="45">
        <f t="shared" si="1"/>
        <v>228216.0670361573</v>
      </c>
      <c r="H17" s="45">
        <f t="shared" si="0"/>
        <v>182613.97542605433</v>
      </c>
      <c r="I17" s="47">
        <v>4.0595784212929031E-2</v>
      </c>
      <c r="J17" s="45">
        <f t="shared" si="2"/>
        <v>7413.3575406612263</v>
      </c>
      <c r="K17" s="44">
        <f t="shared" si="3"/>
        <v>4.7859674905552243</v>
      </c>
      <c r="L17" s="44">
        <f t="shared" si="4"/>
        <v>20.474032509444775</v>
      </c>
      <c r="M17" s="44">
        <f t="shared" si="5"/>
        <v>2.9277866488506028</v>
      </c>
      <c r="N17" s="44">
        <f t="shared" si="11"/>
        <v>28.19</v>
      </c>
      <c r="O17" s="45">
        <f t="shared" si="6"/>
        <v>43665.685043547113</v>
      </c>
      <c r="P17" s="45"/>
      <c r="Q17" s="44">
        <f t="shared" si="7"/>
        <v>2.6616242262278207</v>
      </c>
      <c r="R17" s="46">
        <f t="shared" si="13"/>
        <v>27.921624226227824</v>
      </c>
      <c r="S17" s="45">
        <f t="shared" si="8"/>
        <v>43249.976919714049</v>
      </c>
      <c r="T17" s="45"/>
      <c r="U17" s="44">
        <f t="shared" si="12"/>
        <v>0.13217903120856225</v>
      </c>
      <c r="V17" s="44">
        <f t="shared" si="9"/>
        <v>0.13558214299780721</v>
      </c>
      <c r="W17" s="44">
        <f t="shared" si="10"/>
        <v>28.06</v>
      </c>
      <c r="X17" s="44"/>
      <c r="Y17" s="44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</row>
    <row r="18" spans="1:551" x14ac:dyDescent="0.2">
      <c r="A18" t="s">
        <v>35</v>
      </c>
      <c r="B18" s="44">
        <v>34.74</v>
      </c>
      <c r="C18" s="44">
        <v>968444.92000000016</v>
      </c>
      <c r="D18" s="66">
        <v>27876.940702360378</v>
      </c>
      <c r="E18" s="45">
        <v>68</v>
      </c>
      <c r="F18" s="44">
        <v>4.333333333333333</v>
      </c>
      <c r="G18" s="45">
        <f t="shared" si="1"/>
        <v>8214405.1936288569</v>
      </c>
      <c r="H18" s="45">
        <f t="shared" si="0"/>
        <v>6573004.2921620021</v>
      </c>
      <c r="I18" s="47">
        <v>4.0595784212929031E-2</v>
      </c>
      <c r="J18" s="45">
        <f t="shared" si="2"/>
        <v>266836.26387526497</v>
      </c>
      <c r="K18" s="44">
        <f t="shared" si="3"/>
        <v>9.5719349811104486</v>
      </c>
      <c r="L18" s="44">
        <f t="shared" si="4"/>
        <v>25.168065018889553</v>
      </c>
      <c r="M18" s="44">
        <f t="shared" si="5"/>
        <v>3.5990332977012058</v>
      </c>
      <c r="N18" s="44">
        <f t="shared" si="11"/>
        <v>38.340000000000003</v>
      </c>
      <c r="O18" s="45">
        <f t="shared" si="6"/>
        <v>1068801.9065284969</v>
      </c>
      <c r="P18" s="45"/>
      <c r="Q18" s="44">
        <f t="shared" si="7"/>
        <v>3.2718484524556422</v>
      </c>
      <c r="R18" s="46">
        <f t="shared" si="13"/>
        <v>38.011848452455645</v>
      </c>
      <c r="S18" s="45">
        <f t="shared" si="8"/>
        <v>1059654.0452962152</v>
      </c>
      <c r="T18" s="45"/>
      <c r="U18" s="44">
        <f t="shared" si="12"/>
        <v>0.26435806241712451</v>
      </c>
      <c r="V18" s="44">
        <f t="shared" si="9"/>
        <v>0.27116428599561443</v>
      </c>
      <c r="W18" s="44">
        <f t="shared" si="10"/>
        <v>38.28</v>
      </c>
      <c r="X18" s="44"/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</row>
    <row r="19" spans="1:551" x14ac:dyDescent="0.2">
      <c r="A19" t="s">
        <v>36</v>
      </c>
      <c r="B19" s="44">
        <v>2.13</v>
      </c>
      <c r="C19" s="44">
        <v>50.71</v>
      </c>
      <c r="D19" s="66">
        <v>23.807511737089207</v>
      </c>
      <c r="E19" s="45"/>
      <c r="F19" s="44"/>
      <c r="G19" s="45">
        <f t="shared" si="1"/>
        <v>0</v>
      </c>
      <c r="H19" s="45">
        <f t="shared" si="0"/>
        <v>0</v>
      </c>
      <c r="I19" s="47">
        <v>4.0595784212929031E-2</v>
      </c>
      <c r="J19" s="45">
        <f t="shared" si="2"/>
        <v>0</v>
      </c>
      <c r="K19" s="44">
        <f t="shared" si="3"/>
        <v>0</v>
      </c>
      <c r="L19" s="44">
        <f t="shared" si="4"/>
        <v>2.13</v>
      </c>
      <c r="M19" s="44">
        <f t="shared" si="5"/>
        <v>0.30458999999999997</v>
      </c>
      <c r="N19" s="44">
        <f t="shared" si="11"/>
        <v>2.4300000000000002</v>
      </c>
      <c r="O19" s="45">
        <f t="shared" si="6"/>
        <v>57.852253521126777</v>
      </c>
      <c r="P19" s="45"/>
      <c r="Q19" s="44">
        <f t="shared" si="7"/>
        <v>0.27689999999999998</v>
      </c>
      <c r="R19" s="46">
        <f t="shared" si="13"/>
        <v>2.4068999999999998</v>
      </c>
      <c r="S19" s="45">
        <f t="shared" si="8"/>
        <v>57.30230000000001</v>
      </c>
      <c r="T19" s="45"/>
      <c r="U19" s="44">
        <f t="shared" si="12"/>
        <v>0</v>
      </c>
      <c r="V19" s="44">
        <f t="shared" si="9"/>
        <v>0</v>
      </c>
      <c r="W19" s="44">
        <f t="shared" si="10"/>
        <v>2.41</v>
      </c>
      <c r="X19" s="44"/>
      <c r="Y19" s="44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</row>
    <row r="20" spans="1:551" x14ac:dyDescent="0.2">
      <c r="A20" t="s">
        <v>37</v>
      </c>
      <c r="B20" s="44">
        <v>4.62</v>
      </c>
      <c r="C20" s="44">
        <v>14455.979999999781</v>
      </c>
      <c r="D20" s="66">
        <v>3129</v>
      </c>
      <c r="E20" s="45">
        <v>32</v>
      </c>
      <c r="F20" s="44">
        <v>1</v>
      </c>
      <c r="G20" s="45">
        <f t="shared" si="1"/>
        <v>100128</v>
      </c>
      <c r="H20" s="45">
        <f t="shared" si="0"/>
        <v>80120.441864257649</v>
      </c>
      <c r="I20" s="47">
        <v>4.0595784212929031E-2</v>
      </c>
      <c r="J20" s="45">
        <f t="shared" si="2"/>
        <v>3252.552168965929</v>
      </c>
      <c r="K20" s="44">
        <f t="shared" si="3"/>
        <v>1.0394861517948</v>
      </c>
      <c r="L20" s="44">
        <f t="shared" si="4"/>
        <v>3.5805138482052001</v>
      </c>
      <c r="M20" s="44">
        <f t="shared" si="5"/>
        <v>0.51201348029334359</v>
      </c>
      <c r="N20" s="44">
        <f t="shared" si="11"/>
        <v>5.13</v>
      </c>
      <c r="O20" s="45">
        <f t="shared" si="6"/>
        <v>16051.77</v>
      </c>
      <c r="P20" s="45"/>
      <c r="Q20" s="44">
        <f t="shared" si="7"/>
        <v>0.46546680026667603</v>
      </c>
      <c r="R20" s="46">
        <f t="shared" si="13"/>
        <v>5.0854668002666763</v>
      </c>
      <c r="S20" s="45">
        <f t="shared" si="8"/>
        <v>15912.425618034431</v>
      </c>
      <c r="T20" s="45"/>
      <c r="U20" s="44">
        <f t="shared" si="12"/>
        <v>2.8708567864303119E-2</v>
      </c>
      <c r="V20" s="44">
        <f t="shared" si="9"/>
        <v>2.9447705266492069E-2</v>
      </c>
      <c r="W20" s="44">
        <f t="shared" si="10"/>
        <v>5.1100000000000003</v>
      </c>
      <c r="X20" s="44"/>
      <c r="Y20" s="44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</row>
    <row r="21" spans="1:551" x14ac:dyDescent="0.2">
      <c r="A21" t="s">
        <v>38</v>
      </c>
      <c r="B21" s="44">
        <v>4.62</v>
      </c>
      <c r="C21" s="44">
        <v>7761.5999999998603</v>
      </c>
      <c r="D21" s="66">
        <v>1680</v>
      </c>
      <c r="E21" s="45">
        <v>32</v>
      </c>
      <c r="F21" s="44">
        <v>1</v>
      </c>
      <c r="G21" s="45">
        <f t="shared" si="1"/>
        <v>53760</v>
      </c>
      <c r="H21" s="45">
        <f t="shared" si="0"/>
        <v>43017.686906983974</v>
      </c>
      <c r="I21" s="47">
        <v>4.0595784212929031E-2</v>
      </c>
      <c r="J21" s="45">
        <f t="shared" si="2"/>
        <v>1746.3367350152639</v>
      </c>
      <c r="K21" s="44">
        <f t="shared" si="3"/>
        <v>1.0394861517948</v>
      </c>
      <c r="L21" s="44">
        <f t="shared" si="4"/>
        <v>3.5805138482052001</v>
      </c>
      <c r="M21" s="44">
        <f t="shared" si="5"/>
        <v>0.51201348029334359</v>
      </c>
      <c r="N21" s="44">
        <f t="shared" si="11"/>
        <v>5.13</v>
      </c>
      <c r="O21" s="45">
        <f t="shared" si="6"/>
        <v>8618.4</v>
      </c>
      <c r="P21" s="45"/>
      <c r="Q21" s="44">
        <f t="shared" si="7"/>
        <v>0.46546680026667603</v>
      </c>
      <c r="R21" s="46">
        <f t="shared" si="13"/>
        <v>5.0854668002666763</v>
      </c>
      <c r="S21" s="45">
        <f t="shared" si="8"/>
        <v>8543.5842244480154</v>
      </c>
      <c r="T21" s="45"/>
      <c r="U21" s="44">
        <f t="shared" si="12"/>
        <v>2.8708567864303116E-2</v>
      </c>
      <c r="V21" s="44">
        <f t="shared" si="9"/>
        <v>2.9447705266492066E-2</v>
      </c>
      <c r="W21" s="44">
        <f t="shared" si="10"/>
        <v>5.1100000000000003</v>
      </c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</row>
    <row r="22" spans="1:551" x14ac:dyDescent="0.2">
      <c r="A22" t="s">
        <v>39</v>
      </c>
      <c r="B22" s="44">
        <v>75</v>
      </c>
      <c r="C22" s="44">
        <v>-75</v>
      </c>
      <c r="D22" s="66">
        <v>-1</v>
      </c>
      <c r="E22" s="45"/>
      <c r="F22" s="44"/>
      <c r="G22" s="45">
        <f t="shared" si="1"/>
        <v>0</v>
      </c>
      <c r="H22" s="45">
        <f t="shared" si="0"/>
        <v>0</v>
      </c>
      <c r="I22" s="47">
        <v>4.0595784212929031E-2</v>
      </c>
      <c r="J22" s="45">
        <f t="shared" si="2"/>
        <v>0</v>
      </c>
      <c r="K22" s="44">
        <f t="shared" si="3"/>
        <v>0</v>
      </c>
      <c r="L22" s="44">
        <f t="shared" si="4"/>
        <v>75</v>
      </c>
      <c r="M22" s="44">
        <f t="shared" si="5"/>
        <v>10.725</v>
      </c>
      <c r="N22" s="44">
        <f t="shared" si="11"/>
        <v>85.73</v>
      </c>
      <c r="O22" s="45">
        <f t="shared" si="6"/>
        <v>-85.73</v>
      </c>
      <c r="P22" s="45"/>
      <c r="Q22" s="44">
        <f t="shared" si="7"/>
        <v>9.75</v>
      </c>
      <c r="R22" s="46">
        <v>90</v>
      </c>
      <c r="S22" s="45">
        <f t="shared" si="8"/>
        <v>-90</v>
      </c>
      <c r="T22" s="45"/>
      <c r="U22" s="44">
        <f t="shared" si="12"/>
        <v>0</v>
      </c>
      <c r="V22" s="44">
        <f t="shared" si="9"/>
        <v>0</v>
      </c>
      <c r="W22" s="44">
        <f t="shared" si="10"/>
        <v>90</v>
      </c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</row>
    <row r="23" spans="1:551" x14ac:dyDescent="0.2">
      <c r="A23"/>
      <c r="B23" s="44">
        <v>80</v>
      </c>
      <c r="C23" s="44">
        <v>4880</v>
      </c>
      <c r="D23" s="66">
        <v>61</v>
      </c>
      <c r="E23" s="45"/>
      <c r="F23" s="44"/>
      <c r="G23" s="45">
        <f t="shared" si="1"/>
        <v>0</v>
      </c>
      <c r="H23" s="45">
        <f t="shared" si="0"/>
        <v>0</v>
      </c>
      <c r="I23" s="47">
        <v>4.0595784212929031E-2</v>
      </c>
      <c r="J23" s="45">
        <f t="shared" si="2"/>
        <v>0</v>
      </c>
      <c r="K23" s="44">
        <f t="shared" si="3"/>
        <v>0</v>
      </c>
      <c r="L23" s="44">
        <f t="shared" si="4"/>
        <v>80</v>
      </c>
      <c r="M23" s="44">
        <f t="shared" si="5"/>
        <v>11.44</v>
      </c>
      <c r="N23" s="44">
        <v>90</v>
      </c>
      <c r="O23" s="45">
        <f t="shared" si="6"/>
        <v>5490</v>
      </c>
      <c r="P23" s="45"/>
      <c r="Q23" s="44">
        <f t="shared" si="7"/>
        <v>10.4</v>
      </c>
      <c r="R23" s="46">
        <v>90</v>
      </c>
      <c r="S23" s="45">
        <f t="shared" si="8"/>
        <v>5490</v>
      </c>
      <c r="T23" s="45"/>
      <c r="U23" s="44">
        <f t="shared" si="12"/>
        <v>0</v>
      </c>
      <c r="V23" s="44">
        <f t="shared" si="9"/>
        <v>0</v>
      </c>
      <c r="W23" s="44">
        <f t="shared" si="10"/>
        <v>90</v>
      </c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</row>
    <row r="24" spans="1:551" x14ac:dyDescent="0.2">
      <c r="A24" t="s">
        <v>40</v>
      </c>
      <c r="B24" s="44">
        <v>17</v>
      </c>
      <c r="C24" s="44">
        <v>34</v>
      </c>
      <c r="D24" s="66">
        <v>2</v>
      </c>
      <c r="E24" s="45"/>
      <c r="F24" s="44"/>
      <c r="G24" s="45">
        <f t="shared" si="1"/>
        <v>0</v>
      </c>
      <c r="H24" s="45">
        <f t="shared" si="0"/>
        <v>0</v>
      </c>
      <c r="I24" s="47">
        <v>4.0595784212929031E-2</v>
      </c>
      <c r="J24" s="45">
        <f t="shared" si="2"/>
        <v>0</v>
      </c>
      <c r="K24" s="44">
        <f t="shared" si="3"/>
        <v>0</v>
      </c>
      <c r="L24" s="44">
        <f t="shared" si="4"/>
        <v>17</v>
      </c>
      <c r="M24" s="44">
        <f t="shared" si="5"/>
        <v>2.4309999999999996</v>
      </c>
      <c r="N24" s="44">
        <v>19</v>
      </c>
      <c r="O24" s="45">
        <f t="shared" si="6"/>
        <v>38</v>
      </c>
      <c r="P24" s="45"/>
      <c r="Q24" s="44">
        <f t="shared" si="7"/>
        <v>2.21</v>
      </c>
      <c r="R24" s="46">
        <f t="shared" si="13"/>
        <v>19.21</v>
      </c>
      <c r="S24" s="45">
        <f t="shared" si="8"/>
        <v>38.42</v>
      </c>
      <c r="T24" s="45"/>
      <c r="U24" s="44">
        <f t="shared" si="12"/>
        <v>0</v>
      </c>
      <c r="V24" s="44">
        <f t="shared" si="9"/>
        <v>0</v>
      </c>
      <c r="W24" s="44">
        <f t="shared" si="10"/>
        <v>19.21</v>
      </c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</row>
    <row r="25" spans="1:551" x14ac:dyDescent="0.2">
      <c r="A25" t="s">
        <v>41</v>
      </c>
      <c r="B25" s="44">
        <v>17</v>
      </c>
      <c r="C25" s="44">
        <v>1224</v>
      </c>
      <c r="D25" s="66">
        <v>72</v>
      </c>
      <c r="E25" s="45"/>
      <c r="F25" s="44"/>
      <c r="G25" s="45">
        <f t="shared" si="1"/>
        <v>0</v>
      </c>
      <c r="H25" s="45">
        <f t="shared" si="0"/>
        <v>0</v>
      </c>
      <c r="I25" s="47">
        <v>4.0595784212929031E-2</v>
      </c>
      <c r="J25" s="45">
        <f t="shared" si="2"/>
        <v>0</v>
      </c>
      <c r="K25" s="44">
        <f t="shared" si="3"/>
        <v>0</v>
      </c>
      <c r="L25" s="44">
        <f t="shared" si="4"/>
        <v>17</v>
      </c>
      <c r="M25" s="44">
        <f t="shared" si="5"/>
        <v>2.4309999999999996</v>
      </c>
      <c r="N25" s="44">
        <v>19</v>
      </c>
      <c r="O25" s="45">
        <f t="shared" si="6"/>
        <v>1368</v>
      </c>
      <c r="P25" s="45"/>
      <c r="Q25" s="44">
        <f t="shared" si="7"/>
        <v>2.21</v>
      </c>
      <c r="R25" s="46">
        <f t="shared" si="13"/>
        <v>19.21</v>
      </c>
      <c r="S25" s="45">
        <f t="shared" si="8"/>
        <v>1383.1200000000001</v>
      </c>
      <c r="T25" s="45"/>
      <c r="U25" s="44">
        <f t="shared" si="12"/>
        <v>0</v>
      </c>
      <c r="V25" s="44">
        <f t="shared" si="9"/>
        <v>0</v>
      </c>
      <c r="W25" s="44">
        <f t="shared" si="10"/>
        <v>19.21</v>
      </c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</row>
    <row r="26" spans="1:551" x14ac:dyDescent="0.2">
      <c r="A26" t="s">
        <v>42</v>
      </c>
      <c r="B26" s="44">
        <v>10</v>
      </c>
      <c r="C26" s="44">
        <v>3292.88</v>
      </c>
      <c r="D26" s="66">
        <v>329.28800000000001</v>
      </c>
      <c r="E26" s="45"/>
      <c r="F26" s="44"/>
      <c r="G26" s="45">
        <f t="shared" si="1"/>
        <v>0</v>
      </c>
      <c r="H26" s="45">
        <f t="shared" si="0"/>
        <v>0</v>
      </c>
      <c r="I26" s="47">
        <v>4.0595784212929031E-2</v>
      </c>
      <c r="J26" s="45">
        <f t="shared" si="2"/>
        <v>0</v>
      </c>
      <c r="K26" s="44">
        <f t="shared" si="3"/>
        <v>0</v>
      </c>
      <c r="L26" s="44">
        <f t="shared" si="4"/>
        <v>10</v>
      </c>
      <c r="M26" s="44">
        <f t="shared" si="5"/>
        <v>1.43</v>
      </c>
      <c r="N26" s="44">
        <v>11.5</v>
      </c>
      <c r="O26" s="45">
        <f t="shared" si="6"/>
        <v>3786.8119999999999</v>
      </c>
      <c r="P26" s="45"/>
      <c r="Q26" s="44">
        <f t="shared" si="7"/>
        <v>1.3</v>
      </c>
      <c r="R26" s="46">
        <f t="shared" si="13"/>
        <v>11.3</v>
      </c>
      <c r="S26" s="45">
        <f t="shared" si="8"/>
        <v>3720.9544000000005</v>
      </c>
      <c r="T26" s="45"/>
      <c r="U26" s="44">
        <f t="shared" si="12"/>
        <v>0</v>
      </c>
      <c r="V26" s="44">
        <f t="shared" si="9"/>
        <v>0</v>
      </c>
      <c r="W26" s="44">
        <f t="shared" si="10"/>
        <v>11.3</v>
      </c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</row>
    <row r="27" spans="1:551" x14ac:dyDescent="0.2">
      <c r="A27" t="s">
        <v>43</v>
      </c>
      <c r="B27" s="44">
        <v>15.54</v>
      </c>
      <c r="C27" s="44">
        <v>93.239999999999981</v>
      </c>
      <c r="D27" s="66">
        <v>6</v>
      </c>
      <c r="E27" s="45">
        <v>32</v>
      </c>
      <c r="F27" s="44">
        <v>1</v>
      </c>
      <c r="G27" s="45">
        <f t="shared" si="1"/>
        <v>192</v>
      </c>
      <c r="H27" s="45">
        <f t="shared" si="0"/>
        <v>153.63459609637133</v>
      </c>
      <c r="I27" s="47">
        <v>4.0595784212929031E-2</v>
      </c>
      <c r="J27" s="45">
        <f t="shared" si="2"/>
        <v>6.2369169107687989</v>
      </c>
      <c r="K27" s="44">
        <f t="shared" si="3"/>
        <v>1.0394861517947998</v>
      </c>
      <c r="L27" s="44">
        <f t="shared" si="4"/>
        <v>14.5005138482052</v>
      </c>
      <c r="M27" s="44">
        <f t="shared" si="5"/>
        <v>2.0735734802933434</v>
      </c>
      <c r="N27" s="44">
        <f t="shared" si="11"/>
        <v>17.61</v>
      </c>
      <c r="O27" s="45">
        <f t="shared" si="6"/>
        <v>105.66</v>
      </c>
      <c r="P27" s="45"/>
      <c r="Q27" s="44">
        <f t="shared" si="7"/>
        <v>1.8850668002666762</v>
      </c>
      <c r="R27" s="46">
        <f t="shared" si="13"/>
        <v>17.425066800266677</v>
      </c>
      <c r="S27" s="45">
        <f t="shared" si="8"/>
        <v>104.55040080160006</v>
      </c>
      <c r="T27" s="45"/>
      <c r="U27" s="44">
        <f t="shared" si="12"/>
        <v>2.8708567864303116E-2</v>
      </c>
      <c r="V27" s="44">
        <f t="shared" si="9"/>
        <v>2.9447705266492066E-2</v>
      </c>
      <c r="W27" s="44">
        <f t="shared" si="10"/>
        <v>17.45</v>
      </c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</row>
    <row r="28" spans="1:551" x14ac:dyDescent="0.2">
      <c r="A28" t="s">
        <v>44</v>
      </c>
      <c r="B28" s="44">
        <v>18.97</v>
      </c>
      <c r="C28" s="44">
        <v>208.67</v>
      </c>
      <c r="D28" s="66">
        <v>11</v>
      </c>
      <c r="E28" s="45">
        <v>47</v>
      </c>
      <c r="F28" s="44">
        <v>1</v>
      </c>
      <c r="G28" s="45">
        <f t="shared" si="1"/>
        <v>517</v>
      </c>
      <c r="H28" s="45">
        <f t="shared" si="0"/>
        <v>413.69315719699989</v>
      </c>
      <c r="I28" s="47">
        <v>4.0595784212929031E-2</v>
      </c>
      <c r="J28" s="45">
        <f t="shared" si="2"/>
        <v>16.794198139934736</v>
      </c>
      <c r="K28" s="44">
        <f t="shared" si="3"/>
        <v>1.5267452854486123</v>
      </c>
      <c r="L28" s="44">
        <f t="shared" si="4"/>
        <v>17.443254714551387</v>
      </c>
      <c r="M28" s="44">
        <f t="shared" si="5"/>
        <v>2.4943854241808481</v>
      </c>
      <c r="N28" s="44">
        <f t="shared" si="11"/>
        <v>21.46</v>
      </c>
      <c r="O28" s="45">
        <f t="shared" si="6"/>
        <v>236.06</v>
      </c>
      <c r="P28" s="45"/>
      <c r="Q28" s="44">
        <f t="shared" si="7"/>
        <v>2.2676231128916804</v>
      </c>
      <c r="R28" s="46">
        <f t="shared" si="13"/>
        <v>21.237623112891679</v>
      </c>
      <c r="S28" s="45">
        <f t="shared" si="8"/>
        <v>233.61385424180847</v>
      </c>
      <c r="T28" s="45"/>
      <c r="U28" s="44">
        <f t="shared" si="12"/>
        <v>4.2165709050695201E-2</v>
      </c>
      <c r="V28" s="44">
        <f t="shared" si="9"/>
        <v>4.3251317110160226E-2</v>
      </c>
      <c r="W28" s="44">
        <f t="shared" si="10"/>
        <v>21.28</v>
      </c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</row>
    <row r="29" spans="1:551" x14ac:dyDescent="0.2">
      <c r="A29" t="s">
        <v>45</v>
      </c>
      <c r="B29" s="44">
        <v>21.24</v>
      </c>
      <c r="C29" s="44">
        <v>254.87999999999997</v>
      </c>
      <c r="D29" s="66">
        <v>12</v>
      </c>
      <c r="E29" s="45">
        <v>68</v>
      </c>
      <c r="F29" s="44">
        <v>1</v>
      </c>
      <c r="G29" s="45">
        <f t="shared" si="1"/>
        <v>816</v>
      </c>
      <c r="H29" s="45">
        <f t="shared" si="0"/>
        <v>652.94703340957813</v>
      </c>
      <c r="I29" s="47">
        <v>4.0595784212929031E-2</v>
      </c>
      <c r="J29" s="45">
        <f t="shared" si="2"/>
        <v>26.506896870767395</v>
      </c>
      <c r="K29" s="44">
        <f t="shared" si="3"/>
        <v>2.2089080725639496</v>
      </c>
      <c r="L29" s="44">
        <f t="shared" si="4"/>
        <v>19.031091927436048</v>
      </c>
      <c r="M29" s="44">
        <f t="shared" si="5"/>
        <v>2.7214461456233545</v>
      </c>
      <c r="N29" s="44">
        <f t="shared" si="11"/>
        <v>23.96</v>
      </c>
      <c r="O29" s="45">
        <f t="shared" si="6"/>
        <v>287.52</v>
      </c>
      <c r="P29" s="45"/>
      <c r="Q29" s="44">
        <f t="shared" si="7"/>
        <v>2.4740419505666864</v>
      </c>
      <c r="R29" s="46">
        <f t="shared" si="13"/>
        <v>23.714041950566685</v>
      </c>
      <c r="S29" s="45">
        <f t="shared" si="8"/>
        <v>284.56850340680023</v>
      </c>
      <c r="T29" s="45"/>
      <c r="U29" s="44">
        <f t="shared" si="12"/>
        <v>6.1005706711644118E-2</v>
      </c>
      <c r="V29" s="44">
        <f t="shared" si="9"/>
        <v>6.2576373691295636E-2</v>
      </c>
      <c r="W29" s="44">
        <f t="shared" si="10"/>
        <v>23.78</v>
      </c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</row>
    <row r="30" spans="1:551" x14ac:dyDescent="0.2">
      <c r="A30"/>
      <c r="B30" s="44">
        <v>21.29</v>
      </c>
      <c r="C30" s="44">
        <v>234.18999999999994</v>
      </c>
      <c r="D30" s="66">
        <v>11</v>
      </c>
      <c r="E30" s="45">
        <v>68</v>
      </c>
      <c r="F30" s="44">
        <v>1</v>
      </c>
      <c r="G30" s="45">
        <f t="shared" si="1"/>
        <v>748</v>
      </c>
      <c r="H30" s="45">
        <f t="shared" si="0"/>
        <v>598.53478062544661</v>
      </c>
      <c r="I30" s="47">
        <v>4.0595784212929031E-2</v>
      </c>
      <c r="J30" s="45">
        <f t="shared" si="2"/>
        <v>24.297988798203448</v>
      </c>
      <c r="K30" s="44">
        <f t="shared" si="3"/>
        <v>2.2089080725639501</v>
      </c>
      <c r="L30" s="44">
        <f t="shared" si="4"/>
        <v>19.081091927436049</v>
      </c>
      <c r="M30" s="44">
        <f t="shared" si="5"/>
        <v>2.7285961456233547</v>
      </c>
      <c r="N30" s="44">
        <f t="shared" si="11"/>
        <v>24.02</v>
      </c>
      <c r="O30" s="45">
        <f t="shared" si="6"/>
        <v>264.21999999999997</v>
      </c>
      <c r="P30" s="45"/>
      <c r="Q30" s="44">
        <f t="shared" si="7"/>
        <v>2.4805419505666864</v>
      </c>
      <c r="R30" s="46">
        <f t="shared" si="13"/>
        <v>23.770541950566685</v>
      </c>
      <c r="S30" s="45">
        <f t="shared" si="8"/>
        <v>261.47596145623351</v>
      </c>
      <c r="T30" s="45"/>
      <c r="U30" s="45"/>
      <c r="V30" s="44"/>
      <c r="W30" s="44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</row>
    <row r="31" spans="1:551" x14ac:dyDescent="0.2">
      <c r="A31" t="s">
        <v>46</v>
      </c>
      <c r="B31" s="44"/>
      <c r="C31" s="44">
        <v>2387893.5500002718</v>
      </c>
      <c r="D31" s="45">
        <f>SUM(D8:D30)</f>
        <v>85107.144127577689</v>
      </c>
      <c r="E31" s="45"/>
      <c r="F31" s="44"/>
      <c r="G31" s="45"/>
      <c r="H31" s="45"/>
      <c r="I31" s="47"/>
      <c r="J31" s="45"/>
      <c r="K31" s="44"/>
      <c r="L31" s="44"/>
      <c r="M31" s="45"/>
      <c r="N31" s="45"/>
      <c r="O31" s="45">
        <f>SUM(O8:O30)</f>
        <v>2646971.8933860119</v>
      </c>
      <c r="P31" s="45"/>
      <c r="Q31" s="45"/>
      <c r="R31" s="46"/>
      <c r="S31" s="45">
        <f>SUM(S8:S30)</f>
        <v>2623510.8290113057</v>
      </c>
      <c r="T31" s="45"/>
      <c r="U31" s="45"/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</row>
    <row r="32" spans="1:551" x14ac:dyDescent="0.2">
      <c r="A32"/>
      <c r="B32" s="44"/>
      <c r="C32" s="44"/>
      <c r="D32" s="45"/>
      <c r="E32" s="45"/>
      <c r="F32" s="44"/>
      <c r="G32" s="45"/>
      <c r="H32" s="45"/>
      <c r="I32" s="47"/>
      <c r="J32" s="45"/>
      <c r="K32" s="44"/>
      <c r="L32" s="44"/>
      <c r="M32" s="45"/>
      <c r="N32" s="45"/>
      <c r="O32" s="45">
        <f>+O31-C31</f>
        <v>259078.34338574018</v>
      </c>
      <c r="P32" s="45"/>
      <c r="Q32" s="45"/>
      <c r="R32" s="46"/>
      <c r="S32" s="45">
        <f>+S31-C31</f>
        <v>235617.27901103394</v>
      </c>
      <c r="T32" s="45"/>
      <c r="U32" s="45"/>
      <c r="V32" s="44"/>
      <c r="W32" s="44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</row>
    <row r="33" spans="1:551" x14ac:dyDescent="0.2">
      <c r="A33" t="s">
        <v>47</v>
      </c>
      <c r="B33" s="44"/>
      <c r="C33" s="44"/>
      <c r="D33" s="45"/>
      <c r="E33" s="45"/>
      <c r="F33" s="44"/>
      <c r="G33" s="45"/>
      <c r="H33" s="45"/>
      <c r="I33" s="47"/>
      <c r="J33" s="45"/>
      <c r="K33" s="44"/>
      <c r="L33" s="44"/>
      <c r="M33" s="45"/>
      <c r="N33" s="45"/>
      <c r="O33" s="45"/>
      <c r="P33" s="45"/>
      <c r="Q33" s="45"/>
      <c r="R33" s="46"/>
      <c r="S33" s="45"/>
      <c r="T33" s="45"/>
      <c r="U33" s="45"/>
      <c r="V33" s="44"/>
      <c r="W33" s="44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</row>
    <row r="34" spans="1:551" x14ac:dyDescent="0.2">
      <c r="A34" t="s">
        <v>48</v>
      </c>
      <c r="B34" s="44">
        <v>99.85</v>
      </c>
      <c r="C34" s="44">
        <v>29257.979999999992</v>
      </c>
      <c r="D34" s="45">
        <v>293.01932899349026</v>
      </c>
      <c r="E34" s="48">
        <v>175</v>
      </c>
      <c r="F34" s="44">
        <v>4.333333333333333</v>
      </c>
      <c r="G34" s="45">
        <f t="shared" si="1"/>
        <v>222206.32448673013</v>
      </c>
      <c r="H34" s="45">
        <f t="shared" ref="H34:H97" si="14">+G34*$G$167</f>
        <v>177805.09850301046</v>
      </c>
      <c r="I34" s="47">
        <v>4.0595784212929031E-2</v>
      </c>
      <c r="J34" s="45">
        <f t="shared" si="2"/>
        <v>7218.1374107868032</v>
      </c>
      <c r="K34" s="44">
        <f t="shared" si="3"/>
        <v>24.633656201387186</v>
      </c>
      <c r="L34" s="44">
        <f t="shared" si="4"/>
        <v>75.216343798612812</v>
      </c>
      <c r="M34" s="44">
        <f t="shared" ref="M34:M97" si="15">+L34*$M$6</f>
        <v>10.755937163201631</v>
      </c>
      <c r="N34" s="44">
        <f t="shared" ref="N34:N97" si="16">ROUND(+B34+M34,2)</f>
        <v>110.61</v>
      </c>
      <c r="O34" s="45">
        <f t="shared" ref="O34:O97" si="17">+N34*D34</f>
        <v>32410.867979969957</v>
      </c>
      <c r="P34" s="44">
        <f>ROUND(N34/4.33,2)</f>
        <v>25.55</v>
      </c>
      <c r="Q34" s="44">
        <f t="shared" ref="Q34:Q97" si="18">+L34*$Q$6</f>
        <v>9.7781246938196666</v>
      </c>
      <c r="R34" s="46">
        <f>ROUND(Q34+B34,2)</f>
        <v>109.63</v>
      </c>
      <c r="S34" s="45">
        <f t="shared" ref="S34:S97" si="19">+R34*D34</f>
        <v>32123.709037556335</v>
      </c>
      <c r="T34" s="44">
        <f>ROUND(R34/4.33,2)</f>
        <v>25.32</v>
      </c>
      <c r="U34" s="44">
        <f t="shared" ref="U34:U97" si="20">+H34*$U$5/D34</f>
        <v>0.68033324886759983</v>
      </c>
      <c r="V34" s="44">
        <f t="shared" ref="V34:V97" si="21">+U34/$V$5</f>
        <v>0.69784926542989012</v>
      </c>
      <c r="W34" s="44">
        <f t="shared" ref="W34:W97" si="22">ROUND(V34+R34,2)</f>
        <v>110.33</v>
      </c>
      <c r="X34" s="44">
        <f>ROUND(W34/4.33,2)</f>
        <v>25.48</v>
      </c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</row>
    <row r="35" spans="1:551" x14ac:dyDescent="0.2">
      <c r="A35" t="s">
        <v>49</v>
      </c>
      <c r="B35" s="44">
        <v>23.06</v>
      </c>
      <c r="C35" s="44">
        <v>2917.09</v>
      </c>
      <c r="D35" s="45">
        <v>126.5</v>
      </c>
      <c r="E35" s="48">
        <v>175</v>
      </c>
      <c r="F35" s="44">
        <v>1</v>
      </c>
      <c r="G35" s="45">
        <f t="shared" si="1"/>
        <v>22137.5</v>
      </c>
      <c r="H35" s="45">
        <f t="shared" si="14"/>
        <v>17713.988911892815</v>
      </c>
      <c r="I35" s="47">
        <v>4.0595784212929031E-2</v>
      </c>
      <c r="J35" s="45">
        <f t="shared" si="2"/>
        <v>719.11327141741822</v>
      </c>
      <c r="K35" s="44">
        <f t="shared" si="3"/>
        <v>5.6846898926278122</v>
      </c>
      <c r="L35" s="44">
        <f t="shared" si="4"/>
        <v>17.375310107372187</v>
      </c>
      <c r="M35" s="44">
        <f t="shared" si="15"/>
        <v>2.4846693453542223</v>
      </c>
      <c r="N35" s="44">
        <f t="shared" si="16"/>
        <v>25.54</v>
      </c>
      <c r="O35" s="45">
        <f t="shared" si="17"/>
        <v>3230.81</v>
      </c>
      <c r="P35" s="44">
        <f>+N35-B35</f>
        <v>2.4800000000000004</v>
      </c>
      <c r="Q35" s="44">
        <f t="shared" si="18"/>
        <v>2.2587903139583845</v>
      </c>
      <c r="R35" s="46">
        <f t="shared" ref="R35:R98" si="23">ROUND(Q35+B35,2)</f>
        <v>25.32</v>
      </c>
      <c r="S35" s="45">
        <f t="shared" si="19"/>
        <v>3202.98</v>
      </c>
      <c r="T35" s="44"/>
      <c r="U35" s="44">
        <f t="shared" si="20"/>
        <v>0.15699998050790767</v>
      </c>
      <c r="V35" s="44">
        <f t="shared" si="21"/>
        <v>0.1610421381761285</v>
      </c>
      <c r="W35" s="44">
        <f t="shared" si="22"/>
        <v>25.48</v>
      </c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</row>
    <row r="36" spans="1:551" x14ac:dyDescent="0.2">
      <c r="A36" t="s">
        <v>50</v>
      </c>
      <c r="B36" s="44">
        <v>50.04</v>
      </c>
      <c r="C36" s="44">
        <v>113578.28000000001</v>
      </c>
      <c r="D36" s="45">
        <v>2269.7498001598719</v>
      </c>
      <c r="E36" s="48">
        <v>175</v>
      </c>
      <c r="F36" s="44">
        <v>2.1666666666666665</v>
      </c>
      <c r="G36" s="45">
        <f t="shared" si="1"/>
        <v>860613.46589395136</v>
      </c>
      <c r="H36" s="45">
        <f t="shared" si="14"/>
        <v>688645.84493601799</v>
      </c>
      <c r="I36" s="47">
        <v>4.0595784212929031E-2</v>
      </c>
      <c r="J36" s="45">
        <f t="shared" si="2"/>
        <v>27956.118120152772</v>
      </c>
      <c r="K36" s="44">
        <f t="shared" si="3"/>
        <v>12.316828100693591</v>
      </c>
      <c r="L36" s="44">
        <f t="shared" si="4"/>
        <v>37.723171899306408</v>
      </c>
      <c r="M36" s="44">
        <f t="shared" si="15"/>
        <v>5.3944135816008156</v>
      </c>
      <c r="N36" s="44">
        <f t="shared" si="16"/>
        <v>55.43</v>
      </c>
      <c r="O36" s="45">
        <f t="shared" si="17"/>
        <v>125812.2314228617</v>
      </c>
      <c r="P36" s="45"/>
      <c r="Q36" s="44">
        <f t="shared" si="18"/>
        <v>4.9040123469098331</v>
      </c>
      <c r="R36" s="46">
        <f t="shared" si="23"/>
        <v>54.94</v>
      </c>
      <c r="S36" s="45">
        <f t="shared" si="19"/>
        <v>124700.05402078335</v>
      </c>
      <c r="T36" s="45"/>
      <c r="U36" s="44">
        <f t="shared" si="20"/>
        <v>0.34016662443379986</v>
      </c>
      <c r="V36" s="44">
        <f t="shared" si="21"/>
        <v>0.348924632714945</v>
      </c>
      <c r="W36" s="44">
        <f t="shared" si="22"/>
        <v>55.29</v>
      </c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</row>
    <row r="37" spans="1:551" x14ac:dyDescent="0.2">
      <c r="A37" t="s">
        <v>51</v>
      </c>
      <c r="B37" s="44">
        <v>13.6</v>
      </c>
      <c r="C37" s="44">
        <v>36703.99</v>
      </c>
      <c r="D37" s="45">
        <v>2698.8227941176469</v>
      </c>
      <c r="E37" s="48"/>
      <c r="F37" s="44"/>
      <c r="G37" s="45">
        <f t="shared" si="1"/>
        <v>0</v>
      </c>
      <c r="H37" s="45">
        <f t="shared" si="14"/>
        <v>0</v>
      </c>
      <c r="I37" s="47">
        <v>4.0595784212929031E-2</v>
      </c>
      <c r="J37" s="45">
        <f t="shared" si="2"/>
        <v>0</v>
      </c>
      <c r="K37" s="44">
        <f t="shared" si="3"/>
        <v>0</v>
      </c>
      <c r="L37" s="44">
        <f t="shared" si="4"/>
        <v>13.6</v>
      </c>
      <c r="M37" s="44">
        <f t="shared" si="15"/>
        <v>1.9447999999999999</v>
      </c>
      <c r="N37" s="44">
        <f t="shared" si="16"/>
        <v>15.54</v>
      </c>
      <c r="O37" s="45">
        <f t="shared" si="17"/>
        <v>41939.706220588232</v>
      </c>
      <c r="P37" s="45"/>
      <c r="Q37" s="44">
        <f t="shared" si="18"/>
        <v>1.768</v>
      </c>
      <c r="R37" s="46">
        <f t="shared" si="23"/>
        <v>15.37</v>
      </c>
      <c r="S37" s="45">
        <f t="shared" si="19"/>
        <v>41480.906345588228</v>
      </c>
      <c r="T37" s="45"/>
      <c r="U37" s="44">
        <f t="shared" si="20"/>
        <v>0</v>
      </c>
      <c r="V37" s="44">
        <f t="shared" si="21"/>
        <v>0</v>
      </c>
      <c r="W37" s="44">
        <f t="shared" si="22"/>
        <v>15.37</v>
      </c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</row>
    <row r="38" spans="1:551" x14ac:dyDescent="0.2">
      <c r="A38" t="s">
        <v>52</v>
      </c>
      <c r="B38" s="44">
        <v>45.32</v>
      </c>
      <c r="C38" s="44">
        <v>1178.3200000000004</v>
      </c>
      <c r="D38" s="45">
        <v>26</v>
      </c>
      <c r="E38" s="48">
        <v>175</v>
      </c>
      <c r="F38" s="44">
        <v>1</v>
      </c>
      <c r="G38" s="45">
        <f t="shared" si="1"/>
        <v>4550</v>
      </c>
      <c r="H38" s="45">
        <f t="shared" si="14"/>
        <v>3640.8198554087999</v>
      </c>
      <c r="I38" s="47">
        <v>4.0595784212929031E-2</v>
      </c>
      <c r="J38" s="45">
        <f t="shared" si="2"/>
        <v>147.80193720832312</v>
      </c>
      <c r="K38" s="44">
        <f t="shared" si="3"/>
        <v>5.6846898926278122</v>
      </c>
      <c r="L38" s="44">
        <f t="shared" si="4"/>
        <v>39.635310107372192</v>
      </c>
      <c r="M38" s="44">
        <f t="shared" si="15"/>
        <v>5.6678493453542229</v>
      </c>
      <c r="N38" s="44">
        <f t="shared" si="16"/>
        <v>50.99</v>
      </c>
      <c r="O38" s="45">
        <f t="shared" si="17"/>
        <v>1325.74</v>
      </c>
      <c r="P38" s="45"/>
      <c r="Q38" s="44">
        <f t="shared" si="18"/>
        <v>5.1525903139583855</v>
      </c>
      <c r="R38" s="46">
        <f t="shared" si="23"/>
        <v>50.47</v>
      </c>
      <c r="S38" s="45">
        <f t="shared" si="19"/>
        <v>1312.22</v>
      </c>
      <c r="T38" s="45"/>
      <c r="U38" s="44">
        <f t="shared" si="20"/>
        <v>0.15699998050790767</v>
      </c>
      <c r="V38" s="44">
        <f t="shared" si="21"/>
        <v>0.1610421381761285</v>
      </c>
      <c r="W38" s="44">
        <f t="shared" si="22"/>
        <v>50.63</v>
      </c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</row>
    <row r="39" spans="1:551" x14ac:dyDescent="0.2">
      <c r="A39" s="49" t="s">
        <v>53</v>
      </c>
      <c r="B39" s="50">
        <v>50.88</v>
      </c>
      <c r="C39" s="50">
        <v>152.64000000000001</v>
      </c>
      <c r="D39" s="52">
        <v>3</v>
      </c>
      <c r="E39" s="51"/>
      <c r="F39" s="50"/>
      <c r="G39" s="52">
        <f t="shared" si="1"/>
        <v>0</v>
      </c>
      <c r="H39" s="52">
        <f t="shared" si="14"/>
        <v>0</v>
      </c>
      <c r="I39" s="53">
        <v>4.0595784212929031E-2</v>
      </c>
      <c r="J39" s="52">
        <f t="shared" si="2"/>
        <v>0</v>
      </c>
      <c r="K39" s="50">
        <f t="shared" si="3"/>
        <v>0</v>
      </c>
      <c r="L39" s="50">
        <f t="shared" si="4"/>
        <v>50.88</v>
      </c>
      <c r="M39" s="50">
        <f t="shared" si="15"/>
        <v>7.2758399999999996</v>
      </c>
      <c r="N39" s="50">
        <f t="shared" si="16"/>
        <v>58.16</v>
      </c>
      <c r="O39" s="52">
        <f t="shared" si="17"/>
        <v>174.48</v>
      </c>
      <c r="P39" s="52"/>
      <c r="Q39" s="44">
        <f t="shared" si="18"/>
        <v>6.6144000000000007</v>
      </c>
      <c r="R39" s="46">
        <f t="shared" si="23"/>
        <v>57.49</v>
      </c>
      <c r="S39" s="45">
        <f t="shared" si="19"/>
        <v>172.47</v>
      </c>
      <c r="T39" s="54"/>
      <c r="U39" s="44">
        <f t="shared" si="20"/>
        <v>0</v>
      </c>
      <c r="V39" s="44">
        <f t="shared" si="21"/>
        <v>0</v>
      </c>
      <c r="W39" s="44">
        <f t="shared" si="22"/>
        <v>57.49</v>
      </c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</row>
    <row r="40" spans="1:551" x14ac:dyDescent="0.2">
      <c r="A40" t="s">
        <v>54</v>
      </c>
      <c r="B40" s="44">
        <v>125.22</v>
      </c>
      <c r="C40" s="44">
        <v>3067.8899999999985</v>
      </c>
      <c r="D40" s="45">
        <v>24.5</v>
      </c>
      <c r="E40" s="48">
        <v>250</v>
      </c>
      <c r="F40" s="44">
        <v>4.333333333333333</v>
      </c>
      <c r="G40" s="45">
        <f t="shared" si="1"/>
        <v>26541.666666666664</v>
      </c>
      <c r="H40" s="45">
        <f t="shared" si="14"/>
        <v>21238.115823217999</v>
      </c>
      <c r="I40" s="47">
        <v>4.0595784212929031E-2</v>
      </c>
      <c r="J40" s="45">
        <f t="shared" si="2"/>
        <v>862.17796704855152</v>
      </c>
      <c r="K40" s="44">
        <f t="shared" si="3"/>
        <v>35.19093743055312</v>
      </c>
      <c r="L40" s="44">
        <f t="shared" si="4"/>
        <v>90.029062569446879</v>
      </c>
      <c r="M40" s="44">
        <f t="shared" si="15"/>
        <v>12.874155947430902</v>
      </c>
      <c r="N40" s="44">
        <f t="shared" si="16"/>
        <v>138.09</v>
      </c>
      <c r="O40" s="45">
        <f t="shared" si="17"/>
        <v>3383.2049999999999</v>
      </c>
      <c r="P40" s="44">
        <f>ROUND(N40/4.33,2)</f>
        <v>31.89</v>
      </c>
      <c r="Q40" s="44">
        <f t="shared" si="18"/>
        <v>11.703778134028095</v>
      </c>
      <c r="R40" s="46">
        <f t="shared" si="23"/>
        <v>136.91999999999999</v>
      </c>
      <c r="S40" s="45">
        <f t="shared" si="19"/>
        <v>3354.5399999999995</v>
      </c>
      <c r="T40" s="44">
        <f>ROUND(R40/4.33,2)</f>
        <v>31.62</v>
      </c>
      <c r="U40" s="44">
        <f t="shared" si="20"/>
        <v>0.97190464123942832</v>
      </c>
      <c r="V40" s="44">
        <f t="shared" si="21"/>
        <v>0.99692752204270008</v>
      </c>
      <c r="W40" s="44">
        <f t="shared" si="22"/>
        <v>137.91999999999999</v>
      </c>
      <c r="X40" s="44">
        <f>ROUND(W40/4.33,2)</f>
        <v>31.85</v>
      </c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</row>
    <row r="41" spans="1:551" x14ac:dyDescent="0.2">
      <c r="A41" t="s">
        <v>55</v>
      </c>
      <c r="B41" s="44">
        <v>28.92</v>
      </c>
      <c r="C41" s="44">
        <v>288.5</v>
      </c>
      <c r="D41" s="45">
        <v>10</v>
      </c>
      <c r="E41" s="48">
        <v>250</v>
      </c>
      <c r="F41" s="44">
        <v>1</v>
      </c>
      <c r="G41" s="45">
        <f t="shared" si="1"/>
        <v>2500</v>
      </c>
      <c r="H41" s="45">
        <f t="shared" si="14"/>
        <v>2000.4504700048351</v>
      </c>
      <c r="I41" s="47">
        <v>4.0595784212929031E-2</v>
      </c>
      <c r="J41" s="45">
        <f t="shared" si="2"/>
        <v>81.209855608968752</v>
      </c>
      <c r="K41" s="44">
        <f t="shared" si="3"/>
        <v>8.1209855608968748</v>
      </c>
      <c r="L41" s="44">
        <f t="shared" si="4"/>
        <v>20.799014439103125</v>
      </c>
      <c r="M41" s="44">
        <f t="shared" si="15"/>
        <v>2.9742590647917466</v>
      </c>
      <c r="N41" s="44">
        <f t="shared" si="16"/>
        <v>31.89</v>
      </c>
      <c r="O41" s="45">
        <f t="shared" si="17"/>
        <v>318.89999999999998</v>
      </c>
      <c r="P41" s="44"/>
      <c r="Q41" s="44">
        <f t="shared" si="18"/>
        <v>2.7038718770834063</v>
      </c>
      <c r="R41" s="46">
        <f t="shared" si="23"/>
        <v>31.62</v>
      </c>
      <c r="S41" s="45">
        <f t="shared" si="19"/>
        <v>316.2</v>
      </c>
      <c r="T41" s="44"/>
      <c r="U41" s="44">
        <f t="shared" si="20"/>
        <v>0.22428568643986813</v>
      </c>
      <c r="V41" s="44">
        <f t="shared" si="21"/>
        <v>0.23006019739446931</v>
      </c>
      <c r="W41" s="44">
        <f t="shared" si="22"/>
        <v>31.85</v>
      </c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  <c r="MN41" s="45"/>
      <c r="MO41" s="45"/>
      <c r="MP41" s="45"/>
      <c r="MQ41" s="45"/>
      <c r="MR41" s="45"/>
      <c r="MS41" s="45"/>
      <c r="MT41" s="45"/>
      <c r="MU41" s="45"/>
      <c r="MV41" s="45"/>
      <c r="MW41" s="45"/>
      <c r="MX41" s="45"/>
      <c r="MY41" s="45"/>
      <c r="MZ41" s="45"/>
      <c r="NA41" s="45"/>
      <c r="NB41" s="45"/>
      <c r="NC41" s="45"/>
      <c r="ND41" s="45"/>
      <c r="NE41" s="45"/>
      <c r="NF41" s="45"/>
      <c r="NG41" s="45"/>
      <c r="NH41" s="45"/>
      <c r="NI41" s="45"/>
      <c r="NJ41" s="45"/>
      <c r="NK41" s="45"/>
      <c r="NL41" s="45"/>
      <c r="NM41" s="45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5"/>
      <c r="NZ41" s="45"/>
      <c r="OA41" s="45"/>
      <c r="OB41" s="45"/>
      <c r="OC41" s="45"/>
      <c r="OD41" s="45"/>
      <c r="OE41" s="45"/>
      <c r="OF41" s="45"/>
      <c r="OG41" s="45"/>
      <c r="OH41" s="45"/>
      <c r="OI41" s="45"/>
      <c r="OJ41" s="45"/>
      <c r="OK41" s="45"/>
      <c r="OL41" s="45"/>
      <c r="OM41" s="45"/>
      <c r="ON41" s="45"/>
      <c r="OO41" s="45"/>
      <c r="OP41" s="45"/>
      <c r="OQ41" s="45"/>
      <c r="OR41" s="45"/>
      <c r="OS41" s="45"/>
      <c r="OT41" s="45"/>
      <c r="OU41" s="45"/>
      <c r="OV41" s="45"/>
      <c r="OW41" s="45"/>
      <c r="OX41" s="45"/>
      <c r="OY41" s="45"/>
      <c r="OZ41" s="45"/>
      <c r="PA41" s="45"/>
      <c r="PB41" s="45"/>
      <c r="PC41" s="45"/>
      <c r="PD41" s="45"/>
      <c r="PE41" s="45"/>
      <c r="PF41" s="45"/>
      <c r="PG41" s="45"/>
      <c r="PH41" s="45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5"/>
      <c r="PU41" s="45"/>
      <c r="PV41" s="45"/>
      <c r="PW41" s="45"/>
      <c r="PX41" s="45"/>
      <c r="PY41" s="45"/>
      <c r="PZ41" s="45"/>
      <c r="QA41" s="45"/>
      <c r="QB41" s="45"/>
      <c r="QC41" s="45"/>
      <c r="QD41" s="45"/>
      <c r="QE41" s="45"/>
      <c r="QF41" s="45"/>
      <c r="QG41" s="45"/>
      <c r="QH41" s="45"/>
      <c r="QI41" s="45"/>
      <c r="QJ41" s="45"/>
      <c r="QK41" s="45"/>
      <c r="QL41" s="45"/>
      <c r="QM41" s="45"/>
      <c r="QN41" s="45"/>
      <c r="QO41" s="45"/>
      <c r="QP41" s="45"/>
      <c r="QQ41" s="45"/>
      <c r="QR41" s="45"/>
      <c r="QS41" s="45"/>
      <c r="QT41" s="45"/>
      <c r="QU41" s="45"/>
      <c r="QV41" s="45"/>
      <c r="QW41" s="45"/>
      <c r="QX41" s="45"/>
      <c r="QY41" s="45"/>
      <c r="QZ41" s="45"/>
      <c r="RA41" s="45"/>
      <c r="RB41" s="45"/>
      <c r="RC41" s="45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5"/>
      <c r="RP41" s="45"/>
      <c r="RQ41" s="45"/>
      <c r="RR41" s="45"/>
      <c r="RS41" s="45"/>
      <c r="RT41" s="45"/>
      <c r="RU41" s="45"/>
      <c r="RV41" s="45"/>
      <c r="RW41" s="45"/>
      <c r="RX41" s="45"/>
      <c r="RY41" s="45"/>
      <c r="RZ41" s="45"/>
      <c r="SA41" s="45"/>
      <c r="SB41" s="45"/>
      <c r="SC41" s="45"/>
      <c r="SD41" s="45"/>
      <c r="SE41" s="45"/>
      <c r="SF41" s="45"/>
      <c r="SG41" s="45"/>
      <c r="SH41" s="45"/>
      <c r="SI41" s="45"/>
      <c r="SJ41" s="45"/>
      <c r="SK41" s="45"/>
      <c r="SL41" s="45"/>
      <c r="SM41" s="45"/>
      <c r="SN41" s="45"/>
      <c r="SO41" s="45"/>
      <c r="SP41" s="45"/>
      <c r="SQ41" s="45"/>
      <c r="SR41" s="45"/>
      <c r="SS41" s="45"/>
      <c r="ST41" s="45"/>
      <c r="SU41" s="45"/>
      <c r="SV41" s="45"/>
      <c r="SW41" s="45"/>
      <c r="SX41" s="45"/>
      <c r="SY41" s="45"/>
      <c r="SZ41" s="45"/>
      <c r="TA41" s="45"/>
      <c r="TB41" s="45"/>
      <c r="TC41" s="45"/>
      <c r="TD41" s="45"/>
      <c r="TE41" s="45"/>
      <c r="TF41" s="45"/>
      <c r="TG41" s="45"/>
      <c r="TH41" s="45"/>
      <c r="TI41" s="45"/>
      <c r="TJ41" s="45"/>
      <c r="TK41" s="45"/>
      <c r="TL41" s="45"/>
      <c r="TM41" s="45"/>
      <c r="TN41" s="45"/>
      <c r="TO41" s="45"/>
      <c r="TP41" s="45"/>
      <c r="TQ41" s="45"/>
      <c r="TR41" s="45"/>
      <c r="TS41" s="45"/>
      <c r="TT41" s="45"/>
      <c r="TU41" s="45"/>
      <c r="TV41" s="45"/>
      <c r="TW41" s="45"/>
      <c r="TX41" s="45"/>
      <c r="TY41" s="45"/>
      <c r="TZ41" s="45"/>
      <c r="UA41" s="45"/>
      <c r="UB41" s="45"/>
      <c r="UC41" s="45"/>
      <c r="UD41" s="45"/>
      <c r="UE41" s="45"/>
    </row>
    <row r="42" spans="1:551" x14ac:dyDescent="0.2">
      <c r="A42" t="s">
        <v>56</v>
      </c>
      <c r="B42" s="44">
        <v>51.19</v>
      </c>
      <c r="C42" s="44">
        <v>51.19</v>
      </c>
      <c r="D42" s="45">
        <v>1</v>
      </c>
      <c r="E42" s="48">
        <v>250</v>
      </c>
      <c r="F42" s="44">
        <v>1</v>
      </c>
      <c r="G42" s="45">
        <f t="shared" si="1"/>
        <v>250</v>
      </c>
      <c r="H42" s="45">
        <f t="shared" si="14"/>
        <v>200.04504700048349</v>
      </c>
      <c r="I42" s="47">
        <v>4.0595784212929031E-2</v>
      </c>
      <c r="J42" s="45">
        <f t="shared" si="2"/>
        <v>8.1209855608968731</v>
      </c>
      <c r="K42" s="44">
        <f t="shared" si="3"/>
        <v>8.1209855608968731</v>
      </c>
      <c r="L42" s="44">
        <f t="shared" si="4"/>
        <v>43.069014439103128</v>
      </c>
      <c r="M42" s="44">
        <f t="shared" si="15"/>
        <v>6.1588690647917472</v>
      </c>
      <c r="N42" s="44">
        <f t="shared" si="16"/>
        <v>57.35</v>
      </c>
      <c r="O42" s="45">
        <f t="shared" si="17"/>
        <v>57.35</v>
      </c>
      <c r="P42" s="45"/>
      <c r="Q42" s="44">
        <f t="shared" si="18"/>
        <v>5.5989718770834065</v>
      </c>
      <c r="R42" s="46">
        <f t="shared" si="23"/>
        <v>56.79</v>
      </c>
      <c r="S42" s="45">
        <f t="shared" si="19"/>
        <v>56.79</v>
      </c>
      <c r="T42" s="45"/>
      <c r="U42" s="44">
        <f t="shared" si="20"/>
        <v>0.2242856864398681</v>
      </c>
      <c r="V42" s="44">
        <f t="shared" si="21"/>
        <v>0.23006019739446928</v>
      </c>
      <c r="W42" s="44">
        <f t="shared" si="22"/>
        <v>57.02</v>
      </c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  <c r="MN42" s="45"/>
      <c r="MO42" s="45"/>
      <c r="MP42" s="45"/>
      <c r="MQ42" s="45"/>
      <c r="MR42" s="45"/>
      <c r="MS42" s="45"/>
      <c r="MT42" s="45"/>
      <c r="MU42" s="45"/>
      <c r="MV42" s="45"/>
      <c r="MW42" s="45"/>
      <c r="MX42" s="45"/>
      <c r="MY42" s="45"/>
      <c r="MZ42" s="45"/>
      <c r="NA42" s="45"/>
      <c r="NB42" s="45"/>
      <c r="NC42" s="45"/>
      <c r="ND42" s="45"/>
      <c r="NE42" s="45"/>
      <c r="NF42" s="45"/>
      <c r="NG42" s="45"/>
      <c r="NH42" s="45"/>
      <c r="NI42" s="45"/>
      <c r="NJ42" s="45"/>
      <c r="NK42" s="45"/>
      <c r="NL42" s="45"/>
      <c r="NM42" s="45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  <c r="OR42" s="45"/>
      <c r="OS42" s="45"/>
      <c r="OT42" s="45"/>
      <c r="OU42" s="45"/>
      <c r="OV42" s="45"/>
      <c r="OW42" s="45"/>
      <c r="OX42" s="45"/>
      <c r="OY42" s="45"/>
      <c r="OZ42" s="45"/>
      <c r="PA42" s="45"/>
      <c r="PB42" s="45"/>
      <c r="PC42" s="45"/>
      <c r="PD42" s="45"/>
      <c r="PE42" s="45"/>
      <c r="PF42" s="45"/>
      <c r="PG42" s="45"/>
      <c r="PH42" s="45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5"/>
      <c r="PU42" s="45"/>
      <c r="PV42" s="45"/>
      <c r="PW42" s="45"/>
      <c r="PX42" s="45"/>
      <c r="PY42" s="45"/>
      <c r="PZ42" s="45"/>
      <c r="QA42" s="45"/>
      <c r="QB42" s="45"/>
      <c r="QC42" s="45"/>
      <c r="QD42" s="45"/>
      <c r="QE42" s="45"/>
      <c r="QF42" s="45"/>
      <c r="QG42" s="45"/>
      <c r="QH42" s="45"/>
      <c r="QI42" s="45"/>
      <c r="QJ42" s="45"/>
      <c r="QK42" s="45"/>
      <c r="QL42" s="45"/>
      <c r="QM42" s="45"/>
      <c r="QN42" s="45"/>
      <c r="QO42" s="45"/>
      <c r="QP42" s="45"/>
      <c r="QQ42" s="45"/>
      <c r="QR42" s="45"/>
      <c r="QS42" s="45"/>
      <c r="QT42" s="45"/>
      <c r="QU42" s="45"/>
      <c r="QV42" s="45"/>
      <c r="QW42" s="45"/>
      <c r="QX42" s="45"/>
      <c r="QY42" s="45"/>
      <c r="QZ42" s="45"/>
      <c r="RA42" s="45"/>
      <c r="RB42" s="45"/>
      <c r="RC42" s="45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5"/>
      <c r="RP42" s="45"/>
      <c r="RQ42" s="45"/>
      <c r="RR42" s="45"/>
      <c r="RS42" s="45"/>
      <c r="RT42" s="45"/>
      <c r="RU42" s="45"/>
      <c r="RV42" s="45"/>
      <c r="RW42" s="45"/>
      <c r="RX42" s="45"/>
      <c r="RY42" s="45"/>
      <c r="RZ42" s="45"/>
      <c r="SA42" s="45"/>
      <c r="SB42" s="45"/>
      <c r="SC42" s="45"/>
      <c r="SD42" s="45"/>
      <c r="SE42" s="45"/>
      <c r="SF42" s="45"/>
      <c r="SG42" s="45"/>
      <c r="SH42" s="45"/>
      <c r="SI42" s="45"/>
      <c r="SJ42" s="45"/>
      <c r="SK42" s="45"/>
      <c r="SL42" s="45"/>
      <c r="SM42" s="45"/>
      <c r="SN42" s="45"/>
      <c r="SO42" s="45"/>
      <c r="SP42" s="45"/>
      <c r="SQ42" s="45"/>
      <c r="SR42" s="45"/>
      <c r="SS42" s="45"/>
      <c r="ST42" s="45"/>
      <c r="SU42" s="45"/>
      <c r="SV42" s="45"/>
      <c r="SW42" s="45"/>
      <c r="SX42" s="45"/>
      <c r="SY42" s="45"/>
      <c r="SZ42" s="45"/>
      <c r="TA42" s="45"/>
      <c r="TB42" s="45"/>
      <c r="TC42" s="45"/>
      <c r="TD42" s="45"/>
      <c r="TE42" s="45"/>
      <c r="TF42" s="45"/>
      <c r="TG42" s="45"/>
      <c r="TH42" s="45"/>
      <c r="TI42" s="45"/>
      <c r="TJ42" s="45"/>
      <c r="TK42" s="45"/>
      <c r="TL42" s="45"/>
      <c r="TM42" s="45"/>
      <c r="TN42" s="45"/>
      <c r="TO42" s="45"/>
      <c r="TP42" s="45"/>
      <c r="TQ42" s="45"/>
      <c r="TR42" s="45"/>
      <c r="TS42" s="45"/>
      <c r="TT42" s="45"/>
      <c r="TU42" s="45"/>
      <c r="TV42" s="45"/>
      <c r="TW42" s="45"/>
      <c r="TX42" s="45"/>
      <c r="TY42" s="45"/>
      <c r="TZ42" s="45"/>
      <c r="UA42" s="45"/>
      <c r="UB42" s="45"/>
      <c r="UC42" s="45"/>
      <c r="UD42" s="45"/>
      <c r="UE42" s="45"/>
    </row>
    <row r="43" spans="1:551" x14ac:dyDescent="0.2">
      <c r="A43" t="s">
        <v>57</v>
      </c>
      <c r="B43" s="44">
        <v>62.76</v>
      </c>
      <c r="C43" s="44">
        <v>5114.9400000000014</v>
      </c>
      <c r="D43" s="45">
        <v>81.5</v>
      </c>
      <c r="E43" s="48">
        <v>250</v>
      </c>
      <c r="F43" s="44">
        <v>2.1666666666666665</v>
      </c>
      <c r="G43" s="45">
        <f t="shared" si="1"/>
        <v>44145.833333333328</v>
      </c>
      <c r="H43" s="45">
        <f t="shared" si="14"/>
        <v>35324.621216168707</v>
      </c>
      <c r="I43" s="47">
        <v>4.0595784212929031E-2</v>
      </c>
      <c r="J43" s="45">
        <f t="shared" si="2"/>
        <v>1434.0307002950394</v>
      </c>
      <c r="K43" s="44">
        <f t="shared" si="3"/>
        <v>17.595468715276557</v>
      </c>
      <c r="L43" s="44">
        <f t="shared" si="4"/>
        <v>45.164531284723438</v>
      </c>
      <c r="M43" s="44">
        <f t="shared" si="15"/>
        <v>6.4585279737154515</v>
      </c>
      <c r="N43" s="44">
        <f t="shared" si="16"/>
        <v>69.22</v>
      </c>
      <c r="O43" s="45">
        <f t="shared" si="17"/>
        <v>5641.43</v>
      </c>
      <c r="P43" s="45"/>
      <c r="Q43" s="44">
        <f t="shared" si="18"/>
        <v>5.8713890670140474</v>
      </c>
      <c r="R43" s="46">
        <f t="shared" si="23"/>
        <v>68.63</v>
      </c>
      <c r="S43" s="45">
        <f t="shared" si="19"/>
        <v>5593.3449999999993</v>
      </c>
      <c r="T43" s="45"/>
      <c r="U43" s="44">
        <f t="shared" si="20"/>
        <v>0.48595232061971416</v>
      </c>
      <c r="V43" s="44">
        <f t="shared" si="21"/>
        <v>0.49846376102135004</v>
      </c>
      <c r="W43" s="44">
        <f t="shared" si="22"/>
        <v>69.13</v>
      </c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  <c r="MN43" s="45"/>
      <c r="MO43" s="45"/>
      <c r="MP43" s="45"/>
      <c r="MQ43" s="45"/>
      <c r="MR43" s="45"/>
      <c r="MS43" s="45"/>
      <c r="MT43" s="45"/>
      <c r="MU43" s="45"/>
      <c r="MV43" s="45"/>
      <c r="MW43" s="45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5"/>
      <c r="NI43" s="45"/>
      <c r="NJ43" s="45"/>
      <c r="NK43" s="45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5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5"/>
      <c r="OK43" s="45"/>
      <c r="OL43" s="45"/>
      <c r="OM43" s="45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5"/>
      <c r="OY43" s="45"/>
      <c r="OZ43" s="45"/>
      <c r="PA43" s="45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5"/>
      <c r="QA43" s="45"/>
      <c r="QB43" s="45"/>
      <c r="QC43" s="45"/>
      <c r="QD43" s="45"/>
      <c r="QE43" s="45"/>
      <c r="QF43" s="45"/>
      <c r="QG43" s="45"/>
      <c r="QH43" s="45"/>
      <c r="QI43" s="45"/>
      <c r="QJ43" s="45"/>
      <c r="QK43" s="45"/>
      <c r="QL43" s="45"/>
      <c r="QM43" s="45"/>
      <c r="QN43" s="45"/>
      <c r="QO43" s="45"/>
      <c r="QP43" s="45"/>
      <c r="QQ43" s="45"/>
      <c r="QR43" s="45"/>
      <c r="QS43" s="45"/>
      <c r="QT43" s="45"/>
      <c r="QU43" s="45"/>
      <c r="QV43" s="45"/>
      <c r="QW43" s="45"/>
      <c r="QX43" s="45"/>
      <c r="QY43" s="45"/>
      <c r="QZ43" s="45"/>
      <c r="RA43" s="45"/>
      <c r="RB43" s="45"/>
      <c r="RC43" s="45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5"/>
      <c r="RP43" s="45"/>
      <c r="RQ43" s="45"/>
      <c r="RR43" s="45"/>
      <c r="RS43" s="45"/>
      <c r="RT43" s="45"/>
      <c r="RU43" s="45"/>
      <c r="RV43" s="45"/>
      <c r="RW43" s="45"/>
      <c r="RX43" s="45"/>
      <c r="RY43" s="45"/>
      <c r="RZ43" s="45"/>
      <c r="SA43" s="45"/>
      <c r="SB43" s="45"/>
      <c r="SC43" s="45"/>
      <c r="SD43" s="45"/>
      <c r="SE43" s="45"/>
      <c r="SF43" s="45"/>
      <c r="SG43" s="45"/>
      <c r="SH43" s="45"/>
      <c r="SI43" s="45"/>
      <c r="SJ43" s="45"/>
      <c r="SK43" s="45"/>
      <c r="SL43" s="45"/>
      <c r="SM43" s="45"/>
      <c r="SN43" s="45"/>
      <c r="SO43" s="45"/>
      <c r="SP43" s="45"/>
      <c r="SQ43" s="45"/>
      <c r="SR43" s="45"/>
      <c r="SS43" s="45"/>
      <c r="ST43" s="45"/>
      <c r="SU43" s="45"/>
      <c r="SV43" s="45"/>
      <c r="SW43" s="45"/>
      <c r="SX43" s="45"/>
      <c r="SY43" s="45"/>
      <c r="SZ43" s="45"/>
      <c r="TA43" s="45"/>
      <c r="TB43" s="45"/>
      <c r="TC43" s="45"/>
      <c r="TD43" s="45"/>
      <c r="TE43" s="45"/>
      <c r="TF43" s="45"/>
      <c r="TG43" s="45"/>
      <c r="TH43" s="45"/>
      <c r="TI43" s="45"/>
      <c r="TJ43" s="45"/>
      <c r="TK43" s="45"/>
      <c r="TL43" s="45"/>
      <c r="TM43" s="45"/>
      <c r="TN43" s="45"/>
      <c r="TO43" s="45"/>
      <c r="TP43" s="45"/>
      <c r="TQ43" s="45"/>
      <c r="TR43" s="45"/>
      <c r="TS43" s="45"/>
      <c r="TT43" s="45"/>
      <c r="TU43" s="45"/>
      <c r="TV43" s="45"/>
      <c r="TW43" s="45"/>
      <c r="TX43" s="45"/>
      <c r="TY43" s="45"/>
      <c r="TZ43" s="45"/>
      <c r="UA43" s="45"/>
      <c r="UB43" s="45"/>
      <c r="UC43" s="45"/>
      <c r="UD43" s="45"/>
      <c r="UE43" s="45"/>
    </row>
    <row r="44" spans="1:551" x14ac:dyDescent="0.2">
      <c r="A44" s="49" t="s">
        <v>58</v>
      </c>
      <c r="B44" s="50">
        <v>14.7</v>
      </c>
      <c r="C44" s="50">
        <v>1735.1099999999994</v>
      </c>
      <c r="D44" s="52">
        <v>118.03469387755102</v>
      </c>
      <c r="E44" s="51"/>
      <c r="F44" s="50"/>
      <c r="G44" s="52">
        <f t="shared" si="1"/>
        <v>0</v>
      </c>
      <c r="H44" s="52">
        <f t="shared" si="14"/>
        <v>0</v>
      </c>
      <c r="I44" s="53">
        <v>4.0595784212929031E-2</v>
      </c>
      <c r="J44" s="52">
        <f t="shared" si="2"/>
        <v>0</v>
      </c>
      <c r="K44" s="50">
        <f t="shared" si="3"/>
        <v>0</v>
      </c>
      <c r="L44" s="50">
        <f t="shared" si="4"/>
        <v>14.7</v>
      </c>
      <c r="M44" s="50">
        <f t="shared" si="15"/>
        <v>2.1020999999999996</v>
      </c>
      <c r="N44" s="50">
        <f t="shared" si="16"/>
        <v>16.8</v>
      </c>
      <c r="O44" s="52">
        <f t="shared" si="17"/>
        <v>1982.9828571428573</v>
      </c>
      <c r="P44" s="52"/>
      <c r="Q44" s="44">
        <f t="shared" si="18"/>
        <v>1.911</v>
      </c>
      <c r="R44" s="46">
        <f t="shared" si="23"/>
        <v>16.61</v>
      </c>
      <c r="S44" s="45">
        <f t="shared" si="19"/>
        <v>1960.5562653061224</v>
      </c>
      <c r="T44" s="54"/>
      <c r="U44" s="44">
        <f t="shared" si="20"/>
        <v>0</v>
      </c>
      <c r="V44" s="44">
        <f t="shared" si="21"/>
        <v>0</v>
      </c>
      <c r="W44" s="44">
        <f t="shared" si="22"/>
        <v>16.61</v>
      </c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  <c r="MN44" s="45"/>
      <c r="MO44" s="45"/>
      <c r="MP44" s="45"/>
      <c r="MQ44" s="45"/>
      <c r="MR44" s="45"/>
      <c r="MS44" s="45"/>
      <c r="MT44" s="45"/>
      <c r="MU44" s="45"/>
      <c r="MV44" s="45"/>
      <c r="MW44" s="45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5"/>
      <c r="NI44" s="45"/>
      <c r="NJ44" s="45"/>
      <c r="NK44" s="45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5"/>
      <c r="NW44" s="45"/>
      <c r="NX44" s="45"/>
      <c r="NY44" s="45"/>
      <c r="NZ44" s="45"/>
      <c r="OA44" s="45"/>
      <c r="OB44" s="45"/>
      <c r="OC44" s="45"/>
      <c r="OD44" s="45"/>
      <c r="OE44" s="45"/>
      <c r="OF44" s="45"/>
      <c r="OG44" s="45"/>
      <c r="OH44" s="45"/>
      <c r="OI44" s="45"/>
      <c r="OJ44" s="45"/>
      <c r="OK44" s="45"/>
      <c r="OL44" s="45"/>
      <c r="OM44" s="45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5"/>
      <c r="OY44" s="45"/>
      <c r="OZ44" s="45"/>
      <c r="PA44" s="45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5"/>
      <c r="PM44" s="45"/>
      <c r="PN44" s="45"/>
      <c r="PO44" s="45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5"/>
      <c r="QA44" s="45"/>
      <c r="QB44" s="45"/>
      <c r="QC44" s="45"/>
      <c r="QD44" s="45"/>
      <c r="QE44" s="45"/>
      <c r="QF44" s="45"/>
      <c r="QG44" s="45"/>
      <c r="QH44" s="45"/>
      <c r="QI44" s="45"/>
      <c r="QJ44" s="45"/>
      <c r="QK44" s="45"/>
      <c r="QL44" s="45"/>
      <c r="QM44" s="45"/>
      <c r="QN44" s="45"/>
      <c r="QO44" s="45"/>
      <c r="QP44" s="45"/>
      <c r="QQ44" s="45"/>
      <c r="QR44" s="45"/>
      <c r="QS44" s="45"/>
      <c r="QT44" s="45"/>
      <c r="QU44" s="45"/>
      <c r="QV44" s="45"/>
      <c r="QW44" s="45"/>
      <c r="QX44" s="45"/>
      <c r="QY44" s="45"/>
      <c r="QZ44" s="45"/>
      <c r="RA44" s="45"/>
      <c r="RB44" s="45"/>
      <c r="RC44" s="45"/>
      <c r="RD44" s="45"/>
      <c r="RE44" s="45"/>
      <c r="RF44" s="45"/>
      <c r="RG44" s="45"/>
      <c r="RH44" s="45"/>
      <c r="RI44" s="45"/>
      <c r="RJ44" s="45"/>
      <c r="RK44" s="45"/>
      <c r="RL44" s="45"/>
      <c r="RM44" s="45"/>
      <c r="RN44" s="45"/>
      <c r="RO44" s="45"/>
      <c r="RP44" s="45"/>
      <c r="RQ44" s="45"/>
      <c r="RR44" s="45"/>
      <c r="RS44" s="45"/>
      <c r="RT44" s="45"/>
      <c r="RU44" s="45"/>
      <c r="RV44" s="45"/>
      <c r="RW44" s="45"/>
      <c r="RX44" s="45"/>
      <c r="RY44" s="45"/>
      <c r="RZ44" s="45"/>
      <c r="SA44" s="45"/>
      <c r="SB44" s="45"/>
      <c r="SC44" s="45"/>
      <c r="SD44" s="45"/>
      <c r="SE44" s="45"/>
      <c r="SF44" s="45"/>
      <c r="SG44" s="45"/>
      <c r="SH44" s="45"/>
      <c r="SI44" s="45"/>
      <c r="SJ44" s="45"/>
      <c r="SK44" s="45"/>
      <c r="SL44" s="45"/>
      <c r="SM44" s="45"/>
      <c r="SN44" s="45"/>
      <c r="SO44" s="45"/>
      <c r="SP44" s="45"/>
      <c r="SQ44" s="45"/>
      <c r="SR44" s="45"/>
      <c r="SS44" s="45"/>
      <c r="ST44" s="45"/>
      <c r="SU44" s="45"/>
      <c r="SV44" s="45"/>
      <c r="SW44" s="45"/>
      <c r="SX44" s="45"/>
      <c r="SY44" s="45"/>
      <c r="SZ44" s="45"/>
      <c r="TA44" s="45"/>
      <c r="TB44" s="45"/>
      <c r="TC44" s="45"/>
      <c r="TD44" s="45"/>
      <c r="TE44" s="45"/>
      <c r="TF44" s="45"/>
      <c r="TG44" s="45"/>
      <c r="TH44" s="45"/>
      <c r="TI44" s="45"/>
      <c r="TJ44" s="45"/>
      <c r="TK44" s="45"/>
      <c r="TL44" s="45"/>
      <c r="TM44" s="45"/>
      <c r="TN44" s="45"/>
      <c r="TO44" s="45"/>
      <c r="TP44" s="45"/>
      <c r="TQ44" s="45"/>
      <c r="TR44" s="45"/>
      <c r="TS44" s="45"/>
      <c r="TT44" s="45"/>
      <c r="TU44" s="45"/>
      <c r="TV44" s="45"/>
      <c r="TW44" s="45"/>
      <c r="TX44" s="45"/>
      <c r="TY44" s="45"/>
      <c r="TZ44" s="45"/>
      <c r="UA44" s="45"/>
      <c r="UB44" s="45"/>
      <c r="UC44" s="45"/>
      <c r="UD44" s="45"/>
      <c r="UE44" s="45"/>
    </row>
    <row r="45" spans="1:551" x14ac:dyDescent="0.2">
      <c r="A45" t="s">
        <v>59</v>
      </c>
      <c r="B45" s="44">
        <v>311.24</v>
      </c>
      <c r="C45" s="44">
        <v>6224.7999999999993</v>
      </c>
      <c r="D45" s="45">
        <v>100</v>
      </c>
      <c r="E45" s="48">
        <v>324</v>
      </c>
      <c r="F45" s="44">
        <f>+F46*2</f>
        <v>8.6666666666666661</v>
      </c>
      <c r="G45" s="45">
        <f t="shared" si="1"/>
        <v>280800</v>
      </c>
      <c r="H45" s="45">
        <f t="shared" si="14"/>
        <v>224690.59679094306</v>
      </c>
      <c r="I45" s="47">
        <v>4.0595784212929031E-2</v>
      </c>
      <c r="J45" s="45">
        <f t="shared" si="2"/>
        <v>9121.4909819993682</v>
      </c>
      <c r="K45" s="44">
        <f t="shared" si="3"/>
        <v>91.214909819993679</v>
      </c>
      <c r="L45" s="44">
        <f t="shared" si="4"/>
        <v>220.02509018000632</v>
      </c>
      <c r="M45" s="44">
        <f t="shared" si="15"/>
        <v>31.463587895740901</v>
      </c>
      <c r="N45" s="44">
        <f t="shared" si="16"/>
        <v>342.7</v>
      </c>
      <c r="O45" s="45">
        <f t="shared" si="17"/>
        <v>34270</v>
      </c>
      <c r="P45" s="45"/>
      <c r="Q45" s="44">
        <f t="shared" si="18"/>
        <v>28.603261723400824</v>
      </c>
      <c r="R45" s="46">
        <f t="shared" si="23"/>
        <v>339.84</v>
      </c>
      <c r="S45" s="45">
        <f t="shared" si="19"/>
        <v>33984</v>
      </c>
      <c r="T45" s="45"/>
      <c r="U45" s="44">
        <f t="shared" si="20"/>
        <v>2.5191768300925985</v>
      </c>
      <c r="V45" s="44">
        <f t="shared" si="21"/>
        <v>2.5840361371346789</v>
      </c>
      <c r="W45" s="44">
        <f t="shared" si="22"/>
        <v>342.42</v>
      </c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  <c r="RQ45" s="45"/>
      <c r="RR45" s="45"/>
      <c r="RS45" s="45"/>
      <c r="RT45" s="45"/>
      <c r="RU45" s="45"/>
      <c r="RV45" s="45"/>
      <c r="RW45" s="45"/>
      <c r="RX45" s="45"/>
      <c r="RY45" s="45"/>
      <c r="RZ45" s="45"/>
      <c r="SA45" s="45"/>
      <c r="SB45" s="45"/>
      <c r="SC45" s="45"/>
      <c r="SD45" s="45"/>
      <c r="SE45" s="45"/>
      <c r="SF45" s="45"/>
      <c r="SG45" s="45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5"/>
      <c r="SS45" s="45"/>
      <c r="ST45" s="45"/>
      <c r="SU45" s="45"/>
      <c r="SV45" s="45"/>
      <c r="SW45" s="45"/>
      <c r="SX45" s="45"/>
      <c r="SY45" s="45"/>
      <c r="SZ45" s="45"/>
      <c r="TA45" s="45"/>
      <c r="TB45" s="45"/>
      <c r="TC45" s="45"/>
      <c r="TD45" s="45"/>
      <c r="TE45" s="45"/>
      <c r="TF45" s="45"/>
      <c r="TG45" s="45"/>
      <c r="TH45" s="45"/>
      <c r="TI45" s="45"/>
      <c r="TJ45" s="45"/>
      <c r="TK45" s="45"/>
      <c r="TL45" s="45"/>
      <c r="TM45" s="45"/>
      <c r="TN45" s="45"/>
      <c r="TO45" s="45"/>
      <c r="TP45" s="45"/>
      <c r="TQ45" s="45"/>
      <c r="TR45" s="45"/>
      <c r="TS45" s="45"/>
      <c r="TT45" s="45"/>
      <c r="TU45" s="45"/>
      <c r="TV45" s="45"/>
      <c r="TW45" s="45"/>
      <c r="TX45" s="45"/>
      <c r="TY45" s="45"/>
      <c r="TZ45" s="45"/>
      <c r="UA45" s="45"/>
      <c r="UB45" s="45"/>
      <c r="UC45" s="45"/>
      <c r="UD45" s="45"/>
      <c r="UE45" s="45"/>
    </row>
    <row r="46" spans="1:551" x14ac:dyDescent="0.2">
      <c r="A46" t="s">
        <v>60</v>
      </c>
      <c r="B46" s="44">
        <v>155.62</v>
      </c>
      <c r="C46" s="44">
        <v>51595.839999999997</v>
      </c>
      <c r="D46" s="45">
        <v>321.30015422182237</v>
      </c>
      <c r="E46" s="48">
        <v>324</v>
      </c>
      <c r="F46" s="44">
        <v>4.333333333333333</v>
      </c>
      <c r="G46" s="45">
        <f t="shared" si="1"/>
        <v>451105.41652743856</v>
      </c>
      <c r="H46" s="45">
        <f t="shared" si="14"/>
        <v>360965.61700561654</v>
      </c>
      <c r="I46" s="47">
        <v>4.0595784212929031E-2</v>
      </c>
      <c r="J46" s="45">
        <f t="shared" si="2"/>
        <v>14653.682296246796</v>
      </c>
      <c r="K46" s="44">
        <f t="shared" si="3"/>
        <v>45.607454909996846</v>
      </c>
      <c r="L46" s="44">
        <f t="shared" si="4"/>
        <v>110.01254509000316</v>
      </c>
      <c r="M46" s="44">
        <f t="shared" si="15"/>
        <v>15.73179394787045</v>
      </c>
      <c r="N46" s="44">
        <f t="shared" si="16"/>
        <v>171.35</v>
      </c>
      <c r="O46" s="45">
        <f t="shared" si="17"/>
        <v>55054.781425909263</v>
      </c>
      <c r="P46" s="44">
        <f>ROUND(N46/4.33,2)</f>
        <v>39.57</v>
      </c>
      <c r="Q46" s="44">
        <f t="shared" si="18"/>
        <v>14.301630861700412</v>
      </c>
      <c r="R46" s="46">
        <f t="shared" si="23"/>
        <v>169.92</v>
      </c>
      <c r="S46" s="45">
        <f t="shared" si="19"/>
        <v>54595.322205372053</v>
      </c>
      <c r="T46" s="44">
        <f>ROUND(R46/4.33,2)</f>
        <v>39.24</v>
      </c>
      <c r="U46" s="44">
        <f t="shared" si="20"/>
        <v>1.259588415046299</v>
      </c>
      <c r="V46" s="44">
        <f t="shared" si="21"/>
        <v>1.2920180685673393</v>
      </c>
      <c r="W46" s="44">
        <f t="shared" si="22"/>
        <v>171.21</v>
      </c>
      <c r="X46" s="44">
        <f>ROUND(W46/4.33,2)</f>
        <v>39.54</v>
      </c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  <c r="MN46" s="45"/>
      <c r="MO46" s="45"/>
      <c r="MP46" s="45"/>
      <c r="MQ46" s="45"/>
      <c r="MR46" s="45"/>
      <c r="MS46" s="45"/>
      <c r="MT46" s="45"/>
      <c r="MU46" s="45"/>
      <c r="MV46" s="45"/>
      <c r="MW46" s="45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5"/>
      <c r="NI46" s="45"/>
      <c r="NJ46" s="45"/>
      <c r="NK46" s="45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5"/>
      <c r="OY46" s="45"/>
      <c r="OZ46" s="45"/>
      <c r="PA46" s="45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5"/>
      <c r="PM46" s="45"/>
      <c r="PN46" s="45"/>
      <c r="PO46" s="45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5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  <c r="QU46" s="45"/>
      <c r="QV46" s="45"/>
      <c r="QW46" s="45"/>
      <c r="QX46" s="45"/>
      <c r="QY46" s="45"/>
      <c r="QZ46" s="45"/>
      <c r="RA46" s="45"/>
      <c r="RB46" s="45"/>
      <c r="RC46" s="45"/>
      <c r="RD46" s="45"/>
      <c r="RE46" s="45"/>
      <c r="RF46" s="45"/>
      <c r="RG46" s="45"/>
      <c r="RH46" s="45"/>
      <c r="RI46" s="45"/>
      <c r="RJ46" s="45"/>
      <c r="RK46" s="45"/>
      <c r="RL46" s="45"/>
      <c r="RM46" s="45"/>
      <c r="RN46" s="45"/>
      <c r="RO46" s="45"/>
      <c r="RP46" s="45"/>
      <c r="RQ46" s="45"/>
      <c r="RR46" s="45"/>
      <c r="RS46" s="45"/>
      <c r="RT46" s="45"/>
      <c r="RU46" s="45"/>
      <c r="RV46" s="45"/>
      <c r="RW46" s="45"/>
      <c r="RX46" s="45"/>
      <c r="RY46" s="45"/>
      <c r="RZ46" s="45"/>
      <c r="SA46" s="45"/>
      <c r="SB46" s="45"/>
      <c r="SC46" s="45"/>
      <c r="SD46" s="45"/>
      <c r="SE46" s="45"/>
      <c r="SF46" s="45"/>
      <c r="SG46" s="45"/>
      <c r="SH46" s="45"/>
      <c r="SI46" s="45"/>
      <c r="SJ46" s="45"/>
      <c r="SK46" s="45"/>
      <c r="SL46" s="45"/>
      <c r="SM46" s="45"/>
      <c r="SN46" s="45"/>
      <c r="SO46" s="45"/>
      <c r="SP46" s="45"/>
      <c r="SQ46" s="45"/>
      <c r="SR46" s="45"/>
      <c r="SS46" s="45"/>
      <c r="ST46" s="45"/>
      <c r="SU46" s="45"/>
      <c r="SV46" s="45"/>
      <c r="SW46" s="45"/>
      <c r="SX46" s="45"/>
      <c r="SY46" s="45"/>
      <c r="SZ46" s="45"/>
      <c r="TA46" s="45"/>
      <c r="TB46" s="45"/>
      <c r="TC46" s="45"/>
      <c r="TD46" s="45"/>
      <c r="TE46" s="45"/>
      <c r="TF46" s="45"/>
      <c r="TG46" s="45"/>
      <c r="TH46" s="45"/>
      <c r="TI46" s="45"/>
      <c r="TJ46" s="45"/>
      <c r="TK46" s="45"/>
      <c r="TL46" s="45"/>
      <c r="TM46" s="45"/>
      <c r="TN46" s="45"/>
      <c r="TO46" s="45"/>
      <c r="TP46" s="45"/>
      <c r="TQ46" s="45"/>
      <c r="TR46" s="45"/>
      <c r="TS46" s="45"/>
      <c r="TT46" s="45"/>
      <c r="TU46" s="45"/>
      <c r="TV46" s="45"/>
      <c r="TW46" s="45"/>
      <c r="TX46" s="45"/>
      <c r="TY46" s="45"/>
      <c r="TZ46" s="45"/>
      <c r="UA46" s="45"/>
      <c r="UB46" s="45"/>
      <c r="UC46" s="45"/>
      <c r="UD46" s="45"/>
      <c r="UE46" s="45"/>
    </row>
    <row r="47" spans="1:551" x14ac:dyDescent="0.2">
      <c r="A47" t="s">
        <v>61</v>
      </c>
      <c r="B47" s="44">
        <v>77.989999999999995</v>
      </c>
      <c r="C47" s="44">
        <v>239934.71</v>
      </c>
      <c r="D47" s="45">
        <v>3076.4804462110524</v>
      </c>
      <c r="E47" s="48">
        <v>324</v>
      </c>
      <c r="F47" s="44">
        <v>2.1666666666666665</v>
      </c>
      <c r="G47" s="45">
        <f t="shared" si="1"/>
        <v>2159689.2732401588</v>
      </c>
      <c r="H47" s="45">
        <f t="shared" si="14"/>
        <v>1728140.5686870706</v>
      </c>
      <c r="I47" s="47">
        <v>4.0595784212929031E-2</v>
      </c>
      <c r="J47" s="45">
        <f t="shared" si="2"/>
        <v>70155.221616028779</v>
      </c>
      <c r="K47" s="44">
        <f t="shared" si="3"/>
        <v>22.803727454998423</v>
      </c>
      <c r="L47" s="44">
        <f t="shared" si="4"/>
        <v>55.186272545001572</v>
      </c>
      <c r="M47" s="44">
        <f t="shared" si="15"/>
        <v>7.8916369739352241</v>
      </c>
      <c r="N47" s="44">
        <f t="shared" si="16"/>
        <v>85.88</v>
      </c>
      <c r="O47" s="45">
        <f t="shared" si="17"/>
        <v>264208.14072060515</v>
      </c>
      <c r="P47" s="45"/>
      <c r="Q47" s="44">
        <f t="shared" si="18"/>
        <v>7.1742154308502046</v>
      </c>
      <c r="R47" s="46">
        <f t="shared" si="23"/>
        <v>85.16</v>
      </c>
      <c r="S47" s="45">
        <f t="shared" si="19"/>
        <v>261993.0747993332</v>
      </c>
      <c r="T47" s="45"/>
      <c r="U47" s="44">
        <f t="shared" si="20"/>
        <v>0.62979420752314963</v>
      </c>
      <c r="V47" s="44">
        <f t="shared" si="21"/>
        <v>0.64600903428366974</v>
      </c>
      <c r="W47" s="44">
        <f t="shared" si="22"/>
        <v>85.81</v>
      </c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</row>
    <row r="48" spans="1:551" x14ac:dyDescent="0.2">
      <c r="A48" t="s">
        <v>62</v>
      </c>
      <c r="B48" s="44">
        <v>35.94</v>
      </c>
      <c r="C48" s="44">
        <v>20324.070000000003</v>
      </c>
      <c r="D48" s="45">
        <v>565.5</v>
      </c>
      <c r="E48" s="48">
        <v>324</v>
      </c>
      <c r="F48" s="44">
        <v>1</v>
      </c>
      <c r="G48" s="45">
        <f t="shared" si="1"/>
        <v>183222</v>
      </c>
      <c r="H48" s="45">
        <f t="shared" si="14"/>
        <v>146610.61440609035</v>
      </c>
      <c r="I48" s="47">
        <v>4.0595784212929031E-2</v>
      </c>
      <c r="J48" s="45">
        <f t="shared" si="2"/>
        <v>5951.7728657545877</v>
      </c>
      <c r="K48" s="44">
        <f t="shared" si="3"/>
        <v>10.524797286922349</v>
      </c>
      <c r="L48" s="44">
        <f t="shared" si="4"/>
        <v>25.415202713077647</v>
      </c>
      <c r="M48" s="44">
        <f t="shared" si="15"/>
        <v>3.6343739879701031</v>
      </c>
      <c r="N48" s="44">
        <f t="shared" si="16"/>
        <v>39.57</v>
      </c>
      <c r="O48" s="45">
        <f t="shared" si="17"/>
        <v>22376.834999999999</v>
      </c>
      <c r="P48" s="45"/>
      <c r="Q48" s="44">
        <f t="shared" si="18"/>
        <v>3.3039763527000945</v>
      </c>
      <c r="R48" s="46">
        <f t="shared" si="23"/>
        <v>39.24</v>
      </c>
      <c r="S48" s="45">
        <f t="shared" si="19"/>
        <v>22190.22</v>
      </c>
      <c r="T48" s="45"/>
      <c r="U48" s="44">
        <f t="shared" si="20"/>
        <v>0.29067424962606903</v>
      </c>
      <c r="V48" s="44">
        <f t="shared" si="21"/>
        <v>0.29815801582323215</v>
      </c>
      <c r="W48" s="44">
        <f t="shared" si="22"/>
        <v>39.54</v>
      </c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  <c r="QU48" s="45"/>
      <c r="QV48" s="45"/>
      <c r="QW48" s="45"/>
      <c r="QX48" s="45"/>
      <c r="QY48" s="45"/>
      <c r="QZ48" s="45"/>
      <c r="RA48" s="45"/>
      <c r="RB48" s="45"/>
      <c r="RC48" s="45"/>
      <c r="RD48" s="45"/>
      <c r="RE48" s="45"/>
      <c r="RF48" s="45"/>
      <c r="RG48" s="45"/>
      <c r="RH48" s="45"/>
      <c r="RI48" s="45"/>
      <c r="RJ48" s="45"/>
      <c r="RK48" s="45"/>
      <c r="RL48" s="45"/>
      <c r="RM48" s="45"/>
      <c r="RN48" s="45"/>
      <c r="RO48" s="45"/>
      <c r="RP48" s="45"/>
      <c r="RQ48" s="45"/>
      <c r="RR48" s="45"/>
      <c r="RS48" s="45"/>
      <c r="RT48" s="45"/>
      <c r="RU48" s="45"/>
      <c r="RV48" s="45"/>
      <c r="RW48" s="45"/>
      <c r="RX48" s="45"/>
      <c r="RY48" s="45"/>
      <c r="RZ48" s="45"/>
      <c r="SA48" s="45"/>
      <c r="SB48" s="45"/>
      <c r="SC48" s="45"/>
      <c r="SD48" s="45"/>
      <c r="SE48" s="45"/>
      <c r="SF48" s="45"/>
      <c r="SG48" s="45"/>
      <c r="SH48" s="45"/>
      <c r="SI48" s="45"/>
      <c r="SJ48" s="45"/>
      <c r="SK48" s="45"/>
      <c r="SL48" s="45"/>
      <c r="SM48" s="45"/>
      <c r="SN48" s="45"/>
      <c r="SO48" s="45"/>
      <c r="SP48" s="45"/>
      <c r="SQ48" s="45"/>
      <c r="SR48" s="45"/>
      <c r="SS48" s="45"/>
      <c r="ST48" s="45"/>
      <c r="SU48" s="45"/>
      <c r="SV48" s="45"/>
      <c r="SW48" s="45"/>
      <c r="SX48" s="45"/>
      <c r="SY48" s="45"/>
      <c r="SZ48" s="45"/>
      <c r="TA48" s="45"/>
      <c r="TB48" s="45"/>
      <c r="TC48" s="45"/>
      <c r="TD48" s="45"/>
      <c r="TE48" s="45"/>
      <c r="TF48" s="45"/>
      <c r="TG48" s="45"/>
      <c r="TH48" s="45"/>
      <c r="TI48" s="45"/>
      <c r="TJ48" s="45"/>
      <c r="TK48" s="45"/>
      <c r="TL48" s="45"/>
      <c r="TM48" s="45"/>
      <c r="TN48" s="45"/>
      <c r="TO48" s="45"/>
      <c r="TP48" s="45"/>
      <c r="TQ48" s="45"/>
      <c r="TR48" s="45"/>
      <c r="TS48" s="45"/>
      <c r="TT48" s="45"/>
      <c r="TU48" s="45"/>
      <c r="TV48" s="45"/>
      <c r="TW48" s="45"/>
      <c r="TX48" s="45"/>
      <c r="TY48" s="45"/>
      <c r="TZ48" s="45"/>
      <c r="UA48" s="45"/>
      <c r="UB48" s="45"/>
      <c r="UC48" s="45"/>
      <c r="UD48" s="45"/>
      <c r="UE48" s="45"/>
    </row>
    <row r="49" spans="1:551" x14ac:dyDescent="0.2">
      <c r="A49" t="s">
        <v>63</v>
      </c>
      <c r="B49" s="44">
        <v>17</v>
      </c>
      <c r="C49" s="44">
        <v>71829.279999999999</v>
      </c>
      <c r="D49" s="45">
        <v>4225.2517647058821</v>
      </c>
      <c r="E49" s="48"/>
      <c r="F49" s="44"/>
      <c r="G49" s="45">
        <f t="shared" si="1"/>
        <v>0</v>
      </c>
      <c r="H49" s="45">
        <f t="shared" si="14"/>
        <v>0</v>
      </c>
      <c r="I49" s="47">
        <v>4.0595784212929031E-2</v>
      </c>
      <c r="J49" s="45">
        <f t="shared" si="2"/>
        <v>0</v>
      </c>
      <c r="K49" s="44">
        <f t="shared" si="3"/>
        <v>0</v>
      </c>
      <c r="L49" s="44">
        <f t="shared" si="4"/>
        <v>17</v>
      </c>
      <c r="M49" s="44">
        <f t="shared" si="15"/>
        <v>2.4309999999999996</v>
      </c>
      <c r="N49" s="44">
        <f t="shared" si="16"/>
        <v>19.43</v>
      </c>
      <c r="O49" s="45">
        <f t="shared" si="17"/>
        <v>82096.641788235283</v>
      </c>
      <c r="P49" s="45"/>
      <c r="Q49" s="44">
        <f t="shared" si="18"/>
        <v>2.21</v>
      </c>
      <c r="R49" s="46">
        <f t="shared" si="23"/>
        <v>19.21</v>
      </c>
      <c r="S49" s="45">
        <f t="shared" si="19"/>
        <v>81167.0864</v>
      </c>
      <c r="T49" s="45"/>
      <c r="U49" s="44">
        <f t="shared" si="20"/>
        <v>0</v>
      </c>
      <c r="V49" s="44">
        <f t="shared" si="21"/>
        <v>0</v>
      </c>
      <c r="W49" s="44">
        <f t="shared" si="22"/>
        <v>19.21</v>
      </c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</row>
    <row r="50" spans="1:551" x14ac:dyDescent="0.2">
      <c r="A50" t="s">
        <v>64</v>
      </c>
      <c r="B50" s="44">
        <v>57.59</v>
      </c>
      <c r="C50" s="44">
        <v>1842.8799999999992</v>
      </c>
      <c r="D50" s="45">
        <v>32</v>
      </c>
      <c r="E50" s="48">
        <v>324</v>
      </c>
      <c r="F50" s="44">
        <v>1</v>
      </c>
      <c r="G50" s="45">
        <f t="shared" si="1"/>
        <v>10368</v>
      </c>
      <c r="H50" s="45">
        <f t="shared" si="14"/>
        <v>8296.2681892040528</v>
      </c>
      <c r="I50" s="47">
        <v>4.0595784212929031E-2</v>
      </c>
      <c r="J50" s="45">
        <f t="shared" si="2"/>
        <v>336.79351318151521</v>
      </c>
      <c r="K50" s="44">
        <f t="shared" si="3"/>
        <v>10.52479728692235</v>
      </c>
      <c r="L50" s="44">
        <f t="shared" si="4"/>
        <v>47.065202713077653</v>
      </c>
      <c r="M50" s="44">
        <f t="shared" si="15"/>
        <v>6.7303239879701042</v>
      </c>
      <c r="N50" s="44">
        <f t="shared" si="16"/>
        <v>64.319999999999993</v>
      </c>
      <c r="O50" s="45">
        <f t="shared" si="17"/>
        <v>2058.2399999999998</v>
      </c>
      <c r="P50" s="45"/>
      <c r="Q50" s="44">
        <f t="shared" si="18"/>
        <v>6.1184763527000952</v>
      </c>
      <c r="R50" s="46">
        <f t="shared" si="23"/>
        <v>63.71</v>
      </c>
      <c r="S50" s="45">
        <f t="shared" si="19"/>
        <v>2038.72</v>
      </c>
      <c r="T50" s="45"/>
      <c r="U50" s="44">
        <f t="shared" si="20"/>
        <v>0.29067424962606908</v>
      </c>
      <c r="V50" s="44">
        <f t="shared" si="21"/>
        <v>0.2981580158232322</v>
      </c>
      <c r="W50" s="44">
        <f t="shared" si="22"/>
        <v>64.010000000000005</v>
      </c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  <c r="RV50" s="45"/>
      <c r="RW50" s="45"/>
      <c r="RX50" s="45"/>
      <c r="RY50" s="45"/>
      <c r="RZ50" s="45"/>
      <c r="SA50" s="45"/>
      <c r="SB50" s="45"/>
      <c r="SC50" s="45"/>
      <c r="SD50" s="45"/>
      <c r="SE50" s="45"/>
      <c r="SF50" s="45"/>
      <c r="SG50" s="45"/>
      <c r="SH50" s="45"/>
      <c r="SI50" s="45"/>
      <c r="SJ50" s="45"/>
      <c r="SK50" s="45"/>
      <c r="SL50" s="45"/>
      <c r="SM50" s="45"/>
      <c r="SN50" s="45"/>
      <c r="SO50" s="45"/>
      <c r="SP50" s="45"/>
      <c r="SQ50" s="45"/>
      <c r="SR50" s="45"/>
      <c r="SS50" s="45"/>
      <c r="ST50" s="45"/>
      <c r="SU50" s="45"/>
      <c r="SV50" s="45"/>
      <c r="SW50" s="45"/>
      <c r="SX50" s="45"/>
      <c r="SY50" s="45"/>
      <c r="SZ50" s="45"/>
      <c r="TA50" s="45"/>
      <c r="TB50" s="45"/>
      <c r="TC50" s="45"/>
      <c r="TD50" s="45"/>
      <c r="TE50" s="45"/>
      <c r="TF50" s="45"/>
      <c r="TG50" s="45"/>
      <c r="TH50" s="45"/>
      <c r="TI50" s="45"/>
      <c r="TJ50" s="45"/>
      <c r="TK50" s="45"/>
      <c r="TL50" s="45"/>
      <c r="TM50" s="45"/>
      <c r="TN50" s="45"/>
      <c r="TO50" s="45"/>
      <c r="TP50" s="45"/>
      <c r="TQ50" s="45"/>
      <c r="TR50" s="45"/>
      <c r="TS50" s="45"/>
      <c r="TT50" s="45"/>
      <c r="TU50" s="45"/>
      <c r="TV50" s="45"/>
      <c r="TW50" s="45"/>
      <c r="TX50" s="45"/>
      <c r="TY50" s="45"/>
      <c r="TZ50" s="45"/>
      <c r="UA50" s="45"/>
      <c r="UB50" s="45"/>
      <c r="UC50" s="45"/>
      <c r="UD50" s="45"/>
      <c r="UE50" s="45"/>
    </row>
    <row r="51" spans="1:551" x14ac:dyDescent="0.2">
      <c r="A51" t="s">
        <v>65</v>
      </c>
      <c r="B51" s="44">
        <v>50.88</v>
      </c>
      <c r="C51" s="44">
        <v>762.32</v>
      </c>
      <c r="D51" s="45">
        <v>14.982704402515722</v>
      </c>
      <c r="E51" s="48"/>
      <c r="F51" s="44"/>
      <c r="G51" s="45">
        <f t="shared" si="1"/>
        <v>0</v>
      </c>
      <c r="H51" s="45">
        <f t="shared" si="14"/>
        <v>0</v>
      </c>
      <c r="I51" s="47">
        <v>4.0595784212929031E-2</v>
      </c>
      <c r="J51" s="45">
        <f t="shared" si="2"/>
        <v>0</v>
      </c>
      <c r="K51" s="44">
        <f t="shared" si="3"/>
        <v>0</v>
      </c>
      <c r="L51" s="44">
        <f t="shared" si="4"/>
        <v>50.88</v>
      </c>
      <c r="M51" s="44">
        <f t="shared" si="15"/>
        <v>7.2758399999999996</v>
      </c>
      <c r="N51" s="44">
        <v>58.12</v>
      </c>
      <c r="O51" s="45">
        <f t="shared" si="17"/>
        <v>870.79477987421376</v>
      </c>
      <c r="P51" s="45"/>
      <c r="Q51" s="44">
        <f t="shared" si="18"/>
        <v>6.6144000000000007</v>
      </c>
      <c r="R51" s="46">
        <f t="shared" si="23"/>
        <v>57.49</v>
      </c>
      <c r="S51" s="45">
        <f t="shared" si="19"/>
        <v>861.3556761006289</v>
      </c>
      <c r="T51" s="45"/>
      <c r="U51" s="44">
        <f t="shared" si="20"/>
        <v>0</v>
      </c>
      <c r="V51" s="44">
        <f t="shared" si="21"/>
        <v>0</v>
      </c>
      <c r="W51" s="44">
        <f t="shared" si="22"/>
        <v>57.49</v>
      </c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</row>
    <row r="52" spans="1:551" x14ac:dyDescent="0.2">
      <c r="A52" t="s">
        <v>66</v>
      </c>
      <c r="B52" s="44">
        <v>50.85</v>
      </c>
      <c r="C52" s="44">
        <v>762.75000000000023</v>
      </c>
      <c r="D52" s="45">
        <v>15</v>
      </c>
      <c r="E52" s="48"/>
      <c r="F52" s="44"/>
      <c r="G52" s="45">
        <f t="shared" si="1"/>
        <v>0</v>
      </c>
      <c r="H52" s="45">
        <f t="shared" si="14"/>
        <v>0</v>
      </c>
      <c r="I52" s="47">
        <v>4.0595784212929031E-2</v>
      </c>
      <c r="J52" s="45">
        <f t="shared" si="2"/>
        <v>0</v>
      </c>
      <c r="K52" s="44">
        <f t="shared" si="3"/>
        <v>0</v>
      </c>
      <c r="L52" s="44">
        <f t="shared" si="4"/>
        <v>50.85</v>
      </c>
      <c r="M52" s="44">
        <f t="shared" si="15"/>
        <v>7.2715499999999995</v>
      </c>
      <c r="N52" s="44">
        <f t="shared" si="16"/>
        <v>58.12</v>
      </c>
      <c r="O52" s="45">
        <f t="shared" si="17"/>
        <v>871.8</v>
      </c>
      <c r="P52" s="45"/>
      <c r="Q52" s="44">
        <f t="shared" si="18"/>
        <v>6.6105</v>
      </c>
      <c r="R52" s="46">
        <f t="shared" si="23"/>
        <v>57.46</v>
      </c>
      <c r="S52" s="45">
        <f t="shared" si="19"/>
        <v>861.9</v>
      </c>
      <c r="T52" s="45"/>
      <c r="U52" s="44">
        <f t="shared" si="20"/>
        <v>0</v>
      </c>
      <c r="V52" s="44">
        <f t="shared" si="21"/>
        <v>0</v>
      </c>
      <c r="W52" s="44">
        <f t="shared" si="22"/>
        <v>57.46</v>
      </c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</row>
    <row r="53" spans="1:551" x14ac:dyDescent="0.2">
      <c r="A53" t="s">
        <v>67</v>
      </c>
      <c r="B53" s="44">
        <v>1.91</v>
      </c>
      <c r="C53" s="44">
        <v>382</v>
      </c>
      <c r="D53" s="45">
        <v>200</v>
      </c>
      <c r="E53" s="48"/>
      <c r="F53" s="44"/>
      <c r="G53" s="45">
        <f t="shared" si="1"/>
        <v>0</v>
      </c>
      <c r="H53" s="45">
        <f t="shared" si="14"/>
        <v>0</v>
      </c>
      <c r="I53" s="47">
        <v>4.0595784212929031E-2</v>
      </c>
      <c r="J53" s="45">
        <f t="shared" si="2"/>
        <v>0</v>
      </c>
      <c r="K53" s="44">
        <f t="shared" si="3"/>
        <v>0</v>
      </c>
      <c r="L53" s="44">
        <f t="shared" si="4"/>
        <v>1.91</v>
      </c>
      <c r="M53" s="44">
        <f t="shared" si="15"/>
        <v>0.27312999999999998</v>
      </c>
      <c r="N53" s="44">
        <f t="shared" si="16"/>
        <v>2.1800000000000002</v>
      </c>
      <c r="O53" s="45">
        <f t="shared" si="17"/>
        <v>436.00000000000006</v>
      </c>
      <c r="P53" s="45"/>
      <c r="Q53" s="44">
        <f t="shared" si="18"/>
        <v>0.24829999999999999</v>
      </c>
      <c r="R53" s="46">
        <f t="shared" si="23"/>
        <v>2.16</v>
      </c>
      <c r="S53" s="45">
        <f t="shared" si="19"/>
        <v>432</v>
      </c>
      <c r="T53" s="45"/>
      <c r="U53" s="44">
        <f t="shared" si="20"/>
        <v>0</v>
      </c>
      <c r="V53" s="44">
        <f t="shared" si="21"/>
        <v>0</v>
      </c>
      <c r="W53" s="44">
        <f t="shared" si="22"/>
        <v>2.16</v>
      </c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</row>
    <row r="54" spans="1:551" x14ac:dyDescent="0.2">
      <c r="A54" s="49" t="s">
        <v>68</v>
      </c>
      <c r="B54" s="50">
        <v>155.62</v>
      </c>
      <c r="C54" s="50">
        <v>40422.300000000003</v>
      </c>
      <c r="D54" s="52">
        <v>259.7500321295463</v>
      </c>
      <c r="E54" s="51">
        <v>324</v>
      </c>
      <c r="F54" s="50">
        <v>4.333333333333333</v>
      </c>
      <c r="G54" s="52">
        <f t="shared" si="1"/>
        <v>364689.04510988295</v>
      </c>
      <c r="H54" s="52">
        <f t="shared" si="14"/>
        <v>291816.94867827196</v>
      </c>
      <c r="I54" s="53">
        <v>4.0595784212929031E-2</v>
      </c>
      <c r="J54" s="52">
        <f t="shared" si="2"/>
        <v>11846.537878218514</v>
      </c>
      <c r="K54" s="50">
        <f t="shared" si="3"/>
        <v>45.607454909996846</v>
      </c>
      <c r="L54" s="50">
        <f t="shared" si="4"/>
        <v>110.01254509000316</v>
      </c>
      <c r="M54" s="50">
        <f t="shared" si="15"/>
        <v>15.73179394787045</v>
      </c>
      <c r="N54" s="50">
        <f t="shared" si="16"/>
        <v>171.35</v>
      </c>
      <c r="O54" s="52">
        <f t="shared" si="17"/>
        <v>44508.168005397754</v>
      </c>
      <c r="P54" s="50">
        <f>ROUND(N54/4.33,2)</f>
        <v>39.57</v>
      </c>
      <c r="Q54" s="44">
        <f t="shared" si="18"/>
        <v>14.301630861700412</v>
      </c>
      <c r="R54" s="46">
        <f t="shared" si="23"/>
        <v>169.92</v>
      </c>
      <c r="S54" s="45">
        <f t="shared" si="19"/>
        <v>44136.7254594525</v>
      </c>
      <c r="T54" s="55"/>
      <c r="U54" s="44">
        <f t="shared" si="20"/>
        <v>1.259588415046299</v>
      </c>
      <c r="V54" s="44">
        <f t="shared" si="21"/>
        <v>1.2920180685673393</v>
      </c>
      <c r="W54" s="44">
        <f t="shared" si="22"/>
        <v>171.21</v>
      </c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  <c r="RQ54" s="45"/>
      <c r="RR54" s="45"/>
      <c r="RS54" s="45"/>
      <c r="RT54" s="45"/>
      <c r="RU54" s="45"/>
      <c r="RV54" s="45"/>
      <c r="RW54" s="45"/>
      <c r="RX54" s="45"/>
      <c r="RY54" s="45"/>
      <c r="RZ54" s="45"/>
      <c r="SA54" s="45"/>
      <c r="SB54" s="45"/>
      <c r="SC54" s="45"/>
      <c r="SD54" s="45"/>
      <c r="SE54" s="45"/>
      <c r="SF54" s="45"/>
      <c r="SG54" s="45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5"/>
      <c r="TK54" s="45"/>
      <c r="TL54" s="45"/>
      <c r="TM54" s="45"/>
      <c r="TN54" s="45"/>
      <c r="TO54" s="45"/>
      <c r="TP54" s="45"/>
      <c r="TQ54" s="45"/>
      <c r="TR54" s="45"/>
      <c r="TS54" s="45"/>
      <c r="TT54" s="45"/>
      <c r="TU54" s="45"/>
      <c r="TV54" s="45"/>
      <c r="TW54" s="45"/>
      <c r="TX54" s="45"/>
      <c r="TY54" s="45"/>
      <c r="TZ54" s="45"/>
      <c r="UA54" s="45"/>
      <c r="UB54" s="45"/>
      <c r="UC54" s="45"/>
      <c r="UD54" s="45"/>
      <c r="UE54" s="45"/>
    </row>
    <row r="55" spans="1:551" x14ac:dyDescent="0.2">
      <c r="A55" t="s">
        <v>69</v>
      </c>
      <c r="B55" s="44">
        <v>196.63</v>
      </c>
      <c r="C55" s="44">
        <v>33741.700000000012</v>
      </c>
      <c r="D55" s="45">
        <v>171.59995931444845</v>
      </c>
      <c r="E55" s="48">
        <v>473</v>
      </c>
      <c r="F55" s="44">
        <v>4.333333333333333</v>
      </c>
      <c r="G55" s="45">
        <f t="shared" si="1"/>
        <v>351722.71660818113</v>
      </c>
      <c r="H55" s="45">
        <f t="shared" si="14"/>
        <v>281441.54950008536</v>
      </c>
      <c r="I55" s="47">
        <v>4.0595784212929031E-2</v>
      </c>
      <c r="J55" s="45">
        <f t="shared" si="2"/>
        <v>11425.340412057849</v>
      </c>
      <c r="K55" s="44">
        <f t="shared" si="3"/>
        <v>66.581253618606496</v>
      </c>
      <c r="L55" s="44">
        <f t="shared" si="4"/>
        <v>130.0487463813935</v>
      </c>
      <c r="M55" s="44">
        <f t="shared" si="15"/>
        <v>18.596970732539269</v>
      </c>
      <c r="N55" s="44">
        <f t="shared" si="16"/>
        <v>215.23</v>
      </c>
      <c r="O55" s="45">
        <f t="shared" si="17"/>
        <v>36933.459243248741</v>
      </c>
      <c r="P55" s="44">
        <f>+N55/4.33</f>
        <v>49.706697459584291</v>
      </c>
      <c r="Q55" s="44">
        <f t="shared" si="18"/>
        <v>16.906337029581156</v>
      </c>
      <c r="R55" s="46">
        <f t="shared" si="23"/>
        <v>213.54</v>
      </c>
      <c r="S55" s="45">
        <f t="shared" si="19"/>
        <v>36643.455312007325</v>
      </c>
      <c r="T55" s="44">
        <f>ROUND(R55/4.33,2)</f>
        <v>49.32</v>
      </c>
      <c r="U55" s="44">
        <f t="shared" si="20"/>
        <v>1.8388435812249984</v>
      </c>
      <c r="V55" s="44">
        <f t="shared" si="21"/>
        <v>1.8861868717047885</v>
      </c>
      <c r="W55" s="44">
        <f t="shared" si="22"/>
        <v>215.43</v>
      </c>
      <c r="X55" s="44">
        <f>ROUND(W55/4.33,2)</f>
        <v>49.75</v>
      </c>
      <c r="Y55" s="44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5"/>
      <c r="RC55" s="45"/>
      <c r="RD55" s="45"/>
      <c r="RE55" s="45"/>
      <c r="RF55" s="45"/>
      <c r="RG55" s="45"/>
      <c r="RH55" s="45"/>
      <c r="RI55" s="45"/>
      <c r="RJ55" s="45"/>
      <c r="RK55" s="45"/>
      <c r="RL55" s="45"/>
      <c r="RM55" s="45"/>
      <c r="RN55" s="45"/>
      <c r="RO55" s="45"/>
      <c r="RP55" s="45"/>
      <c r="RQ55" s="45"/>
      <c r="RR55" s="45"/>
      <c r="RS55" s="45"/>
      <c r="RT55" s="45"/>
      <c r="RU55" s="45"/>
      <c r="RV55" s="45"/>
      <c r="RW55" s="45"/>
      <c r="RX55" s="45"/>
      <c r="RY55" s="45"/>
      <c r="RZ55" s="45"/>
      <c r="SA55" s="45"/>
      <c r="SB55" s="45"/>
      <c r="SC55" s="45"/>
      <c r="SD55" s="45"/>
      <c r="SE55" s="45"/>
      <c r="SF55" s="45"/>
      <c r="SG55" s="45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5"/>
      <c r="SS55" s="45"/>
      <c r="ST55" s="45"/>
      <c r="SU55" s="45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5"/>
      <c r="TG55" s="45"/>
      <c r="TH55" s="45"/>
      <c r="TI55" s="45"/>
      <c r="TJ55" s="45"/>
      <c r="TK55" s="45"/>
      <c r="TL55" s="45"/>
      <c r="TM55" s="45"/>
      <c r="TN55" s="45"/>
      <c r="TO55" s="45"/>
      <c r="TP55" s="45"/>
      <c r="TQ55" s="45"/>
      <c r="TR55" s="45"/>
      <c r="TS55" s="45"/>
      <c r="TT55" s="45"/>
      <c r="TU55" s="45"/>
      <c r="TV55" s="45"/>
      <c r="TW55" s="45"/>
      <c r="TX55" s="45"/>
      <c r="TY55" s="45"/>
      <c r="TZ55" s="45"/>
      <c r="UA55" s="45"/>
      <c r="UB55" s="45"/>
      <c r="UC55" s="45"/>
      <c r="UD55" s="45"/>
      <c r="UE55" s="45"/>
    </row>
    <row r="56" spans="1:551" x14ac:dyDescent="0.2">
      <c r="A56" t="s">
        <v>70</v>
      </c>
      <c r="B56" s="44">
        <v>98.54</v>
      </c>
      <c r="C56" s="44">
        <v>72689.659999999974</v>
      </c>
      <c r="D56" s="45">
        <v>737.66653135782417</v>
      </c>
      <c r="E56" s="48">
        <v>473</v>
      </c>
      <c r="F56" s="44">
        <v>2.1666666666666665</v>
      </c>
      <c r="G56" s="45">
        <f t="shared" si="1"/>
        <v>755985.25021987676</v>
      </c>
      <c r="H56" s="45">
        <f t="shared" si="14"/>
        <v>604924.41964763007</v>
      </c>
      <c r="I56" s="47">
        <v>4.0595784212929031E-2</v>
      </c>
      <c r="J56" s="45">
        <f t="shared" si="2"/>
        <v>24557.381205146517</v>
      </c>
      <c r="K56" s="44">
        <f t="shared" si="3"/>
        <v>33.290626809303248</v>
      </c>
      <c r="L56" s="44">
        <f t="shared" si="4"/>
        <v>65.249373190696758</v>
      </c>
      <c r="M56" s="44">
        <f t="shared" si="15"/>
        <v>9.330660366269635</v>
      </c>
      <c r="N56" s="44">
        <f t="shared" si="16"/>
        <v>107.87</v>
      </c>
      <c r="O56" s="45">
        <f t="shared" si="17"/>
        <v>79572.088737568498</v>
      </c>
      <c r="P56" s="45"/>
      <c r="Q56" s="44">
        <f t="shared" si="18"/>
        <v>8.4824185147905791</v>
      </c>
      <c r="R56" s="46">
        <f t="shared" si="23"/>
        <v>107.02</v>
      </c>
      <c r="S56" s="45">
        <f t="shared" si="19"/>
        <v>78945.072185914338</v>
      </c>
      <c r="T56" s="45"/>
      <c r="U56" s="44">
        <f t="shared" si="20"/>
        <v>0.91942179061249907</v>
      </c>
      <c r="V56" s="44">
        <f t="shared" si="21"/>
        <v>0.94309343585239414</v>
      </c>
      <c r="W56" s="44">
        <f t="shared" si="22"/>
        <v>107.96</v>
      </c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  <c r="QU56" s="45"/>
      <c r="QV56" s="45"/>
      <c r="QW56" s="45"/>
      <c r="QX56" s="45"/>
      <c r="QY56" s="45"/>
      <c r="QZ56" s="45"/>
      <c r="RA56" s="45"/>
      <c r="RB56" s="45"/>
      <c r="RC56" s="45"/>
      <c r="RD56" s="45"/>
      <c r="RE56" s="45"/>
      <c r="RF56" s="45"/>
      <c r="RG56" s="45"/>
      <c r="RH56" s="45"/>
      <c r="RI56" s="45"/>
      <c r="RJ56" s="45"/>
      <c r="RK56" s="45"/>
      <c r="RL56" s="45"/>
      <c r="RM56" s="45"/>
      <c r="RN56" s="45"/>
      <c r="RO56" s="45"/>
      <c r="RP56" s="45"/>
      <c r="RQ56" s="45"/>
      <c r="RR56" s="45"/>
      <c r="RS56" s="45"/>
      <c r="RT56" s="45"/>
      <c r="RU56" s="45"/>
      <c r="RV56" s="45"/>
      <c r="RW56" s="45"/>
      <c r="RX56" s="45"/>
      <c r="RY56" s="45"/>
      <c r="RZ56" s="45"/>
      <c r="SA56" s="45"/>
      <c r="SB56" s="45"/>
      <c r="SC56" s="45"/>
      <c r="SD56" s="45"/>
      <c r="SE56" s="45"/>
      <c r="SF56" s="45"/>
      <c r="SG56" s="45"/>
      <c r="SH56" s="45"/>
      <c r="SI56" s="45"/>
      <c r="SJ56" s="45"/>
      <c r="SK56" s="45"/>
      <c r="SL56" s="45"/>
      <c r="SM56" s="45"/>
      <c r="SN56" s="45"/>
      <c r="SO56" s="45"/>
      <c r="SP56" s="45"/>
      <c r="SQ56" s="45"/>
      <c r="SR56" s="45"/>
      <c r="SS56" s="45"/>
      <c r="ST56" s="45"/>
      <c r="SU56" s="45"/>
      <c r="SV56" s="45"/>
      <c r="SW56" s="45"/>
      <c r="SX56" s="45"/>
      <c r="SY56" s="45"/>
      <c r="SZ56" s="45"/>
      <c r="TA56" s="45"/>
      <c r="TB56" s="45"/>
      <c r="TC56" s="45"/>
      <c r="TD56" s="45"/>
      <c r="TE56" s="45"/>
      <c r="TF56" s="45"/>
      <c r="TG56" s="45"/>
      <c r="TH56" s="45"/>
      <c r="TI56" s="45"/>
      <c r="TJ56" s="45"/>
      <c r="TK56" s="45"/>
      <c r="TL56" s="45"/>
      <c r="TM56" s="45"/>
      <c r="TN56" s="45"/>
      <c r="TO56" s="45"/>
      <c r="TP56" s="45"/>
      <c r="TQ56" s="45"/>
      <c r="TR56" s="45"/>
      <c r="TS56" s="45"/>
      <c r="TT56" s="45"/>
      <c r="TU56" s="45"/>
      <c r="TV56" s="45"/>
      <c r="TW56" s="45"/>
      <c r="TX56" s="45"/>
      <c r="TY56" s="45"/>
      <c r="TZ56" s="45"/>
      <c r="UA56" s="45"/>
      <c r="UB56" s="45"/>
      <c r="UC56" s="45"/>
      <c r="UD56" s="45"/>
      <c r="UE56" s="45"/>
    </row>
    <row r="57" spans="1:551" x14ac:dyDescent="0.2">
      <c r="A57" t="s">
        <v>71</v>
      </c>
      <c r="B57" s="44">
        <v>45.41</v>
      </c>
      <c r="C57" s="44">
        <v>5880.6</v>
      </c>
      <c r="D57" s="45">
        <v>129.50011010790575</v>
      </c>
      <c r="E57" s="48">
        <v>473</v>
      </c>
      <c r="F57" s="44">
        <v>1</v>
      </c>
      <c r="G57" s="45">
        <f t="shared" si="1"/>
        <v>61253.552081039423</v>
      </c>
      <c r="H57" s="45">
        <f t="shared" si="14"/>
        <v>49013.87881999238</v>
      </c>
      <c r="I57" s="47">
        <v>4.0595784212929031E-2</v>
      </c>
      <c r="J57" s="45">
        <f t="shared" si="2"/>
        <v>1989.7568480150633</v>
      </c>
      <c r="K57" s="44">
        <f t="shared" si="3"/>
        <v>15.364904681216887</v>
      </c>
      <c r="L57" s="44">
        <f t="shared" si="4"/>
        <v>30.045095318783112</v>
      </c>
      <c r="M57" s="44">
        <f t="shared" si="15"/>
        <v>4.296448630585985</v>
      </c>
      <c r="N57" s="44">
        <f t="shared" si="16"/>
        <v>49.71</v>
      </c>
      <c r="O57" s="45">
        <f t="shared" si="17"/>
        <v>6437.450473463995</v>
      </c>
      <c r="P57" s="45"/>
      <c r="Q57" s="44">
        <f t="shared" si="18"/>
        <v>3.9058623914418047</v>
      </c>
      <c r="R57" s="46">
        <f t="shared" si="23"/>
        <v>49.32</v>
      </c>
      <c r="S57" s="45">
        <f t="shared" si="19"/>
        <v>6386.9454305219115</v>
      </c>
      <c r="T57" s="45"/>
      <c r="U57" s="44">
        <f t="shared" si="20"/>
        <v>0.42434851874423041</v>
      </c>
      <c r="V57" s="44">
        <f t="shared" si="21"/>
        <v>0.43527389347033585</v>
      </c>
      <c r="W57" s="44">
        <f t="shared" si="22"/>
        <v>49.76</v>
      </c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  <c r="LK57" s="45"/>
      <c r="LL57" s="45"/>
      <c r="LM57" s="45"/>
      <c r="LN57" s="45"/>
      <c r="LO57" s="45"/>
      <c r="LP57" s="45"/>
      <c r="LQ57" s="45"/>
      <c r="LR57" s="45"/>
      <c r="LS57" s="45"/>
      <c r="LT57" s="45"/>
      <c r="LU57" s="45"/>
      <c r="LV57" s="45"/>
      <c r="LW57" s="45"/>
      <c r="LX57" s="45"/>
      <c r="LY57" s="45"/>
      <c r="LZ57" s="45"/>
      <c r="MA57" s="45"/>
      <c r="MB57" s="45"/>
      <c r="MC57" s="45"/>
      <c r="MD57" s="45"/>
      <c r="ME57" s="45"/>
      <c r="MF57" s="45"/>
      <c r="MG57" s="45"/>
      <c r="MH57" s="45"/>
      <c r="MI57" s="45"/>
      <c r="MJ57" s="45"/>
      <c r="MK57" s="45"/>
      <c r="ML57" s="45"/>
      <c r="MM57" s="45"/>
      <c r="MN57" s="45"/>
      <c r="MO57" s="45"/>
      <c r="MP57" s="45"/>
      <c r="MQ57" s="45"/>
      <c r="MR57" s="45"/>
      <c r="MS57" s="45"/>
      <c r="MT57" s="45"/>
      <c r="MU57" s="45"/>
      <c r="MV57" s="45"/>
      <c r="MW57" s="45"/>
      <c r="MX57" s="45"/>
      <c r="MY57" s="45"/>
      <c r="MZ57" s="45"/>
      <c r="NA57" s="45"/>
      <c r="NB57" s="45"/>
      <c r="NC57" s="45"/>
      <c r="ND57" s="45"/>
      <c r="NE57" s="45"/>
      <c r="NF57" s="45"/>
      <c r="NG57" s="45"/>
      <c r="NH57" s="45"/>
      <c r="NI57" s="45"/>
      <c r="NJ57" s="45"/>
      <c r="NK57" s="45"/>
      <c r="NL57" s="45"/>
      <c r="NM57" s="45"/>
      <c r="NN57" s="45"/>
      <c r="NO57" s="45"/>
      <c r="NP57" s="45"/>
      <c r="NQ57" s="45"/>
      <c r="NR57" s="45"/>
      <c r="NS57" s="45"/>
      <c r="NT57" s="45"/>
      <c r="NU57" s="45"/>
      <c r="NV57" s="45"/>
      <c r="NW57" s="45"/>
      <c r="NX57" s="45"/>
      <c r="NY57" s="45"/>
      <c r="NZ57" s="45"/>
      <c r="OA57" s="45"/>
      <c r="OB57" s="45"/>
      <c r="OC57" s="45"/>
      <c r="OD57" s="45"/>
      <c r="OE57" s="45"/>
      <c r="OF57" s="45"/>
      <c r="OG57" s="45"/>
      <c r="OH57" s="45"/>
      <c r="OI57" s="45"/>
      <c r="OJ57" s="45"/>
      <c r="OK57" s="45"/>
      <c r="OL57" s="45"/>
      <c r="OM57" s="45"/>
      <c r="ON57" s="45"/>
      <c r="OO57" s="45"/>
      <c r="OP57" s="45"/>
      <c r="OQ57" s="45"/>
      <c r="OR57" s="45"/>
      <c r="OS57" s="45"/>
      <c r="OT57" s="45"/>
      <c r="OU57" s="45"/>
      <c r="OV57" s="45"/>
      <c r="OW57" s="45"/>
      <c r="OX57" s="45"/>
      <c r="OY57" s="45"/>
      <c r="OZ57" s="45"/>
      <c r="PA57" s="45"/>
      <c r="PB57" s="45"/>
      <c r="PC57" s="45"/>
      <c r="PD57" s="45"/>
      <c r="PE57" s="45"/>
      <c r="PF57" s="45"/>
      <c r="PG57" s="45"/>
      <c r="PH57" s="45"/>
      <c r="PI57" s="45"/>
      <c r="PJ57" s="45"/>
      <c r="PK57" s="45"/>
      <c r="PL57" s="45"/>
      <c r="PM57" s="45"/>
      <c r="PN57" s="45"/>
      <c r="PO57" s="45"/>
      <c r="PP57" s="45"/>
      <c r="PQ57" s="45"/>
      <c r="PR57" s="45"/>
      <c r="PS57" s="45"/>
      <c r="PT57" s="45"/>
      <c r="PU57" s="45"/>
      <c r="PV57" s="45"/>
      <c r="PW57" s="45"/>
      <c r="PX57" s="45"/>
      <c r="PY57" s="45"/>
      <c r="PZ57" s="45"/>
      <c r="QA57" s="45"/>
      <c r="QB57" s="45"/>
      <c r="QC57" s="45"/>
      <c r="QD57" s="45"/>
      <c r="QE57" s="45"/>
      <c r="QF57" s="45"/>
      <c r="QG57" s="45"/>
      <c r="QH57" s="45"/>
      <c r="QI57" s="45"/>
      <c r="QJ57" s="45"/>
      <c r="QK57" s="45"/>
      <c r="QL57" s="45"/>
      <c r="QM57" s="45"/>
      <c r="QN57" s="45"/>
      <c r="QO57" s="45"/>
      <c r="QP57" s="45"/>
      <c r="QQ57" s="45"/>
      <c r="QR57" s="45"/>
      <c r="QS57" s="45"/>
      <c r="QT57" s="45"/>
      <c r="QU57" s="45"/>
      <c r="QV57" s="45"/>
      <c r="QW57" s="45"/>
      <c r="QX57" s="45"/>
      <c r="QY57" s="45"/>
      <c r="QZ57" s="45"/>
      <c r="RA57" s="45"/>
      <c r="RB57" s="45"/>
      <c r="RC57" s="45"/>
      <c r="RD57" s="45"/>
      <c r="RE57" s="45"/>
      <c r="RF57" s="45"/>
      <c r="RG57" s="45"/>
      <c r="RH57" s="45"/>
      <c r="RI57" s="45"/>
      <c r="RJ57" s="45"/>
      <c r="RK57" s="45"/>
      <c r="RL57" s="45"/>
      <c r="RM57" s="45"/>
      <c r="RN57" s="45"/>
      <c r="RO57" s="45"/>
      <c r="RP57" s="45"/>
      <c r="RQ57" s="45"/>
      <c r="RR57" s="45"/>
      <c r="RS57" s="45"/>
      <c r="RT57" s="45"/>
      <c r="RU57" s="45"/>
      <c r="RV57" s="45"/>
      <c r="RW57" s="45"/>
      <c r="RX57" s="45"/>
      <c r="RY57" s="45"/>
      <c r="RZ57" s="45"/>
      <c r="SA57" s="45"/>
      <c r="SB57" s="45"/>
      <c r="SC57" s="45"/>
      <c r="SD57" s="45"/>
      <c r="SE57" s="45"/>
      <c r="SF57" s="45"/>
      <c r="SG57" s="45"/>
      <c r="SH57" s="45"/>
      <c r="SI57" s="45"/>
      <c r="SJ57" s="45"/>
      <c r="SK57" s="45"/>
      <c r="SL57" s="45"/>
      <c r="SM57" s="45"/>
      <c r="SN57" s="45"/>
      <c r="SO57" s="45"/>
      <c r="SP57" s="45"/>
      <c r="SQ57" s="45"/>
      <c r="SR57" s="45"/>
      <c r="SS57" s="45"/>
      <c r="ST57" s="45"/>
      <c r="SU57" s="45"/>
      <c r="SV57" s="45"/>
      <c r="SW57" s="45"/>
      <c r="SX57" s="45"/>
      <c r="SY57" s="45"/>
      <c r="SZ57" s="45"/>
      <c r="TA57" s="45"/>
      <c r="TB57" s="45"/>
      <c r="TC57" s="45"/>
      <c r="TD57" s="45"/>
      <c r="TE57" s="45"/>
      <c r="TF57" s="45"/>
      <c r="TG57" s="45"/>
      <c r="TH57" s="45"/>
      <c r="TI57" s="45"/>
      <c r="TJ57" s="45"/>
      <c r="TK57" s="45"/>
      <c r="TL57" s="45"/>
      <c r="TM57" s="45"/>
      <c r="TN57" s="45"/>
      <c r="TO57" s="45"/>
      <c r="TP57" s="45"/>
      <c r="TQ57" s="45"/>
      <c r="TR57" s="45"/>
      <c r="TS57" s="45"/>
      <c r="TT57" s="45"/>
      <c r="TU57" s="45"/>
      <c r="TV57" s="45"/>
      <c r="TW57" s="45"/>
      <c r="TX57" s="45"/>
      <c r="TY57" s="45"/>
      <c r="TZ57" s="45"/>
      <c r="UA57" s="45"/>
      <c r="UB57" s="45"/>
      <c r="UC57" s="45"/>
      <c r="UD57" s="45"/>
      <c r="UE57" s="45"/>
    </row>
    <row r="58" spans="1:551" x14ac:dyDescent="0.2">
      <c r="A58" t="s">
        <v>72</v>
      </c>
      <c r="B58" s="44">
        <v>20.3</v>
      </c>
      <c r="C58" s="44">
        <v>20778.35999999999</v>
      </c>
      <c r="D58" s="45">
        <v>1023.5645320197044</v>
      </c>
      <c r="E58" s="48"/>
      <c r="F58" s="44"/>
      <c r="G58" s="45">
        <f t="shared" si="1"/>
        <v>0</v>
      </c>
      <c r="H58" s="45">
        <f t="shared" si="14"/>
        <v>0</v>
      </c>
      <c r="I58" s="47">
        <v>4.0595784212929031E-2</v>
      </c>
      <c r="J58" s="45">
        <f t="shared" si="2"/>
        <v>0</v>
      </c>
      <c r="K58" s="44">
        <f t="shared" si="3"/>
        <v>0</v>
      </c>
      <c r="L58" s="44">
        <f t="shared" si="4"/>
        <v>20.3</v>
      </c>
      <c r="M58" s="44">
        <f t="shared" si="15"/>
        <v>2.9028999999999998</v>
      </c>
      <c r="N58" s="44">
        <f t="shared" si="16"/>
        <v>23.2</v>
      </c>
      <c r="O58" s="45">
        <f t="shared" si="17"/>
        <v>23746.697142857141</v>
      </c>
      <c r="P58" s="45"/>
      <c r="Q58" s="44">
        <f t="shared" si="18"/>
        <v>2.6390000000000002</v>
      </c>
      <c r="R58" s="46">
        <f t="shared" si="23"/>
        <v>22.94</v>
      </c>
      <c r="S58" s="45">
        <f t="shared" si="19"/>
        <v>23480.570364532021</v>
      </c>
      <c r="T58" s="45"/>
      <c r="U58" s="44">
        <f t="shared" si="20"/>
        <v>0</v>
      </c>
      <c r="V58" s="44">
        <f t="shared" si="21"/>
        <v>0</v>
      </c>
      <c r="W58" s="44">
        <f t="shared" si="22"/>
        <v>22.94</v>
      </c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5"/>
      <c r="LE58" s="45"/>
      <c r="LF58" s="45"/>
      <c r="LG58" s="45"/>
      <c r="LH58" s="45"/>
      <c r="LI58" s="45"/>
      <c r="LJ58" s="45"/>
      <c r="LK58" s="45"/>
      <c r="LL58" s="45"/>
      <c r="LM58" s="45"/>
      <c r="LN58" s="45"/>
      <c r="LO58" s="45"/>
      <c r="LP58" s="45"/>
      <c r="LQ58" s="45"/>
      <c r="LR58" s="45"/>
      <c r="LS58" s="45"/>
      <c r="LT58" s="45"/>
      <c r="LU58" s="45"/>
      <c r="LV58" s="45"/>
      <c r="LW58" s="45"/>
      <c r="LX58" s="45"/>
      <c r="LY58" s="45"/>
      <c r="LZ58" s="45"/>
      <c r="MA58" s="45"/>
      <c r="MB58" s="45"/>
      <c r="MC58" s="45"/>
      <c r="MD58" s="45"/>
      <c r="ME58" s="45"/>
      <c r="MF58" s="45"/>
      <c r="MG58" s="45"/>
      <c r="MH58" s="45"/>
      <c r="MI58" s="45"/>
      <c r="MJ58" s="45"/>
      <c r="MK58" s="45"/>
      <c r="ML58" s="45"/>
      <c r="MM58" s="45"/>
      <c r="MN58" s="45"/>
      <c r="MO58" s="45"/>
      <c r="MP58" s="45"/>
      <c r="MQ58" s="45"/>
      <c r="MR58" s="45"/>
      <c r="MS58" s="45"/>
      <c r="MT58" s="45"/>
      <c r="MU58" s="45"/>
      <c r="MV58" s="45"/>
      <c r="MW58" s="45"/>
      <c r="MX58" s="45"/>
      <c r="MY58" s="45"/>
      <c r="MZ58" s="45"/>
      <c r="NA58" s="45"/>
      <c r="NB58" s="45"/>
      <c r="NC58" s="45"/>
      <c r="ND58" s="45"/>
      <c r="NE58" s="45"/>
      <c r="NF58" s="45"/>
      <c r="NG58" s="45"/>
      <c r="NH58" s="45"/>
      <c r="NI58" s="45"/>
      <c r="NJ58" s="45"/>
      <c r="NK58" s="45"/>
      <c r="NL58" s="45"/>
      <c r="NM58" s="45"/>
      <c r="NN58" s="45"/>
      <c r="NO58" s="45"/>
      <c r="NP58" s="45"/>
      <c r="NQ58" s="45"/>
      <c r="NR58" s="45"/>
      <c r="NS58" s="45"/>
      <c r="NT58" s="45"/>
      <c r="NU58" s="45"/>
      <c r="NV58" s="45"/>
      <c r="NW58" s="45"/>
      <c r="NX58" s="45"/>
      <c r="NY58" s="45"/>
      <c r="NZ58" s="45"/>
      <c r="OA58" s="45"/>
      <c r="OB58" s="45"/>
      <c r="OC58" s="45"/>
      <c r="OD58" s="45"/>
      <c r="OE58" s="45"/>
      <c r="OF58" s="45"/>
      <c r="OG58" s="45"/>
      <c r="OH58" s="45"/>
      <c r="OI58" s="45"/>
      <c r="OJ58" s="45"/>
      <c r="OK58" s="45"/>
      <c r="OL58" s="45"/>
      <c r="OM58" s="45"/>
      <c r="ON58" s="45"/>
      <c r="OO58" s="45"/>
      <c r="OP58" s="45"/>
      <c r="OQ58" s="45"/>
      <c r="OR58" s="45"/>
      <c r="OS58" s="45"/>
      <c r="OT58" s="45"/>
      <c r="OU58" s="45"/>
      <c r="OV58" s="45"/>
      <c r="OW58" s="45"/>
      <c r="OX58" s="45"/>
      <c r="OY58" s="45"/>
      <c r="OZ58" s="45"/>
      <c r="PA58" s="45"/>
      <c r="PB58" s="45"/>
      <c r="PC58" s="45"/>
      <c r="PD58" s="45"/>
      <c r="PE58" s="45"/>
      <c r="PF58" s="45"/>
      <c r="PG58" s="45"/>
      <c r="PH58" s="45"/>
      <c r="PI58" s="45"/>
      <c r="PJ58" s="45"/>
      <c r="PK58" s="45"/>
      <c r="PL58" s="45"/>
      <c r="PM58" s="45"/>
      <c r="PN58" s="45"/>
      <c r="PO58" s="45"/>
      <c r="PP58" s="45"/>
      <c r="PQ58" s="45"/>
      <c r="PR58" s="45"/>
      <c r="PS58" s="45"/>
      <c r="PT58" s="45"/>
      <c r="PU58" s="45"/>
      <c r="PV58" s="45"/>
      <c r="PW58" s="45"/>
      <c r="PX58" s="45"/>
      <c r="PY58" s="45"/>
      <c r="PZ58" s="45"/>
      <c r="QA58" s="45"/>
      <c r="QB58" s="45"/>
      <c r="QC58" s="45"/>
      <c r="QD58" s="45"/>
      <c r="QE58" s="45"/>
      <c r="QF58" s="45"/>
      <c r="QG58" s="45"/>
      <c r="QH58" s="45"/>
      <c r="QI58" s="45"/>
      <c r="QJ58" s="45"/>
      <c r="QK58" s="45"/>
      <c r="QL58" s="45"/>
      <c r="QM58" s="45"/>
      <c r="QN58" s="45"/>
      <c r="QO58" s="45"/>
      <c r="QP58" s="45"/>
      <c r="QQ58" s="45"/>
      <c r="QR58" s="45"/>
      <c r="QS58" s="45"/>
      <c r="QT58" s="45"/>
      <c r="QU58" s="45"/>
      <c r="QV58" s="45"/>
      <c r="QW58" s="45"/>
      <c r="QX58" s="45"/>
      <c r="QY58" s="45"/>
      <c r="QZ58" s="45"/>
      <c r="RA58" s="45"/>
      <c r="RB58" s="45"/>
      <c r="RC58" s="45"/>
      <c r="RD58" s="45"/>
      <c r="RE58" s="45"/>
      <c r="RF58" s="45"/>
      <c r="RG58" s="45"/>
      <c r="RH58" s="45"/>
      <c r="RI58" s="45"/>
      <c r="RJ58" s="45"/>
      <c r="RK58" s="45"/>
      <c r="RL58" s="45"/>
      <c r="RM58" s="45"/>
      <c r="RN58" s="45"/>
      <c r="RO58" s="45"/>
      <c r="RP58" s="45"/>
      <c r="RQ58" s="45"/>
      <c r="RR58" s="45"/>
      <c r="RS58" s="45"/>
      <c r="RT58" s="45"/>
      <c r="RU58" s="45"/>
      <c r="RV58" s="45"/>
      <c r="RW58" s="45"/>
      <c r="RX58" s="45"/>
      <c r="RY58" s="45"/>
      <c r="RZ58" s="45"/>
      <c r="SA58" s="45"/>
      <c r="SB58" s="45"/>
      <c r="SC58" s="45"/>
      <c r="SD58" s="45"/>
      <c r="SE58" s="45"/>
      <c r="SF58" s="45"/>
      <c r="SG58" s="45"/>
      <c r="SH58" s="45"/>
      <c r="SI58" s="45"/>
      <c r="SJ58" s="45"/>
      <c r="SK58" s="45"/>
      <c r="SL58" s="45"/>
      <c r="SM58" s="45"/>
      <c r="SN58" s="45"/>
      <c r="SO58" s="45"/>
      <c r="SP58" s="45"/>
      <c r="SQ58" s="45"/>
      <c r="SR58" s="45"/>
      <c r="SS58" s="45"/>
      <c r="ST58" s="45"/>
      <c r="SU58" s="45"/>
      <c r="SV58" s="45"/>
      <c r="SW58" s="45"/>
      <c r="SX58" s="45"/>
      <c r="SY58" s="45"/>
      <c r="SZ58" s="45"/>
      <c r="TA58" s="45"/>
      <c r="TB58" s="45"/>
      <c r="TC58" s="45"/>
      <c r="TD58" s="45"/>
      <c r="TE58" s="45"/>
      <c r="TF58" s="45"/>
      <c r="TG58" s="45"/>
      <c r="TH58" s="45"/>
      <c r="TI58" s="45"/>
      <c r="TJ58" s="45"/>
      <c r="TK58" s="45"/>
      <c r="TL58" s="45"/>
      <c r="TM58" s="45"/>
      <c r="TN58" s="45"/>
      <c r="TO58" s="45"/>
      <c r="TP58" s="45"/>
      <c r="TQ58" s="45"/>
      <c r="TR58" s="45"/>
      <c r="TS58" s="45"/>
      <c r="TT58" s="45"/>
      <c r="TU58" s="45"/>
      <c r="TV58" s="45"/>
      <c r="TW58" s="45"/>
      <c r="TX58" s="45"/>
      <c r="TY58" s="45"/>
      <c r="TZ58" s="45"/>
      <c r="UA58" s="45"/>
      <c r="UB58" s="45"/>
      <c r="UC58" s="45"/>
      <c r="UD58" s="45"/>
      <c r="UE58" s="45"/>
    </row>
    <row r="59" spans="1:551" x14ac:dyDescent="0.2">
      <c r="A59" t="s">
        <v>73</v>
      </c>
      <c r="B59" s="44">
        <v>66.52</v>
      </c>
      <c r="C59" s="44">
        <v>1729.5199999999998</v>
      </c>
      <c r="D59" s="45">
        <v>26</v>
      </c>
      <c r="E59" s="48">
        <v>473</v>
      </c>
      <c r="F59" s="44">
        <v>1</v>
      </c>
      <c r="G59" s="45">
        <f t="shared" si="1"/>
        <v>12298</v>
      </c>
      <c r="H59" s="45">
        <f t="shared" si="14"/>
        <v>9840.615952047785</v>
      </c>
      <c r="I59" s="47">
        <v>4.0595784212929031E-2</v>
      </c>
      <c r="J59" s="45">
        <f t="shared" si="2"/>
        <v>399.48752171163903</v>
      </c>
      <c r="K59" s="44">
        <f t="shared" si="3"/>
        <v>15.364904681216887</v>
      </c>
      <c r="L59" s="44">
        <f t="shared" si="4"/>
        <v>51.155095318783111</v>
      </c>
      <c r="M59" s="44">
        <f t="shared" si="15"/>
        <v>7.3151786305859847</v>
      </c>
      <c r="N59" s="44">
        <f t="shared" si="16"/>
        <v>73.84</v>
      </c>
      <c r="O59" s="45">
        <f t="shared" si="17"/>
        <v>1919.8400000000001</v>
      </c>
      <c r="P59" s="45"/>
      <c r="Q59" s="44">
        <f t="shared" si="18"/>
        <v>6.6501623914418051</v>
      </c>
      <c r="R59" s="46">
        <f t="shared" si="23"/>
        <v>73.17</v>
      </c>
      <c r="S59" s="45">
        <f t="shared" si="19"/>
        <v>1902.42</v>
      </c>
      <c r="T59" s="45"/>
      <c r="U59" s="44">
        <f t="shared" si="20"/>
        <v>0.42434851874423046</v>
      </c>
      <c r="V59" s="44">
        <f t="shared" si="21"/>
        <v>0.4352738934703359</v>
      </c>
      <c r="W59" s="44">
        <f t="shared" si="22"/>
        <v>73.61</v>
      </c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5"/>
      <c r="RC59" s="45"/>
      <c r="RD59" s="45"/>
      <c r="RE59" s="45"/>
      <c r="RF59" s="45"/>
      <c r="RG59" s="45"/>
      <c r="RH59" s="45"/>
      <c r="RI59" s="45"/>
      <c r="RJ59" s="45"/>
      <c r="RK59" s="45"/>
      <c r="RL59" s="45"/>
      <c r="RM59" s="45"/>
      <c r="RN59" s="45"/>
      <c r="RO59" s="45"/>
      <c r="RP59" s="45"/>
      <c r="RQ59" s="45"/>
      <c r="RR59" s="45"/>
      <c r="RS59" s="45"/>
      <c r="RT59" s="45"/>
      <c r="RU59" s="45"/>
      <c r="RV59" s="45"/>
      <c r="RW59" s="45"/>
      <c r="RX59" s="45"/>
      <c r="RY59" s="45"/>
      <c r="RZ59" s="45"/>
      <c r="SA59" s="45"/>
      <c r="SB59" s="45"/>
      <c r="SC59" s="45"/>
      <c r="SD59" s="45"/>
      <c r="SE59" s="45"/>
      <c r="SF59" s="45"/>
      <c r="SG59" s="45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5"/>
      <c r="SS59" s="45"/>
      <c r="ST59" s="45"/>
      <c r="SU59" s="45"/>
      <c r="SV59" s="45"/>
      <c r="SW59" s="45"/>
      <c r="SX59" s="45"/>
      <c r="SY59" s="45"/>
      <c r="SZ59" s="45"/>
      <c r="TA59" s="45"/>
      <c r="TB59" s="45"/>
      <c r="TC59" s="45"/>
      <c r="TD59" s="45"/>
      <c r="TE59" s="45"/>
      <c r="TF59" s="45"/>
      <c r="TG59" s="45"/>
      <c r="TH59" s="45"/>
      <c r="TI59" s="45"/>
      <c r="TJ59" s="45"/>
      <c r="TK59" s="45"/>
      <c r="TL59" s="45"/>
      <c r="TM59" s="45"/>
      <c r="TN59" s="45"/>
      <c r="TO59" s="45"/>
      <c r="TP59" s="45"/>
      <c r="TQ59" s="45"/>
      <c r="TR59" s="45"/>
      <c r="TS59" s="45"/>
      <c r="TT59" s="45"/>
      <c r="TU59" s="45"/>
      <c r="TV59" s="45"/>
      <c r="TW59" s="45"/>
      <c r="TX59" s="45"/>
      <c r="TY59" s="45"/>
      <c r="TZ59" s="45"/>
      <c r="UA59" s="45"/>
      <c r="UB59" s="45"/>
      <c r="UC59" s="45"/>
      <c r="UD59" s="45"/>
      <c r="UE59" s="45"/>
    </row>
    <row r="60" spans="1:551" x14ac:dyDescent="0.2">
      <c r="A60" t="s">
        <v>74</v>
      </c>
      <c r="B60" s="44">
        <v>50.88</v>
      </c>
      <c r="C60" s="44">
        <v>152.64000000000001</v>
      </c>
      <c r="D60" s="45">
        <v>3</v>
      </c>
      <c r="E60" s="48"/>
      <c r="F60" s="44"/>
      <c r="G60" s="45">
        <f t="shared" si="1"/>
        <v>0</v>
      </c>
      <c r="H60" s="45">
        <f t="shared" si="14"/>
        <v>0</v>
      </c>
      <c r="I60" s="47">
        <v>4.0595784212929031E-2</v>
      </c>
      <c r="J60" s="45">
        <f t="shared" si="2"/>
        <v>0</v>
      </c>
      <c r="K60" s="44">
        <f t="shared" si="3"/>
        <v>0</v>
      </c>
      <c r="L60" s="44">
        <f t="shared" si="4"/>
        <v>50.88</v>
      </c>
      <c r="M60" s="44">
        <f t="shared" si="15"/>
        <v>7.2758399999999996</v>
      </c>
      <c r="N60" s="44">
        <f t="shared" si="16"/>
        <v>58.16</v>
      </c>
      <c r="O60" s="45">
        <f t="shared" si="17"/>
        <v>174.48</v>
      </c>
      <c r="P60" s="45"/>
      <c r="Q60" s="44">
        <f t="shared" si="18"/>
        <v>6.6144000000000007</v>
      </c>
      <c r="R60" s="46">
        <f t="shared" si="23"/>
        <v>57.49</v>
      </c>
      <c r="S60" s="45">
        <f t="shared" si="19"/>
        <v>172.47</v>
      </c>
      <c r="T60" s="45"/>
      <c r="U60" s="44">
        <f t="shared" si="20"/>
        <v>0</v>
      </c>
      <c r="V60" s="44">
        <f t="shared" si="21"/>
        <v>0</v>
      </c>
      <c r="W60" s="44">
        <f t="shared" si="22"/>
        <v>57.49</v>
      </c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45"/>
      <c r="PS60" s="45"/>
      <c r="PT60" s="45"/>
      <c r="PU60" s="45"/>
      <c r="PV60" s="45"/>
      <c r="PW60" s="45"/>
      <c r="PX60" s="45"/>
      <c r="PY60" s="45"/>
      <c r="PZ60" s="45"/>
      <c r="QA60" s="45"/>
      <c r="QB60" s="45"/>
      <c r="QC60" s="45"/>
      <c r="QD60" s="45"/>
      <c r="QE60" s="45"/>
      <c r="QF60" s="45"/>
      <c r="QG60" s="45"/>
      <c r="QH60" s="45"/>
      <c r="QI60" s="45"/>
      <c r="QJ60" s="45"/>
      <c r="QK60" s="45"/>
      <c r="QL60" s="45"/>
      <c r="QM60" s="45"/>
      <c r="QN60" s="45"/>
      <c r="QO60" s="45"/>
      <c r="QP60" s="45"/>
      <c r="QQ60" s="45"/>
      <c r="QR60" s="45"/>
      <c r="QS60" s="45"/>
      <c r="QT60" s="45"/>
      <c r="QU60" s="45"/>
      <c r="QV60" s="45"/>
      <c r="QW60" s="45"/>
      <c r="QX60" s="45"/>
      <c r="QY60" s="45"/>
      <c r="QZ60" s="45"/>
      <c r="RA60" s="45"/>
      <c r="RB60" s="45"/>
      <c r="RC60" s="45"/>
      <c r="RD60" s="45"/>
      <c r="RE60" s="45"/>
      <c r="RF60" s="45"/>
      <c r="RG60" s="45"/>
      <c r="RH60" s="45"/>
      <c r="RI60" s="45"/>
      <c r="RJ60" s="45"/>
      <c r="RK60" s="45"/>
      <c r="RL60" s="45"/>
      <c r="RM60" s="45"/>
      <c r="RN60" s="45"/>
      <c r="RO60" s="45"/>
      <c r="RP60" s="45"/>
      <c r="RQ60" s="45"/>
      <c r="RR60" s="45"/>
      <c r="RS60" s="45"/>
      <c r="RT60" s="45"/>
      <c r="RU60" s="45"/>
      <c r="RV60" s="45"/>
      <c r="RW60" s="45"/>
      <c r="RX60" s="45"/>
      <c r="RY60" s="45"/>
      <c r="RZ60" s="45"/>
      <c r="SA60" s="45"/>
      <c r="SB60" s="45"/>
      <c r="SC60" s="45"/>
      <c r="SD60" s="45"/>
      <c r="SE60" s="45"/>
      <c r="SF60" s="45"/>
      <c r="SG60" s="45"/>
      <c r="SH60" s="45"/>
      <c r="SI60" s="45"/>
      <c r="SJ60" s="45"/>
      <c r="SK60" s="45"/>
      <c r="SL60" s="45"/>
      <c r="SM60" s="45"/>
      <c r="SN60" s="45"/>
      <c r="SO60" s="45"/>
      <c r="SP60" s="45"/>
      <c r="SQ60" s="45"/>
      <c r="SR60" s="45"/>
      <c r="SS60" s="45"/>
      <c r="ST60" s="45"/>
      <c r="SU60" s="45"/>
      <c r="SV60" s="45"/>
      <c r="SW60" s="45"/>
      <c r="SX60" s="45"/>
      <c r="SY60" s="45"/>
      <c r="SZ60" s="45"/>
      <c r="TA60" s="45"/>
      <c r="TB60" s="45"/>
      <c r="TC60" s="45"/>
      <c r="TD60" s="45"/>
      <c r="TE60" s="45"/>
      <c r="TF60" s="45"/>
      <c r="TG60" s="45"/>
      <c r="TH60" s="45"/>
      <c r="TI60" s="45"/>
      <c r="TJ60" s="45"/>
      <c r="TK60" s="45"/>
      <c r="TL60" s="45"/>
      <c r="TM60" s="45"/>
      <c r="TN60" s="45"/>
      <c r="TO60" s="45"/>
      <c r="TP60" s="45"/>
      <c r="TQ60" s="45"/>
      <c r="TR60" s="45"/>
      <c r="TS60" s="45"/>
      <c r="TT60" s="45"/>
      <c r="TU60" s="45"/>
      <c r="TV60" s="45"/>
      <c r="TW60" s="45"/>
      <c r="TX60" s="45"/>
      <c r="TY60" s="45"/>
      <c r="TZ60" s="45"/>
      <c r="UA60" s="45"/>
      <c r="UB60" s="45"/>
      <c r="UC60" s="45"/>
      <c r="UD60" s="45"/>
      <c r="UE60" s="45"/>
    </row>
    <row r="61" spans="1:551" x14ac:dyDescent="0.2">
      <c r="A61" t="s">
        <v>75</v>
      </c>
      <c r="B61" s="44">
        <v>54.49</v>
      </c>
      <c r="C61" s="44">
        <v>871.84</v>
      </c>
      <c r="D61" s="45">
        <v>16</v>
      </c>
      <c r="E61" s="48">
        <v>473</v>
      </c>
      <c r="F61" s="44">
        <v>1</v>
      </c>
      <c r="G61" s="45">
        <f t="shared" si="1"/>
        <v>7568</v>
      </c>
      <c r="H61" s="45">
        <f t="shared" si="14"/>
        <v>6055.7636627986367</v>
      </c>
      <c r="I61" s="47">
        <v>4.0595784212929031E-2</v>
      </c>
      <c r="J61" s="45">
        <f t="shared" si="2"/>
        <v>245.83847489947019</v>
      </c>
      <c r="K61" s="44">
        <f t="shared" si="3"/>
        <v>15.364904681216887</v>
      </c>
      <c r="L61" s="44">
        <f t="shared" si="4"/>
        <v>39.125095318783117</v>
      </c>
      <c r="M61" s="44">
        <f t="shared" si="15"/>
        <v>5.5948886305859853</v>
      </c>
      <c r="N61" s="44">
        <f t="shared" si="16"/>
        <v>60.08</v>
      </c>
      <c r="O61" s="45">
        <f t="shared" si="17"/>
        <v>961.28</v>
      </c>
      <c r="P61" s="45"/>
      <c r="Q61" s="44">
        <f t="shared" si="18"/>
        <v>5.0862623914418057</v>
      </c>
      <c r="R61" s="46">
        <f t="shared" si="23"/>
        <v>59.58</v>
      </c>
      <c r="S61" s="45">
        <f t="shared" si="19"/>
        <v>953.28</v>
      </c>
      <c r="T61" s="45"/>
      <c r="U61" s="44">
        <f t="shared" si="20"/>
        <v>0.42434851874423046</v>
      </c>
      <c r="V61" s="44">
        <f t="shared" si="21"/>
        <v>0.4352738934703359</v>
      </c>
      <c r="W61" s="44">
        <f t="shared" si="22"/>
        <v>60.02</v>
      </c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45"/>
      <c r="PS61" s="45"/>
      <c r="PT61" s="45"/>
      <c r="PU61" s="45"/>
      <c r="PV61" s="45"/>
      <c r="PW61" s="45"/>
      <c r="PX61" s="45"/>
      <c r="PY61" s="45"/>
      <c r="PZ61" s="45"/>
      <c r="QA61" s="45"/>
      <c r="QB61" s="45"/>
      <c r="QC61" s="45"/>
      <c r="QD61" s="45"/>
      <c r="QE61" s="45"/>
      <c r="QF61" s="45"/>
      <c r="QG61" s="45"/>
      <c r="QH61" s="45"/>
      <c r="QI61" s="45"/>
      <c r="QJ61" s="45"/>
      <c r="QK61" s="45"/>
      <c r="QL61" s="45"/>
      <c r="QM61" s="45"/>
      <c r="QN61" s="45"/>
      <c r="QO61" s="45"/>
      <c r="QP61" s="45"/>
      <c r="QQ61" s="45"/>
      <c r="QR61" s="45"/>
      <c r="QS61" s="45"/>
      <c r="QT61" s="45"/>
      <c r="QU61" s="45"/>
      <c r="QV61" s="45"/>
      <c r="QW61" s="45"/>
      <c r="QX61" s="45"/>
      <c r="QY61" s="45"/>
      <c r="QZ61" s="45"/>
      <c r="RA61" s="45"/>
      <c r="RB61" s="45"/>
      <c r="RC61" s="45"/>
      <c r="RD61" s="45"/>
      <c r="RE61" s="45"/>
      <c r="RF61" s="45"/>
      <c r="RG61" s="45"/>
      <c r="RH61" s="45"/>
      <c r="RI61" s="45"/>
      <c r="RJ61" s="45"/>
      <c r="RK61" s="45"/>
      <c r="RL61" s="45"/>
      <c r="RM61" s="45"/>
      <c r="RN61" s="45"/>
      <c r="RO61" s="45"/>
      <c r="RP61" s="45"/>
      <c r="RQ61" s="45"/>
      <c r="RR61" s="45"/>
      <c r="RS61" s="45"/>
      <c r="RT61" s="45"/>
      <c r="RU61" s="45"/>
      <c r="RV61" s="45"/>
      <c r="RW61" s="45"/>
      <c r="RX61" s="45"/>
      <c r="RY61" s="45"/>
      <c r="RZ61" s="45"/>
      <c r="SA61" s="45"/>
      <c r="SB61" s="45"/>
      <c r="SC61" s="45"/>
      <c r="SD61" s="45"/>
      <c r="SE61" s="45"/>
      <c r="SF61" s="45"/>
      <c r="SG61" s="45"/>
      <c r="SH61" s="45"/>
      <c r="SI61" s="45"/>
      <c r="SJ61" s="45"/>
      <c r="SK61" s="45"/>
      <c r="SL61" s="45"/>
      <c r="SM61" s="45"/>
      <c r="SN61" s="45"/>
      <c r="SO61" s="45"/>
      <c r="SP61" s="45"/>
      <c r="SQ61" s="45"/>
      <c r="SR61" s="45"/>
      <c r="SS61" s="45"/>
      <c r="ST61" s="45"/>
      <c r="SU61" s="45"/>
      <c r="SV61" s="45"/>
      <c r="SW61" s="45"/>
      <c r="SX61" s="45"/>
      <c r="SY61" s="45"/>
      <c r="SZ61" s="45"/>
      <c r="TA61" s="45"/>
      <c r="TB61" s="45"/>
      <c r="TC61" s="45"/>
      <c r="TD61" s="45"/>
      <c r="TE61" s="45"/>
      <c r="TF61" s="45"/>
      <c r="TG61" s="45"/>
      <c r="TH61" s="45"/>
      <c r="TI61" s="45"/>
      <c r="TJ61" s="45"/>
      <c r="TK61" s="45"/>
      <c r="TL61" s="45"/>
      <c r="TM61" s="45"/>
      <c r="TN61" s="45"/>
      <c r="TO61" s="45"/>
      <c r="TP61" s="45"/>
      <c r="TQ61" s="45"/>
      <c r="TR61" s="45"/>
      <c r="TS61" s="45"/>
      <c r="TT61" s="45"/>
      <c r="TU61" s="45"/>
      <c r="TV61" s="45"/>
      <c r="TW61" s="45"/>
      <c r="TX61" s="45"/>
      <c r="TY61" s="45"/>
      <c r="TZ61" s="45"/>
      <c r="UA61" s="45"/>
      <c r="UB61" s="45"/>
      <c r="UC61" s="45"/>
      <c r="UD61" s="45"/>
      <c r="UE61" s="45"/>
    </row>
    <row r="62" spans="1:551" x14ac:dyDescent="0.2">
      <c r="A62" t="s">
        <v>76</v>
      </c>
      <c r="B62" s="44">
        <v>2.1800000000000002</v>
      </c>
      <c r="C62" s="44">
        <v>368.41999999999996</v>
      </c>
      <c r="D62" s="45">
        <v>169</v>
      </c>
      <c r="E62" s="48"/>
      <c r="F62" s="44"/>
      <c r="G62" s="45">
        <f t="shared" si="1"/>
        <v>0</v>
      </c>
      <c r="H62" s="45">
        <f t="shared" si="14"/>
        <v>0</v>
      </c>
      <c r="I62" s="47">
        <v>4.0595784212929031E-2</v>
      </c>
      <c r="J62" s="45">
        <f t="shared" si="2"/>
        <v>0</v>
      </c>
      <c r="K62" s="44">
        <f t="shared" si="3"/>
        <v>0</v>
      </c>
      <c r="L62" s="44">
        <f t="shared" si="4"/>
        <v>2.1800000000000002</v>
      </c>
      <c r="M62" s="44">
        <f t="shared" si="15"/>
        <v>0.31174000000000002</v>
      </c>
      <c r="N62" s="44">
        <f t="shared" si="16"/>
        <v>2.4900000000000002</v>
      </c>
      <c r="O62" s="45">
        <f t="shared" si="17"/>
        <v>420.81000000000006</v>
      </c>
      <c r="P62" s="45"/>
      <c r="Q62" s="44">
        <f t="shared" si="18"/>
        <v>0.28340000000000004</v>
      </c>
      <c r="R62" s="46">
        <f t="shared" si="23"/>
        <v>2.46</v>
      </c>
      <c r="S62" s="45">
        <f t="shared" si="19"/>
        <v>415.74</v>
      </c>
      <c r="T62" s="45"/>
      <c r="U62" s="44">
        <f t="shared" si="20"/>
        <v>0</v>
      </c>
      <c r="V62" s="44">
        <f t="shared" si="21"/>
        <v>0</v>
      </c>
      <c r="W62" s="44">
        <f t="shared" si="22"/>
        <v>2.46</v>
      </c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  <c r="MN62" s="45"/>
      <c r="MO62" s="45"/>
      <c r="MP62" s="45"/>
      <c r="MQ62" s="45"/>
      <c r="MR62" s="45"/>
      <c r="MS62" s="45"/>
      <c r="MT62" s="45"/>
      <c r="MU62" s="45"/>
      <c r="MV62" s="45"/>
      <c r="MW62" s="45"/>
      <c r="MX62" s="45"/>
      <c r="MY62" s="45"/>
      <c r="MZ62" s="45"/>
      <c r="NA62" s="45"/>
      <c r="NB62" s="45"/>
      <c r="NC62" s="45"/>
      <c r="ND62" s="45"/>
      <c r="NE62" s="45"/>
      <c r="NF62" s="45"/>
      <c r="NG62" s="45"/>
      <c r="NH62" s="45"/>
      <c r="NI62" s="45"/>
      <c r="NJ62" s="45"/>
      <c r="NK62" s="45"/>
      <c r="NL62" s="45"/>
      <c r="NM62" s="45"/>
      <c r="NN62" s="45"/>
      <c r="NO62" s="45"/>
      <c r="NP62" s="45"/>
      <c r="NQ62" s="45"/>
      <c r="NR62" s="45"/>
      <c r="NS62" s="45"/>
      <c r="NT62" s="45"/>
      <c r="NU62" s="45"/>
      <c r="NV62" s="45"/>
      <c r="NW62" s="45"/>
      <c r="NX62" s="45"/>
      <c r="NY62" s="45"/>
      <c r="NZ62" s="45"/>
      <c r="OA62" s="45"/>
      <c r="OB62" s="45"/>
      <c r="OC62" s="45"/>
      <c r="OD62" s="45"/>
      <c r="OE62" s="45"/>
      <c r="OF62" s="45"/>
      <c r="OG62" s="45"/>
      <c r="OH62" s="45"/>
      <c r="OI62" s="45"/>
      <c r="OJ62" s="45"/>
      <c r="OK62" s="45"/>
      <c r="OL62" s="45"/>
      <c r="OM62" s="45"/>
      <c r="ON62" s="45"/>
      <c r="OO62" s="45"/>
      <c r="OP62" s="45"/>
      <c r="OQ62" s="45"/>
      <c r="OR62" s="45"/>
      <c r="OS62" s="45"/>
      <c r="OT62" s="45"/>
      <c r="OU62" s="45"/>
      <c r="OV62" s="45"/>
      <c r="OW62" s="45"/>
      <c r="OX62" s="45"/>
      <c r="OY62" s="45"/>
      <c r="OZ62" s="45"/>
      <c r="PA62" s="45"/>
      <c r="PB62" s="45"/>
      <c r="PC62" s="45"/>
      <c r="PD62" s="45"/>
      <c r="PE62" s="45"/>
      <c r="PF62" s="45"/>
      <c r="PG62" s="45"/>
      <c r="PH62" s="45"/>
      <c r="PI62" s="45"/>
      <c r="PJ62" s="45"/>
      <c r="PK62" s="45"/>
      <c r="PL62" s="45"/>
      <c r="PM62" s="45"/>
      <c r="PN62" s="45"/>
      <c r="PO62" s="45"/>
      <c r="PP62" s="45"/>
      <c r="PQ62" s="45"/>
      <c r="PR62" s="45"/>
      <c r="PS62" s="45"/>
      <c r="PT62" s="45"/>
      <c r="PU62" s="45"/>
      <c r="PV62" s="45"/>
      <c r="PW62" s="45"/>
      <c r="PX62" s="45"/>
      <c r="PY62" s="45"/>
      <c r="PZ62" s="45"/>
      <c r="QA62" s="45"/>
      <c r="QB62" s="45"/>
      <c r="QC62" s="45"/>
      <c r="QD62" s="45"/>
      <c r="QE62" s="45"/>
      <c r="QF62" s="45"/>
      <c r="QG62" s="45"/>
      <c r="QH62" s="45"/>
      <c r="QI62" s="45"/>
      <c r="QJ62" s="45"/>
      <c r="QK62" s="45"/>
      <c r="QL62" s="45"/>
      <c r="QM62" s="45"/>
      <c r="QN62" s="45"/>
      <c r="QO62" s="45"/>
      <c r="QP62" s="45"/>
      <c r="QQ62" s="45"/>
      <c r="QR62" s="45"/>
      <c r="QS62" s="45"/>
      <c r="QT62" s="45"/>
      <c r="QU62" s="45"/>
      <c r="QV62" s="45"/>
      <c r="QW62" s="45"/>
      <c r="QX62" s="45"/>
      <c r="QY62" s="45"/>
      <c r="QZ62" s="45"/>
      <c r="RA62" s="45"/>
      <c r="RB62" s="45"/>
      <c r="RC62" s="45"/>
      <c r="RD62" s="45"/>
      <c r="RE62" s="45"/>
      <c r="RF62" s="45"/>
      <c r="RG62" s="45"/>
      <c r="RH62" s="45"/>
      <c r="RI62" s="45"/>
      <c r="RJ62" s="45"/>
      <c r="RK62" s="45"/>
      <c r="RL62" s="45"/>
      <c r="RM62" s="45"/>
      <c r="RN62" s="45"/>
      <c r="RO62" s="45"/>
      <c r="RP62" s="45"/>
      <c r="RQ62" s="45"/>
      <c r="RR62" s="45"/>
      <c r="RS62" s="45"/>
      <c r="RT62" s="45"/>
      <c r="RU62" s="45"/>
      <c r="RV62" s="45"/>
      <c r="RW62" s="45"/>
      <c r="RX62" s="45"/>
      <c r="RY62" s="45"/>
      <c r="RZ62" s="45"/>
      <c r="SA62" s="45"/>
      <c r="SB62" s="45"/>
      <c r="SC62" s="45"/>
      <c r="SD62" s="45"/>
      <c r="SE62" s="45"/>
      <c r="SF62" s="45"/>
      <c r="SG62" s="45"/>
      <c r="SH62" s="45"/>
      <c r="SI62" s="45"/>
      <c r="SJ62" s="45"/>
      <c r="SK62" s="45"/>
      <c r="SL62" s="45"/>
      <c r="SM62" s="45"/>
      <c r="SN62" s="45"/>
      <c r="SO62" s="45"/>
      <c r="SP62" s="45"/>
      <c r="SQ62" s="45"/>
      <c r="SR62" s="45"/>
      <c r="SS62" s="45"/>
      <c r="ST62" s="45"/>
      <c r="SU62" s="45"/>
      <c r="SV62" s="45"/>
      <c r="SW62" s="45"/>
      <c r="SX62" s="45"/>
      <c r="SY62" s="45"/>
      <c r="SZ62" s="45"/>
      <c r="TA62" s="45"/>
      <c r="TB62" s="45"/>
      <c r="TC62" s="45"/>
      <c r="TD62" s="45"/>
      <c r="TE62" s="45"/>
      <c r="TF62" s="45"/>
      <c r="TG62" s="45"/>
      <c r="TH62" s="45"/>
      <c r="TI62" s="45"/>
      <c r="TJ62" s="45"/>
      <c r="TK62" s="45"/>
      <c r="TL62" s="45"/>
      <c r="TM62" s="45"/>
      <c r="TN62" s="45"/>
      <c r="TO62" s="45"/>
      <c r="TP62" s="45"/>
      <c r="TQ62" s="45"/>
      <c r="TR62" s="45"/>
      <c r="TS62" s="45"/>
      <c r="TT62" s="45"/>
      <c r="TU62" s="45"/>
      <c r="TV62" s="45"/>
      <c r="TW62" s="45"/>
      <c r="TX62" s="45"/>
      <c r="TY62" s="45"/>
      <c r="TZ62" s="45"/>
      <c r="UA62" s="45"/>
      <c r="UB62" s="45"/>
      <c r="UC62" s="45"/>
      <c r="UD62" s="45"/>
      <c r="UE62" s="45"/>
    </row>
    <row r="63" spans="1:551" x14ac:dyDescent="0.2">
      <c r="A63" s="49" t="s">
        <v>77</v>
      </c>
      <c r="B63" s="50">
        <v>196.63</v>
      </c>
      <c r="C63" s="50">
        <v>1179.78</v>
      </c>
      <c r="D63" s="52">
        <v>6</v>
      </c>
      <c r="E63" s="51">
        <v>473</v>
      </c>
      <c r="F63" s="50">
        <v>4.333333333333333</v>
      </c>
      <c r="G63" s="52">
        <f t="shared" si="1"/>
        <v>12298</v>
      </c>
      <c r="H63" s="52">
        <f t="shared" si="14"/>
        <v>9840.615952047785</v>
      </c>
      <c r="I63" s="53">
        <v>4.0595784212929031E-2</v>
      </c>
      <c r="J63" s="52">
        <f t="shared" si="2"/>
        <v>399.48752171163903</v>
      </c>
      <c r="K63" s="50">
        <f t="shared" si="3"/>
        <v>66.58125361860651</v>
      </c>
      <c r="L63" s="50">
        <f t="shared" si="4"/>
        <v>130.04874638139347</v>
      </c>
      <c r="M63" s="50">
        <f t="shared" si="15"/>
        <v>18.596970732539265</v>
      </c>
      <c r="N63" s="50">
        <f t="shared" si="16"/>
        <v>215.23</v>
      </c>
      <c r="O63" s="52">
        <f t="shared" si="17"/>
        <v>1291.3799999999999</v>
      </c>
      <c r="P63" s="52"/>
      <c r="Q63" s="44">
        <f t="shared" si="18"/>
        <v>16.906337029581152</v>
      </c>
      <c r="R63" s="46">
        <f t="shared" si="23"/>
        <v>213.54</v>
      </c>
      <c r="S63" s="45">
        <f t="shared" si="19"/>
        <v>1281.24</v>
      </c>
      <c r="T63" s="54"/>
      <c r="U63" s="44">
        <f t="shared" si="20"/>
        <v>1.8388435812249986</v>
      </c>
      <c r="V63" s="44">
        <f t="shared" si="21"/>
        <v>1.8861868717047887</v>
      </c>
      <c r="W63" s="44">
        <f t="shared" si="22"/>
        <v>215.43</v>
      </c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  <c r="MN63" s="45"/>
      <c r="MO63" s="45"/>
      <c r="MP63" s="45"/>
      <c r="MQ63" s="45"/>
      <c r="MR63" s="45"/>
      <c r="MS63" s="45"/>
      <c r="MT63" s="45"/>
      <c r="MU63" s="45"/>
      <c r="MV63" s="45"/>
      <c r="MW63" s="45"/>
      <c r="MX63" s="45"/>
      <c r="MY63" s="45"/>
      <c r="MZ63" s="45"/>
      <c r="NA63" s="45"/>
      <c r="NB63" s="45"/>
      <c r="NC63" s="45"/>
      <c r="ND63" s="45"/>
      <c r="NE63" s="45"/>
      <c r="NF63" s="45"/>
      <c r="NG63" s="45"/>
      <c r="NH63" s="45"/>
      <c r="NI63" s="45"/>
      <c r="NJ63" s="45"/>
      <c r="NK63" s="45"/>
      <c r="NL63" s="45"/>
      <c r="NM63" s="45"/>
      <c r="NN63" s="45"/>
      <c r="NO63" s="45"/>
      <c r="NP63" s="45"/>
      <c r="NQ63" s="45"/>
      <c r="NR63" s="45"/>
      <c r="NS63" s="45"/>
      <c r="NT63" s="45"/>
      <c r="NU63" s="45"/>
      <c r="NV63" s="45"/>
      <c r="NW63" s="45"/>
      <c r="NX63" s="45"/>
      <c r="NY63" s="45"/>
      <c r="NZ63" s="45"/>
      <c r="OA63" s="45"/>
      <c r="OB63" s="45"/>
      <c r="OC63" s="45"/>
      <c r="OD63" s="45"/>
      <c r="OE63" s="45"/>
      <c r="OF63" s="45"/>
      <c r="OG63" s="45"/>
      <c r="OH63" s="45"/>
      <c r="OI63" s="45"/>
      <c r="OJ63" s="45"/>
      <c r="OK63" s="45"/>
      <c r="OL63" s="45"/>
      <c r="OM63" s="45"/>
      <c r="ON63" s="45"/>
      <c r="OO63" s="45"/>
      <c r="OP63" s="45"/>
      <c r="OQ63" s="45"/>
      <c r="OR63" s="45"/>
      <c r="OS63" s="45"/>
      <c r="OT63" s="45"/>
      <c r="OU63" s="45"/>
      <c r="OV63" s="45"/>
      <c r="OW63" s="45"/>
      <c r="OX63" s="45"/>
      <c r="OY63" s="45"/>
      <c r="OZ63" s="45"/>
      <c r="PA63" s="45"/>
      <c r="PB63" s="45"/>
      <c r="PC63" s="45"/>
      <c r="PD63" s="45"/>
      <c r="PE63" s="45"/>
      <c r="PF63" s="45"/>
      <c r="PG63" s="45"/>
      <c r="PH63" s="45"/>
      <c r="PI63" s="45"/>
      <c r="PJ63" s="45"/>
      <c r="PK63" s="45"/>
      <c r="PL63" s="45"/>
      <c r="PM63" s="45"/>
      <c r="PN63" s="45"/>
      <c r="PO63" s="45"/>
      <c r="PP63" s="45"/>
      <c r="PQ63" s="45"/>
      <c r="PR63" s="45"/>
      <c r="PS63" s="45"/>
      <c r="PT63" s="45"/>
      <c r="PU63" s="45"/>
      <c r="PV63" s="45"/>
      <c r="PW63" s="45"/>
      <c r="PX63" s="45"/>
      <c r="PY63" s="45"/>
      <c r="PZ63" s="45"/>
      <c r="QA63" s="45"/>
      <c r="QB63" s="45"/>
      <c r="QC63" s="45"/>
      <c r="QD63" s="45"/>
      <c r="QE63" s="45"/>
      <c r="QF63" s="45"/>
      <c r="QG63" s="45"/>
      <c r="QH63" s="45"/>
      <c r="QI63" s="45"/>
      <c r="QJ63" s="45"/>
      <c r="QK63" s="45"/>
      <c r="QL63" s="45"/>
      <c r="QM63" s="45"/>
      <c r="QN63" s="45"/>
      <c r="QO63" s="45"/>
      <c r="QP63" s="45"/>
      <c r="QQ63" s="45"/>
      <c r="QR63" s="45"/>
      <c r="QS63" s="45"/>
      <c r="QT63" s="45"/>
      <c r="QU63" s="45"/>
      <c r="QV63" s="45"/>
      <c r="QW63" s="45"/>
      <c r="QX63" s="45"/>
      <c r="QY63" s="45"/>
      <c r="QZ63" s="45"/>
      <c r="RA63" s="45"/>
      <c r="RB63" s="45"/>
      <c r="RC63" s="45"/>
      <c r="RD63" s="45"/>
      <c r="RE63" s="45"/>
      <c r="RF63" s="45"/>
      <c r="RG63" s="45"/>
      <c r="RH63" s="45"/>
      <c r="RI63" s="45"/>
      <c r="RJ63" s="45"/>
      <c r="RK63" s="45"/>
      <c r="RL63" s="45"/>
      <c r="RM63" s="45"/>
      <c r="RN63" s="45"/>
      <c r="RO63" s="45"/>
      <c r="RP63" s="45"/>
      <c r="RQ63" s="45"/>
      <c r="RR63" s="45"/>
      <c r="RS63" s="45"/>
      <c r="RT63" s="45"/>
      <c r="RU63" s="45"/>
      <c r="RV63" s="45"/>
      <c r="RW63" s="45"/>
      <c r="RX63" s="45"/>
      <c r="RY63" s="45"/>
      <c r="RZ63" s="45"/>
      <c r="SA63" s="45"/>
      <c r="SB63" s="45"/>
      <c r="SC63" s="45"/>
      <c r="SD63" s="45"/>
      <c r="SE63" s="45"/>
      <c r="SF63" s="45"/>
      <c r="SG63" s="45"/>
      <c r="SH63" s="45"/>
      <c r="SI63" s="45"/>
      <c r="SJ63" s="45"/>
      <c r="SK63" s="45"/>
      <c r="SL63" s="45"/>
      <c r="SM63" s="45"/>
      <c r="SN63" s="45"/>
      <c r="SO63" s="45"/>
      <c r="SP63" s="45"/>
      <c r="SQ63" s="45"/>
      <c r="SR63" s="45"/>
      <c r="SS63" s="45"/>
      <c r="ST63" s="45"/>
      <c r="SU63" s="45"/>
      <c r="SV63" s="45"/>
      <c r="SW63" s="45"/>
      <c r="SX63" s="45"/>
      <c r="SY63" s="45"/>
      <c r="SZ63" s="45"/>
      <c r="TA63" s="45"/>
      <c r="TB63" s="45"/>
      <c r="TC63" s="45"/>
      <c r="TD63" s="45"/>
      <c r="TE63" s="45"/>
      <c r="TF63" s="45"/>
      <c r="TG63" s="45"/>
      <c r="TH63" s="45"/>
      <c r="TI63" s="45"/>
      <c r="TJ63" s="45"/>
      <c r="TK63" s="45"/>
      <c r="TL63" s="45"/>
      <c r="TM63" s="45"/>
      <c r="TN63" s="45"/>
      <c r="TO63" s="45"/>
      <c r="TP63" s="45"/>
      <c r="TQ63" s="45"/>
      <c r="TR63" s="45"/>
      <c r="TS63" s="45"/>
      <c r="TT63" s="45"/>
      <c r="TU63" s="45"/>
      <c r="TV63" s="45"/>
      <c r="TW63" s="45"/>
      <c r="TX63" s="45"/>
      <c r="TY63" s="45"/>
      <c r="TZ63" s="45"/>
      <c r="UA63" s="45"/>
      <c r="UB63" s="45"/>
      <c r="UC63" s="45"/>
      <c r="UD63" s="45"/>
      <c r="UE63" s="45"/>
    </row>
    <row r="64" spans="1:551" x14ac:dyDescent="0.2">
      <c r="A64" t="s">
        <v>78</v>
      </c>
      <c r="B64" s="44">
        <v>19.96</v>
      </c>
      <c r="C64" s="44">
        <v>2245.5</v>
      </c>
      <c r="D64" s="45">
        <v>112.5</v>
      </c>
      <c r="E64" s="48">
        <v>34</v>
      </c>
      <c r="F64" s="44">
        <v>4.333333333333333</v>
      </c>
      <c r="G64" s="45">
        <f t="shared" si="1"/>
        <v>16575</v>
      </c>
      <c r="H64" s="45">
        <f t="shared" si="14"/>
        <v>13262.986616132057</v>
      </c>
      <c r="I64" s="47">
        <v>4.0595784212929031E-2</v>
      </c>
      <c r="J64" s="45">
        <f t="shared" si="2"/>
        <v>538.42134268746281</v>
      </c>
      <c r="K64" s="44">
        <f t="shared" si="3"/>
        <v>4.7859674905552252</v>
      </c>
      <c r="L64" s="44">
        <f t="shared" si="4"/>
        <v>15.174032509444775</v>
      </c>
      <c r="M64" s="44">
        <f t="shared" si="15"/>
        <v>2.1698866488506026</v>
      </c>
      <c r="N64" s="44">
        <f t="shared" si="16"/>
        <v>22.13</v>
      </c>
      <c r="O64" s="45">
        <f t="shared" si="17"/>
        <v>2489.625</v>
      </c>
      <c r="P64" s="44">
        <f>ROUND(N64/4.33,2)</f>
        <v>5.1100000000000003</v>
      </c>
      <c r="Q64" s="44">
        <f t="shared" si="18"/>
        <v>1.9726242262278209</v>
      </c>
      <c r="R64" s="46">
        <f t="shared" si="23"/>
        <v>21.93</v>
      </c>
      <c r="S64" s="45">
        <f t="shared" si="19"/>
        <v>2467.125</v>
      </c>
      <c r="T64" s="44"/>
      <c r="U64" s="44">
        <f t="shared" si="20"/>
        <v>0.13217903120856228</v>
      </c>
      <c r="V64" s="44">
        <f t="shared" si="21"/>
        <v>0.13558214299780724</v>
      </c>
      <c r="W64" s="44">
        <f t="shared" si="22"/>
        <v>22.07</v>
      </c>
      <c r="X64" s="44">
        <f>+W64/4.33</f>
        <v>5.096997690531178</v>
      </c>
      <c r="Y64" s="44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  <c r="MN64" s="45"/>
      <c r="MO64" s="45"/>
      <c r="MP64" s="45"/>
      <c r="MQ64" s="45"/>
      <c r="MR64" s="45"/>
      <c r="MS64" s="45"/>
      <c r="MT64" s="45"/>
      <c r="MU64" s="45"/>
      <c r="MV64" s="45"/>
      <c r="MW64" s="45"/>
      <c r="MX64" s="45"/>
      <c r="MY64" s="45"/>
      <c r="MZ64" s="45"/>
      <c r="NA64" s="45"/>
      <c r="NB64" s="45"/>
      <c r="NC64" s="45"/>
      <c r="ND64" s="45"/>
      <c r="NE64" s="45"/>
      <c r="NF64" s="45"/>
      <c r="NG64" s="45"/>
      <c r="NH64" s="45"/>
      <c r="NI64" s="45"/>
      <c r="NJ64" s="45"/>
      <c r="NK64" s="45"/>
      <c r="NL64" s="45"/>
      <c r="NM64" s="45"/>
      <c r="NN64" s="45"/>
      <c r="NO64" s="45"/>
      <c r="NP64" s="45"/>
      <c r="NQ64" s="45"/>
      <c r="NR64" s="45"/>
      <c r="NS64" s="45"/>
      <c r="NT64" s="45"/>
      <c r="NU64" s="45"/>
      <c r="NV64" s="45"/>
      <c r="NW64" s="45"/>
      <c r="NX64" s="45"/>
      <c r="NY64" s="45"/>
      <c r="NZ64" s="45"/>
      <c r="OA64" s="45"/>
      <c r="OB64" s="45"/>
      <c r="OC64" s="45"/>
      <c r="OD64" s="45"/>
      <c r="OE64" s="45"/>
      <c r="OF64" s="45"/>
      <c r="OG64" s="45"/>
      <c r="OH64" s="45"/>
      <c r="OI64" s="45"/>
      <c r="OJ64" s="45"/>
      <c r="OK64" s="45"/>
      <c r="OL64" s="45"/>
      <c r="OM64" s="45"/>
      <c r="ON64" s="45"/>
      <c r="OO64" s="45"/>
      <c r="OP64" s="45"/>
      <c r="OQ64" s="45"/>
      <c r="OR64" s="45"/>
      <c r="OS64" s="45"/>
      <c r="OT64" s="45"/>
      <c r="OU64" s="45"/>
      <c r="OV64" s="45"/>
      <c r="OW64" s="45"/>
      <c r="OX64" s="45"/>
      <c r="OY64" s="45"/>
      <c r="OZ64" s="45"/>
      <c r="PA64" s="45"/>
      <c r="PB64" s="45"/>
      <c r="PC64" s="45"/>
      <c r="PD64" s="45"/>
      <c r="PE64" s="45"/>
      <c r="PF64" s="45"/>
      <c r="PG64" s="45"/>
      <c r="PH64" s="45"/>
      <c r="PI64" s="45"/>
      <c r="PJ64" s="45"/>
      <c r="PK64" s="45"/>
      <c r="PL64" s="45"/>
      <c r="PM64" s="45"/>
      <c r="PN64" s="45"/>
      <c r="PO64" s="45"/>
      <c r="PP64" s="45"/>
      <c r="PQ64" s="45"/>
      <c r="PR64" s="45"/>
      <c r="PS64" s="45"/>
      <c r="PT64" s="45"/>
      <c r="PU64" s="45"/>
      <c r="PV64" s="45"/>
      <c r="PW64" s="45"/>
      <c r="PX64" s="45"/>
      <c r="PY64" s="45"/>
      <c r="PZ64" s="45"/>
      <c r="QA64" s="45"/>
      <c r="QB64" s="45"/>
      <c r="QC64" s="45"/>
      <c r="QD64" s="45"/>
      <c r="QE64" s="45"/>
      <c r="QF64" s="45"/>
      <c r="QG64" s="45"/>
      <c r="QH64" s="45"/>
      <c r="QI64" s="45"/>
      <c r="QJ64" s="45"/>
      <c r="QK64" s="45"/>
      <c r="QL64" s="45"/>
      <c r="QM64" s="45"/>
      <c r="QN64" s="45"/>
      <c r="QO64" s="45"/>
      <c r="QP64" s="45"/>
      <c r="QQ64" s="45"/>
      <c r="QR64" s="45"/>
      <c r="QS64" s="45"/>
      <c r="QT64" s="45"/>
      <c r="QU64" s="45"/>
      <c r="QV64" s="45"/>
      <c r="QW64" s="45"/>
      <c r="QX64" s="45"/>
      <c r="QY64" s="45"/>
      <c r="QZ64" s="45"/>
      <c r="RA64" s="45"/>
      <c r="RB64" s="45"/>
      <c r="RC64" s="45"/>
      <c r="RD64" s="45"/>
      <c r="RE64" s="45"/>
      <c r="RF64" s="45"/>
      <c r="RG64" s="45"/>
      <c r="RH64" s="45"/>
      <c r="RI64" s="45"/>
      <c r="RJ64" s="45"/>
      <c r="RK64" s="45"/>
      <c r="RL64" s="45"/>
      <c r="RM64" s="45"/>
      <c r="RN64" s="45"/>
      <c r="RO64" s="45"/>
      <c r="RP64" s="45"/>
      <c r="RQ64" s="45"/>
      <c r="RR64" s="45"/>
      <c r="RS64" s="45"/>
      <c r="RT64" s="45"/>
      <c r="RU64" s="45"/>
      <c r="RV64" s="45"/>
      <c r="RW64" s="45"/>
      <c r="RX64" s="45"/>
      <c r="RY64" s="45"/>
      <c r="RZ64" s="45"/>
      <c r="SA64" s="45"/>
      <c r="SB64" s="45"/>
      <c r="SC64" s="45"/>
      <c r="SD64" s="45"/>
      <c r="SE64" s="45"/>
      <c r="SF64" s="45"/>
      <c r="SG64" s="45"/>
      <c r="SH64" s="45"/>
      <c r="SI64" s="45"/>
      <c r="SJ64" s="45"/>
      <c r="SK64" s="45"/>
      <c r="SL64" s="45"/>
      <c r="SM64" s="45"/>
      <c r="SN64" s="45"/>
      <c r="SO64" s="45"/>
      <c r="SP64" s="45"/>
      <c r="SQ64" s="45"/>
      <c r="SR64" s="45"/>
      <c r="SS64" s="45"/>
      <c r="ST64" s="45"/>
      <c r="SU64" s="45"/>
      <c r="SV64" s="45"/>
      <c r="SW64" s="45"/>
      <c r="SX64" s="45"/>
      <c r="SY64" s="45"/>
      <c r="SZ64" s="45"/>
      <c r="TA64" s="45"/>
      <c r="TB64" s="45"/>
      <c r="TC64" s="45"/>
      <c r="TD64" s="45"/>
      <c r="TE64" s="45"/>
      <c r="TF64" s="45"/>
      <c r="TG64" s="45"/>
      <c r="TH64" s="45"/>
      <c r="TI64" s="45"/>
      <c r="TJ64" s="45"/>
      <c r="TK64" s="45"/>
      <c r="TL64" s="45"/>
      <c r="TM64" s="45"/>
      <c r="TN64" s="45"/>
      <c r="TO64" s="45"/>
      <c r="TP64" s="45"/>
      <c r="TQ64" s="45"/>
      <c r="TR64" s="45"/>
      <c r="TS64" s="45"/>
      <c r="TT64" s="45"/>
      <c r="TU64" s="45"/>
      <c r="TV64" s="45"/>
      <c r="TW64" s="45"/>
      <c r="TX64" s="45"/>
      <c r="TY64" s="45"/>
      <c r="TZ64" s="45"/>
      <c r="UA64" s="45"/>
      <c r="UB64" s="45"/>
      <c r="UC64" s="45"/>
      <c r="UD64" s="45"/>
      <c r="UE64" s="45"/>
    </row>
    <row r="65" spans="1:551" x14ac:dyDescent="0.2">
      <c r="A65" s="49" t="s">
        <v>79</v>
      </c>
      <c r="B65" s="50">
        <v>15.54</v>
      </c>
      <c r="C65" s="50">
        <v>62.16</v>
      </c>
      <c r="D65" s="52">
        <v>4</v>
      </c>
      <c r="E65" s="51">
        <v>34</v>
      </c>
      <c r="F65" s="50">
        <v>1</v>
      </c>
      <c r="G65" s="52">
        <f t="shared" si="1"/>
        <v>136</v>
      </c>
      <c r="H65" s="52">
        <f t="shared" si="14"/>
        <v>108.82450556826302</v>
      </c>
      <c r="I65" s="53">
        <v>4.0595784212929031E-2</v>
      </c>
      <c r="J65" s="52">
        <f t="shared" si="2"/>
        <v>4.4178161451278992</v>
      </c>
      <c r="K65" s="50">
        <f t="shared" si="3"/>
        <v>1.1044540362819748</v>
      </c>
      <c r="L65" s="50">
        <f t="shared" si="4"/>
        <v>14.435545963718024</v>
      </c>
      <c r="M65" s="50">
        <f t="shared" si="15"/>
        <v>2.0642830728116772</v>
      </c>
      <c r="N65" s="50">
        <f t="shared" si="16"/>
        <v>17.600000000000001</v>
      </c>
      <c r="O65" s="52">
        <f t="shared" si="17"/>
        <v>70.400000000000006</v>
      </c>
      <c r="P65" s="52"/>
      <c r="Q65" s="44">
        <f t="shared" si="18"/>
        <v>1.8766209752833432</v>
      </c>
      <c r="R65" s="46">
        <f t="shared" si="23"/>
        <v>17.420000000000002</v>
      </c>
      <c r="S65" s="45">
        <f t="shared" si="19"/>
        <v>69.680000000000007</v>
      </c>
      <c r="T65" s="54"/>
      <c r="U65" s="44">
        <f t="shared" si="20"/>
        <v>3.0502853355822059E-2</v>
      </c>
      <c r="V65" s="44">
        <f t="shared" si="21"/>
        <v>3.1288186845647818E-2</v>
      </c>
      <c r="W65" s="44">
        <f t="shared" si="22"/>
        <v>17.45</v>
      </c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</row>
    <row r="66" spans="1:551" x14ac:dyDescent="0.2">
      <c r="A66" t="s">
        <v>80</v>
      </c>
      <c r="B66" s="44">
        <f>+B67*2</f>
        <v>485.3</v>
      </c>
      <c r="C66" s="44">
        <v>4853.0000000000009</v>
      </c>
      <c r="D66" s="45">
        <v>10</v>
      </c>
      <c r="E66" s="48">
        <v>613</v>
      </c>
      <c r="F66" s="44">
        <f>+F67*2</f>
        <v>8.6666666666666661</v>
      </c>
      <c r="G66" s="45">
        <f t="shared" si="1"/>
        <v>53126.666666666664</v>
      </c>
      <c r="H66" s="45">
        <f t="shared" si="14"/>
        <v>42510.906121249413</v>
      </c>
      <c r="I66" s="47">
        <v>4.0595784212929031E-2</v>
      </c>
      <c r="J66" s="45">
        <f t="shared" si="2"/>
        <v>1725.763571594325</v>
      </c>
      <c r="K66" s="44">
        <f t="shared" si="3"/>
        <v>172.57635715943249</v>
      </c>
      <c r="L66" s="44">
        <f t="shared" si="4"/>
        <v>312.72364284056755</v>
      </c>
      <c r="M66" s="44">
        <f t="shared" si="15"/>
        <v>44.719480926201157</v>
      </c>
      <c r="N66" s="44">
        <f t="shared" si="16"/>
        <v>530.02</v>
      </c>
      <c r="O66" s="45">
        <f t="shared" si="17"/>
        <v>5300.2</v>
      </c>
      <c r="P66" s="45"/>
      <c r="Q66" s="44">
        <f t="shared" si="18"/>
        <v>40.654073569273784</v>
      </c>
      <c r="R66" s="46">
        <f t="shared" si="23"/>
        <v>525.95000000000005</v>
      </c>
      <c r="S66" s="45">
        <f t="shared" si="19"/>
        <v>5259.5</v>
      </c>
      <c r="T66" s="45"/>
      <c r="U66" s="44">
        <f t="shared" si="20"/>
        <v>4.7662203606381564</v>
      </c>
      <c r="V66" s="44">
        <f t="shared" si="21"/>
        <v>4.8889325680974007</v>
      </c>
      <c r="W66" s="44">
        <f t="shared" si="22"/>
        <v>530.84</v>
      </c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</row>
    <row r="67" spans="1:551" x14ac:dyDescent="0.2">
      <c r="A67" t="s">
        <v>81</v>
      </c>
      <c r="B67" s="44">
        <v>242.65</v>
      </c>
      <c r="C67" s="44">
        <v>105843.96999999997</v>
      </c>
      <c r="D67" s="45">
        <v>436.2001648464867</v>
      </c>
      <c r="E67" s="48">
        <v>613</v>
      </c>
      <c r="F67" s="44">
        <v>4.333333333333333</v>
      </c>
      <c r="G67" s="45">
        <f t="shared" si="1"/>
        <v>1158693.0378872175</v>
      </c>
      <c r="H67" s="45">
        <f t="shared" si="14"/>
        <v>927163.21289312572</v>
      </c>
      <c r="I67" s="47">
        <v>4.0595784212929031E-2</v>
      </c>
      <c r="J67" s="45">
        <f t="shared" si="2"/>
        <v>37638.917720775309</v>
      </c>
      <c r="K67" s="44">
        <f t="shared" si="3"/>
        <v>86.288178579716245</v>
      </c>
      <c r="L67" s="44">
        <f t="shared" si="4"/>
        <v>156.36182142028377</v>
      </c>
      <c r="M67" s="44">
        <f t="shared" si="15"/>
        <v>22.359740463100579</v>
      </c>
      <c r="N67" s="44">
        <f t="shared" si="16"/>
        <v>265.01</v>
      </c>
      <c r="O67" s="45">
        <f t="shared" si="17"/>
        <v>115597.40568596743</v>
      </c>
      <c r="P67" s="44">
        <f>ROUND(N67/4.33,2)</f>
        <v>61.2</v>
      </c>
      <c r="Q67" s="44">
        <f t="shared" si="18"/>
        <v>20.327036784636892</v>
      </c>
      <c r="R67" s="46">
        <f t="shared" si="23"/>
        <v>262.98</v>
      </c>
      <c r="S67" s="45">
        <f t="shared" si="19"/>
        <v>114711.91935132908</v>
      </c>
      <c r="T67" s="44">
        <f>ROUND(R67/4.33,2)</f>
        <v>60.73</v>
      </c>
      <c r="U67" s="44">
        <f t="shared" si="20"/>
        <v>2.3831101803190782</v>
      </c>
      <c r="V67" s="44">
        <f t="shared" si="21"/>
        <v>2.4444662840487004</v>
      </c>
      <c r="W67" s="44">
        <f t="shared" si="22"/>
        <v>265.42</v>
      </c>
      <c r="X67" s="44">
        <f>ROUND(W67/4.33,2)</f>
        <v>61.3</v>
      </c>
      <c r="Y67" s="44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</row>
    <row r="68" spans="1:551" x14ac:dyDescent="0.2">
      <c r="A68" t="s">
        <v>82</v>
      </c>
      <c r="B68" s="44">
        <v>121.61</v>
      </c>
      <c r="C68" s="44">
        <v>111935.40999999997</v>
      </c>
      <c r="D68" s="45">
        <v>920.44576926239642</v>
      </c>
      <c r="E68" s="48">
        <v>613</v>
      </c>
      <c r="F68" s="44">
        <v>2.1666666666666665</v>
      </c>
      <c r="G68" s="45">
        <f t="shared" si="1"/>
        <v>1222505.3892086728</v>
      </c>
      <c r="H68" s="45">
        <f t="shared" si="14"/>
        <v>978224.5921703733</v>
      </c>
      <c r="I68" s="47">
        <v>4.0595784212929031E-2</v>
      </c>
      <c r="J68" s="45">
        <f t="shared" si="2"/>
        <v>39711.79445552898</v>
      </c>
      <c r="K68" s="44">
        <f t="shared" si="3"/>
        <v>43.144089289858123</v>
      </c>
      <c r="L68" s="44">
        <f t="shared" si="4"/>
        <v>78.465910710141884</v>
      </c>
      <c r="M68" s="44">
        <f t="shared" si="15"/>
        <v>11.220625231550288</v>
      </c>
      <c r="N68" s="44">
        <f t="shared" si="16"/>
        <v>132.83000000000001</v>
      </c>
      <c r="O68" s="45">
        <f t="shared" si="17"/>
        <v>122262.81153112413</v>
      </c>
      <c r="P68" s="45"/>
      <c r="Q68" s="44">
        <f t="shared" si="18"/>
        <v>10.200568392318445</v>
      </c>
      <c r="R68" s="46">
        <f t="shared" si="23"/>
        <v>131.81</v>
      </c>
      <c r="S68" s="45">
        <f t="shared" si="19"/>
        <v>121323.95684647647</v>
      </c>
      <c r="T68" s="44"/>
      <c r="U68" s="44">
        <f t="shared" si="20"/>
        <v>1.1915550901595391</v>
      </c>
      <c r="V68" s="44">
        <f t="shared" si="21"/>
        <v>1.2222331420243502</v>
      </c>
      <c r="W68" s="44">
        <f t="shared" si="22"/>
        <v>133.03</v>
      </c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  <c r="OG68" s="45"/>
      <c r="OH68" s="45"/>
      <c r="OI68" s="45"/>
      <c r="OJ68" s="45"/>
      <c r="OK68" s="45"/>
      <c r="OL68" s="45"/>
      <c r="OM68" s="45"/>
      <c r="ON68" s="45"/>
      <c r="OO68" s="45"/>
      <c r="OP68" s="45"/>
      <c r="OQ68" s="45"/>
      <c r="OR68" s="45"/>
      <c r="OS68" s="45"/>
      <c r="OT68" s="45"/>
      <c r="OU68" s="45"/>
      <c r="OV68" s="45"/>
      <c r="OW68" s="45"/>
      <c r="OX68" s="45"/>
      <c r="OY68" s="45"/>
      <c r="OZ68" s="45"/>
      <c r="PA68" s="45"/>
      <c r="PB68" s="45"/>
      <c r="PC68" s="45"/>
      <c r="PD68" s="45"/>
      <c r="PE68" s="45"/>
      <c r="PF68" s="45"/>
      <c r="PG68" s="45"/>
      <c r="PH68" s="45"/>
      <c r="PI68" s="45"/>
      <c r="PJ68" s="45"/>
      <c r="PK68" s="45"/>
      <c r="PL68" s="45"/>
      <c r="PM68" s="45"/>
      <c r="PN68" s="45"/>
      <c r="PO68" s="45"/>
      <c r="PP68" s="45"/>
      <c r="PQ68" s="45"/>
      <c r="PR68" s="45"/>
      <c r="PS68" s="45"/>
      <c r="PT68" s="45"/>
      <c r="PU68" s="45"/>
      <c r="PV68" s="45"/>
      <c r="PW68" s="45"/>
      <c r="PX68" s="45"/>
      <c r="PY68" s="45"/>
      <c r="PZ68" s="45"/>
      <c r="QA68" s="45"/>
      <c r="QB68" s="45"/>
      <c r="QC68" s="45"/>
      <c r="QD68" s="45"/>
      <c r="QE68" s="45"/>
      <c r="QF68" s="45"/>
      <c r="QG68" s="45"/>
      <c r="QH68" s="45"/>
      <c r="QI68" s="45"/>
      <c r="QJ68" s="45"/>
      <c r="QK68" s="45"/>
      <c r="QL68" s="45"/>
      <c r="QM68" s="45"/>
      <c r="QN68" s="45"/>
      <c r="QO68" s="45"/>
      <c r="QP68" s="45"/>
      <c r="QQ68" s="45"/>
      <c r="QR68" s="45"/>
      <c r="QS68" s="45"/>
      <c r="QT68" s="45"/>
      <c r="QU68" s="45"/>
      <c r="QV68" s="45"/>
      <c r="QW68" s="45"/>
      <c r="QX68" s="45"/>
      <c r="QY68" s="45"/>
      <c r="QZ68" s="45"/>
      <c r="RA68" s="45"/>
      <c r="RB68" s="45"/>
      <c r="RC68" s="45"/>
      <c r="RD68" s="45"/>
      <c r="RE68" s="45"/>
      <c r="RF68" s="45"/>
      <c r="RG68" s="45"/>
      <c r="RH68" s="45"/>
      <c r="RI68" s="45"/>
      <c r="RJ68" s="45"/>
      <c r="RK68" s="45"/>
      <c r="RL68" s="45"/>
      <c r="RM68" s="45"/>
      <c r="RN68" s="45"/>
      <c r="RO68" s="45"/>
      <c r="RP68" s="45"/>
      <c r="RQ68" s="45"/>
      <c r="RR68" s="45"/>
      <c r="RS68" s="45"/>
      <c r="RT68" s="45"/>
      <c r="RU68" s="45"/>
      <c r="RV68" s="45"/>
      <c r="RW68" s="45"/>
      <c r="RX68" s="45"/>
      <c r="RY68" s="45"/>
      <c r="RZ68" s="45"/>
      <c r="SA68" s="45"/>
      <c r="SB68" s="45"/>
      <c r="SC68" s="45"/>
      <c r="SD68" s="45"/>
      <c r="SE68" s="45"/>
      <c r="SF68" s="45"/>
      <c r="SG68" s="45"/>
      <c r="SH68" s="45"/>
      <c r="SI68" s="45"/>
      <c r="SJ68" s="45"/>
      <c r="SK68" s="45"/>
      <c r="SL68" s="45"/>
      <c r="SM68" s="45"/>
      <c r="SN68" s="45"/>
      <c r="SO68" s="45"/>
      <c r="SP68" s="45"/>
      <c r="SQ68" s="45"/>
      <c r="SR68" s="45"/>
      <c r="SS68" s="45"/>
      <c r="ST68" s="45"/>
      <c r="SU68" s="45"/>
      <c r="SV68" s="45"/>
      <c r="SW68" s="45"/>
      <c r="SX68" s="45"/>
      <c r="SY68" s="45"/>
      <c r="SZ68" s="45"/>
      <c r="TA68" s="45"/>
      <c r="TB68" s="45"/>
      <c r="TC68" s="45"/>
      <c r="TD68" s="45"/>
      <c r="TE68" s="45"/>
      <c r="TF68" s="45"/>
      <c r="TG68" s="45"/>
      <c r="TH68" s="45"/>
      <c r="TI68" s="45"/>
      <c r="TJ68" s="45"/>
      <c r="TK68" s="45"/>
      <c r="TL68" s="45"/>
      <c r="TM68" s="45"/>
      <c r="TN68" s="45"/>
      <c r="TO68" s="45"/>
      <c r="TP68" s="45"/>
      <c r="TQ68" s="45"/>
      <c r="TR68" s="45"/>
      <c r="TS68" s="45"/>
      <c r="TT68" s="45"/>
      <c r="TU68" s="45"/>
      <c r="TV68" s="45"/>
      <c r="TW68" s="45"/>
      <c r="TX68" s="45"/>
      <c r="TY68" s="45"/>
      <c r="TZ68" s="45"/>
      <c r="UA68" s="45"/>
      <c r="UB68" s="45"/>
      <c r="UC68" s="45"/>
      <c r="UD68" s="45"/>
      <c r="UE68" s="45"/>
    </row>
    <row r="69" spans="1:551" x14ac:dyDescent="0.2">
      <c r="A69" t="s">
        <v>83</v>
      </c>
      <c r="B69" s="44">
        <v>56.04</v>
      </c>
      <c r="C69" s="44">
        <v>9302.6399999999976</v>
      </c>
      <c r="D69" s="45">
        <v>166</v>
      </c>
      <c r="E69" s="48">
        <v>613</v>
      </c>
      <c r="F69" s="44">
        <v>1</v>
      </c>
      <c r="G69" s="45">
        <f t="shared" si="1"/>
        <v>101758</v>
      </c>
      <c r="H69" s="45">
        <f t="shared" si="14"/>
        <v>81424.735570700796</v>
      </c>
      <c r="I69" s="47">
        <v>4.0595784212929031E-2</v>
      </c>
      <c r="J69" s="45">
        <f t="shared" si="2"/>
        <v>3305.5009948229763</v>
      </c>
      <c r="K69" s="44">
        <f t="shared" si="3"/>
        <v>19.912656595319135</v>
      </c>
      <c r="L69" s="44">
        <f t="shared" si="4"/>
        <v>36.127343404680865</v>
      </c>
      <c r="M69" s="44">
        <f t="shared" si="15"/>
        <v>5.1662101068693635</v>
      </c>
      <c r="N69" s="44">
        <f t="shared" si="16"/>
        <v>61.21</v>
      </c>
      <c r="O69" s="45">
        <f t="shared" si="17"/>
        <v>10160.86</v>
      </c>
      <c r="P69" s="45"/>
      <c r="Q69" s="44">
        <f t="shared" si="18"/>
        <v>4.696554642608513</v>
      </c>
      <c r="R69" s="46">
        <f t="shared" si="23"/>
        <v>60.74</v>
      </c>
      <c r="S69" s="45">
        <f t="shared" si="19"/>
        <v>10082.84</v>
      </c>
      <c r="T69" s="45"/>
      <c r="U69" s="44">
        <f t="shared" si="20"/>
        <v>0.54994850315055654</v>
      </c>
      <c r="V69" s="44">
        <f t="shared" si="21"/>
        <v>0.56410760401123861</v>
      </c>
      <c r="W69" s="44">
        <f t="shared" si="22"/>
        <v>61.3</v>
      </c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</row>
    <row r="70" spans="1:551" x14ac:dyDescent="0.2">
      <c r="A70" t="s">
        <v>84</v>
      </c>
      <c r="B70" s="44">
        <v>24.9</v>
      </c>
      <c r="C70" s="44">
        <v>37812.33</v>
      </c>
      <c r="D70" s="45">
        <v>1518.5674698795183</v>
      </c>
      <c r="E70" s="48"/>
      <c r="F70" s="44"/>
      <c r="G70" s="45">
        <f t="shared" si="1"/>
        <v>0</v>
      </c>
      <c r="H70" s="45">
        <f t="shared" si="14"/>
        <v>0</v>
      </c>
      <c r="I70" s="47">
        <v>4.0595784212929031E-2</v>
      </c>
      <c r="J70" s="45">
        <f t="shared" si="2"/>
        <v>0</v>
      </c>
      <c r="K70" s="44">
        <f t="shared" si="3"/>
        <v>0</v>
      </c>
      <c r="L70" s="44">
        <f t="shared" si="4"/>
        <v>24.9</v>
      </c>
      <c r="M70" s="44">
        <f t="shared" si="15"/>
        <v>3.5606999999999993</v>
      </c>
      <c r="N70" s="44">
        <f t="shared" si="16"/>
        <v>28.46</v>
      </c>
      <c r="O70" s="45">
        <f t="shared" si="17"/>
        <v>43218.430192771091</v>
      </c>
      <c r="P70" s="45"/>
      <c r="Q70" s="44">
        <f t="shared" si="18"/>
        <v>3.2370000000000001</v>
      </c>
      <c r="R70" s="46">
        <f t="shared" si="23"/>
        <v>28.14</v>
      </c>
      <c r="S70" s="45">
        <f t="shared" si="19"/>
        <v>42732.488602409649</v>
      </c>
      <c r="T70" s="45"/>
      <c r="U70" s="44">
        <f t="shared" si="20"/>
        <v>0</v>
      </c>
      <c r="V70" s="44">
        <f t="shared" si="21"/>
        <v>0</v>
      </c>
      <c r="W70" s="44">
        <f t="shared" si="22"/>
        <v>28.14</v>
      </c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  <c r="LC70" s="45"/>
      <c r="LD70" s="45"/>
      <c r="LE70" s="45"/>
      <c r="LF70" s="45"/>
      <c r="LG70" s="45"/>
      <c r="LH70" s="45"/>
      <c r="LI70" s="45"/>
      <c r="LJ70" s="45"/>
      <c r="LK70" s="45"/>
      <c r="LL70" s="45"/>
      <c r="LM70" s="45"/>
      <c r="LN70" s="45"/>
      <c r="LO70" s="45"/>
      <c r="LP70" s="45"/>
      <c r="LQ70" s="45"/>
      <c r="LR70" s="45"/>
      <c r="LS70" s="45"/>
      <c r="LT70" s="45"/>
      <c r="LU70" s="45"/>
      <c r="LV70" s="45"/>
      <c r="LW70" s="45"/>
      <c r="LX70" s="45"/>
      <c r="LY70" s="45"/>
      <c r="LZ70" s="45"/>
      <c r="MA70" s="45"/>
      <c r="MB70" s="45"/>
      <c r="MC70" s="45"/>
      <c r="MD70" s="45"/>
      <c r="ME70" s="45"/>
      <c r="MF70" s="45"/>
      <c r="MG70" s="45"/>
      <c r="MH70" s="45"/>
      <c r="MI70" s="45"/>
      <c r="MJ70" s="45"/>
      <c r="MK70" s="45"/>
      <c r="ML70" s="45"/>
      <c r="MM70" s="45"/>
      <c r="MN70" s="45"/>
      <c r="MO70" s="45"/>
      <c r="MP70" s="45"/>
      <c r="MQ70" s="45"/>
      <c r="MR70" s="45"/>
      <c r="MS70" s="45"/>
      <c r="MT70" s="45"/>
      <c r="MU70" s="45"/>
      <c r="MV70" s="45"/>
      <c r="MW70" s="45"/>
      <c r="MX70" s="45"/>
      <c r="MY70" s="45"/>
      <c r="MZ70" s="45"/>
      <c r="NA70" s="45"/>
      <c r="NB70" s="45"/>
      <c r="NC70" s="45"/>
      <c r="ND70" s="45"/>
      <c r="NE70" s="45"/>
      <c r="NF70" s="45"/>
      <c r="NG70" s="45"/>
      <c r="NH70" s="45"/>
      <c r="NI70" s="45"/>
      <c r="NJ70" s="45"/>
      <c r="NK70" s="45"/>
      <c r="NL70" s="45"/>
      <c r="NM70" s="45"/>
      <c r="NN70" s="45"/>
      <c r="NO70" s="45"/>
      <c r="NP70" s="45"/>
      <c r="NQ70" s="45"/>
      <c r="NR70" s="45"/>
      <c r="NS70" s="45"/>
      <c r="NT70" s="45"/>
      <c r="NU70" s="45"/>
      <c r="NV70" s="45"/>
      <c r="NW70" s="45"/>
      <c r="NX70" s="45"/>
      <c r="NY70" s="45"/>
      <c r="NZ70" s="45"/>
      <c r="OA70" s="45"/>
      <c r="OB70" s="45"/>
      <c r="OC70" s="45"/>
      <c r="OD70" s="45"/>
      <c r="OE70" s="45"/>
      <c r="OF70" s="45"/>
      <c r="OG70" s="45"/>
      <c r="OH70" s="45"/>
      <c r="OI70" s="45"/>
      <c r="OJ70" s="45"/>
      <c r="OK70" s="45"/>
      <c r="OL70" s="45"/>
      <c r="OM70" s="45"/>
      <c r="ON70" s="45"/>
      <c r="OO70" s="45"/>
      <c r="OP70" s="45"/>
      <c r="OQ70" s="45"/>
      <c r="OR70" s="45"/>
      <c r="OS70" s="45"/>
      <c r="OT70" s="45"/>
      <c r="OU70" s="45"/>
      <c r="OV70" s="45"/>
      <c r="OW70" s="45"/>
      <c r="OX70" s="45"/>
      <c r="OY70" s="45"/>
      <c r="OZ70" s="45"/>
      <c r="PA70" s="45"/>
      <c r="PB70" s="45"/>
      <c r="PC70" s="45"/>
      <c r="PD70" s="45"/>
      <c r="PE70" s="45"/>
      <c r="PF70" s="45"/>
      <c r="PG70" s="45"/>
      <c r="PH70" s="45"/>
      <c r="PI70" s="45"/>
      <c r="PJ70" s="45"/>
      <c r="PK70" s="45"/>
      <c r="PL70" s="45"/>
      <c r="PM70" s="45"/>
      <c r="PN70" s="45"/>
      <c r="PO70" s="45"/>
      <c r="PP70" s="45"/>
      <c r="PQ70" s="45"/>
      <c r="PR70" s="45"/>
      <c r="PS70" s="45"/>
      <c r="PT70" s="45"/>
      <c r="PU70" s="45"/>
      <c r="PV70" s="45"/>
      <c r="PW70" s="45"/>
      <c r="PX70" s="45"/>
      <c r="PY70" s="45"/>
      <c r="PZ70" s="45"/>
      <c r="QA70" s="45"/>
      <c r="QB70" s="45"/>
      <c r="QC70" s="45"/>
      <c r="QD70" s="45"/>
      <c r="QE70" s="45"/>
      <c r="QF70" s="45"/>
      <c r="QG70" s="45"/>
      <c r="QH70" s="45"/>
      <c r="QI70" s="45"/>
      <c r="QJ70" s="45"/>
      <c r="QK70" s="45"/>
      <c r="QL70" s="45"/>
      <c r="QM70" s="45"/>
      <c r="QN70" s="45"/>
      <c r="QO70" s="45"/>
      <c r="QP70" s="45"/>
      <c r="QQ70" s="45"/>
      <c r="QR70" s="45"/>
      <c r="QS70" s="45"/>
      <c r="QT70" s="45"/>
      <c r="QU70" s="45"/>
      <c r="QV70" s="45"/>
      <c r="QW70" s="45"/>
      <c r="QX70" s="45"/>
      <c r="QY70" s="45"/>
      <c r="QZ70" s="45"/>
      <c r="RA70" s="45"/>
      <c r="RB70" s="45"/>
      <c r="RC70" s="45"/>
      <c r="RD70" s="45"/>
      <c r="RE70" s="45"/>
      <c r="RF70" s="45"/>
      <c r="RG70" s="45"/>
      <c r="RH70" s="45"/>
      <c r="RI70" s="45"/>
      <c r="RJ70" s="45"/>
      <c r="RK70" s="45"/>
      <c r="RL70" s="45"/>
      <c r="RM70" s="45"/>
      <c r="RN70" s="45"/>
      <c r="RO70" s="45"/>
      <c r="RP70" s="45"/>
      <c r="RQ70" s="45"/>
      <c r="RR70" s="45"/>
      <c r="RS70" s="45"/>
      <c r="RT70" s="45"/>
      <c r="RU70" s="45"/>
      <c r="RV70" s="45"/>
      <c r="RW70" s="45"/>
      <c r="RX70" s="45"/>
      <c r="RY70" s="45"/>
      <c r="RZ70" s="45"/>
      <c r="SA70" s="45"/>
      <c r="SB70" s="45"/>
      <c r="SC70" s="45"/>
      <c r="SD70" s="45"/>
      <c r="SE70" s="45"/>
      <c r="SF70" s="45"/>
      <c r="SG70" s="45"/>
      <c r="SH70" s="45"/>
      <c r="SI70" s="45"/>
      <c r="SJ70" s="45"/>
      <c r="SK70" s="45"/>
      <c r="SL70" s="45"/>
      <c r="SM70" s="45"/>
      <c r="SN70" s="45"/>
      <c r="SO70" s="45"/>
      <c r="SP70" s="45"/>
      <c r="SQ70" s="45"/>
      <c r="SR70" s="45"/>
      <c r="SS70" s="45"/>
      <c r="ST70" s="45"/>
      <c r="SU70" s="45"/>
      <c r="SV70" s="45"/>
      <c r="SW70" s="45"/>
      <c r="SX70" s="45"/>
      <c r="SY70" s="45"/>
      <c r="SZ70" s="45"/>
      <c r="TA70" s="45"/>
      <c r="TB70" s="45"/>
      <c r="TC70" s="45"/>
      <c r="TD70" s="45"/>
      <c r="TE70" s="45"/>
      <c r="TF70" s="45"/>
      <c r="TG70" s="45"/>
      <c r="TH70" s="45"/>
      <c r="TI70" s="45"/>
      <c r="TJ70" s="45"/>
      <c r="TK70" s="45"/>
      <c r="TL70" s="45"/>
      <c r="TM70" s="45"/>
      <c r="TN70" s="45"/>
      <c r="TO70" s="45"/>
      <c r="TP70" s="45"/>
      <c r="TQ70" s="45"/>
      <c r="TR70" s="45"/>
      <c r="TS70" s="45"/>
      <c r="TT70" s="45"/>
      <c r="TU70" s="45"/>
      <c r="TV70" s="45"/>
      <c r="TW70" s="45"/>
      <c r="TX70" s="45"/>
      <c r="TY70" s="45"/>
      <c r="TZ70" s="45"/>
      <c r="UA70" s="45"/>
      <c r="UB70" s="45"/>
      <c r="UC70" s="45"/>
      <c r="UD70" s="45"/>
      <c r="UE70" s="45"/>
    </row>
    <row r="71" spans="1:551" x14ac:dyDescent="0.2">
      <c r="A71" t="s">
        <v>85</v>
      </c>
      <c r="B71" s="44">
        <v>24.9</v>
      </c>
      <c r="C71" s="44">
        <v>636.15000000000009</v>
      </c>
      <c r="D71" s="45">
        <v>25.548192771084338</v>
      </c>
      <c r="E71" s="48"/>
      <c r="F71" s="44"/>
      <c r="G71" s="45">
        <f t="shared" si="1"/>
        <v>0</v>
      </c>
      <c r="H71" s="45">
        <f t="shared" si="14"/>
        <v>0</v>
      </c>
      <c r="I71" s="47">
        <v>4.0595784212929031E-2</v>
      </c>
      <c r="J71" s="45">
        <f t="shared" si="2"/>
        <v>0</v>
      </c>
      <c r="K71" s="44">
        <f t="shared" si="3"/>
        <v>0</v>
      </c>
      <c r="L71" s="44">
        <f t="shared" si="4"/>
        <v>24.9</v>
      </c>
      <c r="M71" s="44">
        <f t="shared" si="15"/>
        <v>3.5606999999999993</v>
      </c>
      <c r="N71" s="44">
        <f t="shared" si="16"/>
        <v>28.46</v>
      </c>
      <c r="O71" s="45">
        <f t="shared" si="17"/>
        <v>727.10156626506023</v>
      </c>
      <c r="P71" s="45"/>
      <c r="Q71" s="44">
        <f t="shared" si="18"/>
        <v>3.2370000000000001</v>
      </c>
      <c r="R71" s="46">
        <f t="shared" si="23"/>
        <v>28.14</v>
      </c>
      <c r="S71" s="45">
        <f t="shared" si="19"/>
        <v>718.92614457831326</v>
      </c>
      <c r="T71" s="45"/>
      <c r="U71" s="44">
        <f t="shared" si="20"/>
        <v>0</v>
      </c>
      <c r="V71" s="44">
        <f t="shared" si="21"/>
        <v>0</v>
      </c>
      <c r="W71" s="44">
        <f t="shared" si="22"/>
        <v>28.14</v>
      </c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</row>
    <row r="72" spans="1:551" x14ac:dyDescent="0.2">
      <c r="A72" t="s">
        <v>86</v>
      </c>
      <c r="B72" s="44">
        <v>79.36</v>
      </c>
      <c r="C72" s="44">
        <v>1269.7599999999998</v>
      </c>
      <c r="D72" s="45">
        <v>16</v>
      </c>
      <c r="E72" s="48">
        <v>613</v>
      </c>
      <c r="F72" s="44">
        <v>1</v>
      </c>
      <c r="G72" s="45">
        <f t="shared" si="1"/>
        <v>9808</v>
      </c>
      <c r="H72" s="45">
        <f t="shared" si="14"/>
        <v>7848.1672839229686</v>
      </c>
      <c r="I72" s="47">
        <v>4.0595784212929031E-2</v>
      </c>
      <c r="J72" s="45">
        <f t="shared" si="2"/>
        <v>318.60250552510615</v>
      </c>
      <c r="K72" s="44">
        <f t="shared" si="3"/>
        <v>19.912656595319135</v>
      </c>
      <c r="L72" s="44">
        <f t="shared" si="4"/>
        <v>59.447343404680865</v>
      </c>
      <c r="M72" s="44">
        <f t="shared" si="15"/>
        <v>8.5009701068693637</v>
      </c>
      <c r="N72" s="44">
        <f t="shared" si="16"/>
        <v>87.86</v>
      </c>
      <c r="O72" s="45">
        <f t="shared" si="17"/>
        <v>1405.76</v>
      </c>
      <c r="P72" s="45"/>
      <c r="Q72" s="44">
        <f t="shared" si="18"/>
        <v>7.728154642608513</v>
      </c>
      <c r="R72" s="46">
        <f t="shared" si="23"/>
        <v>87.09</v>
      </c>
      <c r="S72" s="45">
        <f t="shared" si="19"/>
        <v>1393.44</v>
      </c>
      <c r="T72" s="45"/>
      <c r="U72" s="44">
        <f t="shared" si="20"/>
        <v>0.54994850315055654</v>
      </c>
      <c r="V72" s="44">
        <f t="shared" si="21"/>
        <v>0.56410760401123861</v>
      </c>
      <c r="W72" s="44">
        <f t="shared" si="22"/>
        <v>87.65</v>
      </c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  <c r="MN72" s="45"/>
      <c r="MO72" s="45"/>
      <c r="MP72" s="45"/>
      <c r="MQ72" s="45"/>
      <c r="MR72" s="45"/>
      <c r="MS72" s="45"/>
      <c r="MT72" s="45"/>
      <c r="MU72" s="45"/>
      <c r="MV72" s="45"/>
      <c r="MW72" s="45"/>
      <c r="MX72" s="45"/>
      <c r="MY72" s="45"/>
      <c r="MZ72" s="45"/>
      <c r="NA72" s="45"/>
      <c r="NB72" s="45"/>
      <c r="NC72" s="45"/>
      <c r="ND72" s="45"/>
      <c r="NE72" s="45"/>
      <c r="NF72" s="45"/>
      <c r="NG72" s="45"/>
      <c r="NH72" s="45"/>
      <c r="NI72" s="45"/>
      <c r="NJ72" s="45"/>
      <c r="NK72" s="45"/>
      <c r="NL72" s="45"/>
      <c r="NM72" s="45"/>
      <c r="NN72" s="45"/>
      <c r="NO72" s="45"/>
      <c r="NP72" s="45"/>
      <c r="NQ72" s="45"/>
      <c r="NR72" s="45"/>
      <c r="NS72" s="45"/>
      <c r="NT72" s="45"/>
      <c r="NU72" s="45"/>
      <c r="NV72" s="45"/>
      <c r="NW72" s="45"/>
      <c r="NX72" s="45"/>
      <c r="NY72" s="45"/>
      <c r="NZ72" s="45"/>
      <c r="OA72" s="45"/>
      <c r="OB72" s="45"/>
      <c r="OC72" s="45"/>
      <c r="OD72" s="45"/>
      <c r="OE72" s="45"/>
      <c r="OF72" s="45"/>
      <c r="OG72" s="45"/>
      <c r="OH72" s="45"/>
      <c r="OI72" s="45"/>
      <c r="OJ72" s="45"/>
      <c r="OK72" s="45"/>
      <c r="OL72" s="45"/>
      <c r="OM72" s="45"/>
      <c r="ON72" s="45"/>
      <c r="OO72" s="45"/>
      <c r="OP72" s="45"/>
      <c r="OQ72" s="45"/>
      <c r="OR72" s="45"/>
      <c r="OS72" s="45"/>
      <c r="OT72" s="45"/>
      <c r="OU72" s="45"/>
      <c r="OV72" s="45"/>
      <c r="OW72" s="45"/>
      <c r="OX72" s="45"/>
      <c r="OY72" s="45"/>
      <c r="OZ72" s="45"/>
      <c r="PA72" s="45"/>
      <c r="PB72" s="45"/>
      <c r="PC72" s="45"/>
      <c r="PD72" s="45"/>
      <c r="PE72" s="45"/>
      <c r="PF72" s="45"/>
      <c r="PG72" s="45"/>
      <c r="PH72" s="45"/>
      <c r="PI72" s="45"/>
      <c r="PJ72" s="45"/>
      <c r="PK72" s="45"/>
      <c r="PL72" s="45"/>
      <c r="PM72" s="45"/>
      <c r="PN72" s="45"/>
      <c r="PO72" s="45"/>
      <c r="PP72" s="45"/>
      <c r="PQ72" s="45"/>
      <c r="PR72" s="45"/>
      <c r="PS72" s="45"/>
      <c r="PT72" s="45"/>
      <c r="PU72" s="45"/>
      <c r="PV72" s="45"/>
      <c r="PW72" s="45"/>
      <c r="PX72" s="45"/>
      <c r="PY72" s="45"/>
      <c r="PZ72" s="45"/>
      <c r="QA72" s="45"/>
      <c r="QB72" s="45"/>
      <c r="QC72" s="45"/>
      <c r="QD72" s="45"/>
      <c r="QE72" s="45"/>
      <c r="QF72" s="45"/>
      <c r="QG72" s="45"/>
      <c r="QH72" s="45"/>
      <c r="QI72" s="45"/>
      <c r="QJ72" s="45"/>
      <c r="QK72" s="45"/>
      <c r="QL72" s="45"/>
      <c r="QM72" s="45"/>
      <c r="QN72" s="45"/>
      <c r="QO72" s="45"/>
      <c r="QP72" s="45"/>
      <c r="QQ72" s="45"/>
      <c r="QR72" s="45"/>
      <c r="QS72" s="45"/>
      <c r="QT72" s="45"/>
      <c r="QU72" s="45"/>
      <c r="QV72" s="45"/>
      <c r="QW72" s="45"/>
      <c r="QX72" s="45"/>
      <c r="QY72" s="45"/>
      <c r="QZ72" s="45"/>
      <c r="RA72" s="45"/>
      <c r="RB72" s="45"/>
      <c r="RC72" s="45"/>
      <c r="RD72" s="45"/>
      <c r="RE72" s="45"/>
      <c r="RF72" s="45"/>
      <c r="RG72" s="45"/>
      <c r="RH72" s="45"/>
      <c r="RI72" s="45"/>
      <c r="RJ72" s="45"/>
      <c r="RK72" s="45"/>
      <c r="RL72" s="45"/>
      <c r="RM72" s="45"/>
      <c r="RN72" s="45"/>
      <c r="RO72" s="45"/>
      <c r="RP72" s="45"/>
      <c r="RQ72" s="45"/>
      <c r="RR72" s="45"/>
      <c r="RS72" s="45"/>
      <c r="RT72" s="45"/>
      <c r="RU72" s="45"/>
      <c r="RV72" s="45"/>
      <c r="RW72" s="45"/>
      <c r="RX72" s="45"/>
      <c r="RY72" s="45"/>
      <c r="RZ72" s="45"/>
      <c r="SA72" s="45"/>
      <c r="SB72" s="45"/>
      <c r="SC72" s="45"/>
      <c r="SD72" s="45"/>
      <c r="SE72" s="45"/>
      <c r="SF72" s="45"/>
      <c r="SG72" s="45"/>
      <c r="SH72" s="45"/>
      <c r="SI72" s="45"/>
      <c r="SJ72" s="45"/>
      <c r="SK72" s="45"/>
      <c r="SL72" s="45"/>
      <c r="SM72" s="45"/>
      <c r="SN72" s="45"/>
      <c r="SO72" s="45"/>
      <c r="SP72" s="45"/>
      <c r="SQ72" s="45"/>
      <c r="SR72" s="45"/>
      <c r="SS72" s="45"/>
      <c r="ST72" s="45"/>
      <c r="SU72" s="45"/>
      <c r="SV72" s="45"/>
      <c r="SW72" s="45"/>
      <c r="SX72" s="45"/>
      <c r="SY72" s="45"/>
      <c r="SZ72" s="45"/>
      <c r="TA72" s="45"/>
      <c r="TB72" s="45"/>
      <c r="TC72" s="45"/>
      <c r="TD72" s="45"/>
      <c r="TE72" s="45"/>
      <c r="TF72" s="45"/>
      <c r="TG72" s="45"/>
      <c r="TH72" s="45"/>
      <c r="TI72" s="45"/>
      <c r="TJ72" s="45"/>
      <c r="TK72" s="45"/>
      <c r="TL72" s="45"/>
      <c r="TM72" s="45"/>
      <c r="TN72" s="45"/>
      <c r="TO72" s="45"/>
      <c r="TP72" s="45"/>
      <c r="TQ72" s="45"/>
      <c r="TR72" s="45"/>
      <c r="TS72" s="45"/>
      <c r="TT72" s="45"/>
      <c r="TU72" s="45"/>
      <c r="TV72" s="45"/>
      <c r="TW72" s="45"/>
      <c r="TX72" s="45"/>
      <c r="TY72" s="45"/>
      <c r="TZ72" s="45"/>
      <c r="UA72" s="45"/>
      <c r="UB72" s="45"/>
      <c r="UC72" s="45"/>
      <c r="UD72" s="45"/>
      <c r="UE72" s="45"/>
    </row>
    <row r="73" spans="1:551" x14ac:dyDescent="0.2">
      <c r="A73" t="s">
        <v>87</v>
      </c>
      <c r="B73" s="44">
        <v>50.88</v>
      </c>
      <c r="C73" s="44">
        <v>1221.1200000000003</v>
      </c>
      <c r="D73" s="45">
        <v>24</v>
      </c>
      <c r="E73" s="48"/>
      <c r="F73" s="44"/>
      <c r="G73" s="45">
        <f t="shared" ref="G73:G107" si="24">+D73*E73*F73</f>
        <v>0</v>
      </c>
      <c r="H73" s="45">
        <f t="shared" si="14"/>
        <v>0</v>
      </c>
      <c r="I73" s="47">
        <v>4.0595784212929031E-2</v>
      </c>
      <c r="J73" s="45">
        <f t="shared" ref="J73:J112" si="25">+I73*H73</f>
        <v>0</v>
      </c>
      <c r="K73" s="44">
        <f t="shared" ref="K73:K112" si="26">+J73/D73</f>
        <v>0</v>
      </c>
      <c r="L73" s="44">
        <f t="shared" ref="L73:L112" si="27">+B73-K73</f>
        <v>50.88</v>
      </c>
      <c r="M73" s="44">
        <f t="shared" si="15"/>
        <v>7.2758399999999996</v>
      </c>
      <c r="N73" s="44">
        <f t="shared" si="16"/>
        <v>58.16</v>
      </c>
      <c r="O73" s="45">
        <f t="shared" si="17"/>
        <v>1395.84</v>
      </c>
      <c r="P73" s="45"/>
      <c r="Q73" s="44">
        <f t="shared" si="18"/>
        <v>6.6144000000000007</v>
      </c>
      <c r="R73" s="46">
        <f t="shared" si="23"/>
        <v>57.49</v>
      </c>
      <c r="S73" s="45">
        <f t="shared" si="19"/>
        <v>1379.76</v>
      </c>
      <c r="T73" s="45"/>
      <c r="U73" s="44">
        <f t="shared" si="20"/>
        <v>0</v>
      </c>
      <c r="V73" s="44">
        <f t="shared" si="21"/>
        <v>0</v>
      </c>
      <c r="W73" s="44">
        <f t="shared" si="22"/>
        <v>57.49</v>
      </c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</row>
    <row r="74" spans="1:551" x14ac:dyDescent="0.2">
      <c r="A74" t="s">
        <v>88</v>
      </c>
      <c r="B74" s="44">
        <v>67.33</v>
      </c>
      <c r="C74" s="44">
        <v>269.32</v>
      </c>
      <c r="D74" s="45">
        <v>4</v>
      </c>
      <c r="E74" s="48">
        <v>613</v>
      </c>
      <c r="F74" s="44">
        <v>1</v>
      </c>
      <c r="G74" s="45">
        <f t="shared" si="24"/>
        <v>2452</v>
      </c>
      <c r="H74" s="45">
        <f t="shared" si="14"/>
        <v>1962.0418209807422</v>
      </c>
      <c r="I74" s="47">
        <v>4.0595784212929031E-2</v>
      </c>
      <c r="J74" s="45">
        <f t="shared" si="25"/>
        <v>79.650626381276538</v>
      </c>
      <c r="K74" s="44">
        <f t="shared" si="26"/>
        <v>19.912656595319135</v>
      </c>
      <c r="L74" s="44">
        <f t="shared" si="27"/>
        <v>47.417343404680864</v>
      </c>
      <c r="M74" s="44">
        <f t="shared" si="15"/>
        <v>6.7806801068693625</v>
      </c>
      <c r="N74" s="44">
        <f t="shared" si="16"/>
        <v>74.11</v>
      </c>
      <c r="O74" s="45">
        <f t="shared" si="17"/>
        <v>296.44</v>
      </c>
      <c r="P74" s="45"/>
      <c r="Q74" s="44">
        <f t="shared" si="18"/>
        <v>6.1642546426085127</v>
      </c>
      <c r="R74" s="46">
        <f t="shared" si="23"/>
        <v>73.489999999999995</v>
      </c>
      <c r="S74" s="45">
        <f t="shared" si="19"/>
        <v>293.95999999999998</v>
      </c>
      <c r="T74" s="45"/>
      <c r="U74" s="44">
        <f t="shared" si="20"/>
        <v>0.54994850315055654</v>
      </c>
      <c r="V74" s="44">
        <f t="shared" si="21"/>
        <v>0.56410760401123861</v>
      </c>
      <c r="W74" s="44">
        <f t="shared" si="22"/>
        <v>74.05</v>
      </c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</row>
    <row r="75" spans="1:551" x14ac:dyDescent="0.2">
      <c r="A75" t="s">
        <v>89</v>
      </c>
      <c r="B75" s="44">
        <v>67.33</v>
      </c>
      <c r="C75" s="44">
        <v>2221.889999999999</v>
      </c>
      <c r="D75" s="45">
        <v>33</v>
      </c>
      <c r="E75" s="48">
        <v>613</v>
      </c>
      <c r="F75" s="44">
        <v>1</v>
      </c>
      <c r="G75" s="45">
        <f t="shared" si="24"/>
        <v>20229</v>
      </c>
      <c r="H75" s="45">
        <f t="shared" si="14"/>
        <v>16186.845023091124</v>
      </c>
      <c r="I75" s="47">
        <v>4.0595784212929031E-2</v>
      </c>
      <c r="J75" s="45">
        <f t="shared" si="25"/>
        <v>657.11766764553147</v>
      </c>
      <c r="K75" s="44">
        <f t="shared" si="26"/>
        <v>19.912656595319135</v>
      </c>
      <c r="L75" s="44">
        <f t="shared" si="27"/>
        <v>47.417343404680864</v>
      </c>
      <c r="M75" s="44">
        <f t="shared" si="15"/>
        <v>6.7806801068693625</v>
      </c>
      <c r="N75" s="44">
        <f t="shared" si="16"/>
        <v>74.11</v>
      </c>
      <c r="O75" s="45">
        <f t="shared" si="17"/>
        <v>2445.63</v>
      </c>
      <c r="P75" s="45"/>
      <c r="Q75" s="44">
        <f t="shared" si="18"/>
        <v>6.1642546426085127</v>
      </c>
      <c r="R75" s="46">
        <f t="shared" si="23"/>
        <v>73.489999999999995</v>
      </c>
      <c r="S75" s="45">
        <f t="shared" si="19"/>
        <v>2425.1699999999996</v>
      </c>
      <c r="T75" s="45"/>
      <c r="U75" s="44">
        <f t="shared" si="20"/>
        <v>0.54994850315055666</v>
      </c>
      <c r="V75" s="44">
        <f t="shared" si="21"/>
        <v>0.56410760401123872</v>
      </c>
      <c r="W75" s="44">
        <f t="shared" si="22"/>
        <v>74.05</v>
      </c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</row>
    <row r="76" spans="1:551" x14ac:dyDescent="0.2">
      <c r="A76" t="s">
        <v>90</v>
      </c>
      <c r="B76" s="44">
        <v>2.46</v>
      </c>
      <c r="C76" s="44">
        <v>2407.6800000000007</v>
      </c>
      <c r="D76" s="45">
        <v>978.73170731707319</v>
      </c>
      <c r="E76" s="48"/>
      <c r="F76" s="44"/>
      <c r="G76" s="45">
        <f t="shared" si="24"/>
        <v>0</v>
      </c>
      <c r="H76" s="45">
        <f t="shared" si="14"/>
        <v>0</v>
      </c>
      <c r="I76" s="47">
        <v>4.0595784212929031E-2</v>
      </c>
      <c r="J76" s="45">
        <f t="shared" si="25"/>
        <v>0</v>
      </c>
      <c r="K76" s="44">
        <f t="shared" si="26"/>
        <v>0</v>
      </c>
      <c r="L76" s="44">
        <f t="shared" si="27"/>
        <v>2.46</v>
      </c>
      <c r="M76" s="44">
        <f t="shared" si="15"/>
        <v>0.35177999999999998</v>
      </c>
      <c r="N76" s="44">
        <f t="shared" si="16"/>
        <v>2.81</v>
      </c>
      <c r="O76" s="45">
        <f t="shared" si="17"/>
        <v>2750.2360975609758</v>
      </c>
      <c r="P76" s="45"/>
      <c r="Q76" s="44">
        <f t="shared" si="18"/>
        <v>0.31980000000000003</v>
      </c>
      <c r="R76" s="46">
        <f t="shared" si="23"/>
        <v>2.78</v>
      </c>
      <c r="S76" s="45">
        <f t="shared" si="19"/>
        <v>2720.8741463414631</v>
      </c>
      <c r="T76" s="45"/>
      <c r="U76" s="44">
        <f t="shared" si="20"/>
        <v>0</v>
      </c>
      <c r="V76" s="44">
        <f t="shared" si="21"/>
        <v>0</v>
      </c>
      <c r="W76" s="44">
        <f t="shared" si="22"/>
        <v>2.78</v>
      </c>
      <c r="X76" s="44"/>
      <c r="Y76" s="44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  <c r="PE76" s="45"/>
      <c r="PF76" s="45"/>
      <c r="PG76" s="45"/>
      <c r="PH76" s="45"/>
      <c r="PI76" s="45"/>
      <c r="PJ76" s="45"/>
      <c r="PK76" s="45"/>
      <c r="PL76" s="45"/>
      <c r="PM76" s="45"/>
      <c r="PN76" s="45"/>
      <c r="PO76" s="45"/>
      <c r="PP76" s="45"/>
      <c r="PQ76" s="45"/>
      <c r="PR76" s="45"/>
      <c r="PS76" s="45"/>
      <c r="PT76" s="45"/>
      <c r="PU76" s="45"/>
      <c r="PV76" s="45"/>
      <c r="PW76" s="45"/>
      <c r="PX76" s="45"/>
      <c r="PY76" s="45"/>
      <c r="PZ76" s="45"/>
      <c r="QA76" s="45"/>
      <c r="QB76" s="45"/>
      <c r="QC76" s="45"/>
      <c r="QD76" s="45"/>
      <c r="QE76" s="45"/>
      <c r="QF76" s="45"/>
      <c r="QG76" s="45"/>
      <c r="QH76" s="45"/>
      <c r="QI76" s="45"/>
      <c r="QJ76" s="45"/>
      <c r="QK76" s="45"/>
      <c r="QL76" s="45"/>
      <c r="QM76" s="45"/>
      <c r="QN76" s="45"/>
      <c r="QO76" s="45"/>
      <c r="QP76" s="45"/>
      <c r="QQ76" s="45"/>
      <c r="QR76" s="45"/>
      <c r="QS76" s="45"/>
      <c r="QT76" s="45"/>
      <c r="QU76" s="45"/>
      <c r="QV76" s="45"/>
      <c r="QW76" s="45"/>
      <c r="QX76" s="45"/>
      <c r="QY76" s="45"/>
      <c r="QZ76" s="45"/>
      <c r="RA76" s="45"/>
      <c r="RB76" s="45"/>
      <c r="RC76" s="45"/>
      <c r="RD76" s="45"/>
      <c r="RE76" s="45"/>
      <c r="RF76" s="45"/>
      <c r="RG76" s="45"/>
      <c r="RH76" s="45"/>
      <c r="RI76" s="45"/>
      <c r="RJ76" s="45"/>
      <c r="RK76" s="45"/>
      <c r="RL76" s="45"/>
      <c r="RM76" s="45"/>
      <c r="RN76" s="45"/>
      <c r="RO76" s="45"/>
      <c r="RP76" s="45"/>
      <c r="RQ76" s="45"/>
      <c r="RR76" s="45"/>
      <c r="RS76" s="45"/>
      <c r="RT76" s="45"/>
      <c r="RU76" s="45"/>
      <c r="RV76" s="45"/>
      <c r="RW76" s="45"/>
      <c r="RX76" s="45"/>
      <c r="RY76" s="45"/>
      <c r="RZ76" s="45"/>
      <c r="SA76" s="45"/>
      <c r="SB76" s="45"/>
      <c r="SC76" s="45"/>
      <c r="SD76" s="45"/>
      <c r="SE76" s="45"/>
      <c r="SF76" s="45"/>
      <c r="SG76" s="45"/>
      <c r="SH76" s="45"/>
      <c r="SI76" s="45"/>
      <c r="SJ76" s="45"/>
      <c r="SK76" s="45"/>
      <c r="SL76" s="45"/>
      <c r="SM76" s="45"/>
      <c r="SN76" s="45"/>
      <c r="SO76" s="45"/>
      <c r="SP76" s="45"/>
      <c r="SQ76" s="45"/>
      <c r="SR76" s="45"/>
      <c r="SS76" s="45"/>
      <c r="ST76" s="45"/>
      <c r="SU76" s="45"/>
      <c r="SV76" s="45"/>
      <c r="SW76" s="45"/>
      <c r="SX76" s="45"/>
      <c r="SY76" s="45"/>
      <c r="SZ76" s="45"/>
      <c r="TA76" s="45"/>
      <c r="TB76" s="45"/>
      <c r="TC76" s="45"/>
      <c r="TD76" s="45"/>
      <c r="TE76" s="45"/>
      <c r="TF76" s="45"/>
      <c r="TG76" s="45"/>
      <c r="TH76" s="45"/>
      <c r="TI76" s="45"/>
      <c r="TJ76" s="45"/>
      <c r="TK76" s="45"/>
      <c r="TL76" s="45"/>
      <c r="TM76" s="45"/>
      <c r="TN76" s="45"/>
      <c r="TO76" s="45"/>
      <c r="TP76" s="45"/>
      <c r="TQ76" s="45"/>
      <c r="TR76" s="45"/>
      <c r="TS76" s="45"/>
      <c r="TT76" s="45"/>
      <c r="TU76" s="45"/>
      <c r="TV76" s="45"/>
      <c r="TW76" s="45"/>
      <c r="TX76" s="45"/>
      <c r="TY76" s="45"/>
      <c r="TZ76" s="45"/>
      <c r="UA76" s="45"/>
      <c r="UB76" s="45"/>
      <c r="UC76" s="45"/>
      <c r="UD76" s="45"/>
      <c r="UE76" s="45"/>
    </row>
    <row r="77" spans="1:551" x14ac:dyDescent="0.2">
      <c r="A77" s="49" t="s">
        <v>91</v>
      </c>
      <c r="B77" s="50">
        <v>242.65</v>
      </c>
      <c r="C77" s="50">
        <v>6308.8999999999987</v>
      </c>
      <c r="D77" s="52">
        <v>26</v>
      </c>
      <c r="E77" s="51">
        <v>613</v>
      </c>
      <c r="F77" s="50">
        <v>4.333333333333333</v>
      </c>
      <c r="G77" s="52">
        <f t="shared" si="24"/>
        <v>69064.666666666657</v>
      </c>
      <c r="H77" s="52">
        <f t="shared" si="14"/>
        <v>55264.177957624233</v>
      </c>
      <c r="I77" s="53">
        <v>4.0595784212929031E-2</v>
      </c>
      <c r="J77" s="52">
        <f t="shared" si="25"/>
        <v>2243.4926430726223</v>
      </c>
      <c r="K77" s="50">
        <f t="shared" si="26"/>
        <v>86.288178579716245</v>
      </c>
      <c r="L77" s="50">
        <f t="shared" si="27"/>
        <v>156.36182142028377</v>
      </c>
      <c r="M77" s="50">
        <f t="shared" si="15"/>
        <v>22.359740463100579</v>
      </c>
      <c r="N77" s="50">
        <f t="shared" si="16"/>
        <v>265.01</v>
      </c>
      <c r="O77" s="52">
        <f t="shared" si="17"/>
        <v>6890.26</v>
      </c>
      <c r="P77" s="50">
        <f>ROUND(N77/4.33,2)</f>
        <v>61.2</v>
      </c>
      <c r="Q77" s="44">
        <f t="shared" si="18"/>
        <v>20.327036784636892</v>
      </c>
      <c r="R77" s="46">
        <f t="shared" si="23"/>
        <v>262.98</v>
      </c>
      <c r="S77" s="45">
        <f t="shared" si="19"/>
        <v>6837.4800000000005</v>
      </c>
      <c r="T77" s="55"/>
      <c r="U77" s="44">
        <f t="shared" si="20"/>
        <v>2.3831101803190782</v>
      </c>
      <c r="V77" s="44">
        <f t="shared" si="21"/>
        <v>2.4444662840487004</v>
      </c>
      <c r="W77" s="44">
        <f t="shared" si="22"/>
        <v>265.42</v>
      </c>
      <c r="X77" s="44"/>
      <c r="Y77" s="44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</row>
    <row r="78" spans="1:551" x14ac:dyDescent="0.2">
      <c r="A78" t="s">
        <v>92</v>
      </c>
      <c r="B78" s="44">
        <v>299.07</v>
      </c>
      <c r="C78" s="44">
        <v>77542.13</v>
      </c>
      <c r="D78" s="45">
        <v>259.27752700036791</v>
      </c>
      <c r="E78" s="48">
        <v>613</v>
      </c>
      <c r="F78" s="44">
        <v>4.333333333333333</v>
      </c>
      <c r="G78" s="45">
        <f t="shared" si="24"/>
        <v>688727.53755531053</v>
      </c>
      <c r="H78" s="45">
        <f t="shared" si="14"/>
        <v>551106.13048311742</v>
      </c>
      <c r="I78" s="47">
        <v>4.0595784212929031E-2</v>
      </c>
      <c r="J78" s="45">
        <f t="shared" si="25"/>
        <v>22372.585551514945</v>
      </c>
      <c r="K78" s="44">
        <f t="shared" si="26"/>
        <v>86.288178579716245</v>
      </c>
      <c r="L78" s="44">
        <f t="shared" si="27"/>
        <v>212.78182142028373</v>
      </c>
      <c r="M78" s="44">
        <f t="shared" si="15"/>
        <v>30.427800463100571</v>
      </c>
      <c r="N78" s="44">
        <f t="shared" si="16"/>
        <v>329.5</v>
      </c>
      <c r="O78" s="45">
        <f t="shared" si="17"/>
        <v>85431.945146621219</v>
      </c>
      <c r="P78" s="50">
        <f>ROUND(N78/4.33,2)</f>
        <v>76.099999999999994</v>
      </c>
      <c r="Q78" s="44">
        <f t="shared" si="18"/>
        <v>27.661636784636887</v>
      </c>
      <c r="R78" s="46">
        <f t="shared" si="23"/>
        <v>326.73</v>
      </c>
      <c r="S78" s="45">
        <f t="shared" si="19"/>
        <v>84713.746396830218</v>
      </c>
      <c r="T78" s="44">
        <f>ROUND(R78/4.33,2)</f>
        <v>75.459999999999994</v>
      </c>
      <c r="U78" s="44">
        <f t="shared" si="20"/>
        <v>2.3831101803190782</v>
      </c>
      <c r="V78" s="44">
        <f t="shared" si="21"/>
        <v>2.4444662840487004</v>
      </c>
      <c r="W78" s="44">
        <f t="shared" si="22"/>
        <v>329.17</v>
      </c>
      <c r="X78" s="44">
        <f>ROUND(W78/4.33,2)</f>
        <v>76.02</v>
      </c>
      <c r="Y78" s="44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/>
      <c r="JR78" s="45"/>
      <c r="JS78" s="45"/>
      <c r="JT78" s="45"/>
      <c r="JU78" s="45"/>
      <c r="JV78" s="45"/>
      <c r="JW78" s="45"/>
      <c r="JX78" s="45"/>
      <c r="JY78" s="45"/>
      <c r="JZ78" s="45"/>
      <c r="KA78" s="45"/>
      <c r="KB78" s="45"/>
      <c r="KC78" s="45"/>
      <c r="KD78" s="45"/>
      <c r="KE78" s="45"/>
      <c r="KF78" s="45"/>
      <c r="KG78" s="45"/>
      <c r="KH78" s="45"/>
      <c r="KI78" s="45"/>
      <c r="KJ78" s="45"/>
      <c r="KK78" s="45"/>
      <c r="KL78" s="45"/>
      <c r="KM78" s="45"/>
      <c r="KN78" s="45"/>
      <c r="KO78" s="45"/>
      <c r="KP78" s="45"/>
      <c r="KQ78" s="45"/>
      <c r="KR78" s="45"/>
      <c r="KS78" s="45"/>
      <c r="KT78" s="45"/>
      <c r="KU78" s="45"/>
      <c r="KV78" s="45"/>
      <c r="KW78" s="45"/>
      <c r="KX78" s="45"/>
      <c r="KY78" s="45"/>
      <c r="KZ78" s="45"/>
      <c r="LA78" s="45"/>
      <c r="LB78" s="45"/>
      <c r="LC78" s="45"/>
      <c r="LD78" s="45"/>
      <c r="LE78" s="45"/>
      <c r="LF78" s="45"/>
      <c r="LG78" s="45"/>
      <c r="LH78" s="45"/>
      <c r="LI78" s="45"/>
      <c r="LJ78" s="45"/>
      <c r="LK78" s="45"/>
      <c r="LL78" s="45"/>
      <c r="LM78" s="45"/>
      <c r="LN78" s="45"/>
      <c r="LO78" s="45"/>
      <c r="LP78" s="45"/>
      <c r="LQ78" s="45"/>
      <c r="LR78" s="45"/>
      <c r="LS78" s="45"/>
      <c r="LT78" s="45"/>
      <c r="LU78" s="45"/>
      <c r="LV78" s="45"/>
      <c r="LW78" s="45"/>
      <c r="LX78" s="45"/>
      <c r="LY78" s="45"/>
      <c r="LZ78" s="45"/>
      <c r="MA78" s="45"/>
      <c r="MB78" s="45"/>
      <c r="MC78" s="45"/>
      <c r="MD78" s="45"/>
      <c r="ME78" s="45"/>
      <c r="MF78" s="45"/>
      <c r="MG78" s="45"/>
      <c r="MH78" s="45"/>
      <c r="MI78" s="45"/>
      <c r="MJ78" s="45"/>
      <c r="MK78" s="45"/>
      <c r="ML78" s="45"/>
      <c r="MM78" s="45"/>
      <c r="MN78" s="45"/>
      <c r="MO78" s="45"/>
      <c r="MP78" s="45"/>
      <c r="MQ78" s="45"/>
      <c r="MR78" s="45"/>
      <c r="MS78" s="45"/>
      <c r="MT78" s="45"/>
      <c r="MU78" s="45"/>
      <c r="MV78" s="45"/>
      <c r="MW78" s="45"/>
      <c r="MX78" s="45"/>
      <c r="MY78" s="45"/>
      <c r="MZ78" s="45"/>
      <c r="NA78" s="45"/>
      <c r="NB78" s="45"/>
      <c r="NC78" s="45"/>
      <c r="ND78" s="45"/>
      <c r="NE78" s="45"/>
      <c r="NF78" s="45"/>
      <c r="NG78" s="45"/>
      <c r="NH78" s="45"/>
      <c r="NI78" s="45"/>
      <c r="NJ78" s="45"/>
      <c r="NK78" s="45"/>
      <c r="NL78" s="45"/>
      <c r="NM78" s="45"/>
      <c r="NN78" s="45"/>
      <c r="NO78" s="45"/>
      <c r="NP78" s="45"/>
      <c r="NQ78" s="45"/>
      <c r="NR78" s="45"/>
      <c r="NS78" s="45"/>
      <c r="NT78" s="45"/>
      <c r="NU78" s="45"/>
      <c r="NV78" s="45"/>
      <c r="NW78" s="45"/>
      <c r="NX78" s="45"/>
      <c r="NY78" s="45"/>
      <c r="NZ78" s="45"/>
      <c r="OA78" s="45"/>
      <c r="OB78" s="45"/>
      <c r="OC78" s="45"/>
      <c r="OD78" s="45"/>
      <c r="OE78" s="45"/>
      <c r="OF78" s="45"/>
      <c r="OG78" s="45"/>
      <c r="OH78" s="45"/>
      <c r="OI78" s="45"/>
      <c r="OJ78" s="45"/>
      <c r="OK78" s="45"/>
      <c r="OL78" s="45"/>
      <c r="OM78" s="45"/>
      <c r="ON78" s="45"/>
      <c r="OO78" s="45"/>
      <c r="OP78" s="45"/>
      <c r="OQ78" s="45"/>
      <c r="OR78" s="45"/>
      <c r="OS78" s="45"/>
      <c r="OT78" s="45"/>
      <c r="OU78" s="45"/>
      <c r="OV78" s="45"/>
      <c r="OW78" s="45"/>
      <c r="OX78" s="45"/>
      <c r="OY78" s="45"/>
      <c r="OZ78" s="45"/>
      <c r="PA78" s="45"/>
      <c r="PB78" s="45"/>
      <c r="PC78" s="45"/>
      <c r="PD78" s="45"/>
      <c r="PE78" s="45"/>
      <c r="PF78" s="45"/>
      <c r="PG78" s="45"/>
      <c r="PH78" s="45"/>
      <c r="PI78" s="45"/>
      <c r="PJ78" s="45"/>
      <c r="PK78" s="45"/>
      <c r="PL78" s="45"/>
      <c r="PM78" s="45"/>
      <c r="PN78" s="45"/>
      <c r="PO78" s="45"/>
      <c r="PP78" s="45"/>
      <c r="PQ78" s="45"/>
      <c r="PR78" s="45"/>
      <c r="PS78" s="45"/>
      <c r="PT78" s="45"/>
      <c r="PU78" s="45"/>
      <c r="PV78" s="45"/>
      <c r="PW78" s="45"/>
      <c r="PX78" s="45"/>
      <c r="PY78" s="45"/>
      <c r="PZ78" s="45"/>
      <c r="QA78" s="45"/>
      <c r="QB78" s="45"/>
      <c r="QC78" s="45"/>
      <c r="QD78" s="45"/>
      <c r="QE78" s="45"/>
      <c r="QF78" s="45"/>
      <c r="QG78" s="45"/>
      <c r="QH78" s="45"/>
      <c r="QI78" s="45"/>
      <c r="QJ78" s="45"/>
      <c r="QK78" s="45"/>
      <c r="QL78" s="45"/>
      <c r="QM78" s="45"/>
      <c r="QN78" s="45"/>
      <c r="QO78" s="45"/>
      <c r="QP78" s="45"/>
      <c r="QQ78" s="45"/>
      <c r="QR78" s="45"/>
      <c r="QS78" s="45"/>
      <c r="QT78" s="45"/>
      <c r="QU78" s="45"/>
      <c r="QV78" s="45"/>
      <c r="QW78" s="45"/>
      <c r="QX78" s="45"/>
      <c r="QY78" s="45"/>
      <c r="QZ78" s="45"/>
      <c r="RA78" s="45"/>
      <c r="RB78" s="45"/>
      <c r="RC78" s="45"/>
      <c r="RD78" s="45"/>
      <c r="RE78" s="45"/>
      <c r="RF78" s="45"/>
      <c r="RG78" s="45"/>
      <c r="RH78" s="45"/>
      <c r="RI78" s="45"/>
      <c r="RJ78" s="45"/>
      <c r="RK78" s="45"/>
      <c r="RL78" s="45"/>
      <c r="RM78" s="45"/>
      <c r="RN78" s="45"/>
      <c r="RO78" s="45"/>
      <c r="RP78" s="45"/>
      <c r="RQ78" s="45"/>
      <c r="RR78" s="45"/>
      <c r="RS78" s="45"/>
      <c r="RT78" s="45"/>
      <c r="RU78" s="45"/>
      <c r="RV78" s="45"/>
      <c r="RW78" s="45"/>
      <c r="RX78" s="45"/>
      <c r="RY78" s="45"/>
      <c r="RZ78" s="45"/>
      <c r="SA78" s="45"/>
      <c r="SB78" s="45"/>
      <c r="SC78" s="45"/>
      <c r="SD78" s="45"/>
      <c r="SE78" s="45"/>
      <c r="SF78" s="45"/>
      <c r="SG78" s="45"/>
      <c r="SH78" s="45"/>
      <c r="SI78" s="45"/>
      <c r="SJ78" s="45"/>
      <c r="SK78" s="45"/>
      <c r="SL78" s="45"/>
      <c r="SM78" s="45"/>
      <c r="SN78" s="45"/>
      <c r="SO78" s="45"/>
      <c r="SP78" s="45"/>
      <c r="SQ78" s="45"/>
      <c r="SR78" s="45"/>
      <c r="SS78" s="45"/>
      <c r="ST78" s="45"/>
      <c r="SU78" s="45"/>
      <c r="SV78" s="45"/>
      <c r="SW78" s="45"/>
      <c r="SX78" s="45"/>
      <c r="SY78" s="45"/>
      <c r="SZ78" s="45"/>
      <c r="TA78" s="45"/>
      <c r="TB78" s="45"/>
      <c r="TC78" s="45"/>
      <c r="TD78" s="45"/>
      <c r="TE78" s="45"/>
      <c r="TF78" s="45"/>
      <c r="TG78" s="45"/>
      <c r="TH78" s="45"/>
      <c r="TI78" s="45"/>
      <c r="TJ78" s="45"/>
      <c r="TK78" s="45"/>
      <c r="TL78" s="45"/>
      <c r="TM78" s="45"/>
      <c r="TN78" s="45"/>
      <c r="TO78" s="45"/>
      <c r="TP78" s="45"/>
      <c r="TQ78" s="45"/>
      <c r="TR78" s="45"/>
      <c r="TS78" s="45"/>
      <c r="TT78" s="45"/>
      <c r="TU78" s="45"/>
      <c r="TV78" s="45"/>
      <c r="TW78" s="45"/>
      <c r="TX78" s="45"/>
      <c r="TY78" s="45"/>
      <c r="TZ78" s="45"/>
      <c r="UA78" s="45"/>
      <c r="UB78" s="45"/>
      <c r="UC78" s="45"/>
      <c r="UD78" s="45"/>
      <c r="UE78" s="45"/>
    </row>
    <row r="79" spans="1:551" x14ac:dyDescent="0.2">
      <c r="A79" t="s">
        <v>93</v>
      </c>
      <c r="B79" s="44">
        <v>802.83</v>
      </c>
      <c r="C79" s="44">
        <v>8831.130000000001</v>
      </c>
      <c r="D79" s="45">
        <v>11</v>
      </c>
      <c r="E79" s="48">
        <f>+E78*2.75</f>
        <v>1685.75</v>
      </c>
      <c r="F79" s="44">
        <v>4.333333333333333</v>
      </c>
      <c r="G79" s="45">
        <f t="shared" si="24"/>
        <v>80354.083333333328</v>
      </c>
      <c r="H79" s="45">
        <f t="shared" si="14"/>
        <v>64297.745508389737</v>
      </c>
      <c r="I79" s="47">
        <v>4.0595784212929031E-2</v>
      </c>
      <c r="J79" s="45">
        <f t="shared" si="25"/>
        <v>2610.2174020364164</v>
      </c>
      <c r="K79" s="44">
        <f t="shared" si="26"/>
        <v>237.29249109421968</v>
      </c>
      <c r="L79" s="44">
        <f t="shared" si="27"/>
        <v>565.53750890578033</v>
      </c>
      <c r="M79" s="44">
        <f t="shared" si="15"/>
        <v>80.871863773526584</v>
      </c>
      <c r="N79" s="44">
        <f t="shared" si="16"/>
        <v>883.7</v>
      </c>
      <c r="O79" s="45">
        <f t="shared" si="17"/>
        <v>9720.7000000000007</v>
      </c>
      <c r="P79" s="50">
        <f>ROUND(N79/4.33,2)</f>
        <v>204.09</v>
      </c>
      <c r="Q79" s="44">
        <f t="shared" si="18"/>
        <v>73.51987615775144</v>
      </c>
      <c r="R79" s="46">
        <f t="shared" si="23"/>
        <v>876.35</v>
      </c>
      <c r="S79" s="45">
        <f t="shared" si="19"/>
        <v>9639.85</v>
      </c>
      <c r="T79" s="44">
        <f>ROUND(R79/4.33,2)</f>
        <v>202.39</v>
      </c>
      <c r="U79" s="44">
        <f t="shared" si="20"/>
        <v>6.5535529958774665</v>
      </c>
      <c r="V79" s="44">
        <f t="shared" si="21"/>
        <v>6.7222822811339284</v>
      </c>
      <c r="W79" s="44">
        <f t="shared" si="22"/>
        <v>883.07</v>
      </c>
      <c r="X79" s="44">
        <f>ROUND(W79/4.33,2)</f>
        <v>203.94</v>
      </c>
      <c r="Y79" s="44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  <c r="LC79" s="45"/>
      <c r="LD79" s="45"/>
      <c r="LE79" s="45"/>
      <c r="LF79" s="45"/>
      <c r="LG79" s="45"/>
      <c r="LH79" s="45"/>
      <c r="LI79" s="45"/>
      <c r="LJ79" s="45"/>
      <c r="LK79" s="45"/>
      <c r="LL79" s="45"/>
      <c r="LM79" s="45"/>
      <c r="LN79" s="45"/>
      <c r="LO79" s="45"/>
      <c r="LP79" s="45"/>
      <c r="LQ79" s="45"/>
      <c r="LR79" s="45"/>
      <c r="LS79" s="45"/>
      <c r="LT79" s="45"/>
      <c r="LU79" s="45"/>
      <c r="LV79" s="45"/>
      <c r="LW79" s="45"/>
      <c r="LX79" s="45"/>
      <c r="LY79" s="45"/>
      <c r="LZ79" s="45"/>
      <c r="MA79" s="45"/>
      <c r="MB79" s="45"/>
      <c r="MC79" s="45"/>
      <c r="MD79" s="45"/>
      <c r="ME79" s="45"/>
      <c r="MF79" s="45"/>
      <c r="MG79" s="45"/>
      <c r="MH79" s="45"/>
      <c r="MI79" s="45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45"/>
      <c r="MW79" s="45"/>
      <c r="MX79" s="45"/>
      <c r="MY79" s="45"/>
      <c r="MZ79" s="45"/>
      <c r="NA79" s="45"/>
      <c r="NB79" s="45"/>
      <c r="NC79" s="45"/>
      <c r="ND79" s="45"/>
      <c r="NE79" s="45"/>
      <c r="NF79" s="45"/>
      <c r="NG79" s="45"/>
      <c r="NH79" s="45"/>
      <c r="NI79" s="45"/>
      <c r="NJ79" s="45"/>
      <c r="NK79" s="45"/>
      <c r="NL79" s="45"/>
      <c r="NM79" s="45"/>
      <c r="NN79" s="45"/>
      <c r="NO79" s="45"/>
      <c r="NP79" s="45"/>
      <c r="NQ79" s="45"/>
      <c r="NR79" s="45"/>
      <c r="NS79" s="45"/>
      <c r="NT79" s="45"/>
      <c r="NU79" s="45"/>
      <c r="NV79" s="45"/>
      <c r="NW79" s="45"/>
      <c r="NX79" s="45"/>
      <c r="NY79" s="45"/>
      <c r="NZ79" s="45"/>
      <c r="OA79" s="45"/>
      <c r="OB79" s="45"/>
      <c r="OC79" s="45"/>
      <c r="OD79" s="45"/>
      <c r="OE79" s="45"/>
      <c r="OF79" s="45"/>
      <c r="OG79" s="45"/>
      <c r="OH79" s="45"/>
      <c r="OI79" s="45"/>
      <c r="OJ79" s="45"/>
      <c r="OK79" s="45"/>
      <c r="OL79" s="45"/>
      <c r="OM79" s="45"/>
      <c r="ON79" s="45"/>
      <c r="OO79" s="45"/>
      <c r="OP79" s="45"/>
      <c r="OQ79" s="45"/>
      <c r="OR79" s="45"/>
      <c r="OS79" s="45"/>
      <c r="OT79" s="45"/>
      <c r="OU79" s="45"/>
      <c r="OV79" s="45"/>
      <c r="OW79" s="45"/>
      <c r="OX79" s="45"/>
      <c r="OY79" s="45"/>
      <c r="OZ79" s="45"/>
      <c r="PA79" s="45"/>
      <c r="PB79" s="45"/>
      <c r="PC79" s="45"/>
      <c r="PD79" s="45"/>
      <c r="PE79" s="45"/>
      <c r="PF79" s="45"/>
      <c r="PG79" s="45"/>
      <c r="PH79" s="45"/>
      <c r="PI79" s="45"/>
      <c r="PJ79" s="45"/>
      <c r="PK79" s="45"/>
      <c r="PL79" s="45"/>
      <c r="PM79" s="45"/>
      <c r="PN79" s="45"/>
      <c r="PO79" s="45"/>
      <c r="PP79" s="45"/>
      <c r="PQ79" s="45"/>
      <c r="PR79" s="45"/>
      <c r="PS79" s="45"/>
      <c r="PT79" s="45"/>
      <c r="PU79" s="45"/>
      <c r="PV79" s="45"/>
      <c r="PW79" s="45"/>
      <c r="PX79" s="45"/>
      <c r="PY79" s="45"/>
      <c r="PZ79" s="45"/>
      <c r="QA79" s="45"/>
      <c r="QB79" s="45"/>
      <c r="QC79" s="45"/>
      <c r="QD79" s="45"/>
      <c r="QE79" s="45"/>
      <c r="QF79" s="45"/>
      <c r="QG79" s="45"/>
      <c r="QH79" s="45"/>
      <c r="QI79" s="45"/>
      <c r="QJ79" s="45"/>
      <c r="QK79" s="45"/>
      <c r="QL79" s="45"/>
      <c r="QM79" s="45"/>
      <c r="QN79" s="45"/>
      <c r="QO79" s="45"/>
      <c r="QP79" s="45"/>
      <c r="QQ79" s="45"/>
      <c r="QR79" s="45"/>
      <c r="QS79" s="45"/>
      <c r="QT79" s="45"/>
      <c r="QU79" s="45"/>
      <c r="QV79" s="45"/>
      <c r="QW79" s="45"/>
      <c r="QX79" s="45"/>
      <c r="QY79" s="45"/>
      <c r="QZ79" s="45"/>
      <c r="RA79" s="45"/>
      <c r="RB79" s="45"/>
      <c r="RC79" s="45"/>
      <c r="RD79" s="45"/>
      <c r="RE79" s="45"/>
      <c r="RF79" s="45"/>
      <c r="RG79" s="45"/>
      <c r="RH79" s="45"/>
      <c r="RI79" s="45"/>
      <c r="RJ79" s="45"/>
      <c r="RK79" s="45"/>
      <c r="RL79" s="45"/>
      <c r="RM79" s="45"/>
      <c r="RN79" s="45"/>
      <c r="RO79" s="45"/>
      <c r="RP79" s="45"/>
      <c r="RQ79" s="45"/>
      <c r="RR79" s="45"/>
      <c r="RS79" s="45"/>
      <c r="RT79" s="45"/>
      <c r="RU79" s="45"/>
      <c r="RV79" s="45"/>
      <c r="RW79" s="45"/>
      <c r="RX79" s="45"/>
      <c r="RY79" s="45"/>
      <c r="RZ79" s="45"/>
      <c r="SA79" s="45"/>
      <c r="SB79" s="45"/>
      <c r="SC79" s="45"/>
      <c r="SD79" s="45"/>
      <c r="SE79" s="45"/>
      <c r="SF79" s="45"/>
      <c r="SG79" s="45"/>
      <c r="SH79" s="45"/>
      <c r="SI79" s="45"/>
      <c r="SJ79" s="45"/>
      <c r="SK79" s="45"/>
      <c r="SL79" s="45"/>
      <c r="SM79" s="45"/>
      <c r="SN79" s="45"/>
      <c r="SO79" s="45"/>
      <c r="SP79" s="45"/>
      <c r="SQ79" s="45"/>
      <c r="SR79" s="45"/>
      <c r="SS79" s="45"/>
      <c r="ST79" s="45"/>
      <c r="SU79" s="45"/>
      <c r="SV79" s="45"/>
      <c r="SW79" s="45"/>
      <c r="SX79" s="45"/>
      <c r="SY79" s="45"/>
      <c r="SZ79" s="45"/>
      <c r="TA79" s="45"/>
      <c r="TB79" s="45"/>
      <c r="TC79" s="45"/>
      <c r="TD79" s="45"/>
      <c r="TE79" s="45"/>
      <c r="TF79" s="45"/>
      <c r="TG79" s="45"/>
      <c r="TH79" s="45"/>
      <c r="TI79" s="45"/>
      <c r="TJ79" s="45"/>
      <c r="TK79" s="45"/>
      <c r="TL79" s="45"/>
      <c r="TM79" s="45"/>
      <c r="TN79" s="45"/>
      <c r="TO79" s="45"/>
      <c r="TP79" s="45"/>
      <c r="TQ79" s="45"/>
      <c r="TR79" s="45"/>
      <c r="TS79" s="45"/>
      <c r="TT79" s="45"/>
      <c r="TU79" s="45"/>
      <c r="TV79" s="45"/>
      <c r="TW79" s="45"/>
      <c r="TX79" s="45"/>
      <c r="TY79" s="45"/>
      <c r="TZ79" s="45"/>
      <c r="UA79" s="45"/>
      <c r="UB79" s="45"/>
      <c r="UC79" s="45"/>
      <c r="UD79" s="45"/>
      <c r="UE79" s="45"/>
    </row>
    <row r="80" spans="1:551" x14ac:dyDescent="0.2">
      <c r="A80" t="s">
        <v>94</v>
      </c>
      <c r="B80" s="44">
        <v>149.88</v>
      </c>
      <c r="C80" s="44">
        <v>44814.119999999995</v>
      </c>
      <c r="D80" s="45">
        <v>299</v>
      </c>
      <c r="E80" s="48">
        <v>613</v>
      </c>
      <c r="F80" s="44">
        <v>2.1666666666666665</v>
      </c>
      <c r="G80" s="45">
        <f t="shared" si="24"/>
        <v>397121.83333333331</v>
      </c>
      <c r="H80" s="45">
        <f t="shared" si="14"/>
        <v>317769.02325633937</v>
      </c>
      <c r="I80" s="47">
        <v>4.0595784212929031E-2</v>
      </c>
      <c r="J80" s="45">
        <f t="shared" si="25"/>
        <v>12900.08269766758</v>
      </c>
      <c r="K80" s="44">
        <f t="shared" si="26"/>
        <v>43.14408928985813</v>
      </c>
      <c r="L80" s="44">
        <f t="shared" si="27"/>
        <v>106.73591071014187</v>
      </c>
      <c r="M80" s="44">
        <f t="shared" si="15"/>
        <v>15.263235231550286</v>
      </c>
      <c r="N80" s="44">
        <f t="shared" si="16"/>
        <v>165.14</v>
      </c>
      <c r="O80" s="45">
        <f t="shared" si="17"/>
        <v>49376.859999999993</v>
      </c>
      <c r="P80" s="45"/>
      <c r="Q80" s="44">
        <f t="shared" si="18"/>
        <v>13.875668392318444</v>
      </c>
      <c r="R80" s="46">
        <f t="shared" si="23"/>
        <v>163.76</v>
      </c>
      <c r="S80" s="45">
        <f t="shared" si="19"/>
        <v>48964.24</v>
      </c>
      <c r="T80" s="45"/>
      <c r="U80" s="44">
        <f t="shared" si="20"/>
        <v>1.1915550901595393</v>
      </c>
      <c r="V80" s="44">
        <f t="shared" si="21"/>
        <v>1.2222331420243506</v>
      </c>
      <c r="W80" s="44">
        <f t="shared" si="22"/>
        <v>164.98</v>
      </c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5"/>
      <c r="LK80" s="45"/>
      <c r="LL80" s="45"/>
      <c r="LM80" s="45"/>
      <c r="LN80" s="45"/>
      <c r="LO80" s="45"/>
      <c r="LP80" s="45"/>
      <c r="LQ80" s="45"/>
      <c r="LR80" s="45"/>
      <c r="LS80" s="45"/>
      <c r="LT80" s="45"/>
      <c r="LU80" s="45"/>
      <c r="LV80" s="45"/>
      <c r="LW80" s="45"/>
      <c r="LX80" s="45"/>
      <c r="LY80" s="45"/>
      <c r="LZ80" s="45"/>
      <c r="MA80" s="45"/>
      <c r="MB80" s="45"/>
      <c r="MC80" s="45"/>
      <c r="MD80" s="45"/>
      <c r="ME80" s="45"/>
      <c r="MF80" s="45"/>
      <c r="MG80" s="45"/>
      <c r="MH80" s="45"/>
      <c r="MI80" s="45"/>
      <c r="MJ80" s="45"/>
      <c r="MK80" s="45"/>
      <c r="ML80" s="45"/>
      <c r="MM80" s="45"/>
      <c r="MN80" s="45"/>
      <c r="MO80" s="45"/>
      <c r="MP80" s="45"/>
      <c r="MQ80" s="45"/>
      <c r="MR80" s="45"/>
      <c r="MS80" s="45"/>
      <c r="MT80" s="45"/>
      <c r="MU80" s="45"/>
      <c r="MV80" s="45"/>
      <c r="MW80" s="45"/>
      <c r="MX80" s="45"/>
      <c r="MY80" s="45"/>
      <c r="MZ80" s="45"/>
      <c r="NA80" s="45"/>
      <c r="NB80" s="45"/>
      <c r="NC80" s="45"/>
      <c r="ND80" s="45"/>
      <c r="NE80" s="45"/>
      <c r="NF80" s="45"/>
      <c r="NG80" s="45"/>
      <c r="NH80" s="45"/>
      <c r="NI80" s="45"/>
      <c r="NJ80" s="45"/>
      <c r="NK80" s="45"/>
      <c r="NL80" s="45"/>
      <c r="NM80" s="45"/>
      <c r="NN80" s="45"/>
      <c r="NO80" s="45"/>
      <c r="NP80" s="45"/>
      <c r="NQ80" s="45"/>
      <c r="NR80" s="45"/>
      <c r="NS80" s="45"/>
      <c r="NT80" s="45"/>
      <c r="NU80" s="45"/>
      <c r="NV80" s="45"/>
      <c r="NW80" s="45"/>
      <c r="NX80" s="45"/>
      <c r="NY80" s="45"/>
      <c r="NZ80" s="45"/>
      <c r="OA80" s="45"/>
      <c r="OB80" s="45"/>
      <c r="OC80" s="45"/>
      <c r="OD80" s="45"/>
      <c r="OE80" s="45"/>
      <c r="OF80" s="45"/>
      <c r="OG80" s="45"/>
      <c r="OH80" s="45"/>
      <c r="OI80" s="45"/>
      <c r="OJ80" s="45"/>
      <c r="OK80" s="45"/>
      <c r="OL80" s="45"/>
      <c r="OM80" s="45"/>
      <c r="ON80" s="45"/>
      <c r="OO80" s="45"/>
      <c r="OP80" s="45"/>
      <c r="OQ80" s="45"/>
      <c r="OR80" s="45"/>
      <c r="OS80" s="45"/>
      <c r="OT80" s="45"/>
      <c r="OU80" s="45"/>
      <c r="OV80" s="45"/>
      <c r="OW80" s="45"/>
      <c r="OX80" s="45"/>
      <c r="OY80" s="45"/>
      <c r="OZ80" s="45"/>
      <c r="PA80" s="45"/>
      <c r="PB80" s="45"/>
      <c r="PC80" s="45"/>
      <c r="PD80" s="45"/>
      <c r="PE80" s="45"/>
      <c r="PF80" s="45"/>
      <c r="PG80" s="45"/>
      <c r="PH80" s="45"/>
      <c r="PI80" s="45"/>
      <c r="PJ80" s="45"/>
      <c r="PK80" s="45"/>
      <c r="PL80" s="45"/>
      <c r="PM80" s="45"/>
      <c r="PN80" s="45"/>
      <c r="PO80" s="45"/>
      <c r="PP80" s="45"/>
      <c r="PQ80" s="45"/>
      <c r="PR80" s="45"/>
      <c r="PS80" s="45"/>
      <c r="PT80" s="45"/>
      <c r="PU80" s="45"/>
      <c r="PV80" s="45"/>
      <c r="PW80" s="45"/>
      <c r="PX80" s="45"/>
      <c r="PY80" s="45"/>
      <c r="PZ80" s="45"/>
      <c r="QA80" s="45"/>
      <c r="QB80" s="45"/>
      <c r="QC80" s="45"/>
      <c r="QD80" s="45"/>
      <c r="QE80" s="45"/>
      <c r="QF80" s="45"/>
      <c r="QG80" s="45"/>
      <c r="QH80" s="45"/>
      <c r="QI80" s="45"/>
      <c r="QJ80" s="45"/>
      <c r="QK80" s="45"/>
      <c r="QL80" s="45"/>
      <c r="QM80" s="45"/>
      <c r="QN80" s="45"/>
      <c r="QO80" s="45"/>
      <c r="QP80" s="45"/>
      <c r="QQ80" s="45"/>
      <c r="QR80" s="45"/>
      <c r="QS80" s="45"/>
      <c r="QT80" s="45"/>
      <c r="QU80" s="45"/>
      <c r="QV80" s="45"/>
      <c r="QW80" s="45"/>
      <c r="QX80" s="45"/>
      <c r="QY80" s="45"/>
      <c r="QZ80" s="45"/>
      <c r="RA80" s="45"/>
      <c r="RB80" s="45"/>
      <c r="RC80" s="45"/>
      <c r="RD80" s="45"/>
      <c r="RE80" s="45"/>
      <c r="RF80" s="45"/>
      <c r="RG80" s="45"/>
      <c r="RH80" s="45"/>
      <c r="RI80" s="45"/>
      <c r="RJ80" s="45"/>
      <c r="RK80" s="45"/>
      <c r="RL80" s="45"/>
      <c r="RM80" s="45"/>
      <c r="RN80" s="45"/>
      <c r="RO80" s="45"/>
      <c r="RP80" s="45"/>
      <c r="RQ80" s="45"/>
      <c r="RR80" s="45"/>
      <c r="RS80" s="45"/>
      <c r="RT80" s="45"/>
      <c r="RU80" s="45"/>
      <c r="RV80" s="45"/>
      <c r="RW80" s="45"/>
      <c r="RX80" s="45"/>
      <c r="RY80" s="45"/>
      <c r="RZ80" s="45"/>
      <c r="SA80" s="45"/>
      <c r="SB80" s="45"/>
      <c r="SC80" s="45"/>
      <c r="SD80" s="45"/>
      <c r="SE80" s="45"/>
      <c r="SF80" s="45"/>
      <c r="SG80" s="45"/>
      <c r="SH80" s="45"/>
      <c r="SI80" s="45"/>
      <c r="SJ80" s="45"/>
      <c r="SK80" s="45"/>
      <c r="SL80" s="45"/>
      <c r="SM80" s="45"/>
      <c r="SN80" s="45"/>
      <c r="SO80" s="45"/>
      <c r="SP80" s="45"/>
      <c r="SQ80" s="45"/>
      <c r="SR80" s="45"/>
      <c r="SS80" s="45"/>
      <c r="ST80" s="45"/>
      <c r="SU80" s="45"/>
      <c r="SV80" s="45"/>
      <c r="SW80" s="45"/>
      <c r="SX80" s="45"/>
      <c r="SY80" s="45"/>
      <c r="SZ80" s="45"/>
      <c r="TA80" s="45"/>
      <c r="TB80" s="45"/>
      <c r="TC80" s="45"/>
      <c r="TD80" s="45"/>
      <c r="TE80" s="45"/>
      <c r="TF80" s="45"/>
      <c r="TG80" s="45"/>
      <c r="TH80" s="45"/>
      <c r="TI80" s="45"/>
      <c r="TJ80" s="45"/>
      <c r="TK80" s="45"/>
      <c r="TL80" s="45"/>
      <c r="TM80" s="45"/>
      <c r="TN80" s="45"/>
      <c r="TO80" s="45"/>
      <c r="TP80" s="45"/>
      <c r="TQ80" s="45"/>
      <c r="TR80" s="45"/>
      <c r="TS80" s="45"/>
      <c r="TT80" s="45"/>
      <c r="TU80" s="45"/>
      <c r="TV80" s="45"/>
      <c r="TW80" s="45"/>
      <c r="TX80" s="45"/>
      <c r="TY80" s="45"/>
      <c r="TZ80" s="45"/>
      <c r="UA80" s="45"/>
      <c r="UB80" s="45"/>
      <c r="UC80" s="45"/>
      <c r="UD80" s="45"/>
      <c r="UE80" s="45"/>
    </row>
    <row r="81" spans="1:551" x14ac:dyDescent="0.2">
      <c r="A81" t="s">
        <v>95</v>
      </c>
      <c r="B81" s="44">
        <v>69.069999999999993</v>
      </c>
      <c r="C81" s="44">
        <v>3729.7899999999991</v>
      </c>
      <c r="D81" s="45">
        <v>54.000144780657308</v>
      </c>
      <c r="E81" s="48">
        <v>613</v>
      </c>
      <c r="F81" s="44">
        <v>1</v>
      </c>
      <c r="G81" s="45">
        <f t="shared" si="24"/>
        <v>33102.088750542927</v>
      </c>
      <c r="H81" s="45">
        <f t="shared" si="14"/>
        <v>26487.635599666144</v>
      </c>
      <c r="I81" s="47">
        <v>4.0595784212929031E-2</v>
      </c>
      <c r="J81" s="45">
        <f t="shared" si="25"/>
        <v>1075.2863391147439</v>
      </c>
      <c r="K81" s="44">
        <f t="shared" si="26"/>
        <v>19.912656595319135</v>
      </c>
      <c r="L81" s="44">
        <f t="shared" si="27"/>
        <v>49.157343404680859</v>
      </c>
      <c r="M81" s="44">
        <f t="shared" si="15"/>
        <v>7.0295001068693619</v>
      </c>
      <c r="N81" s="44">
        <f t="shared" si="16"/>
        <v>76.099999999999994</v>
      </c>
      <c r="O81" s="45">
        <f t="shared" si="17"/>
        <v>4109.4110178080209</v>
      </c>
      <c r="P81" s="45"/>
      <c r="Q81" s="44">
        <f t="shared" si="18"/>
        <v>6.3904546426085123</v>
      </c>
      <c r="R81" s="46">
        <f t="shared" si="23"/>
        <v>75.459999999999994</v>
      </c>
      <c r="S81" s="45">
        <f t="shared" si="19"/>
        <v>4074.8509251484002</v>
      </c>
      <c r="T81" s="45"/>
      <c r="U81" s="44">
        <f t="shared" si="20"/>
        <v>0.54994850315055654</v>
      </c>
      <c r="V81" s="44">
        <f t="shared" si="21"/>
        <v>0.56410760401123861</v>
      </c>
      <c r="W81" s="44">
        <f t="shared" si="22"/>
        <v>76.02</v>
      </c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5"/>
      <c r="LK81" s="45"/>
      <c r="LL81" s="45"/>
      <c r="LM81" s="45"/>
      <c r="LN81" s="45"/>
      <c r="LO81" s="45"/>
      <c r="LP81" s="45"/>
      <c r="LQ81" s="45"/>
      <c r="LR81" s="45"/>
      <c r="LS81" s="45"/>
      <c r="LT81" s="45"/>
      <c r="LU81" s="45"/>
      <c r="LV81" s="45"/>
      <c r="LW81" s="45"/>
      <c r="LX81" s="45"/>
      <c r="LY81" s="45"/>
      <c r="LZ81" s="45"/>
      <c r="MA81" s="45"/>
      <c r="MB81" s="45"/>
      <c r="MC81" s="45"/>
      <c r="MD81" s="45"/>
      <c r="ME81" s="45"/>
      <c r="MF81" s="45"/>
      <c r="MG81" s="45"/>
      <c r="MH81" s="45"/>
      <c r="MI81" s="45"/>
      <c r="MJ81" s="45"/>
      <c r="MK81" s="45"/>
      <c r="ML81" s="45"/>
      <c r="MM81" s="45"/>
      <c r="MN81" s="45"/>
      <c r="MO81" s="45"/>
      <c r="MP81" s="45"/>
      <c r="MQ81" s="45"/>
      <c r="MR81" s="45"/>
      <c r="MS81" s="45"/>
      <c r="MT81" s="45"/>
      <c r="MU81" s="45"/>
      <c r="MV81" s="45"/>
      <c r="MW81" s="45"/>
      <c r="MX81" s="45"/>
      <c r="MY81" s="45"/>
      <c r="MZ81" s="45"/>
      <c r="NA81" s="45"/>
      <c r="NB81" s="45"/>
      <c r="NC81" s="45"/>
      <c r="ND81" s="45"/>
      <c r="NE81" s="45"/>
      <c r="NF81" s="45"/>
      <c r="NG81" s="45"/>
      <c r="NH81" s="45"/>
      <c r="NI81" s="45"/>
      <c r="NJ81" s="45"/>
      <c r="NK81" s="45"/>
      <c r="NL81" s="45"/>
      <c r="NM81" s="45"/>
      <c r="NN81" s="45"/>
      <c r="NO81" s="45"/>
      <c r="NP81" s="45"/>
      <c r="NQ81" s="45"/>
      <c r="NR81" s="45"/>
      <c r="NS81" s="45"/>
      <c r="NT81" s="45"/>
      <c r="NU81" s="45"/>
      <c r="NV81" s="45"/>
      <c r="NW81" s="45"/>
      <c r="NX81" s="45"/>
      <c r="NY81" s="45"/>
      <c r="NZ81" s="45"/>
      <c r="OA81" s="45"/>
      <c r="OB81" s="45"/>
      <c r="OC81" s="45"/>
      <c r="OD81" s="45"/>
      <c r="OE81" s="45"/>
      <c r="OF81" s="45"/>
      <c r="OG81" s="45"/>
      <c r="OH81" s="45"/>
      <c r="OI81" s="45"/>
      <c r="OJ81" s="45"/>
      <c r="OK81" s="45"/>
      <c r="OL81" s="45"/>
      <c r="OM81" s="45"/>
      <c r="ON81" s="45"/>
      <c r="OO81" s="45"/>
      <c r="OP81" s="45"/>
      <c r="OQ81" s="45"/>
      <c r="OR81" s="45"/>
      <c r="OS81" s="45"/>
      <c r="OT81" s="45"/>
      <c r="OU81" s="45"/>
      <c r="OV81" s="45"/>
      <c r="OW81" s="45"/>
      <c r="OX81" s="45"/>
      <c r="OY81" s="45"/>
      <c r="OZ81" s="45"/>
      <c r="PA81" s="45"/>
      <c r="PB81" s="45"/>
      <c r="PC81" s="45"/>
      <c r="PD81" s="45"/>
      <c r="PE81" s="45"/>
      <c r="PF81" s="45"/>
      <c r="PG81" s="45"/>
      <c r="PH81" s="45"/>
      <c r="PI81" s="45"/>
      <c r="PJ81" s="45"/>
      <c r="PK81" s="45"/>
      <c r="PL81" s="45"/>
      <c r="PM81" s="45"/>
      <c r="PN81" s="45"/>
      <c r="PO81" s="45"/>
      <c r="PP81" s="45"/>
      <c r="PQ81" s="45"/>
      <c r="PR81" s="45"/>
      <c r="PS81" s="45"/>
      <c r="PT81" s="45"/>
      <c r="PU81" s="45"/>
      <c r="PV81" s="45"/>
      <c r="PW81" s="45"/>
      <c r="PX81" s="45"/>
      <c r="PY81" s="45"/>
      <c r="PZ81" s="45"/>
      <c r="QA81" s="45"/>
      <c r="QB81" s="45"/>
      <c r="QC81" s="45"/>
      <c r="QD81" s="45"/>
      <c r="QE81" s="45"/>
      <c r="QF81" s="45"/>
      <c r="QG81" s="45"/>
      <c r="QH81" s="45"/>
      <c r="QI81" s="45"/>
      <c r="QJ81" s="45"/>
      <c r="QK81" s="45"/>
      <c r="QL81" s="45"/>
      <c r="QM81" s="45"/>
      <c r="QN81" s="45"/>
      <c r="QO81" s="45"/>
      <c r="QP81" s="45"/>
      <c r="QQ81" s="45"/>
      <c r="QR81" s="45"/>
      <c r="QS81" s="45"/>
      <c r="QT81" s="45"/>
      <c r="QU81" s="45"/>
      <c r="QV81" s="45"/>
      <c r="QW81" s="45"/>
      <c r="QX81" s="45"/>
      <c r="QY81" s="45"/>
      <c r="QZ81" s="45"/>
      <c r="RA81" s="45"/>
      <c r="RB81" s="45"/>
      <c r="RC81" s="45"/>
      <c r="RD81" s="45"/>
      <c r="RE81" s="45"/>
      <c r="RF81" s="45"/>
      <c r="RG81" s="45"/>
      <c r="RH81" s="45"/>
      <c r="RI81" s="45"/>
      <c r="RJ81" s="45"/>
      <c r="RK81" s="45"/>
      <c r="RL81" s="45"/>
      <c r="RM81" s="45"/>
      <c r="RN81" s="45"/>
      <c r="RO81" s="45"/>
      <c r="RP81" s="45"/>
      <c r="RQ81" s="45"/>
      <c r="RR81" s="45"/>
      <c r="RS81" s="45"/>
      <c r="RT81" s="45"/>
      <c r="RU81" s="45"/>
      <c r="RV81" s="45"/>
      <c r="RW81" s="45"/>
      <c r="RX81" s="45"/>
      <c r="RY81" s="45"/>
      <c r="RZ81" s="45"/>
      <c r="SA81" s="45"/>
      <c r="SB81" s="45"/>
      <c r="SC81" s="45"/>
      <c r="SD81" s="45"/>
      <c r="SE81" s="45"/>
      <c r="SF81" s="45"/>
      <c r="SG81" s="45"/>
      <c r="SH81" s="45"/>
      <c r="SI81" s="45"/>
      <c r="SJ81" s="45"/>
      <c r="SK81" s="45"/>
      <c r="SL81" s="45"/>
      <c r="SM81" s="45"/>
      <c r="SN81" s="45"/>
      <c r="SO81" s="45"/>
      <c r="SP81" s="45"/>
      <c r="SQ81" s="45"/>
      <c r="SR81" s="45"/>
      <c r="SS81" s="45"/>
      <c r="ST81" s="45"/>
      <c r="SU81" s="45"/>
      <c r="SV81" s="45"/>
      <c r="SW81" s="45"/>
      <c r="SX81" s="45"/>
      <c r="SY81" s="45"/>
      <c r="SZ81" s="45"/>
      <c r="TA81" s="45"/>
      <c r="TB81" s="45"/>
      <c r="TC81" s="45"/>
      <c r="TD81" s="45"/>
      <c r="TE81" s="45"/>
      <c r="TF81" s="45"/>
      <c r="TG81" s="45"/>
      <c r="TH81" s="45"/>
      <c r="TI81" s="45"/>
      <c r="TJ81" s="45"/>
      <c r="TK81" s="45"/>
      <c r="TL81" s="45"/>
      <c r="TM81" s="45"/>
      <c r="TN81" s="45"/>
      <c r="TO81" s="45"/>
      <c r="TP81" s="45"/>
      <c r="TQ81" s="45"/>
      <c r="TR81" s="45"/>
      <c r="TS81" s="45"/>
      <c r="TT81" s="45"/>
      <c r="TU81" s="45"/>
      <c r="TV81" s="45"/>
      <c r="TW81" s="45"/>
      <c r="TX81" s="45"/>
      <c r="TY81" s="45"/>
      <c r="TZ81" s="45"/>
      <c r="UA81" s="45"/>
      <c r="UB81" s="45"/>
      <c r="UC81" s="45"/>
      <c r="UD81" s="45"/>
      <c r="UE81" s="45"/>
    </row>
    <row r="82" spans="1:551" x14ac:dyDescent="0.2">
      <c r="A82" t="s">
        <v>96</v>
      </c>
      <c r="B82" s="44">
        <v>28.2</v>
      </c>
      <c r="C82" s="44">
        <v>17439.66</v>
      </c>
      <c r="D82" s="45">
        <v>618.42765957446807</v>
      </c>
      <c r="E82" s="48"/>
      <c r="F82" s="44"/>
      <c r="G82" s="45">
        <f t="shared" si="24"/>
        <v>0</v>
      </c>
      <c r="H82" s="45">
        <f t="shared" si="14"/>
        <v>0</v>
      </c>
      <c r="I82" s="47">
        <v>4.0595784212929031E-2</v>
      </c>
      <c r="J82" s="45">
        <f t="shared" si="25"/>
        <v>0</v>
      </c>
      <c r="K82" s="44">
        <f t="shared" si="26"/>
        <v>0</v>
      </c>
      <c r="L82" s="44">
        <f t="shared" si="27"/>
        <v>28.2</v>
      </c>
      <c r="M82" s="44">
        <f t="shared" si="15"/>
        <v>4.0325999999999995</v>
      </c>
      <c r="N82" s="44">
        <f t="shared" si="16"/>
        <v>32.229999999999997</v>
      </c>
      <c r="O82" s="45">
        <f t="shared" si="17"/>
        <v>19931.923468085104</v>
      </c>
      <c r="P82" s="45"/>
      <c r="Q82" s="44">
        <f t="shared" si="18"/>
        <v>3.6659999999999999</v>
      </c>
      <c r="R82" s="46">
        <f t="shared" si="23"/>
        <v>31.87</v>
      </c>
      <c r="S82" s="45">
        <f t="shared" si="19"/>
        <v>19709.289510638297</v>
      </c>
      <c r="T82" s="45"/>
      <c r="U82" s="44">
        <f t="shared" si="20"/>
        <v>0</v>
      </c>
      <c r="V82" s="44">
        <f t="shared" si="21"/>
        <v>0</v>
      </c>
      <c r="W82" s="44">
        <f t="shared" si="22"/>
        <v>31.87</v>
      </c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  <c r="LC82" s="45"/>
      <c r="LD82" s="45"/>
      <c r="LE82" s="45"/>
      <c r="LF82" s="45"/>
      <c r="LG82" s="45"/>
      <c r="LH82" s="45"/>
      <c r="LI82" s="45"/>
      <c r="LJ82" s="45"/>
      <c r="LK82" s="45"/>
      <c r="LL82" s="45"/>
      <c r="LM82" s="45"/>
      <c r="LN82" s="45"/>
      <c r="LO82" s="45"/>
      <c r="LP82" s="45"/>
      <c r="LQ82" s="45"/>
      <c r="LR82" s="45"/>
      <c r="LS82" s="45"/>
      <c r="LT82" s="45"/>
      <c r="LU82" s="45"/>
      <c r="LV82" s="45"/>
      <c r="LW82" s="45"/>
      <c r="LX82" s="45"/>
      <c r="LY82" s="45"/>
      <c r="LZ82" s="45"/>
      <c r="MA82" s="45"/>
      <c r="MB82" s="45"/>
      <c r="MC82" s="45"/>
      <c r="MD82" s="45"/>
      <c r="ME82" s="45"/>
      <c r="MF82" s="45"/>
      <c r="MG82" s="45"/>
      <c r="MH82" s="45"/>
      <c r="MI82" s="45"/>
      <c r="MJ82" s="45"/>
      <c r="MK82" s="45"/>
      <c r="ML82" s="45"/>
      <c r="MM82" s="45"/>
      <c r="MN82" s="45"/>
      <c r="MO82" s="45"/>
      <c r="MP82" s="45"/>
      <c r="MQ82" s="45"/>
      <c r="MR82" s="45"/>
      <c r="MS82" s="45"/>
      <c r="MT82" s="45"/>
      <c r="MU82" s="45"/>
      <c r="MV82" s="45"/>
      <c r="MW82" s="45"/>
      <c r="MX82" s="45"/>
      <c r="MY82" s="45"/>
      <c r="MZ82" s="45"/>
      <c r="NA82" s="45"/>
      <c r="NB82" s="45"/>
      <c r="NC82" s="45"/>
      <c r="ND82" s="45"/>
      <c r="NE82" s="45"/>
      <c r="NF82" s="45"/>
      <c r="NG82" s="45"/>
      <c r="NH82" s="45"/>
      <c r="NI82" s="45"/>
      <c r="NJ82" s="45"/>
      <c r="NK82" s="45"/>
      <c r="NL82" s="45"/>
      <c r="NM82" s="45"/>
      <c r="NN82" s="45"/>
      <c r="NO82" s="45"/>
      <c r="NP82" s="45"/>
      <c r="NQ82" s="45"/>
      <c r="NR82" s="45"/>
      <c r="NS82" s="45"/>
      <c r="NT82" s="45"/>
      <c r="NU82" s="45"/>
      <c r="NV82" s="45"/>
      <c r="NW82" s="45"/>
      <c r="NX82" s="45"/>
      <c r="NY82" s="45"/>
      <c r="NZ82" s="45"/>
      <c r="OA82" s="45"/>
      <c r="OB82" s="45"/>
      <c r="OC82" s="45"/>
      <c r="OD82" s="45"/>
      <c r="OE82" s="45"/>
      <c r="OF82" s="45"/>
      <c r="OG82" s="45"/>
      <c r="OH82" s="45"/>
      <c r="OI82" s="45"/>
      <c r="OJ82" s="45"/>
      <c r="OK82" s="45"/>
      <c r="OL82" s="45"/>
      <c r="OM82" s="45"/>
      <c r="ON82" s="45"/>
      <c r="OO82" s="45"/>
      <c r="OP82" s="45"/>
      <c r="OQ82" s="45"/>
      <c r="OR82" s="45"/>
      <c r="OS82" s="45"/>
      <c r="OT82" s="45"/>
      <c r="OU82" s="45"/>
      <c r="OV82" s="45"/>
      <c r="OW82" s="45"/>
      <c r="OX82" s="45"/>
      <c r="OY82" s="45"/>
      <c r="OZ82" s="45"/>
      <c r="PA82" s="45"/>
      <c r="PB82" s="45"/>
      <c r="PC82" s="45"/>
      <c r="PD82" s="45"/>
      <c r="PE82" s="45"/>
      <c r="PF82" s="45"/>
      <c r="PG82" s="45"/>
      <c r="PH82" s="45"/>
      <c r="PI82" s="45"/>
      <c r="PJ82" s="45"/>
      <c r="PK82" s="45"/>
      <c r="PL82" s="45"/>
      <c r="PM82" s="45"/>
      <c r="PN82" s="45"/>
      <c r="PO82" s="45"/>
      <c r="PP82" s="45"/>
      <c r="PQ82" s="45"/>
      <c r="PR82" s="45"/>
      <c r="PS82" s="45"/>
      <c r="PT82" s="45"/>
      <c r="PU82" s="45"/>
      <c r="PV82" s="45"/>
      <c r="PW82" s="45"/>
      <c r="PX82" s="45"/>
      <c r="PY82" s="45"/>
      <c r="PZ82" s="45"/>
      <c r="QA82" s="45"/>
      <c r="QB82" s="45"/>
      <c r="QC82" s="45"/>
      <c r="QD82" s="45"/>
      <c r="QE82" s="45"/>
      <c r="QF82" s="45"/>
      <c r="QG82" s="45"/>
      <c r="QH82" s="45"/>
      <c r="QI82" s="45"/>
      <c r="QJ82" s="45"/>
      <c r="QK82" s="45"/>
      <c r="QL82" s="45"/>
      <c r="QM82" s="45"/>
      <c r="QN82" s="45"/>
      <c r="QO82" s="45"/>
      <c r="QP82" s="45"/>
      <c r="QQ82" s="45"/>
      <c r="QR82" s="45"/>
      <c r="QS82" s="45"/>
      <c r="QT82" s="45"/>
      <c r="QU82" s="45"/>
      <c r="QV82" s="45"/>
      <c r="QW82" s="45"/>
      <c r="QX82" s="45"/>
      <c r="QY82" s="45"/>
      <c r="QZ82" s="45"/>
      <c r="RA82" s="45"/>
      <c r="RB82" s="45"/>
      <c r="RC82" s="45"/>
      <c r="RD82" s="45"/>
      <c r="RE82" s="45"/>
      <c r="RF82" s="45"/>
      <c r="RG82" s="45"/>
      <c r="RH82" s="45"/>
      <c r="RI82" s="45"/>
      <c r="RJ82" s="45"/>
      <c r="RK82" s="45"/>
      <c r="RL82" s="45"/>
      <c r="RM82" s="45"/>
      <c r="RN82" s="45"/>
      <c r="RO82" s="45"/>
      <c r="RP82" s="45"/>
      <c r="RQ82" s="45"/>
      <c r="RR82" s="45"/>
      <c r="RS82" s="45"/>
      <c r="RT82" s="45"/>
      <c r="RU82" s="45"/>
      <c r="RV82" s="45"/>
      <c r="RW82" s="45"/>
      <c r="RX82" s="45"/>
      <c r="RY82" s="45"/>
      <c r="RZ82" s="45"/>
      <c r="SA82" s="45"/>
      <c r="SB82" s="45"/>
      <c r="SC82" s="45"/>
      <c r="SD82" s="45"/>
      <c r="SE82" s="45"/>
      <c r="SF82" s="45"/>
      <c r="SG82" s="45"/>
      <c r="SH82" s="45"/>
      <c r="SI82" s="45"/>
      <c r="SJ82" s="45"/>
      <c r="SK82" s="45"/>
      <c r="SL82" s="45"/>
      <c r="SM82" s="45"/>
      <c r="SN82" s="45"/>
      <c r="SO82" s="45"/>
      <c r="SP82" s="45"/>
      <c r="SQ82" s="45"/>
      <c r="SR82" s="45"/>
      <c r="SS82" s="45"/>
      <c r="ST82" s="45"/>
      <c r="SU82" s="45"/>
      <c r="SV82" s="45"/>
      <c r="SW82" s="45"/>
      <c r="SX82" s="45"/>
      <c r="SY82" s="45"/>
      <c r="SZ82" s="45"/>
      <c r="TA82" s="45"/>
      <c r="TB82" s="45"/>
      <c r="TC82" s="45"/>
      <c r="TD82" s="45"/>
      <c r="TE82" s="45"/>
      <c r="TF82" s="45"/>
      <c r="TG82" s="45"/>
      <c r="TH82" s="45"/>
      <c r="TI82" s="45"/>
      <c r="TJ82" s="45"/>
      <c r="TK82" s="45"/>
      <c r="TL82" s="45"/>
      <c r="TM82" s="45"/>
      <c r="TN82" s="45"/>
      <c r="TO82" s="45"/>
      <c r="TP82" s="45"/>
      <c r="TQ82" s="45"/>
      <c r="TR82" s="45"/>
      <c r="TS82" s="45"/>
      <c r="TT82" s="45"/>
      <c r="TU82" s="45"/>
      <c r="TV82" s="45"/>
      <c r="TW82" s="45"/>
      <c r="TX82" s="45"/>
      <c r="TY82" s="45"/>
      <c r="TZ82" s="45"/>
      <c r="UA82" s="45"/>
      <c r="UB82" s="45"/>
      <c r="UC82" s="45"/>
      <c r="UD82" s="45"/>
      <c r="UE82" s="45"/>
    </row>
    <row r="83" spans="1:551" x14ac:dyDescent="0.2">
      <c r="A83" t="s">
        <v>97</v>
      </c>
      <c r="B83" s="44">
        <v>92.39</v>
      </c>
      <c r="C83" s="44">
        <v>739.12</v>
      </c>
      <c r="D83" s="45">
        <v>8</v>
      </c>
      <c r="E83" s="48">
        <v>613</v>
      </c>
      <c r="F83" s="44">
        <v>1</v>
      </c>
      <c r="G83" s="45">
        <f t="shared" si="24"/>
        <v>4904</v>
      </c>
      <c r="H83" s="45">
        <f t="shared" si="14"/>
        <v>3924.0836419614843</v>
      </c>
      <c r="I83" s="47">
        <v>4.0595784212929031E-2</v>
      </c>
      <c r="J83" s="45">
        <f t="shared" si="25"/>
        <v>159.30125276255308</v>
      </c>
      <c r="K83" s="44">
        <f t="shared" si="26"/>
        <v>19.912656595319135</v>
      </c>
      <c r="L83" s="44">
        <f t="shared" si="27"/>
        <v>72.477343404680866</v>
      </c>
      <c r="M83" s="44">
        <f t="shared" si="15"/>
        <v>10.364260106869363</v>
      </c>
      <c r="N83" s="44">
        <f t="shared" si="16"/>
        <v>102.75</v>
      </c>
      <c r="O83" s="45">
        <f t="shared" si="17"/>
        <v>822</v>
      </c>
      <c r="P83" s="45"/>
      <c r="Q83" s="44">
        <f t="shared" si="18"/>
        <v>9.4220546426085132</v>
      </c>
      <c r="R83" s="46">
        <f t="shared" si="23"/>
        <v>101.81</v>
      </c>
      <c r="S83" s="45">
        <f t="shared" si="19"/>
        <v>814.48</v>
      </c>
      <c r="T83" s="45"/>
      <c r="U83" s="44">
        <f t="shared" si="20"/>
        <v>0.54994850315055654</v>
      </c>
      <c r="V83" s="44">
        <f t="shared" si="21"/>
        <v>0.56410760401123861</v>
      </c>
      <c r="W83" s="44">
        <f t="shared" si="22"/>
        <v>102.37</v>
      </c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  <c r="MN83" s="45"/>
      <c r="MO83" s="45"/>
      <c r="MP83" s="45"/>
      <c r="MQ83" s="45"/>
      <c r="MR83" s="45"/>
      <c r="MS83" s="45"/>
      <c r="MT83" s="45"/>
      <c r="MU83" s="45"/>
      <c r="MV83" s="45"/>
      <c r="MW83" s="45"/>
      <c r="MX83" s="45"/>
      <c r="MY83" s="45"/>
      <c r="MZ83" s="45"/>
      <c r="NA83" s="45"/>
      <c r="NB83" s="45"/>
      <c r="NC83" s="45"/>
      <c r="ND83" s="45"/>
      <c r="NE83" s="45"/>
      <c r="NF83" s="45"/>
      <c r="NG83" s="45"/>
      <c r="NH83" s="45"/>
      <c r="NI83" s="45"/>
      <c r="NJ83" s="45"/>
      <c r="NK83" s="45"/>
      <c r="NL83" s="45"/>
      <c r="NM83" s="45"/>
      <c r="NN83" s="45"/>
      <c r="NO83" s="45"/>
      <c r="NP83" s="45"/>
      <c r="NQ83" s="45"/>
      <c r="NR83" s="45"/>
      <c r="NS83" s="45"/>
      <c r="NT83" s="45"/>
      <c r="NU83" s="45"/>
      <c r="NV83" s="45"/>
      <c r="NW83" s="45"/>
      <c r="NX83" s="45"/>
      <c r="NY83" s="45"/>
      <c r="NZ83" s="45"/>
      <c r="OA83" s="45"/>
      <c r="OB83" s="45"/>
      <c r="OC83" s="45"/>
      <c r="OD83" s="45"/>
      <c r="OE83" s="45"/>
      <c r="OF83" s="45"/>
      <c r="OG83" s="45"/>
      <c r="OH83" s="45"/>
      <c r="OI83" s="45"/>
      <c r="OJ83" s="45"/>
      <c r="OK83" s="45"/>
      <c r="OL83" s="45"/>
      <c r="OM83" s="45"/>
      <c r="ON83" s="45"/>
      <c r="OO83" s="45"/>
      <c r="OP83" s="45"/>
      <c r="OQ83" s="45"/>
      <c r="OR83" s="45"/>
      <c r="OS83" s="45"/>
      <c r="OT83" s="45"/>
      <c r="OU83" s="45"/>
      <c r="OV83" s="45"/>
      <c r="OW83" s="45"/>
      <c r="OX83" s="45"/>
      <c r="OY83" s="45"/>
      <c r="OZ83" s="45"/>
      <c r="PA83" s="45"/>
      <c r="PB83" s="45"/>
      <c r="PC83" s="45"/>
      <c r="PD83" s="45"/>
      <c r="PE83" s="45"/>
      <c r="PF83" s="45"/>
      <c r="PG83" s="45"/>
      <c r="PH83" s="45"/>
      <c r="PI83" s="45"/>
      <c r="PJ83" s="45"/>
      <c r="PK83" s="45"/>
      <c r="PL83" s="45"/>
      <c r="PM83" s="45"/>
      <c r="PN83" s="45"/>
      <c r="PO83" s="45"/>
      <c r="PP83" s="45"/>
      <c r="PQ83" s="45"/>
      <c r="PR83" s="45"/>
      <c r="PS83" s="45"/>
      <c r="PT83" s="45"/>
      <c r="PU83" s="45"/>
      <c r="PV83" s="45"/>
      <c r="PW83" s="45"/>
      <c r="PX83" s="45"/>
      <c r="PY83" s="45"/>
      <c r="PZ83" s="45"/>
      <c r="QA83" s="45"/>
      <c r="QB83" s="45"/>
      <c r="QC83" s="45"/>
      <c r="QD83" s="45"/>
      <c r="QE83" s="45"/>
      <c r="QF83" s="45"/>
      <c r="QG83" s="45"/>
      <c r="QH83" s="45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5"/>
      <c r="QT83" s="45"/>
      <c r="QU83" s="45"/>
      <c r="QV83" s="45"/>
      <c r="QW83" s="45"/>
      <c r="QX83" s="45"/>
      <c r="QY83" s="45"/>
      <c r="QZ83" s="45"/>
      <c r="RA83" s="45"/>
      <c r="RB83" s="45"/>
      <c r="RC83" s="45"/>
      <c r="RD83" s="45"/>
      <c r="RE83" s="45"/>
      <c r="RF83" s="45"/>
      <c r="RG83" s="45"/>
      <c r="RH83" s="45"/>
      <c r="RI83" s="45"/>
      <c r="RJ83" s="45"/>
      <c r="RK83" s="45"/>
      <c r="RL83" s="45"/>
      <c r="RM83" s="45"/>
      <c r="RN83" s="45"/>
      <c r="RO83" s="45"/>
      <c r="RP83" s="45"/>
      <c r="RQ83" s="45"/>
      <c r="RR83" s="45"/>
      <c r="RS83" s="45"/>
      <c r="RT83" s="45"/>
      <c r="RU83" s="45"/>
      <c r="RV83" s="45"/>
      <c r="RW83" s="45"/>
      <c r="RX83" s="45"/>
      <c r="RY83" s="45"/>
      <c r="RZ83" s="45"/>
      <c r="SA83" s="45"/>
      <c r="SB83" s="45"/>
      <c r="SC83" s="45"/>
      <c r="SD83" s="45"/>
      <c r="SE83" s="45"/>
      <c r="SF83" s="45"/>
      <c r="SG83" s="45"/>
      <c r="SH83" s="45"/>
      <c r="SI83" s="45"/>
      <c r="SJ83" s="45"/>
      <c r="SK83" s="45"/>
      <c r="SL83" s="45"/>
      <c r="SM83" s="45"/>
      <c r="SN83" s="45"/>
      <c r="SO83" s="45"/>
      <c r="SP83" s="45"/>
      <c r="SQ83" s="45"/>
      <c r="SR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TK83" s="45"/>
      <c r="TL83" s="45"/>
      <c r="TM83" s="45"/>
      <c r="TN83" s="45"/>
      <c r="TO83" s="45"/>
      <c r="TP83" s="45"/>
      <c r="TQ83" s="45"/>
      <c r="TR83" s="45"/>
      <c r="TS83" s="45"/>
      <c r="TT83" s="45"/>
      <c r="TU83" s="45"/>
      <c r="TV83" s="45"/>
      <c r="TW83" s="45"/>
      <c r="TX83" s="45"/>
      <c r="TY83" s="45"/>
      <c r="TZ83" s="45"/>
      <c r="UA83" s="45"/>
      <c r="UB83" s="45"/>
      <c r="UC83" s="45"/>
      <c r="UD83" s="45"/>
      <c r="UE83" s="45"/>
    </row>
    <row r="84" spans="1:551" x14ac:dyDescent="0.2">
      <c r="A84" t="s">
        <v>98</v>
      </c>
      <c r="B84" s="44">
        <v>50.88</v>
      </c>
      <c r="C84" s="44">
        <v>814.08</v>
      </c>
      <c r="D84" s="45">
        <v>16</v>
      </c>
      <c r="E84" s="48"/>
      <c r="F84" s="44"/>
      <c r="G84" s="45">
        <f t="shared" si="24"/>
        <v>0</v>
      </c>
      <c r="H84" s="45">
        <f t="shared" si="14"/>
        <v>0</v>
      </c>
      <c r="I84" s="47">
        <v>4.0595784212929031E-2</v>
      </c>
      <c r="J84" s="45">
        <f t="shared" si="25"/>
        <v>0</v>
      </c>
      <c r="K84" s="44">
        <f t="shared" si="26"/>
        <v>0</v>
      </c>
      <c r="L84" s="44">
        <f t="shared" si="27"/>
        <v>50.88</v>
      </c>
      <c r="M84" s="44">
        <f t="shared" si="15"/>
        <v>7.2758399999999996</v>
      </c>
      <c r="N84" s="44">
        <f t="shared" si="16"/>
        <v>58.16</v>
      </c>
      <c r="O84" s="45">
        <f t="shared" si="17"/>
        <v>930.56</v>
      </c>
      <c r="P84" s="45"/>
      <c r="Q84" s="44">
        <f t="shared" si="18"/>
        <v>6.6144000000000007</v>
      </c>
      <c r="R84" s="46">
        <f t="shared" si="23"/>
        <v>57.49</v>
      </c>
      <c r="S84" s="45">
        <f t="shared" si="19"/>
        <v>919.84</v>
      </c>
      <c r="T84" s="45"/>
      <c r="U84" s="44">
        <f t="shared" si="20"/>
        <v>0</v>
      </c>
      <c r="V84" s="44">
        <f t="shared" si="21"/>
        <v>0</v>
      </c>
      <c r="W84" s="44">
        <f t="shared" si="22"/>
        <v>57.49</v>
      </c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  <c r="MN84" s="45"/>
      <c r="MO84" s="45"/>
      <c r="MP84" s="45"/>
      <c r="MQ84" s="45"/>
      <c r="MR84" s="45"/>
      <c r="MS84" s="45"/>
      <c r="MT84" s="45"/>
      <c r="MU84" s="45"/>
      <c r="MV84" s="45"/>
      <c r="MW84" s="45"/>
      <c r="MX84" s="45"/>
      <c r="MY84" s="45"/>
      <c r="MZ84" s="45"/>
      <c r="NA84" s="45"/>
      <c r="NB84" s="45"/>
      <c r="NC84" s="45"/>
      <c r="ND84" s="45"/>
      <c r="NE84" s="45"/>
      <c r="NF84" s="45"/>
      <c r="NG84" s="45"/>
      <c r="NH84" s="45"/>
      <c r="NI84" s="45"/>
      <c r="NJ84" s="45"/>
      <c r="NK84" s="45"/>
      <c r="NL84" s="45"/>
      <c r="NM84" s="45"/>
      <c r="NN84" s="45"/>
      <c r="NO84" s="45"/>
      <c r="NP84" s="45"/>
      <c r="NQ84" s="45"/>
      <c r="NR84" s="45"/>
      <c r="NS84" s="45"/>
      <c r="NT84" s="45"/>
      <c r="NU84" s="45"/>
      <c r="NV84" s="45"/>
      <c r="NW84" s="45"/>
      <c r="NX84" s="45"/>
      <c r="NY84" s="45"/>
      <c r="NZ84" s="45"/>
      <c r="OA84" s="45"/>
      <c r="OB84" s="45"/>
      <c r="OC84" s="45"/>
      <c r="OD84" s="45"/>
      <c r="OE84" s="45"/>
      <c r="OF84" s="45"/>
      <c r="OG84" s="45"/>
      <c r="OH84" s="45"/>
      <c r="OI84" s="45"/>
      <c r="OJ84" s="45"/>
      <c r="OK84" s="45"/>
      <c r="OL84" s="45"/>
      <c r="OM84" s="45"/>
      <c r="ON84" s="45"/>
      <c r="OO84" s="45"/>
      <c r="OP84" s="45"/>
      <c r="OQ84" s="45"/>
      <c r="OR84" s="45"/>
      <c r="OS84" s="45"/>
      <c r="OT84" s="45"/>
      <c r="OU84" s="45"/>
      <c r="OV84" s="45"/>
      <c r="OW84" s="45"/>
      <c r="OX84" s="45"/>
      <c r="OY84" s="45"/>
      <c r="OZ84" s="45"/>
      <c r="PA84" s="45"/>
      <c r="PB84" s="45"/>
      <c r="PC84" s="45"/>
      <c r="PD84" s="45"/>
      <c r="PE84" s="45"/>
      <c r="PF84" s="45"/>
      <c r="PG84" s="45"/>
      <c r="PH84" s="45"/>
      <c r="PI84" s="45"/>
      <c r="PJ84" s="45"/>
      <c r="PK84" s="45"/>
      <c r="PL84" s="45"/>
      <c r="PM84" s="45"/>
      <c r="PN84" s="45"/>
      <c r="PO84" s="45"/>
      <c r="PP84" s="45"/>
      <c r="PQ84" s="45"/>
      <c r="PR84" s="45"/>
      <c r="PS84" s="45"/>
      <c r="PT84" s="45"/>
      <c r="PU84" s="45"/>
      <c r="PV84" s="45"/>
      <c r="PW84" s="45"/>
      <c r="PX84" s="45"/>
      <c r="PY84" s="45"/>
      <c r="PZ84" s="45"/>
      <c r="QA84" s="45"/>
      <c r="QB84" s="45"/>
      <c r="QC84" s="45"/>
      <c r="QD84" s="45"/>
      <c r="QE84" s="45"/>
      <c r="QF84" s="45"/>
      <c r="QG84" s="45"/>
      <c r="QH84" s="45"/>
      <c r="QI84" s="45"/>
      <c r="QJ84" s="45"/>
      <c r="QK84" s="45"/>
      <c r="QL84" s="45"/>
      <c r="QM84" s="45"/>
      <c r="QN84" s="45"/>
      <c r="QO84" s="45"/>
      <c r="QP84" s="45"/>
      <c r="QQ84" s="45"/>
      <c r="QR84" s="45"/>
      <c r="QS84" s="45"/>
      <c r="QT84" s="45"/>
      <c r="QU84" s="45"/>
      <c r="QV84" s="45"/>
      <c r="QW84" s="45"/>
      <c r="QX84" s="45"/>
      <c r="QY84" s="45"/>
      <c r="QZ84" s="45"/>
      <c r="RA84" s="45"/>
      <c r="RB84" s="45"/>
      <c r="RC84" s="45"/>
      <c r="RD84" s="45"/>
      <c r="RE84" s="45"/>
      <c r="RF84" s="45"/>
      <c r="RG84" s="45"/>
      <c r="RH84" s="45"/>
      <c r="RI84" s="45"/>
      <c r="RJ84" s="45"/>
      <c r="RK84" s="45"/>
      <c r="RL84" s="45"/>
      <c r="RM84" s="45"/>
      <c r="RN84" s="45"/>
      <c r="RO84" s="45"/>
      <c r="RP84" s="45"/>
      <c r="RQ84" s="45"/>
      <c r="RR84" s="45"/>
      <c r="RS84" s="45"/>
      <c r="RT84" s="45"/>
      <c r="RU84" s="45"/>
      <c r="RV84" s="45"/>
      <c r="RW84" s="45"/>
      <c r="RX84" s="45"/>
      <c r="RY84" s="45"/>
      <c r="RZ84" s="45"/>
      <c r="SA84" s="45"/>
      <c r="SB84" s="45"/>
      <c r="SC84" s="45"/>
      <c r="SD84" s="45"/>
      <c r="SE84" s="45"/>
      <c r="SF84" s="45"/>
      <c r="SG84" s="45"/>
      <c r="SH84" s="45"/>
      <c r="SI84" s="45"/>
      <c r="SJ84" s="45"/>
      <c r="SK84" s="45"/>
      <c r="SL84" s="45"/>
      <c r="SM84" s="45"/>
      <c r="SN84" s="45"/>
      <c r="SO84" s="45"/>
      <c r="SP84" s="45"/>
      <c r="SQ84" s="45"/>
      <c r="SR84" s="45"/>
      <c r="SS84" s="45"/>
      <c r="ST84" s="45"/>
      <c r="SU84" s="45"/>
      <c r="SV84" s="45"/>
      <c r="SW84" s="45"/>
      <c r="SX84" s="45"/>
      <c r="SY84" s="45"/>
      <c r="SZ84" s="45"/>
      <c r="TA84" s="45"/>
      <c r="TB84" s="45"/>
      <c r="TC84" s="45"/>
      <c r="TD84" s="45"/>
      <c r="TE84" s="45"/>
      <c r="TF84" s="45"/>
      <c r="TG84" s="45"/>
      <c r="TH84" s="45"/>
      <c r="TI84" s="45"/>
      <c r="TJ84" s="45"/>
      <c r="TK84" s="45"/>
      <c r="TL84" s="45"/>
      <c r="TM84" s="45"/>
      <c r="TN84" s="45"/>
      <c r="TO84" s="45"/>
      <c r="TP84" s="45"/>
      <c r="TQ84" s="45"/>
      <c r="TR84" s="45"/>
      <c r="TS84" s="45"/>
      <c r="TT84" s="45"/>
      <c r="TU84" s="45"/>
      <c r="TV84" s="45"/>
      <c r="TW84" s="45"/>
      <c r="TX84" s="45"/>
      <c r="TY84" s="45"/>
      <c r="TZ84" s="45"/>
      <c r="UA84" s="45"/>
      <c r="UB84" s="45"/>
      <c r="UC84" s="45"/>
      <c r="UD84" s="45"/>
      <c r="UE84" s="45"/>
    </row>
    <row r="85" spans="1:551" x14ac:dyDescent="0.2">
      <c r="A85" t="s">
        <v>99</v>
      </c>
      <c r="B85" s="44">
        <v>79.260000000000005</v>
      </c>
      <c r="C85" s="44">
        <v>2536.3200000000015</v>
      </c>
      <c r="D85" s="45">
        <v>32</v>
      </c>
      <c r="E85" s="48">
        <v>613</v>
      </c>
      <c r="F85" s="44">
        <v>1</v>
      </c>
      <c r="G85" s="45">
        <f t="shared" si="24"/>
        <v>19616</v>
      </c>
      <c r="H85" s="45">
        <f t="shared" si="14"/>
        <v>15696.334567845937</v>
      </c>
      <c r="I85" s="47">
        <v>4.0595784212929031E-2</v>
      </c>
      <c r="J85" s="45">
        <f t="shared" si="25"/>
        <v>637.20501105021231</v>
      </c>
      <c r="K85" s="44">
        <f t="shared" si="26"/>
        <v>19.912656595319135</v>
      </c>
      <c r="L85" s="44">
        <f t="shared" si="27"/>
        <v>59.347343404680871</v>
      </c>
      <c r="M85" s="44">
        <f t="shared" si="15"/>
        <v>8.4866701068693633</v>
      </c>
      <c r="N85" s="44">
        <f t="shared" si="16"/>
        <v>87.75</v>
      </c>
      <c r="O85" s="45">
        <f t="shared" si="17"/>
        <v>2808</v>
      </c>
      <c r="P85" s="45"/>
      <c r="Q85" s="44">
        <f t="shared" si="18"/>
        <v>7.7151546426085131</v>
      </c>
      <c r="R85" s="46">
        <f t="shared" si="23"/>
        <v>86.98</v>
      </c>
      <c r="S85" s="45">
        <f t="shared" si="19"/>
        <v>2783.36</v>
      </c>
      <c r="T85" s="45"/>
      <c r="U85" s="44">
        <f t="shared" si="20"/>
        <v>0.54994850315055654</v>
      </c>
      <c r="V85" s="44">
        <f t="shared" si="21"/>
        <v>0.56410760401123861</v>
      </c>
      <c r="W85" s="44">
        <f t="shared" si="22"/>
        <v>87.54</v>
      </c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  <c r="OR85" s="45"/>
      <c r="OS85" s="45"/>
      <c r="OT85" s="45"/>
      <c r="OU85" s="45"/>
      <c r="OV85" s="45"/>
      <c r="OW85" s="45"/>
      <c r="OX85" s="45"/>
      <c r="OY85" s="45"/>
      <c r="OZ85" s="45"/>
      <c r="PA85" s="45"/>
      <c r="PB85" s="45"/>
      <c r="PC85" s="45"/>
      <c r="PD85" s="45"/>
      <c r="PE85" s="45"/>
      <c r="PF85" s="45"/>
      <c r="PG85" s="45"/>
      <c r="PH85" s="45"/>
      <c r="PI85" s="45"/>
      <c r="PJ85" s="45"/>
      <c r="PK85" s="45"/>
      <c r="PL85" s="45"/>
      <c r="PM85" s="45"/>
      <c r="PN85" s="45"/>
      <c r="PO85" s="45"/>
      <c r="PP85" s="45"/>
      <c r="PQ85" s="45"/>
      <c r="PR85" s="45"/>
      <c r="PS85" s="45"/>
      <c r="PT85" s="45"/>
      <c r="PU85" s="45"/>
      <c r="PV85" s="45"/>
      <c r="PW85" s="45"/>
      <c r="PX85" s="45"/>
      <c r="PY85" s="45"/>
      <c r="PZ85" s="45"/>
      <c r="QA85" s="45"/>
      <c r="QB85" s="45"/>
      <c r="QC85" s="45"/>
      <c r="QD85" s="45"/>
      <c r="QE85" s="45"/>
      <c r="QF85" s="45"/>
      <c r="QG85" s="45"/>
      <c r="QH85" s="45"/>
      <c r="QI85" s="45"/>
      <c r="QJ85" s="45"/>
      <c r="QK85" s="45"/>
      <c r="QL85" s="45"/>
      <c r="QM85" s="45"/>
      <c r="QN85" s="45"/>
      <c r="QO85" s="45"/>
      <c r="QP85" s="45"/>
      <c r="QQ85" s="45"/>
      <c r="QR85" s="45"/>
      <c r="QS85" s="45"/>
      <c r="QT85" s="45"/>
      <c r="QU85" s="45"/>
      <c r="QV85" s="45"/>
      <c r="QW85" s="45"/>
      <c r="QX85" s="45"/>
      <c r="QY85" s="45"/>
      <c r="QZ85" s="45"/>
      <c r="RA85" s="45"/>
      <c r="RB85" s="45"/>
      <c r="RC85" s="45"/>
      <c r="RD85" s="45"/>
      <c r="RE85" s="45"/>
      <c r="RF85" s="45"/>
      <c r="RG85" s="45"/>
      <c r="RH85" s="45"/>
      <c r="RI85" s="45"/>
      <c r="RJ85" s="45"/>
      <c r="RK85" s="45"/>
      <c r="RL85" s="45"/>
      <c r="RM85" s="45"/>
      <c r="RN85" s="45"/>
      <c r="RO85" s="45"/>
      <c r="RP85" s="45"/>
      <c r="RQ85" s="45"/>
      <c r="RR85" s="45"/>
      <c r="RS85" s="45"/>
      <c r="RT85" s="45"/>
      <c r="RU85" s="45"/>
      <c r="RV85" s="45"/>
      <c r="RW85" s="45"/>
      <c r="RX85" s="45"/>
      <c r="RY85" s="45"/>
      <c r="RZ85" s="45"/>
      <c r="SA85" s="45"/>
      <c r="SB85" s="45"/>
      <c r="SC85" s="45"/>
      <c r="SD85" s="45"/>
      <c r="SE85" s="45"/>
      <c r="SF85" s="45"/>
      <c r="SG85" s="45"/>
      <c r="SH85" s="45"/>
      <c r="SI85" s="45"/>
      <c r="SJ85" s="45"/>
      <c r="SK85" s="45"/>
      <c r="SL85" s="45"/>
      <c r="SM85" s="45"/>
      <c r="SN85" s="45"/>
      <c r="SO85" s="45"/>
      <c r="SP85" s="45"/>
      <c r="SQ85" s="45"/>
      <c r="SR85" s="45"/>
      <c r="SS85" s="45"/>
      <c r="ST85" s="45"/>
      <c r="SU85" s="45"/>
      <c r="SV85" s="45"/>
      <c r="SW85" s="45"/>
      <c r="SX85" s="45"/>
      <c r="SY85" s="45"/>
      <c r="SZ85" s="45"/>
      <c r="TA85" s="45"/>
      <c r="TB85" s="45"/>
      <c r="TC85" s="45"/>
      <c r="TD85" s="45"/>
      <c r="TE85" s="45"/>
      <c r="TF85" s="45"/>
      <c r="TG85" s="45"/>
      <c r="TH85" s="45"/>
      <c r="TI85" s="45"/>
      <c r="TJ85" s="45"/>
      <c r="TK85" s="45"/>
      <c r="TL85" s="45"/>
      <c r="TM85" s="45"/>
      <c r="TN85" s="45"/>
      <c r="TO85" s="45"/>
      <c r="TP85" s="45"/>
      <c r="TQ85" s="45"/>
      <c r="TR85" s="45"/>
      <c r="TS85" s="45"/>
      <c r="TT85" s="45"/>
      <c r="TU85" s="45"/>
      <c r="TV85" s="45"/>
      <c r="TW85" s="45"/>
      <c r="TX85" s="45"/>
      <c r="TY85" s="45"/>
      <c r="TZ85" s="45"/>
      <c r="UA85" s="45"/>
      <c r="UB85" s="45"/>
      <c r="UC85" s="45"/>
      <c r="UD85" s="45"/>
      <c r="UE85" s="45"/>
    </row>
    <row r="86" spans="1:551" x14ac:dyDescent="0.2">
      <c r="A86" s="49" t="s">
        <v>100</v>
      </c>
      <c r="B86" s="50">
        <v>2.78</v>
      </c>
      <c r="C86" s="50">
        <v>2326.9500000000003</v>
      </c>
      <c r="D86" s="52">
        <v>837.03237410071949</v>
      </c>
      <c r="E86" s="51"/>
      <c r="F86" s="50"/>
      <c r="G86" s="52">
        <f t="shared" si="24"/>
        <v>0</v>
      </c>
      <c r="H86" s="52">
        <f t="shared" si="14"/>
        <v>0</v>
      </c>
      <c r="I86" s="53">
        <v>4.0595784212929031E-2</v>
      </c>
      <c r="J86" s="52">
        <f t="shared" si="25"/>
        <v>0</v>
      </c>
      <c r="K86" s="50">
        <f t="shared" si="26"/>
        <v>0</v>
      </c>
      <c r="L86" s="50">
        <f t="shared" si="27"/>
        <v>2.78</v>
      </c>
      <c r="M86" s="50">
        <f t="shared" si="15"/>
        <v>0.39753999999999995</v>
      </c>
      <c r="N86" s="50">
        <f t="shared" si="16"/>
        <v>3.18</v>
      </c>
      <c r="O86" s="52">
        <f t="shared" si="17"/>
        <v>2661.7629496402883</v>
      </c>
      <c r="P86" s="52"/>
      <c r="Q86" s="44">
        <f t="shared" si="18"/>
        <v>0.3614</v>
      </c>
      <c r="R86" s="46">
        <f t="shared" si="23"/>
        <v>3.14</v>
      </c>
      <c r="S86" s="45">
        <f t="shared" si="19"/>
        <v>2628.2816546762592</v>
      </c>
      <c r="T86" s="54"/>
      <c r="U86" s="44">
        <f t="shared" si="20"/>
        <v>0</v>
      </c>
      <c r="V86" s="44">
        <f t="shared" si="21"/>
        <v>0</v>
      </c>
      <c r="W86" s="44">
        <f t="shared" si="22"/>
        <v>3.14</v>
      </c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</row>
    <row r="87" spans="1:551" x14ac:dyDescent="0.2">
      <c r="A87" t="s">
        <v>101</v>
      </c>
      <c r="B87" s="44">
        <v>34.81</v>
      </c>
      <c r="C87" s="44">
        <v>10697.119999999999</v>
      </c>
      <c r="D87" s="45">
        <v>307.30020109164036</v>
      </c>
      <c r="E87" s="48">
        <v>47</v>
      </c>
      <c r="F87" s="44">
        <v>4.333333333333333</v>
      </c>
      <c r="G87" s="45">
        <f t="shared" si="24"/>
        <v>62586.807622330751</v>
      </c>
      <c r="H87" s="45">
        <f t="shared" si="14"/>
        <v>50080.723489677497</v>
      </c>
      <c r="I87" s="47">
        <v>4.0595784212929031E-2</v>
      </c>
      <c r="J87" s="45">
        <f t="shared" si="25"/>
        <v>2033.066244014314</v>
      </c>
      <c r="K87" s="44">
        <f t="shared" si="26"/>
        <v>6.6158962369439873</v>
      </c>
      <c r="L87" s="44">
        <f t="shared" si="27"/>
        <v>28.194103763056013</v>
      </c>
      <c r="M87" s="44">
        <f t="shared" si="15"/>
        <v>4.0317568381170092</v>
      </c>
      <c r="N87" s="44">
        <f t="shared" si="16"/>
        <v>38.840000000000003</v>
      </c>
      <c r="O87" s="45">
        <f t="shared" si="17"/>
        <v>11935.539810399312</v>
      </c>
      <c r="P87" s="44">
        <f>ROUND(N87/4.33,2)</f>
        <v>8.9700000000000006</v>
      </c>
      <c r="Q87" s="44">
        <f t="shared" si="18"/>
        <v>3.665233489197282</v>
      </c>
      <c r="R87" s="46">
        <f t="shared" si="23"/>
        <v>38.479999999999997</v>
      </c>
      <c r="S87" s="45">
        <f t="shared" si="19"/>
        <v>11824.91173800632</v>
      </c>
      <c r="T87" s="44">
        <f>ROUND(R87/4.33,2)</f>
        <v>8.89</v>
      </c>
      <c r="U87" s="44">
        <f t="shared" si="20"/>
        <v>0.18271807255301253</v>
      </c>
      <c r="V87" s="44">
        <f t="shared" si="21"/>
        <v>0.18742237414402763</v>
      </c>
      <c r="W87" s="44">
        <f t="shared" si="22"/>
        <v>38.67</v>
      </c>
      <c r="X87" s="44">
        <f>+W87/4.33</f>
        <v>8.9307159353348737</v>
      </c>
      <c r="Y87" s="44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</row>
    <row r="88" spans="1:551" x14ac:dyDescent="0.2">
      <c r="A88" s="49" t="s">
        <v>102</v>
      </c>
      <c r="B88" s="50">
        <v>18.97</v>
      </c>
      <c r="C88" s="50">
        <v>265.58</v>
      </c>
      <c r="D88" s="52">
        <v>14</v>
      </c>
      <c r="E88" s="51">
        <v>47</v>
      </c>
      <c r="F88" s="50">
        <v>1</v>
      </c>
      <c r="G88" s="52">
        <f t="shared" si="24"/>
        <v>658</v>
      </c>
      <c r="H88" s="52">
        <f t="shared" si="14"/>
        <v>526.51856370527264</v>
      </c>
      <c r="I88" s="53">
        <v>4.0595784212929031E-2</v>
      </c>
      <c r="J88" s="52">
        <f t="shared" si="25"/>
        <v>21.374433996280576</v>
      </c>
      <c r="K88" s="50">
        <f t="shared" si="26"/>
        <v>1.5267452854486125</v>
      </c>
      <c r="L88" s="50">
        <f t="shared" si="27"/>
        <v>17.443254714551387</v>
      </c>
      <c r="M88" s="50">
        <f t="shared" si="15"/>
        <v>2.4943854241808481</v>
      </c>
      <c r="N88" s="50">
        <f t="shared" si="16"/>
        <v>21.46</v>
      </c>
      <c r="O88" s="52">
        <f t="shared" si="17"/>
        <v>300.44</v>
      </c>
      <c r="P88" s="52"/>
      <c r="Q88" s="44">
        <f t="shared" si="18"/>
        <v>2.2676231128916804</v>
      </c>
      <c r="R88" s="46">
        <f t="shared" si="23"/>
        <v>21.24</v>
      </c>
      <c r="S88" s="45">
        <f t="shared" si="19"/>
        <v>297.35999999999996</v>
      </c>
      <c r="T88" s="54"/>
      <c r="U88" s="44">
        <f t="shared" si="20"/>
        <v>4.2165709050695208E-2</v>
      </c>
      <c r="V88" s="44">
        <f t="shared" si="21"/>
        <v>4.3251317110160233E-2</v>
      </c>
      <c r="W88" s="44">
        <f t="shared" si="22"/>
        <v>21.28</v>
      </c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</row>
    <row r="89" spans="1:551" x14ac:dyDescent="0.2">
      <c r="A89" t="s">
        <v>103</v>
      </c>
      <c r="B89" s="44">
        <v>709.26</v>
      </c>
      <c r="C89" s="44">
        <v>8511.1200000000008</v>
      </c>
      <c r="D89" s="45">
        <v>12</v>
      </c>
      <c r="E89" s="48">
        <v>980</v>
      </c>
      <c r="F89" s="44">
        <f>+F90*2</f>
        <v>8.6666666666666661</v>
      </c>
      <c r="G89" s="45">
        <f t="shared" si="24"/>
        <v>101920</v>
      </c>
      <c r="H89" s="45">
        <f t="shared" si="14"/>
        <v>81554.364761157121</v>
      </c>
      <c r="I89" s="47">
        <v>4.0595784212929031E-2</v>
      </c>
      <c r="J89" s="45">
        <f t="shared" si="25"/>
        <v>3310.7633934664382</v>
      </c>
      <c r="K89" s="44">
        <f t="shared" si="26"/>
        <v>275.89694945553651</v>
      </c>
      <c r="L89" s="44">
        <f t="shared" si="27"/>
        <v>433.36305054446348</v>
      </c>
      <c r="M89" s="44">
        <f t="shared" si="15"/>
        <v>61.970916227858275</v>
      </c>
      <c r="N89" s="44">
        <f t="shared" si="16"/>
        <v>771.23</v>
      </c>
      <c r="O89" s="45">
        <f t="shared" si="17"/>
        <v>9254.76</v>
      </c>
      <c r="P89" s="45"/>
      <c r="Q89" s="44">
        <f t="shared" si="18"/>
        <v>56.337196570780257</v>
      </c>
      <c r="R89" s="46">
        <f t="shared" si="23"/>
        <v>765.6</v>
      </c>
      <c r="S89" s="45">
        <f t="shared" si="19"/>
        <v>9187.2000000000007</v>
      </c>
      <c r="T89" s="45"/>
      <c r="U89" s="44">
        <f t="shared" si="20"/>
        <v>7.6197323873171188</v>
      </c>
      <c r="V89" s="44">
        <f t="shared" si="21"/>
        <v>7.8159117728147693</v>
      </c>
      <c r="W89" s="44">
        <f t="shared" si="22"/>
        <v>773.42</v>
      </c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</row>
    <row r="90" spans="1:551" x14ac:dyDescent="0.2">
      <c r="A90" t="s">
        <v>104</v>
      </c>
      <c r="B90" s="44">
        <v>354.63</v>
      </c>
      <c r="C90" s="44">
        <v>110609.10999999999</v>
      </c>
      <c r="D90" s="45">
        <v>311.90003665792517</v>
      </c>
      <c r="E90" s="48">
        <v>980</v>
      </c>
      <c r="F90" s="44">
        <v>4.333333333333333</v>
      </c>
      <c r="G90" s="45">
        <f t="shared" si="24"/>
        <v>1324535.4890073221</v>
      </c>
      <c r="H90" s="45">
        <f t="shared" si="14"/>
        <v>1059867.0566091125</v>
      </c>
      <c r="I90" s="47">
        <v>4.0595784212929031E-2</v>
      </c>
      <c r="J90" s="45">
        <f t="shared" si="25"/>
        <v>43026.134324495768</v>
      </c>
      <c r="K90" s="44">
        <f t="shared" si="26"/>
        <v>137.9484747277682</v>
      </c>
      <c r="L90" s="44">
        <f t="shared" si="27"/>
        <v>216.6815252722318</v>
      </c>
      <c r="M90" s="44">
        <f t="shared" si="15"/>
        <v>30.985458113929145</v>
      </c>
      <c r="N90" s="44">
        <f t="shared" si="16"/>
        <v>385.62</v>
      </c>
      <c r="O90" s="45">
        <f t="shared" si="17"/>
        <v>120274.8921360291</v>
      </c>
      <c r="P90" s="44">
        <f>ROUND(N90/4.33,2)</f>
        <v>89.06</v>
      </c>
      <c r="Q90" s="44">
        <f t="shared" si="18"/>
        <v>28.168598285390136</v>
      </c>
      <c r="R90" s="46">
        <f t="shared" si="23"/>
        <v>382.8</v>
      </c>
      <c r="S90" s="45">
        <f t="shared" si="19"/>
        <v>119395.33403265376</v>
      </c>
      <c r="T90" s="44">
        <f>ROUND(R90/4.33,2)</f>
        <v>88.41</v>
      </c>
      <c r="U90" s="44">
        <f t="shared" si="20"/>
        <v>3.8098661936585589</v>
      </c>
      <c r="V90" s="44">
        <f t="shared" si="21"/>
        <v>3.9079558864073842</v>
      </c>
      <c r="W90" s="44">
        <f t="shared" si="22"/>
        <v>386.71</v>
      </c>
      <c r="X90" s="44">
        <f>ROUND(W90/4.33,2)</f>
        <v>89.31</v>
      </c>
      <c r="Y90" s="44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</row>
    <row r="91" spans="1:551" x14ac:dyDescent="0.2">
      <c r="A91" t="s">
        <v>105</v>
      </c>
      <c r="B91" s="44">
        <v>177.72</v>
      </c>
      <c r="C91" s="44">
        <v>17120.359999999997</v>
      </c>
      <c r="D91" s="45">
        <v>96.333333333333343</v>
      </c>
      <c r="E91" s="48">
        <v>980</v>
      </c>
      <c r="F91" s="44">
        <v>2.1666666666666665</v>
      </c>
      <c r="G91" s="45">
        <f t="shared" si="24"/>
        <v>204547.77777777778</v>
      </c>
      <c r="H91" s="45">
        <f t="shared" si="14"/>
        <v>163675.07927760005</v>
      </c>
      <c r="I91" s="47">
        <v>4.0595784212929031E-2</v>
      </c>
      <c r="J91" s="45">
        <f t="shared" si="25"/>
        <v>6644.518199387504</v>
      </c>
      <c r="K91" s="44">
        <f t="shared" si="26"/>
        <v>68.974237363884114</v>
      </c>
      <c r="L91" s="44">
        <f t="shared" si="27"/>
        <v>108.74576263611588</v>
      </c>
      <c r="M91" s="44">
        <f t="shared" si="15"/>
        <v>15.55064405696457</v>
      </c>
      <c r="N91" s="44">
        <f t="shared" si="16"/>
        <v>193.27</v>
      </c>
      <c r="O91" s="45">
        <f t="shared" si="17"/>
        <v>18618.343333333338</v>
      </c>
      <c r="P91" s="45"/>
      <c r="Q91" s="44">
        <f t="shared" si="18"/>
        <v>14.136949142695066</v>
      </c>
      <c r="R91" s="46">
        <f t="shared" si="23"/>
        <v>191.86</v>
      </c>
      <c r="S91" s="45">
        <f t="shared" si="19"/>
        <v>18482.513333333336</v>
      </c>
      <c r="T91" s="45"/>
      <c r="U91" s="44">
        <f t="shared" si="20"/>
        <v>1.9049330968292795</v>
      </c>
      <c r="V91" s="44">
        <f t="shared" si="21"/>
        <v>1.9539779432036921</v>
      </c>
      <c r="W91" s="44">
        <f t="shared" si="22"/>
        <v>193.81</v>
      </c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</row>
    <row r="92" spans="1:551" x14ac:dyDescent="0.2">
      <c r="A92" t="s">
        <v>106</v>
      </c>
      <c r="B92" s="44">
        <v>81.900000000000006</v>
      </c>
      <c r="C92" s="44">
        <v>3071.2499999999995</v>
      </c>
      <c r="D92" s="45">
        <v>37.5</v>
      </c>
      <c r="E92" s="48">
        <v>980</v>
      </c>
      <c r="F92" s="44">
        <v>1</v>
      </c>
      <c r="G92" s="45">
        <f t="shared" si="24"/>
        <v>36750</v>
      </c>
      <c r="H92" s="45">
        <f t="shared" si="14"/>
        <v>29406.621909071077</v>
      </c>
      <c r="I92" s="47">
        <v>4.0595784212929031E-2</v>
      </c>
      <c r="J92" s="45">
        <f t="shared" si="25"/>
        <v>1193.7848774518407</v>
      </c>
      <c r="K92" s="44">
        <f t="shared" si="26"/>
        <v>31.834263398715752</v>
      </c>
      <c r="L92" s="44">
        <f t="shared" si="27"/>
        <v>50.065736601284257</v>
      </c>
      <c r="M92" s="44">
        <f t="shared" si="15"/>
        <v>7.1594003339836485</v>
      </c>
      <c r="N92" s="44">
        <f t="shared" si="16"/>
        <v>89.06</v>
      </c>
      <c r="O92" s="45">
        <f t="shared" si="17"/>
        <v>3339.75</v>
      </c>
      <c r="P92" s="45"/>
      <c r="Q92" s="44">
        <f t="shared" si="18"/>
        <v>6.5085457581669539</v>
      </c>
      <c r="R92" s="46">
        <f t="shared" si="23"/>
        <v>88.41</v>
      </c>
      <c r="S92" s="45">
        <f t="shared" si="19"/>
        <v>3315.375</v>
      </c>
      <c r="T92" s="45"/>
      <c r="U92" s="44">
        <f t="shared" si="20"/>
        <v>0.87919989084428307</v>
      </c>
      <c r="V92" s="44">
        <f t="shared" si="21"/>
        <v>0.90183597378631974</v>
      </c>
      <c r="W92" s="44">
        <f t="shared" si="22"/>
        <v>89.31</v>
      </c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  <c r="MN92" s="45"/>
      <c r="MO92" s="45"/>
      <c r="MP92" s="45"/>
      <c r="MQ92" s="45"/>
      <c r="MR92" s="45"/>
      <c r="MS92" s="45"/>
      <c r="MT92" s="45"/>
      <c r="MU92" s="45"/>
      <c r="MV92" s="45"/>
      <c r="MW92" s="45"/>
      <c r="MX92" s="45"/>
      <c r="MY92" s="45"/>
      <c r="MZ92" s="45"/>
      <c r="NA92" s="45"/>
      <c r="NB92" s="45"/>
      <c r="NC92" s="45"/>
      <c r="ND92" s="45"/>
      <c r="NE92" s="45"/>
      <c r="NF92" s="45"/>
      <c r="NG92" s="45"/>
      <c r="NH92" s="45"/>
      <c r="NI92" s="45"/>
      <c r="NJ92" s="45"/>
      <c r="NK92" s="45"/>
      <c r="NL92" s="45"/>
      <c r="NM92" s="45"/>
      <c r="NN92" s="45"/>
      <c r="NO92" s="45"/>
      <c r="NP92" s="45"/>
      <c r="NQ92" s="45"/>
      <c r="NR92" s="45"/>
      <c r="NS92" s="45"/>
      <c r="NT92" s="45"/>
      <c r="NU92" s="45"/>
      <c r="NV92" s="45"/>
      <c r="NW92" s="45"/>
      <c r="NX92" s="45"/>
      <c r="NY92" s="45"/>
      <c r="NZ92" s="45"/>
      <c r="OA92" s="45"/>
      <c r="OB92" s="45"/>
      <c r="OC92" s="45"/>
      <c r="OD92" s="45"/>
      <c r="OE92" s="45"/>
      <c r="OF92" s="45"/>
      <c r="OG92" s="45"/>
      <c r="OH92" s="45"/>
      <c r="OI92" s="45"/>
      <c r="OJ92" s="45"/>
      <c r="OK92" s="45"/>
      <c r="OL92" s="45"/>
      <c r="OM92" s="45"/>
      <c r="ON92" s="45"/>
      <c r="OO92" s="45"/>
      <c r="OP92" s="45"/>
      <c r="OQ92" s="45"/>
      <c r="OR92" s="45"/>
      <c r="OS92" s="45"/>
      <c r="OT92" s="45"/>
      <c r="OU92" s="45"/>
      <c r="OV92" s="45"/>
      <c r="OW92" s="45"/>
      <c r="OX92" s="45"/>
      <c r="OY92" s="45"/>
      <c r="OZ92" s="45"/>
      <c r="PA92" s="45"/>
      <c r="PB92" s="45"/>
      <c r="PC92" s="45"/>
      <c r="PD92" s="45"/>
      <c r="PE92" s="45"/>
      <c r="PF92" s="45"/>
      <c r="PG92" s="45"/>
      <c r="PH92" s="45"/>
      <c r="PI92" s="45"/>
      <c r="PJ92" s="45"/>
      <c r="PK92" s="45"/>
      <c r="PL92" s="45"/>
      <c r="PM92" s="45"/>
      <c r="PN92" s="45"/>
      <c r="PO92" s="45"/>
      <c r="PP92" s="45"/>
      <c r="PQ92" s="45"/>
      <c r="PR92" s="45"/>
      <c r="PS92" s="45"/>
      <c r="PT92" s="45"/>
      <c r="PU92" s="45"/>
      <c r="PV92" s="45"/>
      <c r="PW92" s="45"/>
      <c r="PX92" s="45"/>
      <c r="PY92" s="45"/>
      <c r="PZ92" s="45"/>
      <c r="QA92" s="45"/>
      <c r="QB92" s="45"/>
      <c r="QC92" s="45"/>
      <c r="QD92" s="45"/>
      <c r="QE92" s="45"/>
      <c r="QF92" s="45"/>
      <c r="QG92" s="45"/>
      <c r="QH92" s="45"/>
      <c r="QI92" s="45"/>
      <c r="QJ92" s="45"/>
      <c r="QK92" s="45"/>
      <c r="QL92" s="45"/>
      <c r="QM92" s="45"/>
      <c r="QN92" s="45"/>
      <c r="QO92" s="45"/>
      <c r="QP92" s="45"/>
      <c r="QQ92" s="45"/>
      <c r="QR92" s="45"/>
      <c r="QS92" s="45"/>
      <c r="QT92" s="45"/>
      <c r="QU92" s="45"/>
      <c r="QV92" s="45"/>
      <c r="QW92" s="45"/>
      <c r="QX92" s="45"/>
      <c r="QY92" s="45"/>
      <c r="QZ92" s="45"/>
      <c r="RA92" s="45"/>
      <c r="RB92" s="45"/>
      <c r="RC92" s="45"/>
      <c r="RD92" s="45"/>
      <c r="RE92" s="45"/>
      <c r="RF92" s="45"/>
      <c r="RG92" s="45"/>
      <c r="RH92" s="45"/>
      <c r="RI92" s="45"/>
      <c r="RJ92" s="45"/>
      <c r="RK92" s="45"/>
      <c r="RL92" s="45"/>
      <c r="RM92" s="45"/>
      <c r="RN92" s="45"/>
      <c r="RO92" s="45"/>
      <c r="RP92" s="45"/>
      <c r="RQ92" s="45"/>
      <c r="RR92" s="45"/>
      <c r="RS92" s="45"/>
      <c r="RT92" s="45"/>
      <c r="RU92" s="45"/>
      <c r="RV92" s="45"/>
      <c r="RW92" s="45"/>
      <c r="RX92" s="45"/>
      <c r="RY92" s="45"/>
      <c r="RZ92" s="45"/>
      <c r="SA92" s="45"/>
      <c r="SB92" s="45"/>
      <c r="SC92" s="45"/>
      <c r="SD92" s="45"/>
      <c r="SE92" s="45"/>
      <c r="SF92" s="45"/>
      <c r="SG92" s="45"/>
      <c r="SH92" s="45"/>
      <c r="SI92" s="45"/>
      <c r="SJ92" s="45"/>
      <c r="SK92" s="45"/>
      <c r="SL92" s="45"/>
      <c r="SM92" s="45"/>
      <c r="SN92" s="45"/>
      <c r="SO92" s="45"/>
      <c r="SP92" s="45"/>
      <c r="SQ92" s="45"/>
      <c r="SR92" s="45"/>
      <c r="SS92" s="45"/>
      <c r="ST92" s="45"/>
      <c r="SU92" s="45"/>
      <c r="SV92" s="45"/>
      <c r="SW92" s="45"/>
      <c r="SX92" s="45"/>
      <c r="SY92" s="45"/>
      <c r="SZ92" s="45"/>
      <c r="TA92" s="45"/>
      <c r="TB92" s="45"/>
      <c r="TC92" s="45"/>
      <c r="TD92" s="45"/>
      <c r="TE92" s="45"/>
      <c r="TF92" s="45"/>
      <c r="TG92" s="45"/>
      <c r="TH92" s="45"/>
      <c r="TI92" s="45"/>
      <c r="TJ92" s="45"/>
      <c r="TK92" s="45"/>
      <c r="TL92" s="45"/>
      <c r="TM92" s="45"/>
      <c r="TN92" s="45"/>
      <c r="TO92" s="45"/>
      <c r="TP92" s="45"/>
      <c r="TQ92" s="45"/>
      <c r="TR92" s="45"/>
      <c r="TS92" s="45"/>
      <c r="TT92" s="45"/>
      <c r="TU92" s="45"/>
      <c r="TV92" s="45"/>
      <c r="TW92" s="45"/>
      <c r="TX92" s="45"/>
      <c r="TY92" s="45"/>
      <c r="TZ92" s="45"/>
      <c r="UA92" s="45"/>
      <c r="UB92" s="45"/>
      <c r="UC92" s="45"/>
      <c r="UD92" s="45"/>
      <c r="UE92" s="45"/>
    </row>
    <row r="93" spans="1:551" x14ac:dyDescent="0.2">
      <c r="A93" t="s">
        <v>107</v>
      </c>
      <c r="B93" s="44">
        <v>36.1</v>
      </c>
      <c r="C93" s="44">
        <v>16082.84</v>
      </c>
      <c r="D93" s="45">
        <v>445.50803324099718</v>
      </c>
      <c r="E93" s="48"/>
      <c r="F93" s="44"/>
      <c r="G93" s="45">
        <f t="shared" si="24"/>
        <v>0</v>
      </c>
      <c r="H93" s="45">
        <f t="shared" si="14"/>
        <v>0</v>
      </c>
      <c r="I93" s="47">
        <v>4.0595784212929031E-2</v>
      </c>
      <c r="J93" s="45">
        <f t="shared" si="25"/>
        <v>0</v>
      </c>
      <c r="K93" s="44">
        <f t="shared" si="26"/>
        <v>0</v>
      </c>
      <c r="L93" s="44">
        <f t="shared" si="27"/>
        <v>36.1</v>
      </c>
      <c r="M93" s="44">
        <f t="shared" si="15"/>
        <v>5.1623000000000001</v>
      </c>
      <c r="N93" s="44">
        <f t="shared" si="16"/>
        <v>41.26</v>
      </c>
      <c r="O93" s="45">
        <f t="shared" si="17"/>
        <v>18381.661451523541</v>
      </c>
      <c r="P93" s="45"/>
      <c r="Q93" s="44">
        <f t="shared" si="18"/>
        <v>4.6930000000000005</v>
      </c>
      <c r="R93" s="46">
        <f t="shared" si="23"/>
        <v>40.79</v>
      </c>
      <c r="S93" s="45">
        <f t="shared" si="19"/>
        <v>18172.272675900276</v>
      </c>
      <c r="T93" s="45"/>
      <c r="U93" s="44">
        <f t="shared" si="20"/>
        <v>0</v>
      </c>
      <c r="V93" s="44">
        <f t="shared" si="21"/>
        <v>0</v>
      </c>
      <c r="W93" s="44">
        <f t="shared" si="22"/>
        <v>40.79</v>
      </c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  <c r="MN93" s="45"/>
      <c r="MO93" s="45"/>
      <c r="MP93" s="45"/>
      <c r="MQ93" s="45"/>
      <c r="MR93" s="45"/>
      <c r="MS93" s="45"/>
      <c r="MT93" s="45"/>
      <c r="MU93" s="45"/>
      <c r="MV93" s="45"/>
      <c r="MW93" s="45"/>
      <c r="MX93" s="45"/>
      <c r="MY93" s="45"/>
      <c r="MZ93" s="45"/>
      <c r="NA93" s="45"/>
      <c r="NB93" s="45"/>
      <c r="NC93" s="45"/>
      <c r="ND93" s="45"/>
      <c r="NE93" s="45"/>
      <c r="NF93" s="45"/>
      <c r="NG93" s="45"/>
      <c r="NH93" s="45"/>
      <c r="NI93" s="45"/>
      <c r="NJ93" s="45"/>
      <c r="NK93" s="45"/>
      <c r="NL93" s="45"/>
      <c r="NM93" s="45"/>
      <c r="NN93" s="45"/>
      <c r="NO93" s="45"/>
      <c r="NP93" s="45"/>
      <c r="NQ93" s="45"/>
      <c r="NR93" s="45"/>
      <c r="NS93" s="45"/>
      <c r="NT93" s="45"/>
      <c r="NU93" s="45"/>
      <c r="NV93" s="45"/>
      <c r="NW93" s="45"/>
      <c r="NX93" s="45"/>
      <c r="NY93" s="45"/>
      <c r="NZ93" s="45"/>
      <c r="OA93" s="45"/>
      <c r="OB93" s="45"/>
      <c r="OC93" s="45"/>
      <c r="OD93" s="45"/>
      <c r="OE93" s="45"/>
      <c r="OF93" s="45"/>
      <c r="OG93" s="45"/>
      <c r="OH93" s="45"/>
      <c r="OI93" s="45"/>
      <c r="OJ93" s="45"/>
      <c r="OK93" s="45"/>
      <c r="OL93" s="45"/>
      <c r="OM93" s="45"/>
      <c r="ON93" s="45"/>
      <c r="OO93" s="45"/>
      <c r="OP93" s="45"/>
      <c r="OQ93" s="45"/>
      <c r="OR93" s="45"/>
      <c r="OS93" s="45"/>
      <c r="OT93" s="45"/>
      <c r="OU93" s="45"/>
      <c r="OV93" s="45"/>
      <c r="OW93" s="45"/>
      <c r="OX93" s="45"/>
      <c r="OY93" s="45"/>
      <c r="OZ93" s="45"/>
      <c r="PA93" s="45"/>
      <c r="PB93" s="45"/>
      <c r="PC93" s="45"/>
      <c r="PD93" s="45"/>
      <c r="PE93" s="45"/>
      <c r="PF93" s="45"/>
      <c r="PG93" s="45"/>
      <c r="PH93" s="45"/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</row>
    <row r="94" spans="1:551" x14ac:dyDescent="0.2">
      <c r="A94" t="s">
        <v>108</v>
      </c>
      <c r="B94" s="44">
        <v>104.09</v>
      </c>
      <c r="C94" s="44">
        <v>1040.9000000000001</v>
      </c>
      <c r="D94" s="45">
        <v>10</v>
      </c>
      <c r="E94" s="48">
        <v>980</v>
      </c>
      <c r="F94" s="44">
        <v>1</v>
      </c>
      <c r="G94" s="45">
        <f t="shared" si="24"/>
        <v>9800</v>
      </c>
      <c r="H94" s="45">
        <f t="shared" si="14"/>
        <v>7841.7658424189531</v>
      </c>
      <c r="I94" s="47">
        <v>4.0595784212929031E-2</v>
      </c>
      <c r="J94" s="45">
        <f t="shared" si="25"/>
        <v>318.34263398715746</v>
      </c>
      <c r="K94" s="44">
        <f t="shared" si="26"/>
        <v>31.834263398715745</v>
      </c>
      <c r="L94" s="44">
        <f t="shared" si="27"/>
        <v>72.255736601284255</v>
      </c>
      <c r="M94" s="44">
        <f t="shared" si="15"/>
        <v>10.332570333983648</v>
      </c>
      <c r="N94" s="44">
        <f t="shared" si="16"/>
        <v>114.42</v>
      </c>
      <c r="O94" s="45">
        <f t="shared" si="17"/>
        <v>1144.2</v>
      </c>
      <c r="P94" s="45"/>
      <c r="Q94" s="44">
        <f t="shared" si="18"/>
        <v>9.3932457581669535</v>
      </c>
      <c r="R94" s="46">
        <f t="shared" si="23"/>
        <v>113.48</v>
      </c>
      <c r="S94" s="45">
        <f t="shared" si="19"/>
        <v>1134.8</v>
      </c>
      <c r="T94" s="45"/>
      <c r="U94" s="44">
        <f t="shared" si="20"/>
        <v>0.87919989084428296</v>
      </c>
      <c r="V94" s="44">
        <f t="shared" si="21"/>
        <v>0.90183597378631963</v>
      </c>
      <c r="W94" s="44">
        <f t="shared" si="22"/>
        <v>114.38</v>
      </c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  <c r="MN94" s="45"/>
      <c r="MO94" s="45"/>
      <c r="MP94" s="45"/>
      <c r="MQ94" s="45"/>
      <c r="MR94" s="45"/>
      <c r="MS94" s="45"/>
      <c r="MT94" s="45"/>
      <c r="MU94" s="45"/>
      <c r="MV94" s="45"/>
      <c r="MW94" s="45"/>
      <c r="MX94" s="45"/>
      <c r="MY94" s="45"/>
      <c r="MZ94" s="45"/>
      <c r="NA94" s="45"/>
      <c r="NB94" s="45"/>
      <c r="NC94" s="45"/>
      <c r="ND94" s="45"/>
      <c r="NE94" s="45"/>
      <c r="NF94" s="45"/>
      <c r="NG94" s="45"/>
      <c r="NH94" s="45"/>
      <c r="NI94" s="45"/>
      <c r="NJ94" s="45"/>
      <c r="NK94" s="45"/>
      <c r="NL94" s="45"/>
      <c r="NM94" s="45"/>
      <c r="NN94" s="45"/>
      <c r="NO94" s="45"/>
      <c r="NP94" s="45"/>
      <c r="NQ94" s="45"/>
      <c r="NR94" s="45"/>
      <c r="NS94" s="45"/>
      <c r="NT94" s="45"/>
      <c r="NU94" s="45"/>
      <c r="NV94" s="45"/>
      <c r="NW94" s="45"/>
      <c r="NX94" s="45"/>
      <c r="NY94" s="45"/>
      <c r="NZ94" s="45"/>
      <c r="OA94" s="45"/>
      <c r="OB94" s="45"/>
      <c r="OC94" s="45"/>
      <c r="OD94" s="45"/>
      <c r="OE94" s="45"/>
      <c r="OF94" s="45"/>
      <c r="OG94" s="45"/>
      <c r="OH94" s="45"/>
      <c r="OI94" s="45"/>
      <c r="OJ94" s="45"/>
      <c r="OK94" s="45"/>
      <c r="OL94" s="45"/>
      <c r="OM94" s="45"/>
      <c r="ON94" s="45"/>
      <c r="OO94" s="45"/>
      <c r="OP94" s="45"/>
      <c r="OQ94" s="45"/>
      <c r="OR94" s="45"/>
      <c r="OS94" s="45"/>
      <c r="OT94" s="45"/>
      <c r="OU94" s="45"/>
      <c r="OV94" s="45"/>
      <c r="OW94" s="45"/>
      <c r="OX94" s="45"/>
      <c r="OY94" s="45"/>
      <c r="OZ94" s="45"/>
      <c r="PA94" s="45"/>
      <c r="PB94" s="45"/>
      <c r="PC94" s="45"/>
      <c r="PD94" s="45"/>
      <c r="PE94" s="45"/>
      <c r="PF94" s="45"/>
      <c r="PG94" s="45"/>
      <c r="PH94" s="45"/>
      <c r="PI94" s="45"/>
      <c r="PJ94" s="45"/>
      <c r="PK94" s="45"/>
      <c r="PL94" s="45"/>
      <c r="PM94" s="45"/>
      <c r="PN94" s="45"/>
      <c r="PO94" s="45"/>
      <c r="PP94" s="45"/>
      <c r="PQ94" s="45"/>
      <c r="PR94" s="45"/>
      <c r="PS94" s="45"/>
      <c r="PT94" s="45"/>
      <c r="PU94" s="45"/>
      <c r="PV94" s="45"/>
      <c r="PW94" s="45"/>
      <c r="PX94" s="45"/>
      <c r="PY94" s="45"/>
      <c r="PZ94" s="45"/>
      <c r="QA94" s="45"/>
      <c r="QB94" s="45"/>
      <c r="QC94" s="45"/>
      <c r="QD94" s="45"/>
      <c r="QE94" s="45"/>
      <c r="QF94" s="45"/>
      <c r="QG94" s="45"/>
      <c r="QH94" s="45"/>
      <c r="QI94" s="45"/>
      <c r="QJ94" s="45"/>
      <c r="QK94" s="45"/>
      <c r="QL94" s="45"/>
      <c r="QM94" s="45"/>
      <c r="QN94" s="45"/>
      <c r="QO94" s="45"/>
      <c r="QP94" s="45"/>
      <c r="QQ94" s="45"/>
      <c r="QR94" s="45"/>
      <c r="QS94" s="45"/>
      <c r="QT94" s="45"/>
      <c r="QU94" s="45"/>
      <c r="QV94" s="45"/>
      <c r="QW94" s="45"/>
      <c r="QX94" s="45"/>
      <c r="QY94" s="45"/>
      <c r="QZ94" s="45"/>
      <c r="RA94" s="45"/>
      <c r="RB94" s="45"/>
      <c r="RC94" s="45"/>
      <c r="RD94" s="45"/>
      <c r="RE94" s="45"/>
      <c r="RF94" s="45"/>
      <c r="RG94" s="45"/>
      <c r="RH94" s="45"/>
      <c r="RI94" s="45"/>
      <c r="RJ94" s="45"/>
      <c r="RK94" s="45"/>
      <c r="RL94" s="45"/>
      <c r="RM94" s="45"/>
      <c r="RN94" s="45"/>
      <c r="RO94" s="45"/>
      <c r="RP94" s="45"/>
      <c r="RQ94" s="45"/>
      <c r="RR94" s="45"/>
      <c r="RS94" s="45"/>
      <c r="RT94" s="45"/>
      <c r="RU94" s="45"/>
      <c r="RV94" s="45"/>
      <c r="RW94" s="45"/>
      <c r="RX94" s="45"/>
      <c r="RY94" s="45"/>
      <c r="RZ94" s="45"/>
      <c r="SA94" s="45"/>
      <c r="SB94" s="45"/>
      <c r="SC94" s="45"/>
      <c r="SD94" s="45"/>
      <c r="SE94" s="45"/>
      <c r="SF94" s="45"/>
      <c r="SG94" s="45"/>
      <c r="SH94" s="45"/>
      <c r="SI94" s="45"/>
      <c r="SJ94" s="45"/>
      <c r="SK94" s="45"/>
      <c r="SL94" s="45"/>
      <c r="SM94" s="45"/>
      <c r="SN94" s="45"/>
      <c r="SO94" s="45"/>
      <c r="SP94" s="45"/>
      <c r="SQ94" s="45"/>
      <c r="SR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TK94" s="45"/>
      <c r="TL94" s="45"/>
      <c r="TM94" s="45"/>
      <c r="TN94" s="45"/>
      <c r="TO94" s="45"/>
      <c r="TP94" s="45"/>
      <c r="TQ94" s="45"/>
      <c r="TR94" s="45"/>
      <c r="TS94" s="45"/>
      <c r="TT94" s="45"/>
      <c r="TU94" s="45"/>
      <c r="TV94" s="45"/>
      <c r="TW94" s="45"/>
      <c r="TX94" s="45"/>
      <c r="TY94" s="45"/>
      <c r="TZ94" s="45"/>
      <c r="UA94" s="45"/>
      <c r="UB94" s="45"/>
      <c r="UC94" s="45"/>
      <c r="UD94" s="45"/>
      <c r="UE94" s="45"/>
    </row>
    <row r="95" spans="1:551" x14ac:dyDescent="0.2">
      <c r="A95" t="s">
        <v>109</v>
      </c>
      <c r="B95" s="44">
        <v>50.88</v>
      </c>
      <c r="C95" s="44">
        <v>1628.1600000000012</v>
      </c>
      <c r="D95" s="45">
        <v>32</v>
      </c>
      <c r="E95" s="48"/>
      <c r="F95" s="44"/>
      <c r="G95" s="45">
        <f t="shared" si="24"/>
        <v>0</v>
      </c>
      <c r="H95" s="45">
        <f t="shared" si="14"/>
        <v>0</v>
      </c>
      <c r="I95" s="47">
        <v>4.0595784212929031E-2</v>
      </c>
      <c r="J95" s="45">
        <f t="shared" si="25"/>
        <v>0</v>
      </c>
      <c r="K95" s="44">
        <f t="shared" si="26"/>
        <v>0</v>
      </c>
      <c r="L95" s="44">
        <f t="shared" si="27"/>
        <v>50.88</v>
      </c>
      <c r="M95" s="44">
        <f t="shared" si="15"/>
        <v>7.2758399999999996</v>
      </c>
      <c r="N95" s="44">
        <f t="shared" si="16"/>
        <v>58.16</v>
      </c>
      <c r="O95" s="45">
        <f t="shared" si="17"/>
        <v>1861.12</v>
      </c>
      <c r="P95" s="45"/>
      <c r="Q95" s="44">
        <f t="shared" si="18"/>
        <v>6.6144000000000007</v>
      </c>
      <c r="R95" s="46">
        <f t="shared" si="23"/>
        <v>57.49</v>
      </c>
      <c r="S95" s="45">
        <f t="shared" si="19"/>
        <v>1839.68</v>
      </c>
      <c r="T95" s="45"/>
      <c r="U95" s="44">
        <f t="shared" si="20"/>
        <v>0</v>
      </c>
      <c r="V95" s="44">
        <f t="shared" si="21"/>
        <v>0</v>
      </c>
      <c r="W95" s="44">
        <f t="shared" si="22"/>
        <v>57.49</v>
      </c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</row>
    <row r="96" spans="1:551" x14ac:dyDescent="0.2">
      <c r="A96" t="s">
        <v>110</v>
      </c>
      <c r="B96" s="44">
        <v>90.95</v>
      </c>
      <c r="C96" s="44">
        <v>272.85000000000002</v>
      </c>
      <c r="D96" s="45">
        <v>3</v>
      </c>
      <c r="E96" s="48">
        <v>980</v>
      </c>
      <c r="F96" s="44">
        <v>1</v>
      </c>
      <c r="G96" s="45">
        <f t="shared" si="24"/>
        <v>2940</v>
      </c>
      <c r="H96" s="45">
        <f t="shared" si="14"/>
        <v>2352.5297527256862</v>
      </c>
      <c r="I96" s="47">
        <v>4.0595784212929031E-2</v>
      </c>
      <c r="J96" s="45">
        <f t="shared" si="25"/>
        <v>95.502790196147245</v>
      </c>
      <c r="K96" s="44">
        <f t="shared" si="26"/>
        <v>31.834263398715748</v>
      </c>
      <c r="L96" s="44">
        <f t="shared" si="27"/>
        <v>59.115736601284254</v>
      </c>
      <c r="M96" s="44">
        <f t="shared" si="15"/>
        <v>8.4535503339836477</v>
      </c>
      <c r="N96" s="44">
        <f t="shared" si="16"/>
        <v>99.4</v>
      </c>
      <c r="O96" s="45">
        <f t="shared" si="17"/>
        <v>298.20000000000005</v>
      </c>
      <c r="P96" s="45"/>
      <c r="Q96" s="44">
        <f t="shared" si="18"/>
        <v>7.6850457581669529</v>
      </c>
      <c r="R96" s="46">
        <f t="shared" si="23"/>
        <v>98.64</v>
      </c>
      <c r="S96" s="45">
        <f t="shared" si="19"/>
        <v>295.92</v>
      </c>
      <c r="T96" s="45"/>
      <c r="U96" s="44">
        <f t="shared" si="20"/>
        <v>0.87919989084428307</v>
      </c>
      <c r="V96" s="44">
        <f t="shared" si="21"/>
        <v>0.90183597378631974</v>
      </c>
      <c r="W96" s="44">
        <f t="shared" si="22"/>
        <v>99.54</v>
      </c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  <c r="MN96" s="45"/>
      <c r="MO96" s="45"/>
      <c r="MP96" s="45"/>
      <c r="MQ96" s="45"/>
      <c r="MR96" s="45"/>
      <c r="MS96" s="45"/>
      <c r="MT96" s="45"/>
      <c r="MU96" s="45"/>
      <c r="MV96" s="45"/>
      <c r="MW96" s="45"/>
      <c r="MX96" s="45"/>
      <c r="MY96" s="45"/>
      <c r="MZ96" s="45"/>
      <c r="NA96" s="45"/>
      <c r="NB96" s="45"/>
      <c r="NC96" s="45"/>
      <c r="ND96" s="45"/>
      <c r="NE96" s="45"/>
      <c r="NF96" s="45"/>
      <c r="NG96" s="45"/>
      <c r="NH96" s="45"/>
      <c r="NI96" s="45"/>
      <c r="NJ96" s="45"/>
      <c r="NK96" s="45"/>
      <c r="NL96" s="45"/>
      <c r="NM96" s="45"/>
      <c r="NN96" s="45"/>
      <c r="NO96" s="45"/>
      <c r="NP96" s="45"/>
      <c r="NQ96" s="45"/>
      <c r="NR96" s="45"/>
      <c r="NS96" s="45"/>
      <c r="NT96" s="45"/>
      <c r="NU96" s="45"/>
      <c r="NV96" s="45"/>
      <c r="NW96" s="45"/>
      <c r="NX96" s="45"/>
      <c r="NY96" s="45"/>
      <c r="NZ96" s="45"/>
      <c r="OA96" s="45"/>
      <c r="OB96" s="45"/>
      <c r="OC96" s="45"/>
      <c r="OD96" s="45"/>
      <c r="OE96" s="45"/>
      <c r="OF96" s="45"/>
      <c r="OG96" s="45"/>
      <c r="OH96" s="45"/>
      <c r="OI96" s="45"/>
      <c r="OJ96" s="45"/>
      <c r="OK96" s="45"/>
      <c r="OL96" s="45"/>
      <c r="OM96" s="45"/>
      <c r="ON96" s="45"/>
      <c r="OO96" s="45"/>
      <c r="OP96" s="45"/>
      <c r="OQ96" s="45"/>
      <c r="OR96" s="45"/>
      <c r="OS96" s="45"/>
      <c r="OT96" s="45"/>
      <c r="OU96" s="45"/>
      <c r="OV96" s="45"/>
      <c r="OW96" s="45"/>
      <c r="OX96" s="45"/>
      <c r="OY96" s="45"/>
      <c r="OZ96" s="45"/>
      <c r="PA96" s="45"/>
      <c r="PB96" s="45"/>
      <c r="PC96" s="45"/>
      <c r="PD96" s="45"/>
      <c r="PE96" s="45"/>
      <c r="PF96" s="45"/>
      <c r="PG96" s="45"/>
      <c r="PH96" s="45"/>
      <c r="PI96" s="45"/>
      <c r="PJ96" s="45"/>
      <c r="PK96" s="45"/>
      <c r="PL96" s="45"/>
      <c r="PM96" s="45"/>
      <c r="PN96" s="45"/>
      <c r="PO96" s="45"/>
      <c r="PP96" s="45"/>
      <c r="PQ96" s="45"/>
      <c r="PR96" s="45"/>
      <c r="PS96" s="45"/>
      <c r="PT96" s="45"/>
      <c r="PU96" s="45"/>
      <c r="PV96" s="45"/>
      <c r="PW96" s="45"/>
      <c r="PX96" s="45"/>
      <c r="PY96" s="45"/>
      <c r="PZ96" s="45"/>
      <c r="QA96" s="45"/>
      <c r="QB96" s="45"/>
      <c r="QC96" s="45"/>
      <c r="QD96" s="45"/>
      <c r="QE96" s="45"/>
      <c r="QF96" s="45"/>
      <c r="QG96" s="45"/>
      <c r="QH96" s="45"/>
      <c r="QI96" s="45"/>
      <c r="QJ96" s="45"/>
      <c r="QK96" s="45"/>
      <c r="QL96" s="45"/>
      <c r="QM96" s="45"/>
      <c r="QN96" s="45"/>
      <c r="QO96" s="45"/>
      <c r="QP96" s="45"/>
      <c r="QQ96" s="45"/>
      <c r="QR96" s="45"/>
      <c r="QS96" s="45"/>
      <c r="QT96" s="45"/>
      <c r="QU96" s="45"/>
      <c r="QV96" s="45"/>
      <c r="QW96" s="45"/>
      <c r="QX96" s="45"/>
      <c r="QY96" s="45"/>
      <c r="QZ96" s="45"/>
      <c r="RA96" s="45"/>
      <c r="RB96" s="45"/>
      <c r="RC96" s="45"/>
      <c r="RD96" s="45"/>
      <c r="RE96" s="45"/>
      <c r="RF96" s="45"/>
      <c r="RG96" s="45"/>
      <c r="RH96" s="45"/>
      <c r="RI96" s="45"/>
      <c r="RJ96" s="45"/>
      <c r="RK96" s="45"/>
      <c r="RL96" s="45"/>
      <c r="RM96" s="45"/>
      <c r="RN96" s="45"/>
      <c r="RO96" s="45"/>
      <c r="RP96" s="45"/>
      <c r="RQ96" s="45"/>
      <c r="RR96" s="45"/>
      <c r="RS96" s="45"/>
      <c r="RT96" s="45"/>
      <c r="RU96" s="45"/>
      <c r="RV96" s="45"/>
      <c r="RW96" s="45"/>
      <c r="RX96" s="45"/>
      <c r="RY96" s="45"/>
      <c r="RZ96" s="45"/>
      <c r="SA96" s="45"/>
      <c r="SB96" s="45"/>
      <c r="SC96" s="45"/>
      <c r="SD96" s="45"/>
      <c r="SE96" s="45"/>
      <c r="SF96" s="45"/>
      <c r="SG96" s="45"/>
      <c r="SH96" s="45"/>
      <c r="SI96" s="45"/>
      <c r="SJ96" s="45"/>
      <c r="SK96" s="45"/>
      <c r="SL96" s="45"/>
      <c r="SM96" s="45"/>
      <c r="SN96" s="45"/>
      <c r="SO96" s="45"/>
      <c r="SP96" s="45"/>
      <c r="SQ96" s="45"/>
      <c r="SR96" s="45"/>
      <c r="SS96" s="45"/>
      <c r="ST96" s="45"/>
      <c r="SU96" s="45"/>
      <c r="SV96" s="45"/>
      <c r="SW96" s="45"/>
      <c r="SX96" s="45"/>
      <c r="SY96" s="45"/>
      <c r="SZ96" s="45"/>
      <c r="TA96" s="45"/>
      <c r="TB96" s="45"/>
      <c r="TC96" s="45"/>
      <c r="TD96" s="45"/>
      <c r="TE96" s="45"/>
      <c r="TF96" s="45"/>
      <c r="TG96" s="45"/>
      <c r="TH96" s="45"/>
      <c r="TI96" s="45"/>
      <c r="TJ96" s="45"/>
      <c r="TK96" s="45"/>
      <c r="TL96" s="45"/>
      <c r="TM96" s="45"/>
      <c r="TN96" s="45"/>
      <c r="TO96" s="45"/>
      <c r="TP96" s="45"/>
      <c r="TQ96" s="45"/>
      <c r="TR96" s="45"/>
      <c r="TS96" s="45"/>
      <c r="TT96" s="45"/>
      <c r="TU96" s="45"/>
      <c r="TV96" s="45"/>
      <c r="TW96" s="45"/>
      <c r="TX96" s="45"/>
      <c r="TY96" s="45"/>
      <c r="TZ96" s="45"/>
      <c r="UA96" s="45"/>
      <c r="UB96" s="45"/>
      <c r="UC96" s="45"/>
      <c r="UD96" s="45"/>
      <c r="UE96" s="45"/>
    </row>
    <row r="97" spans="1:551" x14ac:dyDescent="0.2">
      <c r="A97" t="s">
        <v>111</v>
      </c>
      <c r="B97" s="44">
        <v>90.95</v>
      </c>
      <c r="C97" s="44">
        <v>5366.0499999999947</v>
      </c>
      <c r="D97" s="45">
        <v>59</v>
      </c>
      <c r="E97" s="48">
        <v>980</v>
      </c>
      <c r="F97" s="44">
        <v>1</v>
      </c>
      <c r="G97" s="45">
        <f t="shared" si="24"/>
        <v>57820</v>
      </c>
      <c r="H97" s="45">
        <f t="shared" si="14"/>
        <v>46266.418470271827</v>
      </c>
      <c r="I97" s="47">
        <v>4.0595784212929031E-2</v>
      </c>
      <c r="J97" s="45">
        <f t="shared" si="25"/>
        <v>1878.2215405242291</v>
      </c>
      <c r="K97" s="44">
        <f t="shared" si="26"/>
        <v>31.834263398715748</v>
      </c>
      <c r="L97" s="44">
        <f t="shared" si="27"/>
        <v>59.115736601284254</v>
      </c>
      <c r="M97" s="44">
        <f t="shared" si="15"/>
        <v>8.4535503339836477</v>
      </c>
      <c r="N97" s="44">
        <f t="shared" si="16"/>
        <v>99.4</v>
      </c>
      <c r="O97" s="45">
        <f t="shared" si="17"/>
        <v>5864.6</v>
      </c>
      <c r="P97" s="45"/>
      <c r="Q97" s="44">
        <f t="shared" si="18"/>
        <v>7.6850457581669529</v>
      </c>
      <c r="R97" s="46">
        <f t="shared" si="23"/>
        <v>98.64</v>
      </c>
      <c r="S97" s="45">
        <f t="shared" si="19"/>
        <v>5819.76</v>
      </c>
      <c r="T97" s="45"/>
      <c r="U97" s="44">
        <f t="shared" si="20"/>
        <v>0.87919989084428307</v>
      </c>
      <c r="V97" s="44">
        <f t="shared" si="21"/>
        <v>0.90183597378631974</v>
      </c>
      <c r="W97" s="44">
        <f t="shared" si="22"/>
        <v>99.54</v>
      </c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  <c r="OB97" s="45"/>
      <c r="OC97" s="45"/>
      <c r="OD97" s="45"/>
      <c r="OE97" s="45"/>
      <c r="OF97" s="45"/>
      <c r="OG97" s="45"/>
      <c r="OH97" s="45"/>
      <c r="OI97" s="45"/>
      <c r="OJ97" s="45"/>
      <c r="OK97" s="45"/>
      <c r="OL97" s="45"/>
      <c r="OM97" s="45"/>
      <c r="ON97" s="45"/>
      <c r="OO97" s="45"/>
      <c r="OP97" s="45"/>
      <c r="OQ97" s="45"/>
      <c r="OR97" s="45"/>
      <c r="OS97" s="45"/>
      <c r="OT97" s="45"/>
      <c r="OU97" s="45"/>
      <c r="OV97" s="45"/>
      <c r="OW97" s="45"/>
      <c r="OX97" s="45"/>
      <c r="OY97" s="45"/>
      <c r="OZ97" s="45"/>
      <c r="PA97" s="45"/>
      <c r="PB97" s="45"/>
      <c r="PC97" s="45"/>
      <c r="PD97" s="45"/>
      <c r="PE97" s="45"/>
      <c r="PF97" s="45"/>
      <c r="PG97" s="45"/>
      <c r="PH97" s="45"/>
      <c r="PI97" s="45"/>
      <c r="PJ97" s="45"/>
      <c r="PK97" s="45"/>
      <c r="PL97" s="45"/>
      <c r="PM97" s="45"/>
      <c r="PN97" s="45"/>
      <c r="PO97" s="45"/>
      <c r="PP97" s="45"/>
      <c r="PQ97" s="45"/>
      <c r="PR97" s="45"/>
      <c r="PS97" s="45"/>
      <c r="PT97" s="45"/>
      <c r="PU97" s="45"/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45"/>
      <c r="RM97" s="45"/>
      <c r="RN97" s="45"/>
      <c r="RO97" s="45"/>
      <c r="RP97" s="45"/>
      <c r="RQ97" s="45"/>
      <c r="RR97" s="45"/>
      <c r="RS97" s="45"/>
      <c r="RT97" s="45"/>
      <c r="RU97" s="45"/>
      <c r="RV97" s="45"/>
      <c r="RW97" s="45"/>
      <c r="RX97" s="45"/>
      <c r="RY97" s="45"/>
      <c r="RZ97" s="45"/>
      <c r="SA97" s="45"/>
      <c r="SB97" s="45"/>
      <c r="SC97" s="45"/>
      <c r="SD97" s="45"/>
      <c r="SE97" s="45"/>
      <c r="SF97" s="45"/>
      <c r="SG97" s="45"/>
      <c r="SH97" s="45"/>
      <c r="SI97" s="45"/>
      <c r="SJ97" s="45"/>
      <c r="SK97" s="45"/>
      <c r="SL97" s="45"/>
      <c r="SM97" s="45"/>
      <c r="SN97" s="45"/>
      <c r="SO97" s="45"/>
      <c r="SP97" s="45"/>
      <c r="SQ97" s="45"/>
      <c r="SR97" s="45"/>
      <c r="SS97" s="45"/>
      <c r="ST97" s="45"/>
      <c r="SU97" s="45"/>
      <c r="SV97" s="45"/>
      <c r="SW97" s="45"/>
      <c r="SX97" s="45"/>
      <c r="SY97" s="45"/>
      <c r="SZ97" s="45"/>
      <c r="TA97" s="45"/>
      <c r="TB97" s="45"/>
      <c r="TC97" s="45"/>
      <c r="TD97" s="45"/>
      <c r="TE97" s="45"/>
      <c r="TF97" s="45"/>
      <c r="TG97" s="45"/>
      <c r="TH97" s="45"/>
      <c r="TI97" s="45"/>
      <c r="TJ97" s="45"/>
      <c r="TK97" s="45"/>
      <c r="TL97" s="45"/>
      <c r="TM97" s="45"/>
      <c r="TN97" s="45"/>
      <c r="TO97" s="45"/>
      <c r="TP97" s="45"/>
      <c r="TQ97" s="45"/>
      <c r="TR97" s="45"/>
      <c r="TS97" s="45"/>
      <c r="TT97" s="45"/>
      <c r="TU97" s="45"/>
      <c r="TV97" s="45"/>
      <c r="TW97" s="45"/>
      <c r="TX97" s="45"/>
      <c r="TY97" s="45"/>
      <c r="TZ97" s="45"/>
      <c r="UA97" s="45"/>
      <c r="UB97" s="45"/>
      <c r="UC97" s="45"/>
      <c r="UD97" s="45"/>
      <c r="UE97" s="45"/>
    </row>
    <row r="98" spans="1:551" x14ac:dyDescent="0.2">
      <c r="A98" s="49" t="s">
        <v>112</v>
      </c>
      <c r="B98" s="50">
        <v>3.06</v>
      </c>
      <c r="C98" s="50">
        <v>3867.220000000003</v>
      </c>
      <c r="D98" s="52">
        <v>1263.7973856209151</v>
      </c>
      <c r="E98" s="51"/>
      <c r="F98" s="50"/>
      <c r="G98" s="52">
        <f t="shared" si="24"/>
        <v>0</v>
      </c>
      <c r="H98" s="52">
        <f t="shared" ref="H98:H107" si="28">+G98*$G$167</f>
        <v>0</v>
      </c>
      <c r="I98" s="53">
        <v>4.0595784212929031E-2</v>
      </c>
      <c r="J98" s="52">
        <f t="shared" si="25"/>
        <v>0</v>
      </c>
      <c r="K98" s="50">
        <f t="shared" si="26"/>
        <v>0</v>
      </c>
      <c r="L98" s="50">
        <f t="shared" si="27"/>
        <v>3.06</v>
      </c>
      <c r="M98" s="50">
        <f t="shared" ref="M98:M145" si="29">+L98*$M$6</f>
        <v>0.43757999999999997</v>
      </c>
      <c r="N98" s="50">
        <f t="shared" ref="N98:N112" si="30">ROUND(+B98+M98,2)</f>
        <v>3.5</v>
      </c>
      <c r="O98" s="52">
        <f t="shared" ref="O98:O145" si="31">+N98*D98</f>
        <v>4423.2908496732025</v>
      </c>
      <c r="P98" s="52"/>
      <c r="Q98" s="44">
        <f t="shared" ref="Q98:Q112" si="32">+L98*$Q$6</f>
        <v>0.39780000000000004</v>
      </c>
      <c r="R98" s="46">
        <f t="shared" si="23"/>
        <v>3.46</v>
      </c>
      <c r="S98" s="45">
        <f t="shared" ref="S98:S145" si="33">+R98*D98</f>
        <v>4372.7389542483661</v>
      </c>
      <c r="T98" s="54"/>
      <c r="U98" s="44">
        <f t="shared" ref="U98:U111" si="34">+H98*$U$5/D98</f>
        <v>0</v>
      </c>
      <c r="V98" s="44">
        <f t="shared" ref="V98:V111" si="35">+U98/$V$5</f>
        <v>0</v>
      </c>
      <c r="W98" s="44">
        <f t="shared" ref="W98:W111" si="36">ROUND(V98+R98,2)</f>
        <v>3.46</v>
      </c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45"/>
      <c r="MU98" s="45"/>
      <c r="MV98" s="45"/>
      <c r="MW98" s="45"/>
      <c r="MX98" s="45"/>
      <c r="MY98" s="45"/>
      <c r="MZ98" s="45"/>
      <c r="NA98" s="45"/>
      <c r="NB98" s="45"/>
      <c r="NC98" s="45"/>
      <c r="ND98" s="45"/>
      <c r="NE98" s="45"/>
      <c r="NF98" s="45"/>
      <c r="NG98" s="45"/>
      <c r="NH98" s="45"/>
      <c r="NI98" s="45"/>
      <c r="NJ98" s="45"/>
      <c r="NK98" s="45"/>
      <c r="NL98" s="45"/>
      <c r="NM98" s="45"/>
      <c r="NN98" s="45"/>
      <c r="NO98" s="45"/>
      <c r="NP98" s="45"/>
      <c r="NQ98" s="45"/>
      <c r="NR98" s="45"/>
      <c r="NS98" s="45"/>
      <c r="NT98" s="45"/>
      <c r="NU98" s="45"/>
      <c r="NV98" s="45"/>
      <c r="NW98" s="45"/>
      <c r="NX98" s="45"/>
      <c r="NY98" s="45"/>
      <c r="NZ98" s="45"/>
      <c r="OA98" s="45"/>
      <c r="OB98" s="45"/>
      <c r="OC98" s="45"/>
      <c r="OD98" s="45"/>
      <c r="OE98" s="45"/>
      <c r="OF98" s="45"/>
      <c r="OG98" s="45"/>
      <c r="OH98" s="45"/>
      <c r="OI98" s="45"/>
      <c r="OJ98" s="45"/>
      <c r="OK98" s="45"/>
      <c r="OL98" s="45"/>
      <c r="OM98" s="45"/>
      <c r="ON98" s="45"/>
      <c r="OO98" s="45"/>
      <c r="OP98" s="45"/>
      <c r="OQ98" s="45"/>
      <c r="OR98" s="45"/>
      <c r="OS98" s="45"/>
      <c r="OT98" s="45"/>
      <c r="OU98" s="45"/>
      <c r="OV98" s="45"/>
      <c r="OW98" s="45"/>
      <c r="OX98" s="45"/>
      <c r="OY98" s="45"/>
      <c r="OZ98" s="45"/>
      <c r="PA98" s="45"/>
      <c r="PB98" s="45"/>
      <c r="PC98" s="45"/>
      <c r="PD98" s="45"/>
      <c r="PE98" s="45"/>
      <c r="PF98" s="45"/>
      <c r="PG98" s="45"/>
      <c r="PH98" s="45"/>
      <c r="PI98" s="45"/>
      <c r="PJ98" s="45"/>
      <c r="PK98" s="45"/>
      <c r="PL98" s="45"/>
      <c r="PM98" s="45"/>
      <c r="PN98" s="45"/>
      <c r="PO98" s="45"/>
      <c r="PP98" s="45"/>
      <c r="PQ98" s="45"/>
      <c r="PR98" s="45"/>
      <c r="PS98" s="45"/>
      <c r="PT98" s="45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45"/>
      <c r="RM98" s="45"/>
      <c r="RN98" s="45"/>
      <c r="RO98" s="45"/>
      <c r="RP98" s="45"/>
      <c r="RQ98" s="45"/>
      <c r="RR98" s="45"/>
      <c r="RS98" s="45"/>
      <c r="RT98" s="45"/>
      <c r="RU98" s="45"/>
      <c r="RV98" s="45"/>
      <c r="RW98" s="45"/>
      <c r="RX98" s="45"/>
      <c r="RY98" s="45"/>
      <c r="RZ98" s="45"/>
      <c r="SA98" s="45"/>
      <c r="SB98" s="45"/>
      <c r="SC98" s="45"/>
      <c r="SD98" s="45"/>
      <c r="SE98" s="45"/>
      <c r="SF98" s="45"/>
      <c r="SG98" s="45"/>
      <c r="SH98" s="45"/>
      <c r="SI98" s="45"/>
      <c r="SJ98" s="45"/>
      <c r="SK98" s="45"/>
      <c r="SL98" s="45"/>
      <c r="SM98" s="45"/>
      <c r="SN98" s="45"/>
      <c r="SO98" s="45"/>
      <c r="SP98" s="45"/>
      <c r="SQ98" s="45"/>
      <c r="SR98" s="45"/>
      <c r="SS98" s="45"/>
      <c r="ST98" s="45"/>
      <c r="SU98" s="45"/>
      <c r="SV98" s="45"/>
      <c r="SW98" s="45"/>
      <c r="SX98" s="45"/>
      <c r="SY98" s="45"/>
      <c r="SZ98" s="45"/>
      <c r="TA98" s="45"/>
      <c r="TB98" s="45"/>
      <c r="TC98" s="45"/>
      <c r="TD98" s="45"/>
      <c r="TE98" s="45"/>
      <c r="TF98" s="45"/>
      <c r="TG98" s="45"/>
      <c r="TH98" s="45"/>
      <c r="TI98" s="45"/>
      <c r="TJ98" s="45"/>
      <c r="TK98" s="45"/>
      <c r="TL98" s="45"/>
      <c r="TM98" s="45"/>
      <c r="TN98" s="45"/>
      <c r="TO98" s="45"/>
      <c r="TP98" s="45"/>
      <c r="TQ98" s="45"/>
      <c r="TR98" s="45"/>
      <c r="TS98" s="45"/>
      <c r="TT98" s="45"/>
      <c r="TU98" s="45"/>
      <c r="TV98" s="45"/>
      <c r="TW98" s="45"/>
      <c r="TX98" s="45"/>
      <c r="TY98" s="45"/>
      <c r="TZ98" s="45"/>
      <c r="UA98" s="45"/>
      <c r="UB98" s="45"/>
      <c r="UC98" s="45"/>
      <c r="UD98" s="45"/>
      <c r="UE98" s="45"/>
    </row>
    <row r="99" spans="1:551" x14ac:dyDescent="0.2">
      <c r="A99" t="s">
        <v>113</v>
      </c>
      <c r="B99" s="44">
        <v>44.9</v>
      </c>
      <c r="C99" s="44">
        <v>10531.300000000001</v>
      </c>
      <c r="D99" s="45">
        <v>234.55011135857461</v>
      </c>
      <c r="E99" s="48">
        <v>68</v>
      </c>
      <c r="F99" s="44">
        <v>4.333333333333333</v>
      </c>
      <c r="G99" s="45">
        <f t="shared" si="24"/>
        <v>69114.099480326651</v>
      </c>
      <c r="H99" s="45">
        <f t="shared" si="28"/>
        <v>55303.733115752148</v>
      </c>
      <c r="I99" s="47">
        <v>4.0595784212929031E-2</v>
      </c>
      <c r="J99" s="45">
        <f t="shared" si="25"/>
        <v>2245.0984157364915</v>
      </c>
      <c r="K99" s="44">
        <f t="shared" si="26"/>
        <v>9.5719349811104486</v>
      </c>
      <c r="L99" s="44">
        <f t="shared" si="27"/>
        <v>35.328065018889546</v>
      </c>
      <c r="M99" s="44">
        <f t="shared" si="29"/>
        <v>5.0519132977012049</v>
      </c>
      <c r="N99" s="44">
        <f t="shared" si="30"/>
        <v>49.95</v>
      </c>
      <c r="O99" s="45">
        <f t="shared" si="31"/>
        <v>11715.778062360803</v>
      </c>
      <c r="P99" s="44">
        <f>ROUND(N99/4.33,2)</f>
        <v>11.54</v>
      </c>
      <c r="Q99" s="44">
        <f t="shared" si="32"/>
        <v>4.5926484524556415</v>
      </c>
      <c r="R99" s="46">
        <f t="shared" ref="R99:R145" si="37">ROUND(Q99+B99,2)</f>
        <v>49.49</v>
      </c>
      <c r="S99" s="45">
        <f t="shared" si="33"/>
        <v>11607.885011135859</v>
      </c>
      <c r="T99" s="44">
        <f>ROUND(R99/4.33,2)</f>
        <v>11.43</v>
      </c>
      <c r="U99" s="44">
        <f t="shared" si="34"/>
        <v>0.26435806241712451</v>
      </c>
      <c r="V99" s="44">
        <f t="shared" si="35"/>
        <v>0.27116428599561443</v>
      </c>
      <c r="W99" s="44">
        <f t="shared" si="36"/>
        <v>49.76</v>
      </c>
      <c r="X99" s="44">
        <f>ROUND(W99/4.33,2)</f>
        <v>11.49</v>
      </c>
      <c r="Y99" s="44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  <c r="MN99" s="45"/>
      <c r="MO99" s="45"/>
      <c r="MP99" s="45"/>
      <c r="MQ99" s="45"/>
      <c r="MR99" s="45"/>
      <c r="MS99" s="45"/>
      <c r="MT99" s="45"/>
      <c r="MU99" s="45"/>
      <c r="MV99" s="45"/>
      <c r="MW99" s="45"/>
      <c r="MX99" s="45"/>
      <c r="MY99" s="45"/>
      <c r="MZ99" s="45"/>
      <c r="NA99" s="45"/>
      <c r="NB99" s="45"/>
      <c r="NC99" s="45"/>
      <c r="ND99" s="45"/>
      <c r="NE99" s="45"/>
      <c r="NF99" s="45"/>
      <c r="NG99" s="45"/>
      <c r="NH99" s="45"/>
      <c r="NI99" s="45"/>
      <c r="NJ99" s="45"/>
      <c r="NK99" s="45"/>
      <c r="NL99" s="45"/>
      <c r="NM99" s="45"/>
      <c r="NN99" s="45"/>
      <c r="NO99" s="45"/>
      <c r="NP99" s="45"/>
      <c r="NQ99" s="45"/>
      <c r="NR99" s="45"/>
      <c r="NS99" s="45"/>
      <c r="NT99" s="45"/>
      <c r="NU99" s="45"/>
      <c r="NV99" s="45"/>
      <c r="NW99" s="45"/>
      <c r="NX99" s="45"/>
      <c r="NY99" s="45"/>
      <c r="NZ99" s="45"/>
      <c r="OA99" s="45"/>
      <c r="OB99" s="45"/>
      <c r="OC99" s="45"/>
      <c r="OD99" s="45"/>
      <c r="OE99" s="45"/>
      <c r="OF99" s="45"/>
      <c r="OG99" s="45"/>
      <c r="OH99" s="45"/>
      <c r="OI99" s="45"/>
      <c r="OJ99" s="45"/>
      <c r="OK99" s="45"/>
      <c r="OL99" s="45"/>
      <c r="OM99" s="45"/>
      <c r="ON99" s="45"/>
      <c r="OO99" s="45"/>
      <c r="OP99" s="45"/>
      <c r="OQ99" s="45"/>
      <c r="OR99" s="45"/>
      <c r="OS99" s="45"/>
      <c r="OT99" s="45"/>
      <c r="OU99" s="45"/>
      <c r="OV99" s="45"/>
      <c r="OW99" s="45"/>
      <c r="OX99" s="45"/>
      <c r="OY99" s="45"/>
      <c r="OZ99" s="45"/>
      <c r="PA99" s="45"/>
      <c r="PB99" s="45"/>
      <c r="PC99" s="45"/>
      <c r="PD99" s="45"/>
      <c r="PE99" s="45"/>
      <c r="PF99" s="45"/>
      <c r="PG99" s="45"/>
      <c r="PH99" s="45"/>
      <c r="PI99" s="45"/>
      <c r="PJ99" s="45"/>
      <c r="PK99" s="45"/>
      <c r="PL99" s="45"/>
      <c r="PM99" s="45"/>
      <c r="PN99" s="45"/>
      <c r="PO99" s="45"/>
      <c r="PP99" s="45"/>
      <c r="PQ99" s="45"/>
      <c r="PR99" s="45"/>
      <c r="PS99" s="45"/>
      <c r="PT99" s="45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45"/>
      <c r="RM99" s="45"/>
      <c r="RN99" s="45"/>
      <c r="RO99" s="45"/>
      <c r="RP99" s="45"/>
      <c r="RQ99" s="45"/>
      <c r="RR99" s="45"/>
      <c r="RS99" s="45"/>
      <c r="RT99" s="45"/>
      <c r="RU99" s="45"/>
      <c r="RV99" s="45"/>
      <c r="RW99" s="45"/>
      <c r="RX99" s="45"/>
      <c r="RY99" s="45"/>
      <c r="RZ99" s="45"/>
      <c r="SA99" s="45"/>
      <c r="SB99" s="45"/>
      <c r="SC99" s="45"/>
      <c r="SD99" s="45"/>
      <c r="SE99" s="45"/>
      <c r="SF99" s="45"/>
      <c r="SG99" s="45"/>
      <c r="SH99" s="45"/>
      <c r="SI99" s="45"/>
      <c r="SJ99" s="45"/>
      <c r="SK99" s="45"/>
      <c r="SL99" s="45"/>
      <c r="SM99" s="45"/>
      <c r="SN99" s="45"/>
      <c r="SO99" s="45"/>
      <c r="SP99" s="45"/>
      <c r="SQ99" s="45"/>
      <c r="SR99" s="45"/>
      <c r="SS99" s="45"/>
      <c r="ST99" s="45"/>
      <c r="SU99" s="45"/>
      <c r="SV99" s="45"/>
      <c r="SW99" s="45"/>
      <c r="SX99" s="45"/>
      <c r="SY99" s="45"/>
      <c r="SZ99" s="45"/>
      <c r="TA99" s="45"/>
      <c r="TB99" s="45"/>
      <c r="TC99" s="45"/>
      <c r="TD99" s="45"/>
      <c r="TE99" s="45"/>
      <c r="TF99" s="45"/>
      <c r="TG99" s="45"/>
      <c r="TH99" s="45"/>
      <c r="TI99" s="45"/>
      <c r="TJ99" s="45"/>
      <c r="TK99" s="45"/>
      <c r="TL99" s="45"/>
      <c r="TM99" s="45"/>
      <c r="TN99" s="45"/>
      <c r="TO99" s="45"/>
      <c r="TP99" s="45"/>
      <c r="TQ99" s="45"/>
      <c r="TR99" s="45"/>
      <c r="TS99" s="45"/>
      <c r="TT99" s="45"/>
      <c r="TU99" s="45"/>
      <c r="TV99" s="45"/>
      <c r="TW99" s="45"/>
      <c r="TX99" s="45"/>
      <c r="TY99" s="45"/>
      <c r="TZ99" s="45"/>
      <c r="UA99" s="45"/>
      <c r="UB99" s="45"/>
      <c r="UC99" s="45"/>
      <c r="UD99" s="45"/>
      <c r="UE99" s="45"/>
    </row>
    <row r="100" spans="1:551" x14ac:dyDescent="0.2">
      <c r="A100" s="49" t="s">
        <v>114</v>
      </c>
      <c r="B100" s="50">
        <v>21.29</v>
      </c>
      <c r="C100" s="50">
        <v>361.93</v>
      </c>
      <c r="D100" s="52">
        <v>17</v>
      </c>
      <c r="E100" s="51">
        <v>68</v>
      </c>
      <c r="F100" s="50">
        <v>1</v>
      </c>
      <c r="G100" s="52">
        <f t="shared" si="24"/>
        <v>1156</v>
      </c>
      <c r="H100" s="52">
        <f t="shared" si="28"/>
        <v>925.00829733023568</v>
      </c>
      <c r="I100" s="53">
        <v>4.0595784212929031E-2</v>
      </c>
      <c r="J100" s="52">
        <f t="shared" si="25"/>
        <v>37.551437233587144</v>
      </c>
      <c r="K100" s="50">
        <f t="shared" si="26"/>
        <v>2.2089080725639496</v>
      </c>
      <c r="L100" s="50">
        <f t="shared" si="27"/>
        <v>19.081091927436049</v>
      </c>
      <c r="M100" s="50">
        <f t="shared" si="29"/>
        <v>2.7285961456233547</v>
      </c>
      <c r="N100" s="50">
        <f t="shared" si="30"/>
        <v>24.02</v>
      </c>
      <c r="O100" s="52">
        <f t="shared" si="31"/>
        <v>408.34</v>
      </c>
      <c r="P100" s="52"/>
      <c r="Q100" s="44">
        <f t="shared" si="32"/>
        <v>2.4805419505666864</v>
      </c>
      <c r="R100" s="46">
        <f t="shared" si="37"/>
        <v>23.77</v>
      </c>
      <c r="S100" s="45">
        <f t="shared" si="33"/>
        <v>404.09</v>
      </c>
      <c r="T100" s="54"/>
      <c r="U100" s="44">
        <f t="shared" si="34"/>
        <v>6.1005706711644125E-2</v>
      </c>
      <c r="V100" s="44">
        <f t="shared" si="35"/>
        <v>6.257637369129565E-2</v>
      </c>
      <c r="W100" s="44">
        <f t="shared" si="36"/>
        <v>23.83</v>
      </c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</row>
    <row r="101" spans="1:551" x14ac:dyDescent="0.2">
      <c r="A101" t="s">
        <v>115</v>
      </c>
      <c r="B101" s="44">
        <v>1</v>
      </c>
      <c r="C101" s="44">
        <v>9075.4499999999989</v>
      </c>
      <c r="D101" s="45">
        <f>+C101</f>
        <v>9075.4499999999989</v>
      </c>
      <c r="E101" s="48"/>
      <c r="F101" s="44"/>
      <c r="G101" s="45">
        <f t="shared" si="24"/>
        <v>0</v>
      </c>
      <c r="H101" s="45">
        <f t="shared" si="28"/>
        <v>0</v>
      </c>
      <c r="I101" s="47">
        <v>4.0595784212929031E-2</v>
      </c>
      <c r="J101" s="45">
        <f t="shared" si="25"/>
        <v>0</v>
      </c>
      <c r="K101" s="44"/>
      <c r="L101" s="44">
        <f t="shared" si="27"/>
        <v>1</v>
      </c>
      <c r="M101" s="44">
        <f t="shared" si="29"/>
        <v>0.14299999999999999</v>
      </c>
      <c r="N101" s="44">
        <f t="shared" si="30"/>
        <v>1.1399999999999999</v>
      </c>
      <c r="O101" s="45">
        <f t="shared" si="31"/>
        <v>10346.012999999997</v>
      </c>
      <c r="P101" s="45"/>
      <c r="Q101" s="44">
        <f t="shared" si="32"/>
        <v>0.13</v>
      </c>
      <c r="R101" s="46">
        <f t="shared" si="37"/>
        <v>1.1299999999999999</v>
      </c>
      <c r="S101" s="45">
        <f t="shared" si="33"/>
        <v>10255.258499999998</v>
      </c>
      <c r="T101" s="45"/>
      <c r="U101" s="44">
        <f t="shared" si="34"/>
        <v>0</v>
      </c>
      <c r="V101" s="44">
        <f t="shared" si="35"/>
        <v>0</v>
      </c>
      <c r="W101" s="44">
        <f t="shared" si="36"/>
        <v>1.1299999999999999</v>
      </c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</row>
    <row r="102" spans="1:551" x14ac:dyDescent="0.2">
      <c r="A102" t="s">
        <v>116</v>
      </c>
      <c r="B102" s="44">
        <v>17.04</v>
      </c>
      <c r="C102" s="44">
        <v>352.76</v>
      </c>
      <c r="D102" s="45">
        <v>20.701877934272304</v>
      </c>
      <c r="E102" s="48"/>
      <c r="F102" s="44"/>
      <c r="G102" s="45">
        <f t="shared" si="24"/>
        <v>0</v>
      </c>
      <c r="H102" s="45">
        <f t="shared" si="28"/>
        <v>0</v>
      </c>
      <c r="I102" s="47">
        <v>4.0595784212929031E-2</v>
      </c>
      <c r="J102" s="45">
        <f t="shared" si="25"/>
        <v>0</v>
      </c>
      <c r="K102" s="44">
        <f t="shared" si="26"/>
        <v>0</v>
      </c>
      <c r="L102" s="44">
        <f t="shared" si="27"/>
        <v>17.04</v>
      </c>
      <c r="M102" s="44">
        <f t="shared" si="29"/>
        <v>2.4367199999999998</v>
      </c>
      <c r="N102" s="44">
        <f t="shared" si="30"/>
        <v>19.48</v>
      </c>
      <c r="O102" s="45">
        <f t="shared" si="31"/>
        <v>403.27258215962451</v>
      </c>
      <c r="P102" s="45"/>
      <c r="Q102" s="44">
        <f t="shared" si="32"/>
        <v>2.2151999999999998</v>
      </c>
      <c r="R102" s="46">
        <f t="shared" si="37"/>
        <v>19.260000000000002</v>
      </c>
      <c r="S102" s="45">
        <f t="shared" si="33"/>
        <v>398.71816901408459</v>
      </c>
      <c r="T102" s="45"/>
      <c r="U102" s="44">
        <f t="shared" si="34"/>
        <v>0</v>
      </c>
      <c r="V102" s="44">
        <f t="shared" si="35"/>
        <v>0</v>
      </c>
      <c r="W102" s="44">
        <f t="shared" si="36"/>
        <v>19.260000000000002</v>
      </c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</row>
    <row r="103" spans="1:551" x14ac:dyDescent="0.2">
      <c r="A103" t="s">
        <v>117</v>
      </c>
      <c r="B103" s="44">
        <v>17.04</v>
      </c>
      <c r="C103" s="44">
        <v>1226.5099999999993</v>
      </c>
      <c r="D103" s="45">
        <v>71.978286384976514</v>
      </c>
      <c r="E103" s="48"/>
      <c r="F103" s="44"/>
      <c r="G103" s="45">
        <f t="shared" si="24"/>
        <v>0</v>
      </c>
      <c r="H103" s="45">
        <f t="shared" si="28"/>
        <v>0</v>
      </c>
      <c r="I103" s="47">
        <v>4.0595784212929031E-2</v>
      </c>
      <c r="J103" s="45">
        <f t="shared" si="25"/>
        <v>0</v>
      </c>
      <c r="K103" s="44">
        <f t="shared" si="26"/>
        <v>0</v>
      </c>
      <c r="L103" s="44">
        <f t="shared" si="27"/>
        <v>17.04</v>
      </c>
      <c r="M103" s="44">
        <f t="shared" si="29"/>
        <v>2.4367199999999998</v>
      </c>
      <c r="N103" s="44">
        <f t="shared" si="30"/>
        <v>19.48</v>
      </c>
      <c r="O103" s="45">
        <f t="shared" si="31"/>
        <v>1402.1370187793425</v>
      </c>
      <c r="P103" s="45"/>
      <c r="Q103" s="44">
        <f t="shared" si="32"/>
        <v>2.2151999999999998</v>
      </c>
      <c r="R103" s="46">
        <f t="shared" si="37"/>
        <v>19.260000000000002</v>
      </c>
      <c r="S103" s="45">
        <f t="shared" si="33"/>
        <v>1386.3017957746479</v>
      </c>
      <c r="T103" s="45"/>
      <c r="U103" s="44">
        <f t="shared" si="34"/>
        <v>0</v>
      </c>
      <c r="V103" s="44">
        <f t="shared" si="35"/>
        <v>0</v>
      </c>
      <c r="W103" s="44">
        <f t="shared" si="36"/>
        <v>19.260000000000002</v>
      </c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</row>
    <row r="104" spans="1:551" x14ac:dyDescent="0.2">
      <c r="A104" t="s">
        <v>118</v>
      </c>
      <c r="B104" s="44">
        <v>27.07</v>
      </c>
      <c r="C104" s="44">
        <v>81.210000000000008</v>
      </c>
      <c r="D104" s="45">
        <v>3</v>
      </c>
      <c r="E104" s="48"/>
      <c r="F104" s="44"/>
      <c r="G104" s="45">
        <f t="shared" si="24"/>
        <v>0</v>
      </c>
      <c r="H104" s="45">
        <f t="shared" si="28"/>
        <v>0</v>
      </c>
      <c r="I104" s="47">
        <v>4.0595784212929031E-2</v>
      </c>
      <c r="J104" s="45">
        <f t="shared" si="25"/>
        <v>0</v>
      </c>
      <c r="K104" s="44">
        <f t="shared" si="26"/>
        <v>0</v>
      </c>
      <c r="L104" s="44">
        <f t="shared" si="27"/>
        <v>27.07</v>
      </c>
      <c r="M104" s="44">
        <f t="shared" si="29"/>
        <v>3.8710099999999996</v>
      </c>
      <c r="N104" s="44">
        <f t="shared" si="30"/>
        <v>30.94</v>
      </c>
      <c r="O104" s="45">
        <f t="shared" si="31"/>
        <v>92.820000000000007</v>
      </c>
      <c r="P104" s="45"/>
      <c r="Q104" s="44">
        <f t="shared" si="32"/>
        <v>3.5191000000000003</v>
      </c>
      <c r="R104" s="46">
        <f t="shared" si="37"/>
        <v>30.59</v>
      </c>
      <c r="S104" s="45">
        <f t="shared" si="33"/>
        <v>91.77</v>
      </c>
      <c r="T104" s="45"/>
      <c r="U104" s="44">
        <f t="shared" si="34"/>
        <v>0</v>
      </c>
      <c r="V104" s="44">
        <f t="shared" si="35"/>
        <v>0</v>
      </c>
      <c r="W104" s="44">
        <f t="shared" si="36"/>
        <v>30.59</v>
      </c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</row>
    <row r="105" spans="1:551" x14ac:dyDescent="0.2">
      <c r="A105" t="s">
        <v>119</v>
      </c>
      <c r="B105" s="44">
        <v>27.07</v>
      </c>
      <c r="C105" s="44">
        <v>81.210000000000008</v>
      </c>
      <c r="D105" s="45">
        <v>3</v>
      </c>
      <c r="E105" s="48"/>
      <c r="F105" s="44"/>
      <c r="G105" s="45">
        <f t="shared" si="24"/>
        <v>0</v>
      </c>
      <c r="H105" s="45">
        <f t="shared" si="28"/>
        <v>0</v>
      </c>
      <c r="I105" s="47">
        <v>4.0595784212929031E-2</v>
      </c>
      <c r="J105" s="45">
        <f t="shared" si="25"/>
        <v>0</v>
      </c>
      <c r="K105" s="44">
        <f t="shared" si="26"/>
        <v>0</v>
      </c>
      <c r="L105" s="44">
        <f t="shared" si="27"/>
        <v>27.07</v>
      </c>
      <c r="M105" s="44">
        <f t="shared" si="29"/>
        <v>3.8710099999999996</v>
      </c>
      <c r="N105" s="44">
        <f t="shared" si="30"/>
        <v>30.94</v>
      </c>
      <c r="O105" s="45">
        <f t="shared" si="31"/>
        <v>92.820000000000007</v>
      </c>
      <c r="P105" s="45"/>
      <c r="Q105" s="44">
        <f t="shared" si="32"/>
        <v>3.5191000000000003</v>
      </c>
      <c r="R105" s="46">
        <f t="shared" si="37"/>
        <v>30.59</v>
      </c>
      <c r="S105" s="45">
        <f t="shared" si="33"/>
        <v>91.77</v>
      </c>
      <c r="T105" s="45"/>
      <c r="U105" s="44">
        <f t="shared" si="34"/>
        <v>0</v>
      </c>
      <c r="V105" s="44">
        <f t="shared" si="35"/>
        <v>0</v>
      </c>
      <c r="W105" s="44">
        <f t="shared" si="36"/>
        <v>30.59</v>
      </c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</row>
    <row r="106" spans="1:551" x14ac:dyDescent="0.2">
      <c r="A106" t="s">
        <v>120</v>
      </c>
      <c r="B106" s="44">
        <v>16.14</v>
      </c>
      <c r="C106" s="44">
        <v>3502.380000000006</v>
      </c>
      <c r="D106" s="45">
        <v>217</v>
      </c>
      <c r="E106" s="48">
        <v>175</v>
      </c>
      <c r="F106" s="44">
        <v>1</v>
      </c>
      <c r="G106" s="45">
        <f t="shared" si="24"/>
        <v>37975</v>
      </c>
      <c r="H106" s="45">
        <f t="shared" si="28"/>
        <v>30386.842639373444</v>
      </c>
      <c r="I106" s="47">
        <v>4.0595784212929031E-2</v>
      </c>
      <c r="J106" s="45">
        <f t="shared" si="25"/>
        <v>1233.5777067002352</v>
      </c>
      <c r="K106" s="44">
        <f t="shared" si="26"/>
        <v>5.6846898926278122</v>
      </c>
      <c r="L106" s="44">
        <f t="shared" si="27"/>
        <v>10.455310107372188</v>
      </c>
      <c r="M106" s="44">
        <f t="shared" si="29"/>
        <v>1.4951093453542228</v>
      </c>
      <c r="N106" s="44">
        <f t="shared" si="30"/>
        <v>17.64</v>
      </c>
      <c r="O106" s="45">
        <f t="shared" si="31"/>
        <v>3827.88</v>
      </c>
      <c r="P106" s="45"/>
      <c r="Q106" s="44">
        <f t="shared" si="32"/>
        <v>1.3591903139583845</v>
      </c>
      <c r="R106" s="46">
        <f t="shared" si="37"/>
        <v>17.5</v>
      </c>
      <c r="S106" s="45">
        <f t="shared" si="33"/>
        <v>3797.5</v>
      </c>
      <c r="T106" s="45"/>
      <c r="U106" s="44">
        <f t="shared" si="34"/>
        <v>0.15699998050790767</v>
      </c>
      <c r="V106" s="44">
        <f t="shared" si="35"/>
        <v>0.1610421381761285</v>
      </c>
      <c r="W106" s="44">
        <f t="shared" si="36"/>
        <v>17.66</v>
      </c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NV106" s="45"/>
      <c r="NW106" s="45"/>
      <c r="NX106" s="45"/>
      <c r="NY106" s="45"/>
      <c r="NZ106" s="45"/>
      <c r="OA106" s="45"/>
      <c r="OB106" s="45"/>
      <c r="OC106" s="45"/>
      <c r="OD106" s="45"/>
      <c r="OE106" s="45"/>
      <c r="OF106" s="45"/>
      <c r="OG106" s="45"/>
      <c r="OH106" s="45"/>
      <c r="OI106" s="45"/>
      <c r="OJ106" s="45"/>
      <c r="OK106" s="45"/>
      <c r="OL106" s="45"/>
      <c r="OM106" s="45"/>
      <c r="ON106" s="45"/>
      <c r="OO106" s="45"/>
      <c r="OP106" s="45"/>
      <c r="OQ106" s="45"/>
      <c r="OR106" s="45"/>
      <c r="OS106" s="45"/>
      <c r="OT106" s="45"/>
      <c r="OU106" s="45"/>
      <c r="OV106" s="45"/>
      <c r="OW106" s="45"/>
      <c r="OX106" s="45"/>
      <c r="OY106" s="45"/>
      <c r="OZ106" s="45"/>
      <c r="PA106" s="45"/>
      <c r="PB106" s="45"/>
      <c r="PC106" s="45"/>
      <c r="PD106" s="45"/>
      <c r="PE106" s="45"/>
      <c r="PF106" s="45"/>
      <c r="PG106" s="45"/>
      <c r="PH106" s="45"/>
      <c r="PI106" s="45"/>
      <c r="PJ106" s="45"/>
      <c r="PK106" s="45"/>
      <c r="PL106" s="45"/>
      <c r="PM106" s="45"/>
      <c r="PN106" s="45"/>
      <c r="PO106" s="45"/>
      <c r="PP106" s="45"/>
      <c r="PQ106" s="45"/>
      <c r="PR106" s="45"/>
      <c r="PS106" s="45"/>
      <c r="PT106" s="45"/>
      <c r="PU106" s="45"/>
      <c r="PV106" s="45"/>
      <c r="PW106" s="45"/>
      <c r="PX106" s="45"/>
      <c r="PY106" s="45"/>
      <c r="PZ106" s="45"/>
      <c r="QA106" s="45"/>
      <c r="QB106" s="45"/>
      <c r="QC106" s="45"/>
      <c r="QD106" s="45"/>
      <c r="QE106" s="45"/>
      <c r="QF106" s="45"/>
      <c r="QG106" s="45"/>
      <c r="QH106" s="45"/>
      <c r="QI106" s="45"/>
      <c r="QJ106" s="45"/>
      <c r="QK106" s="45"/>
      <c r="QL106" s="45"/>
      <c r="QM106" s="45"/>
      <c r="QN106" s="45"/>
      <c r="QO106" s="45"/>
      <c r="QP106" s="45"/>
      <c r="QQ106" s="45"/>
      <c r="QR106" s="45"/>
      <c r="QS106" s="45"/>
      <c r="QT106" s="45"/>
      <c r="QU106" s="45"/>
      <c r="QV106" s="45"/>
      <c r="QW106" s="45"/>
      <c r="QX106" s="45"/>
      <c r="QY106" s="45"/>
      <c r="QZ106" s="45"/>
      <c r="RA106" s="45"/>
      <c r="RB106" s="45"/>
      <c r="RC106" s="45"/>
      <c r="RD106" s="45"/>
      <c r="RE106" s="45"/>
      <c r="RF106" s="45"/>
      <c r="RG106" s="45"/>
      <c r="RH106" s="45"/>
      <c r="RI106" s="45"/>
      <c r="RJ106" s="45"/>
      <c r="RK106" s="45"/>
      <c r="RL106" s="45"/>
      <c r="RM106" s="45"/>
      <c r="RN106" s="45"/>
      <c r="RO106" s="45"/>
      <c r="RP106" s="45"/>
      <c r="RQ106" s="45"/>
      <c r="RR106" s="45"/>
      <c r="RS106" s="45"/>
      <c r="RT106" s="45"/>
      <c r="RU106" s="45"/>
      <c r="RV106" s="45"/>
      <c r="RW106" s="45"/>
      <c r="RX106" s="45"/>
      <c r="RY106" s="45"/>
      <c r="RZ106" s="45"/>
      <c r="SA106" s="45"/>
      <c r="SB106" s="45"/>
      <c r="SC106" s="45"/>
      <c r="SD106" s="45"/>
      <c r="SE106" s="45"/>
      <c r="SF106" s="45"/>
      <c r="SG106" s="45"/>
      <c r="SH106" s="45"/>
      <c r="SI106" s="45"/>
      <c r="SJ106" s="45"/>
      <c r="SK106" s="45"/>
      <c r="SL106" s="45"/>
      <c r="SM106" s="45"/>
      <c r="SN106" s="45"/>
      <c r="SO106" s="45"/>
      <c r="SP106" s="45"/>
      <c r="SQ106" s="45"/>
      <c r="SR106" s="45"/>
      <c r="SS106" s="45"/>
      <c r="ST106" s="45"/>
      <c r="SU106" s="45"/>
      <c r="SV106" s="45"/>
      <c r="SW106" s="45"/>
      <c r="SX106" s="45"/>
      <c r="SY106" s="45"/>
      <c r="SZ106" s="45"/>
      <c r="TA106" s="45"/>
      <c r="TB106" s="45"/>
      <c r="TC106" s="45"/>
      <c r="TD106" s="45"/>
      <c r="TE106" s="45"/>
      <c r="TF106" s="45"/>
      <c r="TG106" s="45"/>
      <c r="TH106" s="45"/>
      <c r="TI106" s="45"/>
      <c r="TJ106" s="45"/>
      <c r="TK106" s="45"/>
      <c r="TL106" s="45"/>
      <c r="TM106" s="45"/>
      <c r="TN106" s="45"/>
      <c r="TO106" s="45"/>
      <c r="TP106" s="45"/>
      <c r="TQ106" s="45"/>
      <c r="TR106" s="45"/>
      <c r="TS106" s="45"/>
      <c r="TT106" s="45"/>
      <c r="TU106" s="45"/>
      <c r="TV106" s="45"/>
      <c r="TW106" s="45"/>
      <c r="TX106" s="45"/>
      <c r="TY106" s="45"/>
      <c r="TZ106" s="45"/>
      <c r="UA106" s="45"/>
      <c r="UB106" s="45"/>
      <c r="UC106" s="45"/>
      <c r="UD106" s="45"/>
      <c r="UE106" s="45"/>
    </row>
    <row r="107" spans="1:551" x14ac:dyDescent="0.2">
      <c r="A107" t="s">
        <v>121</v>
      </c>
      <c r="B107" s="44">
        <v>5.51</v>
      </c>
      <c r="C107" s="44">
        <v>110.2</v>
      </c>
      <c r="D107" s="45">
        <v>20</v>
      </c>
      <c r="E107" s="48">
        <v>32</v>
      </c>
      <c r="F107" s="44">
        <v>1</v>
      </c>
      <c r="G107" s="45">
        <f t="shared" si="24"/>
        <v>640</v>
      </c>
      <c r="H107" s="45">
        <f t="shared" si="28"/>
        <v>512.11532032123773</v>
      </c>
      <c r="I107" s="47">
        <v>4.0595784212929031E-2</v>
      </c>
      <c r="J107" s="45">
        <f t="shared" si="25"/>
        <v>20.789723035895996</v>
      </c>
      <c r="K107" s="44">
        <f t="shared" si="26"/>
        <v>1.0394861517947998</v>
      </c>
      <c r="L107" s="44">
        <f t="shared" si="27"/>
        <v>4.4705138482051998</v>
      </c>
      <c r="M107" s="44">
        <f t="shared" si="29"/>
        <v>0.63928348029334348</v>
      </c>
      <c r="N107" s="44">
        <f t="shared" si="30"/>
        <v>6.15</v>
      </c>
      <c r="O107" s="45">
        <f t="shared" si="31"/>
        <v>123</v>
      </c>
      <c r="P107" s="45"/>
      <c r="Q107" s="44">
        <f t="shared" si="32"/>
        <v>0.581166800266676</v>
      </c>
      <c r="R107" s="46">
        <f t="shared" si="37"/>
        <v>6.09</v>
      </c>
      <c r="S107" s="45">
        <f t="shared" si="33"/>
        <v>121.8</v>
      </c>
      <c r="T107" s="45"/>
      <c r="U107" s="44">
        <f t="shared" si="34"/>
        <v>2.8708567864303113E-2</v>
      </c>
      <c r="V107" s="44">
        <f t="shared" si="35"/>
        <v>2.9447705266492062E-2</v>
      </c>
      <c r="W107" s="44">
        <f t="shared" si="36"/>
        <v>6.12</v>
      </c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</row>
    <row r="108" spans="1:551" x14ac:dyDescent="0.2">
      <c r="A108" t="s">
        <v>122</v>
      </c>
      <c r="B108" s="44">
        <v>50.14</v>
      </c>
      <c r="C108" s="44">
        <v>2030.1600000000017</v>
      </c>
      <c r="D108" s="45">
        <v>40.489828480255284</v>
      </c>
      <c r="E108" s="48"/>
      <c r="F108" s="44"/>
      <c r="G108" s="45"/>
      <c r="H108" s="45"/>
      <c r="I108" s="45"/>
      <c r="J108" s="45">
        <f t="shared" si="25"/>
        <v>0</v>
      </c>
      <c r="K108" s="44">
        <f t="shared" si="26"/>
        <v>0</v>
      </c>
      <c r="L108" s="44">
        <f t="shared" si="27"/>
        <v>50.14</v>
      </c>
      <c r="M108" s="44">
        <f t="shared" si="29"/>
        <v>7.1700199999999992</v>
      </c>
      <c r="N108" s="44">
        <v>57</v>
      </c>
      <c r="O108" s="45">
        <f t="shared" si="31"/>
        <v>2307.9202233745514</v>
      </c>
      <c r="P108" s="45"/>
      <c r="Q108" s="44">
        <f t="shared" si="32"/>
        <v>6.5182000000000002</v>
      </c>
      <c r="R108" s="46">
        <f t="shared" si="37"/>
        <v>56.66</v>
      </c>
      <c r="S108" s="45">
        <f t="shared" si="33"/>
        <v>2294.1536816912644</v>
      </c>
      <c r="T108" s="45"/>
      <c r="U108" s="44">
        <f t="shared" si="34"/>
        <v>0</v>
      </c>
      <c r="V108" s="44">
        <f t="shared" si="35"/>
        <v>0</v>
      </c>
      <c r="W108" s="44">
        <f t="shared" si="36"/>
        <v>56.66</v>
      </c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</row>
    <row r="109" spans="1:551" x14ac:dyDescent="0.2">
      <c r="A109" t="s">
        <v>123</v>
      </c>
      <c r="B109" s="44">
        <v>50</v>
      </c>
      <c r="C109" s="44">
        <v>50</v>
      </c>
      <c r="D109" s="45">
        <v>1</v>
      </c>
      <c r="E109" s="48"/>
      <c r="F109" s="44"/>
      <c r="G109" s="45"/>
      <c r="H109" s="45"/>
      <c r="I109" s="45"/>
      <c r="J109" s="45">
        <f t="shared" si="25"/>
        <v>0</v>
      </c>
      <c r="K109" s="44">
        <f t="shared" si="26"/>
        <v>0</v>
      </c>
      <c r="L109" s="44">
        <f t="shared" si="27"/>
        <v>50</v>
      </c>
      <c r="M109" s="44">
        <f t="shared" si="29"/>
        <v>7.1499999999999995</v>
      </c>
      <c r="N109" s="44">
        <v>57</v>
      </c>
      <c r="O109" s="45">
        <f t="shared" si="31"/>
        <v>57</v>
      </c>
      <c r="P109" s="45"/>
      <c r="Q109" s="44">
        <f t="shared" si="32"/>
        <v>6.5</v>
      </c>
      <c r="R109" s="46">
        <f t="shared" si="37"/>
        <v>56.5</v>
      </c>
      <c r="S109" s="45">
        <f t="shared" si="33"/>
        <v>56.5</v>
      </c>
      <c r="T109" s="45"/>
      <c r="U109" s="44">
        <f t="shared" si="34"/>
        <v>0</v>
      </c>
      <c r="V109" s="44">
        <f t="shared" si="35"/>
        <v>0</v>
      </c>
      <c r="W109" s="44">
        <f t="shared" si="36"/>
        <v>56.5</v>
      </c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  <c r="OX109" s="45"/>
      <c r="OY109" s="45"/>
      <c r="OZ109" s="45"/>
      <c r="PA109" s="45"/>
      <c r="PB109" s="45"/>
      <c r="PC109" s="45"/>
      <c r="PD109" s="45"/>
      <c r="PE109" s="45"/>
      <c r="PF109" s="45"/>
      <c r="PG109" s="45"/>
      <c r="PH109" s="45"/>
      <c r="PI109" s="45"/>
      <c r="PJ109" s="45"/>
      <c r="PK109" s="45"/>
      <c r="PL109" s="45"/>
      <c r="PM109" s="45"/>
      <c r="PN109" s="45"/>
      <c r="PO109" s="45"/>
      <c r="PP109" s="45"/>
      <c r="PQ109" s="45"/>
      <c r="PR109" s="45"/>
      <c r="PS109" s="45"/>
      <c r="PT109" s="45"/>
      <c r="PU109" s="45"/>
      <c r="PV109" s="45"/>
      <c r="PW109" s="45"/>
      <c r="PX109" s="45"/>
      <c r="PY109" s="45"/>
      <c r="PZ109" s="45"/>
      <c r="QA109" s="45"/>
      <c r="QB109" s="45"/>
      <c r="QC109" s="45"/>
      <c r="QD109" s="45"/>
      <c r="QE109" s="45"/>
      <c r="QF109" s="45"/>
      <c r="QG109" s="45"/>
      <c r="QH109" s="45"/>
      <c r="QI109" s="45"/>
      <c r="QJ109" s="45"/>
      <c r="QK109" s="45"/>
      <c r="QL109" s="45"/>
      <c r="QM109" s="45"/>
      <c r="QN109" s="45"/>
      <c r="QO109" s="45"/>
      <c r="QP109" s="45"/>
      <c r="QQ109" s="45"/>
      <c r="QR109" s="45"/>
      <c r="QS109" s="45"/>
      <c r="QT109" s="45"/>
      <c r="QU109" s="45"/>
      <c r="QV109" s="45"/>
      <c r="QW109" s="45"/>
      <c r="QX109" s="45"/>
      <c r="QY109" s="45"/>
      <c r="QZ109" s="45"/>
      <c r="RA109" s="45"/>
      <c r="RB109" s="45"/>
      <c r="RC109" s="45"/>
      <c r="RD109" s="45"/>
      <c r="RE109" s="45"/>
      <c r="RF109" s="45"/>
      <c r="RG109" s="45"/>
      <c r="RH109" s="45"/>
      <c r="RI109" s="45"/>
      <c r="RJ109" s="45"/>
      <c r="RK109" s="45"/>
      <c r="RL109" s="45"/>
      <c r="RM109" s="45"/>
      <c r="RN109" s="45"/>
      <c r="RO109" s="45"/>
      <c r="RP109" s="45"/>
      <c r="RQ109" s="45"/>
      <c r="RR109" s="45"/>
      <c r="RS109" s="45"/>
      <c r="RT109" s="45"/>
      <c r="RU109" s="45"/>
      <c r="RV109" s="45"/>
      <c r="RW109" s="45"/>
      <c r="RX109" s="45"/>
      <c r="RY109" s="45"/>
      <c r="RZ109" s="45"/>
      <c r="SA109" s="45"/>
      <c r="SB109" s="45"/>
      <c r="SC109" s="45"/>
      <c r="SD109" s="45"/>
      <c r="SE109" s="45"/>
      <c r="SF109" s="45"/>
      <c r="SG109" s="45"/>
      <c r="SH109" s="45"/>
      <c r="SI109" s="45"/>
      <c r="SJ109" s="45"/>
      <c r="SK109" s="45"/>
      <c r="SL109" s="45"/>
      <c r="SM109" s="45"/>
      <c r="SN109" s="45"/>
      <c r="SO109" s="45"/>
      <c r="SP109" s="45"/>
      <c r="SQ109" s="45"/>
      <c r="SR109" s="45"/>
      <c r="SS109" s="45"/>
      <c r="ST109" s="45"/>
      <c r="SU109" s="45"/>
      <c r="SV109" s="45"/>
      <c r="SW109" s="45"/>
      <c r="SX109" s="45"/>
      <c r="SY109" s="45"/>
      <c r="SZ109" s="45"/>
      <c r="TA109" s="45"/>
      <c r="TB109" s="45"/>
      <c r="TC109" s="45"/>
      <c r="TD109" s="45"/>
      <c r="TE109" s="45"/>
      <c r="TF109" s="45"/>
      <c r="TG109" s="45"/>
      <c r="TH109" s="45"/>
      <c r="TI109" s="45"/>
      <c r="TJ109" s="45"/>
      <c r="TK109" s="45"/>
      <c r="TL109" s="45"/>
      <c r="TM109" s="45"/>
      <c r="TN109" s="45"/>
      <c r="TO109" s="45"/>
      <c r="TP109" s="45"/>
      <c r="TQ109" s="45"/>
      <c r="TR109" s="45"/>
      <c r="TS109" s="45"/>
      <c r="TT109" s="45"/>
      <c r="TU109" s="45"/>
      <c r="TV109" s="45"/>
      <c r="TW109" s="45"/>
      <c r="TX109" s="45"/>
      <c r="TY109" s="45"/>
      <c r="TZ109" s="45"/>
      <c r="UA109" s="45"/>
      <c r="UB109" s="45"/>
      <c r="UC109" s="45"/>
      <c r="UD109" s="45"/>
      <c r="UE109" s="45"/>
    </row>
    <row r="110" spans="1:551" x14ac:dyDescent="0.2">
      <c r="A110" t="s">
        <v>124</v>
      </c>
      <c r="B110" s="44">
        <v>20</v>
      </c>
      <c r="C110" s="44">
        <v>4780</v>
      </c>
      <c r="D110" s="45">
        <v>239</v>
      </c>
      <c r="E110" s="48"/>
      <c r="F110" s="44"/>
      <c r="G110" s="45"/>
      <c r="H110" s="45"/>
      <c r="I110" s="45"/>
      <c r="J110" s="45">
        <f t="shared" si="25"/>
        <v>0</v>
      </c>
      <c r="K110" s="44">
        <f t="shared" si="26"/>
        <v>0</v>
      </c>
      <c r="L110" s="44">
        <f t="shared" si="27"/>
        <v>20</v>
      </c>
      <c r="M110" s="44">
        <f t="shared" si="29"/>
        <v>2.86</v>
      </c>
      <c r="N110" s="44">
        <f t="shared" si="30"/>
        <v>22.86</v>
      </c>
      <c r="O110" s="45">
        <f t="shared" si="31"/>
        <v>5463.54</v>
      </c>
      <c r="P110" s="45"/>
      <c r="Q110" s="44">
        <f t="shared" si="32"/>
        <v>2.6</v>
      </c>
      <c r="R110" s="46">
        <f t="shared" si="37"/>
        <v>22.6</v>
      </c>
      <c r="S110" s="45">
        <f t="shared" si="33"/>
        <v>5401.4000000000005</v>
      </c>
      <c r="T110" s="45"/>
      <c r="U110" s="44">
        <f t="shared" si="34"/>
        <v>0</v>
      </c>
      <c r="V110" s="44">
        <f t="shared" si="35"/>
        <v>0</v>
      </c>
      <c r="W110" s="44">
        <f t="shared" si="36"/>
        <v>22.6</v>
      </c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45"/>
      <c r="MU110" s="45"/>
      <c r="MV110" s="45"/>
      <c r="MW110" s="45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45"/>
      <c r="NI110" s="45"/>
      <c r="NJ110" s="45"/>
      <c r="NK110" s="45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NV110" s="45"/>
      <c r="NW110" s="45"/>
      <c r="NX110" s="45"/>
      <c r="NY110" s="45"/>
      <c r="NZ110" s="45"/>
      <c r="OA110" s="45"/>
      <c r="OB110" s="45"/>
      <c r="OC110" s="45"/>
      <c r="OD110" s="45"/>
      <c r="OE110" s="45"/>
      <c r="OF110" s="45"/>
      <c r="OG110" s="45"/>
      <c r="OH110" s="45"/>
      <c r="OI110" s="45"/>
      <c r="OJ110" s="45"/>
      <c r="OK110" s="45"/>
      <c r="OL110" s="45"/>
      <c r="OM110" s="45"/>
      <c r="ON110" s="45"/>
      <c r="OO110" s="45"/>
      <c r="OP110" s="45"/>
      <c r="OQ110" s="45"/>
      <c r="OR110" s="45"/>
      <c r="OS110" s="45"/>
      <c r="OT110" s="45"/>
      <c r="OU110" s="45"/>
      <c r="OV110" s="45"/>
      <c r="OW110" s="45"/>
      <c r="OX110" s="45"/>
      <c r="OY110" s="45"/>
      <c r="OZ110" s="45"/>
      <c r="PA110" s="45"/>
      <c r="PB110" s="45"/>
      <c r="PC110" s="45"/>
      <c r="PD110" s="45"/>
      <c r="PE110" s="45"/>
      <c r="PF110" s="45"/>
      <c r="PG110" s="45"/>
      <c r="PH110" s="45"/>
      <c r="PI110" s="45"/>
      <c r="PJ110" s="45"/>
      <c r="PK110" s="45"/>
      <c r="PL110" s="45"/>
      <c r="PM110" s="45"/>
      <c r="PN110" s="45"/>
      <c r="PO110" s="45"/>
      <c r="PP110" s="45"/>
      <c r="PQ110" s="45"/>
      <c r="PR110" s="45"/>
      <c r="PS110" s="45"/>
      <c r="PT110" s="45"/>
      <c r="PU110" s="45"/>
      <c r="PV110" s="45"/>
      <c r="PW110" s="45"/>
      <c r="PX110" s="45"/>
      <c r="PY110" s="45"/>
      <c r="PZ110" s="45"/>
      <c r="QA110" s="45"/>
      <c r="QB110" s="45"/>
      <c r="QC110" s="45"/>
      <c r="QD110" s="45"/>
      <c r="QE110" s="45"/>
      <c r="QF110" s="45"/>
      <c r="QG110" s="45"/>
      <c r="QH110" s="45"/>
      <c r="QI110" s="45"/>
      <c r="QJ110" s="45"/>
      <c r="QK110" s="45"/>
      <c r="QL110" s="45"/>
      <c r="QM110" s="45"/>
      <c r="QN110" s="45"/>
      <c r="QO110" s="45"/>
      <c r="QP110" s="45"/>
      <c r="QQ110" s="45"/>
      <c r="QR110" s="45"/>
      <c r="QS110" s="45"/>
      <c r="QT110" s="45"/>
      <c r="QU110" s="45"/>
      <c r="QV110" s="45"/>
      <c r="QW110" s="45"/>
      <c r="QX110" s="45"/>
      <c r="QY110" s="45"/>
      <c r="QZ110" s="45"/>
      <c r="RA110" s="45"/>
      <c r="RB110" s="45"/>
      <c r="RC110" s="45"/>
      <c r="RD110" s="45"/>
      <c r="RE110" s="45"/>
      <c r="RF110" s="45"/>
      <c r="RG110" s="45"/>
      <c r="RH110" s="45"/>
      <c r="RI110" s="45"/>
      <c r="RJ110" s="45"/>
      <c r="RK110" s="45"/>
      <c r="RL110" s="45"/>
      <c r="RM110" s="45"/>
      <c r="RN110" s="45"/>
      <c r="RO110" s="45"/>
      <c r="RP110" s="45"/>
      <c r="RQ110" s="45"/>
      <c r="RR110" s="45"/>
      <c r="RS110" s="45"/>
      <c r="RT110" s="45"/>
      <c r="RU110" s="45"/>
      <c r="RV110" s="45"/>
      <c r="RW110" s="45"/>
      <c r="RX110" s="45"/>
      <c r="RY110" s="45"/>
      <c r="RZ110" s="45"/>
      <c r="SA110" s="45"/>
      <c r="SB110" s="45"/>
      <c r="SC110" s="45"/>
      <c r="SD110" s="45"/>
      <c r="SE110" s="45"/>
      <c r="SF110" s="45"/>
      <c r="SG110" s="45"/>
      <c r="SH110" s="45"/>
      <c r="SI110" s="45"/>
      <c r="SJ110" s="45"/>
      <c r="SK110" s="45"/>
      <c r="SL110" s="45"/>
      <c r="SM110" s="45"/>
      <c r="SN110" s="45"/>
      <c r="SO110" s="45"/>
      <c r="SP110" s="45"/>
      <c r="SQ110" s="45"/>
      <c r="SR110" s="45"/>
      <c r="SS110" s="45"/>
      <c r="ST110" s="45"/>
      <c r="SU110" s="45"/>
      <c r="SV110" s="45"/>
      <c r="SW110" s="45"/>
      <c r="SX110" s="45"/>
      <c r="SY110" s="45"/>
      <c r="SZ110" s="45"/>
      <c r="TA110" s="45"/>
      <c r="TB110" s="45"/>
      <c r="TC110" s="45"/>
      <c r="TD110" s="45"/>
      <c r="TE110" s="45"/>
      <c r="TF110" s="45"/>
      <c r="TG110" s="45"/>
      <c r="TH110" s="45"/>
      <c r="TI110" s="45"/>
      <c r="TJ110" s="45"/>
      <c r="TK110" s="45"/>
      <c r="TL110" s="45"/>
      <c r="TM110" s="45"/>
      <c r="TN110" s="45"/>
      <c r="TO110" s="45"/>
      <c r="TP110" s="45"/>
      <c r="TQ110" s="45"/>
      <c r="TR110" s="45"/>
      <c r="TS110" s="45"/>
      <c r="TT110" s="45"/>
      <c r="TU110" s="45"/>
      <c r="TV110" s="45"/>
      <c r="TW110" s="45"/>
      <c r="TX110" s="45"/>
      <c r="TY110" s="45"/>
      <c r="TZ110" s="45"/>
      <c r="UA110" s="45"/>
      <c r="UB110" s="45"/>
      <c r="UC110" s="45"/>
      <c r="UD110" s="45"/>
      <c r="UE110" s="45"/>
    </row>
    <row r="111" spans="1:551" x14ac:dyDescent="0.2">
      <c r="A111" t="s">
        <v>125</v>
      </c>
      <c r="B111" s="44">
        <v>10</v>
      </c>
      <c r="C111" s="44">
        <v>-10</v>
      </c>
      <c r="D111" s="45">
        <v>-1</v>
      </c>
      <c r="E111" s="48"/>
      <c r="F111" s="44"/>
      <c r="G111" s="45"/>
      <c r="H111" s="45"/>
      <c r="I111" s="45"/>
      <c r="J111" s="45">
        <f t="shared" si="25"/>
        <v>0</v>
      </c>
      <c r="K111" s="44">
        <f t="shared" si="26"/>
        <v>0</v>
      </c>
      <c r="L111" s="44">
        <f t="shared" si="27"/>
        <v>10</v>
      </c>
      <c r="M111" s="44">
        <f t="shared" si="29"/>
        <v>1.43</v>
      </c>
      <c r="N111" s="44">
        <f t="shared" si="30"/>
        <v>11.43</v>
      </c>
      <c r="O111" s="45">
        <f t="shared" si="31"/>
        <v>-11.43</v>
      </c>
      <c r="P111" s="45"/>
      <c r="Q111" s="44">
        <f t="shared" si="32"/>
        <v>1.3</v>
      </c>
      <c r="R111" s="46">
        <f t="shared" si="37"/>
        <v>11.3</v>
      </c>
      <c r="S111" s="45">
        <f t="shared" si="33"/>
        <v>-11.3</v>
      </c>
      <c r="T111" s="45"/>
      <c r="U111" s="44">
        <f t="shared" si="34"/>
        <v>0</v>
      </c>
      <c r="V111" s="44">
        <f t="shared" si="35"/>
        <v>0</v>
      </c>
      <c r="W111" s="44">
        <f t="shared" si="36"/>
        <v>11.3</v>
      </c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  <c r="LL111" s="45"/>
      <c r="LM111" s="45"/>
      <c r="LN111" s="45"/>
      <c r="LO111" s="45"/>
      <c r="LP111" s="45"/>
      <c r="LQ111" s="45"/>
      <c r="LR111" s="45"/>
      <c r="LS111" s="45"/>
      <c r="LT111" s="45"/>
      <c r="LU111" s="45"/>
      <c r="LV111" s="45"/>
      <c r="LW111" s="45"/>
      <c r="LX111" s="45"/>
      <c r="LY111" s="45"/>
      <c r="LZ111" s="45"/>
      <c r="MA111" s="45"/>
      <c r="MB111" s="45"/>
      <c r="MC111" s="45"/>
      <c r="MD111" s="45"/>
      <c r="ME111" s="45"/>
      <c r="MF111" s="45"/>
      <c r="MG111" s="45"/>
      <c r="MH111" s="45"/>
      <c r="MI111" s="45"/>
      <c r="MJ111" s="45"/>
      <c r="MK111" s="45"/>
      <c r="ML111" s="45"/>
      <c r="MM111" s="45"/>
      <c r="MN111" s="45"/>
      <c r="MO111" s="45"/>
      <c r="MP111" s="45"/>
      <c r="MQ111" s="45"/>
      <c r="MR111" s="45"/>
      <c r="MS111" s="45"/>
      <c r="MT111" s="45"/>
      <c r="MU111" s="45"/>
      <c r="MV111" s="45"/>
      <c r="MW111" s="45"/>
      <c r="MX111" s="45"/>
      <c r="MY111" s="45"/>
      <c r="MZ111" s="45"/>
      <c r="NA111" s="45"/>
      <c r="NB111" s="45"/>
      <c r="NC111" s="45"/>
      <c r="ND111" s="45"/>
      <c r="NE111" s="45"/>
      <c r="NF111" s="45"/>
      <c r="NG111" s="45"/>
      <c r="NH111" s="45"/>
      <c r="NI111" s="45"/>
      <c r="NJ111" s="45"/>
      <c r="NK111" s="45"/>
      <c r="NL111" s="45"/>
      <c r="NM111" s="45"/>
      <c r="NN111" s="45"/>
      <c r="NO111" s="45"/>
      <c r="NP111" s="45"/>
      <c r="NQ111" s="45"/>
      <c r="NR111" s="45"/>
      <c r="NS111" s="45"/>
      <c r="NT111" s="45"/>
      <c r="NU111" s="45"/>
      <c r="NV111" s="45"/>
      <c r="NW111" s="45"/>
      <c r="NX111" s="45"/>
      <c r="NY111" s="45"/>
      <c r="NZ111" s="45"/>
      <c r="OA111" s="45"/>
      <c r="OB111" s="45"/>
      <c r="OC111" s="45"/>
      <c r="OD111" s="45"/>
      <c r="OE111" s="45"/>
      <c r="OF111" s="45"/>
      <c r="OG111" s="45"/>
      <c r="OH111" s="45"/>
      <c r="OI111" s="45"/>
      <c r="OJ111" s="45"/>
      <c r="OK111" s="45"/>
      <c r="OL111" s="45"/>
      <c r="OM111" s="45"/>
      <c r="ON111" s="45"/>
      <c r="OO111" s="45"/>
      <c r="OP111" s="45"/>
      <c r="OQ111" s="45"/>
      <c r="OR111" s="45"/>
      <c r="OS111" s="45"/>
      <c r="OT111" s="45"/>
      <c r="OU111" s="45"/>
      <c r="OV111" s="45"/>
      <c r="OW111" s="45"/>
      <c r="OX111" s="45"/>
      <c r="OY111" s="45"/>
      <c r="OZ111" s="45"/>
      <c r="PA111" s="45"/>
      <c r="PB111" s="45"/>
      <c r="PC111" s="45"/>
      <c r="PD111" s="45"/>
      <c r="PE111" s="45"/>
      <c r="PF111" s="45"/>
      <c r="PG111" s="45"/>
      <c r="PH111" s="45"/>
      <c r="PI111" s="45"/>
      <c r="PJ111" s="45"/>
      <c r="PK111" s="45"/>
      <c r="PL111" s="45"/>
      <c r="PM111" s="45"/>
      <c r="PN111" s="45"/>
      <c r="PO111" s="45"/>
      <c r="PP111" s="45"/>
      <c r="PQ111" s="45"/>
      <c r="PR111" s="45"/>
      <c r="PS111" s="45"/>
      <c r="PT111" s="45"/>
      <c r="PU111" s="45"/>
      <c r="PV111" s="45"/>
      <c r="PW111" s="45"/>
      <c r="PX111" s="45"/>
      <c r="PY111" s="45"/>
      <c r="PZ111" s="45"/>
      <c r="QA111" s="45"/>
      <c r="QB111" s="45"/>
      <c r="QC111" s="45"/>
      <c r="QD111" s="45"/>
      <c r="QE111" s="45"/>
      <c r="QF111" s="45"/>
      <c r="QG111" s="45"/>
      <c r="QH111" s="45"/>
      <c r="QI111" s="45"/>
      <c r="QJ111" s="45"/>
      <c r="QK111" s="45"/>
      <c r="QL111" s="45"/>
      <c r="QM111" s="45"/>
      <c r="QN111" s="45"/>
      <c r="QO111" s="45"/>
      <c r="QP111" s="45"/>
      <c r="QQ111" s="45"/>
      <c r="QR111" s="45"/>
      <c r="QS111" s="45"/>
      <c r="QT111" s="45"/>
      <c r="QU111" s="45"/>
      <c r="QV111" s="45"/>
      <c r="QW111" s="45"/>
      <c r="QX111" s="45"/>
      <c r="QY111" s="45"/>
      <c r="QZ111" s="45"/>
      <c r="RA111" s="45"/>
      <c r="RB111" s="45"/>
      <c r="RC111" s="45"/>
      <c r="RD111" s="45"/>
      <c r="RE111" s="45"/>
      <c r="RF111" s="45"/>
      <c r="RG111" s="45"/>
      <c r="RH111" s="45"/>
      <c r="RI111" s="45"/>
      <c r="RJ111" s="45"/>
      <c r="RK111" s="45"/>
      <c r="RL111" s="45"/>
      <c r="RM111" s="45"/>
      <c r="RN111" s="45"/>
      <c r="RO111" s="45"/>
      <c r="RP111" s="45"/>
      <c r="RQ111" s="45"/>
      <c r="RR111" s="45"/>
      <c r="RS111" s="45"/>
      <c r="RT111" s="45"/>
      <c r="RU111" s="45"/>
      <c r="RV111" s="45"/>
      <c r="RW111" s="45"/>
      <c r="RX111" s="45"/>
      <c r="RY111" s="45"/>
      <c r="RZ111" s="45"/>
      <c r="SA111" s="45"/>
      <c r="SB111" s="45"/>
      <c r="SC111" s="45"/>
      <c r="SD111" s="45"/>
      <c r="SE111" s="45"/>
      <c r="SF111" s="45"/>
      <c r="SG111" s="45"/>
      <c r="SH111" s="45"/>
      <c r="SI111" s="45"/>
      <c r="SJ111" s="45"/>
      <c r="SK111" s="45"/>
      <c r="SL111" s="45"/>
      <c r="SM111" s="45"/>
      <c r="SN111" s="45"/>
      <c r="SO111" s="45"/>
      <c r="SP111" s="45"/>
      <c r="SQ111" s="45"/>
      <c r="SR111" s="45"/>
      <c r="SS111" s="45"/>
      <c r="ST111" s="45"/>
      <c r="SU111" s="45"/>
      <c r="SV111" s="45"/>
      <c r="SW111" s="45"/>
      <c r="SX111" s="45"/>
      <c r="SY111" s="45"/>
      <c r="SZ111" s="45"/>
      <c r="TA111" s="45"/>
      <c r="TB111" s="45"/>
      <c r="TC111" s="45"/>
      <c r="TD111" s="45"/>
      <c r="TE111" s="45"/>
      <c r="TF111" s="45"/>
      <c r="TG111" s="45"/>
      <c r="TH111" s="45"/>
      <c r="TI111" s="45"/>
      <c r="TJ111" s="45"/>
      <c r="TK111" s="45"/>
      <c r="TL111" s="45"/>
      <c r="TM111" s="45"/>
      <c r="TN111" s="45"/>
      <c r="TO111" s="45"/>
      <c r="TP111" s="45"/>
      <c r="TQ111" s="45"/>
      <c r="TR111" s="45"/>
      <c r="TS111" s="45"/>
      <c r="TT111" s="45"/>
      <c r="TU111" s="45"/>
      <c r="TV111" s="45"/>
      <c r="TW111" s="45"/>
      <c r="TX111" s="45"/>
      <c r="TY111" s="45"/>
      <c r="TZ111" s="45"/>
      <c r="UA111" s="45"/>
      <c r="UB111" s="45"/>
      <c r="UC111" s="45"/>
      <c r="UD111" s="45"/>
      <c r="UE111" s="45"/>
    </row>
    <row r="112" spans="1:551" x14ac:dyDescent="0.2">
      <c r="A112"/>
      <c r="B112" s="44">
        <v>22.06</v>
      </c>
      <c r="C112" s="44">
        <v>110.3</v>
      </c>
      <c r="D112" s="45">
        <v>5</v>
      </c>
      <c r="E112" s="48"/>
      <c r="F112" s="44"/>
      <c r="G112" s="45"/>
      <c r="H112" s="45"/>
      <c r="I112" s="45"/>
      <c r="J112" s="45">
        <f t="shared" si="25"/>
        <v>0</v>
      </c>
      <c r="K112" s="44">
        <f t="shared" si="26"/>
        <v>0</v>
      </c>
      <c r="L112" s="44">
        <f t="shared" si="27"/>
        <v>22.06</v>
      </c>
      <c r="M112" s="44">
        <f t="shared" si="29"/>
        <v>3.1545799999999997</v>
      </c>
      <c r="N112" s="44">
        <f t="shared" si="30"/>
        <v>25.21</v>
      </c>
      <c r="O112" s="45">
        <f t="shared" si="31"/>
        <v>126.05000000000001</v>
      </c>
      <c r="P112" s="45"/>
      <c r="Q112" s="44">
        <f t="shared" si="32"/>
        <v>2.8677999999999999</v>
      </c>
      <c r="R112" s="46">
        <f t="shared" si="37"/>
        <v>24.93</v>
      </c>
      <c r="S112" s="45">
        <f t="shared" si="33"/>
        <v>124.65</v>
      </c>
      <c r="T112" s="45"/>
      <c r="U112" s="45"/>
      <c r="V112" s="44"/>
      <c r="W112" s="44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45"/>
      <c r="MU112" s="45"/>
      <c r="MV112" s="45"/>
      <c r="MW112" s="45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45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</row>
    <row r="113" spans="1:551" x14ac:dyDescent="0.2">
      <c r="A113" t="s">
        <v>126</v>
      </c>
      <c r="B113" s="44"/>
      <c r="C113" s="44">
        <f>SUM(C34:C112)</f>
        <v>1421498.5000000005</v>
      </c>
      <c r="D113" s="45"/>
      <c r="E113" s="45"/>
      <c r="F113" s="44"/>
      <c r="G113" s="45"/>
      <c r="H113" s="45"/>
      <c r="I113" s="45"/>
      <c r="J113" s="45"/>
      <c r="K113" s="45"/>
      <c r="L113" s="45"/>
      <c r="M113" s="44"/>
      <c r="N113" s="44"/>
      <c r="O113" s="45">
        <f>SUM(O34:O112)</f>
        <v>1597342.6919211997</v>
      </c>
      <c r="P113" s="45"/>
      <c r="Q113" s="45"/>
      <c r="R113" s="46"/>
      <c r="S113" s="45">
        <f>SUM(S34:S112)</f>
        <v>1583538.7899726545</v>
      </c>
      <c r="T113" s="45"/>
      <c r="U113" s="45"/>
      <c r="V113" s="44"/>
      <c r="W113" s="44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</row>
    <row r="114" spans="1:551" x14ac:dyDescent="0.2">
      <c r="A114"/>
      <c r="B114" s="44"/>
      <c r="C114" s="44"/>
      <c r="D114" s="45"/>
      <c r="E114" s="45"/>
      <c r="F114" s="44"/>
      <c r="G114" s="45"/>
      <c r="H114" s="45"/>
      <c r="I114" s="45"/>
      <c r="J114" s="45"/>
      <c r="K114" s="45"/>
      <c r="L114" s="45"/>
      <c r="M114" s="44"/>
      <c r="N114" s="44"/>
      <c r="O114" s="45">
        <f>+O113-C113</f>
        <v>175844.19192119921</v>
      </c>
      <c r="P114" s="45"/>
      <c r="Q114" s="45"/>
      <c r="R114" s="46"/>
      <c r="S114" s="45">
        <f>+S113-C113</f>
        <v>162040.28997265408</v>
      </c>
      <c r="T114" s="45"/>
      <c r="U114" s="45"/>
      <c r="V114" s="44"/>
      <c r="W114" s="44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</row>
    <row r="115" spans="1:551" x14ac:dyDescent="0.2">
      <c r="A115" t="s">
        <v>127</v>
      </c>
      <c r="B115" s="44"/>
      <c r="C115" s="44"/>
      <c r="D115" s="45"/>
      <c r="E115" s="45"/>
      <c r="F115" s="44"/>
      <c r="G115" s="45"/>
      <c r="H115" s="45"/>
      <c r="I115" s="45"/>
      <c r="J115" s="45"/>
      <c r="K115" s="45"/>
      <c r="L115" s="45"/>
      <c r="M115" s="44"/>
      <c r="N115" s="44"/>
      <c r="O115" s="45"/>
      <c r="P115" s="45"/>
      <c r="Q115" s="45"/>
      <c r="R115" s="46"/>
      <c r="S115" s="45"/>
      <c r="T115" s="45"/>
      <c r="U115" s="45"/>
      <c r="V115" s="44"/>
      <c r="W115" s="44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</row>
    <row r="116" spans="1:551" x14ac:dyDescent="0.2">
      <c r="A116" t="s">
        <v>128</v>
      </c>
      <c r="B116" s="44">
        <v>112.78</v>
      </c>
      <c r="C116" s="44">
        <v>23924.399999999965</v>
      </c>
      <c r="D116" s="45">
        <v>212.13335697818763</v>
      </c>
      <c r="E116" s="45"/>
      <c r="F116" s="44"/>
      <c r="G116" s="45"/>
      <c r="H116" s="45"/>
      <c r="I116" s="45"/>
      <c r="J116" s="45"/>
      <c r="K116" s="45"/>
      <c r="L116" s="44">
        <f t="shared" ref="L116:L145" si="38">+B116-K116</f>
        <v>112.78</v>
      </c>
      <c r="M116" s="44">
        <f t="shared" si="29"/>
        <v>16.12754</v>
      </c>
      <c r="N116" s="44">
        <f t="shared" ref="N116:N145" si="39">ROUND(+B116+M116,2)</f>
        <v>128.91</v>
      </c>
      <c r="O116" s="45">
        <f t="shared" si="31"/>
        <v>27346.111048058166</v>
      </c>
      <c r="P116" s="45"/>
      <c r="Q116" s="44">
        <f t="shared" ref="Q116:Q145" si="40">+L116*$Q$6</f>
        <v>14.6614</v>
      </c>
      <c r="R116" s="46">
        <f t="shared" si="37"/>
        <v>127.44</v>
      </c>
      <c r="S116" s="45">
        <f t="shared" si="33"/>
        <v>27034.27501330023</v>
      </c>
      <c r="T116" s="45"/>
      <c r="U116" s="45"/>
      <c r="V116" s="44"/>
      <c r="W116" s="44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</row>
    <row r="117" spans="1:551" x14ac:dyDescent="0.2">
      <c r="A117" t="s">
        <v>129</v>
      </c>
      <c r="B117" s="44">
        <v>191.48</v>
      </c>
      <c r="C117" s="44">
        <v>7467.7199999999921</v>
      </c>
      <c r="D117" s="45">
        <v>39</v>
      </c>
      <c r="E117" s="45"/>
      <c r="F117" s="44"/>
      <c r="G117" s="45"/>
      <c r="H117" s="45"/>
      <c r="I117" s="45"/>
      <c r="J117" s="45"/>
      <c r="K117" s="45"/>
      <c r="L117" s="44">
        <f t="shared" si="38"/>
        <v>191.48</v>
      </c>
      <c r="M117" s="44">
        <f t="shared" si="29"/>
        <v>27.381639999999997</v>
      </c>
      <c r="N117" s="44">
        <f t="shared" si="39"/>
        <v>218.86</v>
      </c>
      <c r="O117" s="45">
        <f t="shared" si="31"/>
        <v>8535.5400000000009</v>
      </c>
      <c r="P117" s="45"/>
      <c r="Q117" s="44">
        <f t="shared" si="40"/>
        <v>24.892399999999999</v>
      </c>
      <c r="R117" s="46">
        <f t="shared" si="37"/>
        <v>216.37</v>
      </c>
      <c r="S117" s="45">
        <f t="shared" si="33"/>
        <v>8438.43</v>
      </c>
      <c r="T117" s="45"/>
      <c r="U117" s="45"/>
      <c r="V117" s="44"/>
      <c r="W117" s="44"/>
      <c r="X117" s="44"/>
      <c r="Y117" s="44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  <c r="OB117" s="45"/>
      <c r="OC117" s="45"/>
      <c r="OD117" s="45"/>
      <c r="OE117" s="45"/>
      <c r="OF117" s="45"/>
      <c r="OG117" s="45"/>
      <c r="OH117" s="45"/>
      <c r="OI117" s="45"/>
      <c r="OJ117" s="45"/>
      <c r="OK117" s="45"/>
      <c r="OL117" s="45"/>
      <c r="OM117" s="45"/>
      <c r="ON117" s="45"/>
      <c r="OO117" s="45"/>
      <c r="OP117" s="45"/>
      <c r="OQ117" s="45"/>
      <c r="OR117" s="45"/>
      <c r="OS117" s="45"/>
      <c r="OT117" s="45"/>
      <c r="OU117" s="45"/>
      <c r="OV117" s="45"/>
      <c r="OW117" s="45"/>
      <c r="OX117" s="45"/>
      <c r="OY117" s="45"/>
      <c r="OZ117" s="45"/>
      <c r="PA117" s="45"/>
      <c r="PB117" s="45"/>
      <c r="PC117" s="45"/>
      <c r="PD117" s="45"/>
      <c r="PE117" s="45"/>
      <c r="PF117" s="45"/>
      <c r="PG117" s="45"/>
      <c r="PH117" s="45"/>
      <c r="PI117" s="45"/>
      <c r="PJ117" s="45"/>
      <c r="PK117" s="45"/>
      <c r="PL117" s="45"/>
      <c r="PM117" s="45"/>
      <c r="PN117" s="45"/>
      <c r="PO117" s="45"/>
      <c r="PP117" s="45"/>
      <c r="PQ117" s="45"/>
      <c r="PR117" s="45"/>
      <c r="PS117" s="45"/>
      <c r="PT117" s="45"/>
      <c r="PU117" s="45"/>
      <c r="PV117" s="45"/>
      <c r="PW117" s="45"/>
      <c r="PX117" s="45"/>
      <c r="PY117" s="45"/>
      <c r="PZ117" s="45"/>
      <c r="QA117" s="45"/>
      <c r="QB117" s="45"/>
      <c r="QC117" s="45"/>
      <c r="QD117" s="45"/>
      <c r="QE117" s="45"/>
      <c r="QF117" s="45"/>
      <c r="QG117" s="45"/>
      <c r="QH117" s="45"/>
      <c r="QI117" s="45"/>
      <c r="QJ117" s="45"/>
      <c r="QK117" s="45"/>
      <c r="QL117" s="45"/>
      <c r="QM117" s="45"/>
      <c r="QN117" s="45"/>
      <c r="QO117" s="45"/>
      <c r="QP117" s="45"/>
      <c r="QQ117" s="45"/>
      <c r="QR117" s="45"/>
      <c r="QS117" s="45"/>
      <c r="QT117" s="45"/>
      <c r="QU117" s="45"/>
      <c r="QV117" s="45"/>
      <c r="QW117" s="45"/>
      <c r="QX117" s="45"/>
      <c r="QY117" s="45"/>
      <c r="QZ117" s="45"/>
      <c r="RA117" s="45"/>
      <c r="RB117" s="45"/>
      <c r="RC117" s="45"/>
      <c r="RD117" s="45"/>
      <c r="RE117" s="45"/>
      <c r="RF117" s="45"/>
      <c r="RG117" s="45"/>
      <c r="RH117" s="45"/>
      <c r="RI117" s="45"/>
      <c r="RJ117" s="45"/>
      <c r="RK117" s="45"/>
      <c r="RL117" s="45"/>
      <c r="RM117" s="45"/>
      <c r="RN117" s="45"/>
      <c r="RO117" s="45"/>
      <c r="RP117" s="45"/>
      <c r="RQ117" s="45"/>
      <c r="RR117" s="45"/>
      <c r="RS117" s="45"/>
      <c r="RT117" s="45"/>
      <c r="RU117" s="45"/>
      <c r="RV117" s="45"/>
      <c r="RW117" s="45"/>
      <c r="RX117" s="45"/>
      <c r="RY117" s="45"/>
      <c r="RZ117" s="45"/>
      <c r="SA117" s="45"/>
      <c r="SB117" s="45"/>
      <c r="SC117" s="45"/>
      <c r="SD117" s="45"/>
      <c r="SE117" s="45"/>
      <c r="SF117" s="45"/>
      <c r="SG117" s="45"/>
      <c r="SH117" s="45"/>
      <c r="SI117" s="45"/>
      <c r="SJ117" s="45"/>
      <c r="SK117" s="45"/>
      <c r="SL117" s="45"/>
      <c r="SM117" s="45"/>
      <c r="SN117" s="45"/>
      <c r="SO117" s="45"/>
      <c r="SP117" s="45"/>
      <c r="SQ117" s="45"/>
      <c r="SR117" s="45"/>
      <c r="SS117" s="45"/>
      <c r="ST117" s="45"/>
      <c r="SU117" s="45"/>
      <c r="SV117" s="45"/>
      <c r="SW117" s="45"/>
      <c r="SX117" s="45"/>
      <c r="SY117" s="45"/>
      <c r="SZ117" s="45"/>
      <c r="TA117" s="45"/>
      <c r="TB117" s="45"/>
      <c r="TC117" s="45"/>
      <c r="TD117" s="45"/>
      <c r="TE117" s="45"/>
      <c r="TF117" s="45"/>
      <c r="TG117" s="45"/>
      <c r="TH117" s="45"/>
      <c r="TI117" s="45"/>
      <c r="TJ117" s="45"/>
      <c r="TK117" s="45"/>
      <c r="TL117" s="45"/>
      <c r="TM117" s="45"/>
      <c r="TN117" s="45"/>
      <c r="TO117" s="45"/>
      <c r="TP117" s="45"/>
      <c r="TQ117" s="45"/>
      <c r="TR117" s="45"/>
      <c r="TS117" s="45"/>
      <c r="TT117" s="45"/>
      <c r="TU117" s="45"/>
      <c r="TV117" s="45"/>
      <c r="TW117" s="45"/>
      <c r="TX117" s="45"/>
      <c r="TY117" s="45"/>
      <c r="TZ117" s="45"/>
      <c r="UA117" s="45"/>
      <c r="UB117" s="45"/>
      <c r="UC117" s="45"/>
      <c r="UD117" s="45"/>
      <c r="UE117" s="45"/>
    </row>
    <row r="118" spans="1:551" x14ac:dyDescent="0.2">
      <c r="A118" t="s">
        <v>130</v>
      </c>
      <c r="B118" s="44">
        <v>67.17</v>
      </c>
      <c r="C118" s="44">
        <v>67.17</v>
      </c>
      <c r="D118" s="45">
        <v>1</v>
      </c>
      <c r="E118" s="45"/>
      <c r="F118" s="44"/>
      <c r="G118" s="45"/>
      <c r="H118" s="45"/>
      <c r="I118" s="45"/>
      <c r="J118" s="45"/>
      <c r="K118" s="45"/>
      <c r="L118" s="44">
        <f t="shared" si="38"/>
        <v>67.17</v>
      </c>
      <c r="M118" s="44">
        <f t="shared" si="29"/>
        <v>9.6053099999999993</v>
      </c>
      <c r="N118" s="44">
        <v>77.92</v>
      </c>
      <c r="O118" s="45">
        <f t="shared" si="31"/>
        <v>77.92</v>
      </c>
      <c r="P118" s="45"/>
      <c r="Q118" s="44">
        <f t="shared" si="40"/>
        <v>8.7321000000000009</v>
      </c>
      <c r="R118" s="46">
        <f t="shared" si="37"/>
        <v>75.900000000000006</v>
      </c>
      <c r="S118" s="45">
        <f t="shared" si="33"/>
        <v>75.900000000000006</v>
      </c>
      <c r="T118" s="45"/>
      <c r="U118" s="45"/>
      <c r="V118" s="44"/>
      <c r="W118" s="44"/>
      <c r="X118" s="44"/>
      <c r="Y118" s="44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</row>
    <row r="119" spans="1:551" x14ac:dyDescent="0.2">
      <c r="A119"/>
      <c r="B119" s="44">
        <v>68</v>
      </c>
      <c r="C119" s="44">
        <v>1020</v>
      </c>
      <c r="D119" s="45">
        <v>15</v>
      </c>
      <c r="E119" s="45"/>
      <c r="F119" s="44"/>
      <c r="G119" s="45"/>
      <c r="H119" s="45"/>
      <c r="I119" s="45"/>
      <c r="J119" s="45"/>
      <c r="K119" s="45"/>
      <c r="L119" s="44">
        <f t="shared" si="38"/>
        <v>68</v>
      </c>
      <c r="M119" s="44">
        <f t="shared" si="29"/>
        <v>9.7239999999999984</v>
      </c>
      <c r="N119" s="44">
        <v>77.92</v>
      </c>
      <c r="O119" s="45">
        <f t="shared" si="31"/>
        <v>1168.8</v>
      </c>
      <c r="P119" s="45"/>
      <c r="Q119" s="44">
        <f t="shared" si="40"/>
        <v>8.84</v>
      </c>
      <c r="R119" s="46">
        <f t="shared" si="37"/>
        <v>76.84</v>
      </c>
      <c r="S119" s="45">
        <f t="shared" si="33"/>
        <v>1152.6000000000001</v>
      </c>
      <c r="T119" s="45"/>
      <c r="U119" s="45"/>
      <c r="V119" s="44"/>
      <c r="W119" s="44"/>
      <c r="X119" s="44"/>
      <c r="Y119" s="44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</row>
    <row r="120" spans="1:551" x14ac:dyDescent="0.2">
      <c r="A120"/>
      <c r="B120" s="44">
        <v>68.17</v>
      </c>
      <c r="C120" s="44">
        <v>2454.1200000000013</v>
      </c>
      <c r="D120" s="45">
        <v>36</v>
      </c>
      <c r="E120" s="45"/>
      <c r="F120" s="44"/>
      <c r="G120" s="45"/>
      <c r="H120" s="45"/>
      <c r="I120" s="45"/>
      <c r="J120" s="45"/>
      <c r="K120" s="45"/>
      <c r="L120" s="44">
        <f t="shared" si="38"/>
        <v>68.17</v>
      </c>
      <c r="M120" s="44">
        <f t="shared" si="29"/>
        <v>9.74831</v>
      </c>
      <c r="N120" s="44">
        <f t="shared" si="39"/>
        <v>77.92</v>
      </c>
      <c r="O120" s="45">
        <f t="shared" si="31"/>
        <v>2805.12</v>
      </c>
      <c r="P120" s="45"/>
      <c r="Q120" s="44">
        <f t="shared" si="40"/>
        <v>8.8620999999999999</v>
      </c>
      <c r="R120" s="46">
        <f t="shared" si="37"/>
        <v>77.03</v>
      </c>
      <c r="S120" s="45">
        <f t="shared" si="33"/>
        <v>2773.08</v>
      </c>
      <c r="T120" s="45"/>
      <c r="U120" s="45"/>
      <c r="V120" s="44"/>
      <c r="W120" s="44"/>
      <c r="X120" s="44"/>
      <c r="Y120" s="44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</row>
    <row r="121" spans="1:551" x14ac:dyDescent="0.2">
      <c r="A121" t="s">
        <v>131</v>
      </c>
      <c r="B121" s="44">
        <v>157.38999999999999</v>
      </c>
      <c r="C121" s="44">
        <v>13535.539999999986</v>
      </c>
      <c r="D121" s="45">
        <v>86</v>
      </c>
      <c r="E121" s="45"/>
      <c r="F121" s="44"/>
      <c r="G121" s="45"/>
      <c r="H121" s="45"/>
      <c r="I121" s="45"/>
      <c r="J121" s="45"/>
      <c r="K121" s="45"/>
      <c r="L121" s="44">
        <f t="shared" si="38"/>
        <v>157.38999999999999</v>
      </c>
      <c r="M121" s="44">
        <f t="shared" si="29"/>
        <v>22.506769999999996</v>
      </c>
      <c r="N121" s="44">
        <f t="shared" si="39"/>
        <v>179.9</v>
      </c>
      <c r="O121" s="45">
        <f t="shared" si="31"/>
        <v>15471.4</v>
      </c>
      <c r="P121" s="45"/>
      <c r="Q121" s="44">
        <f t="shared" si="40"/>
        <v>20.460699999999999</v>
      </c>
      <c r="R121" s="46">
        <f t="shared" si="37"/>
        <v>177.85</v>
      </c>
      <c r="S121" s="45">
        <f t="shared" si="33"/>
        <v>15295.1</v>
      </c>
      <c r="T121" s="45"/>
      <c r="U121" s="45"/>
      <c r="V121" s="44"/>
      <c r="W121" s="44"/>
      <c r="X121" s="44"/>
      <c r="Y121" s="44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</row>
    <row r="122" spans="1:551" x14ac:dyDescent="0.2">
      <c r="A122" t="s">
        <v>132</v>
      </c>
      <c r="B122" s="44">
        <v>80</v>
      </c>
      <c r="C122" s="44">
        <v>4832.8599999999997</v>
      </c>
      <c r="D122" s="45">
        <v>60.41075</v>
      </c>
      <c r="E122" s="45"/>
      <c r="F122" s="44"/>
      <c r="G122" s="45"/>
      <c r="H122" s="45"/>
      <c r="I122" s="45"/>
      <c r="J122" s="45"/>
      <c r="K122" s="45"/>
      <c r="L122" s="44">
        <f t="shared" si="38"/>
        <v>80</v>
      </c>
      <c r="M122" s="44">
        <f t="shared" si="29"/>
        <v>11.44</v>
      </c>
      <c r="N122" s="44">
        <f t="shared" si="39"/>
        <v>91.44</v>
      </c>
      <c r="O122" s="45">
        <f t="shared" si="31"/>
        <v>5523.9589799999994</v>
      </c>
      <c r="P122" s="45"/>
      <c r="Q122" s="44">
        <f t="shared" si="40"/>
        <v>10.4</v>
      </c>
      <c r="R122" s="46">
        <f t="shared" si="37"/>
        <v>90.4</v>
      </c>
      <c r="S122" s="45">
        <f t="shared" si="33"/>
        <v>5461.1318000000001</v>
      </c>
      <c r="T122" s="45"/>
      <c r="U122" s="45"/>
      <c r="V122" s="44"/>
      <c r="W122" s="44"/>
      <c r="X122" s="44"/>
      <c r="Y122" s="44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</row>
    <row r="123" spans="1:551" x14ac:dyDescent="0.2">
      <c r="A123" t="s">
        <v>133</v>
      </c>
      <c r="B123" s="44">
        <v>157.38999999999999</v>
      </c>
      <c r="C123" s="44">
        <v>314.77999999999997</v>
      </c>
      <c r="D123" s="45">
        <v>2</v>
      </c>
      <c r="E123" s="45"/>
      <c r="F123" s="44"/>
      <c r="G123" s="45"/>
      <c r="H123" s="45"/>
      <c r="I123" s="45"/>
      <c r="J123" s="45"/>
      <c r="K123" s="45"/>
      <c r="L123" s="44">
        <f t="shared" si="38"/>
        <v>157.38999999999999</v>
      </c>
      <c r="M123" s="44">
        <f t="shared" si="29"/>
        <v>22.506769999999996</v>
      </c>
      <c r="N123" s="44">
        <f t="shared" si="39"/>
        <v>179.9</v>
      </c>
      <c r="O123" s="45">
        <f t="shared" si="31"/>
        <v>359.8</v>
      </c>
      <c r="P123" s="45"/>
      <c r="Q123" s="44">
        <f t="shared" si="40"/>
        <v>20.460699999999999</v>
      </c>
      <c r="R123" s="46">
        <f t="shared" si="37"/>
        <v>177.85</v>
      </c>
      <c r="S123" s="45">
        <f t="shared" si="33"/>
        <v>355.7</v>
      </c>
      <c r="T123" s="45"/>
      <c r="U123" s="45"/>
      <c r="V123" s="44"/>
      <c r="W123" s="44"/>
      <c r="X123" s="44"/>
      <c r="Y123" s="44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</row>
    <row r="124" spans="1:551" x14ac:dyDescent="0.2">
      <c r="A124" s="49" t="s">
        <v>134</v>
      </c>
      <c r="B124" s="50">
        <v>4.2</v>
      </c>
      <c r="C124" s="50">
        <v>9634.940000000006</v>
      </c>
      <c r="D124" s="52">
        <v>2294.0333333333333</v>
      </c>
      <c r="E124" s="52"/>
      <c r="F124" s="50"/>
      <c r="G124" s="52"/>
      <c r="H124" s="52"/>
      <c r="I124" s="52"/>
      <c r="J124" s="52"/>
      <c r="K124" s="52"/>
      <c r="L124" s="50">
        <f t="shared" si="38"/>
        <v>4.2</v>
      </c>
      <c r="M124" s="50">
        <f t="shared" si="29"/>
        <v>0.60060000000000002</v>
      </c>
      <c r="N124" s="50">
        <f t="shared" si="39"/>
        <v>4.8</v>
      </c>
      <c r="O124" s="52">
        <f t="shared" si="31"/>
        <v>11011.359999999999</v>
      </c>
      <c r="P124" s="45"/>
      <c r="Q124" s="44">
        <f t="shared" si="40"/>
        <v>0.54600000000000004</v>
      </c>
      <c r="R124" s="46">
        <f t="shared" si="37"/>
        <v>4.75</v>
      </c>
      <c r="S124" s="45">
        <f t="shared" si="33"/>
        <v>10896.658333333333</v>
      </c>
      <c r="T124" s="45"/>
      <c r="U124" s="45"/>
      <c r="V124" s="44"/>
      <c r="W124" s="44"/>
      <c r="X124" s="44"/>
      <c r="Y124" s="44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</row>
    <row r="125" spans="1:551" x14ac:dyDescent="0.2">
      <c r="A125" t="s">
        <v>135</v>
      </c>
      <c r="B125" s="44">
        <v>118.3</v>
      </c>
      <c r="C125" s="44">
        <v>35070.72999999993</v>
      </c>
      <c r="D125" s="45">
        <v>296.45587489433649</v>
      </c>
      <c r="E125" s="45"/>
      <c r="F125" s="44"/>
      <c r="G125" s="45"/>
      <c r="H125" s="45"/>
      <c r="I125" s="45"/>
      <c r="J125" s="45"/>
      <c r="K125" s="45"/>
      <c r="L125" s="44">
        <f t="shared" si="38"/>
        <v>118.3</v>
      </c>
      <c r="M125" s="44">
        <f t="shared" si="29"/>
        <v>16.916899999999998</v>
      </c>
      <c r="N125" s="44">
        <f t="shared" si="39"/>
        <v>135.22</v>
      </c>
      <c r="O125" s="45">
        <f t="shared" si="31"/>
        <v>40086.763403212179</v>
      </c>
      <c r="P125" s="45"/>
      <c r="Q125" s="44">
        <f t="shared" si="40"/>
        <v>15.379</v>
      </c>
      <c r="R125" s="46">
        <f t="shared" si="37"/>
        <v>133.68</v>
      </c>
      <c r="S125" s="45">
        <f t="shared" si="33"/>
        <v>39630.221355874906</v>
      </c>
      <c r="T125" s="45"/>
      <c r="U125" s="45"/>
      <c r="V125" s="44"/>
      <c r="W125" s="44"/>
      <c r="X125" s="44"/>
      <c r="Y125" s="44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</row>
    <row r="126" spans="1:551" x14ac:dyDescent="0.2">
      <c r="A126" t="s">
        <v>136</v>
      </c>
      <c r="B126" s="44">
        <v>191.48</v>
      </c>
      <c r="C126" s="44">
        <v>3255.16</v>
      </c>
      <c r="D126" s="45">
        <v>17</v>
      </c>
      <c r="E126" s="45"/>
      <c r="F126" s="44"/>
      <c r="G126" s="45"/>
      <c r="H126" s="45"/>
      <c r="I126" s="45"/>
      <c r="J126" s="45"/>
      <c r="K126" s="45"/>
      <c r="L126" s="44">
        <f t="shared" si="38"/>
        <v>191.48</v>
      </c>
      <c r="M126" s="44">
        <f t="shared" si="29"/>
        <v>27.381639999999997</v>
      </c>
      <c r="N126" s="44">
        <f t="shared" si="39"/>
        <v>218.86</v>
      </c>
      <c r="O126" s="45">
        <f t="shared" si="31"/>
        <v>3720.6200000000003</v>
      </c>
      <c r="P126" s="45"/>
      <c r="Q126" s="44">
        <f t="shared" si="40"/>
        <v>24.892399999999999</v>
      </c>
      <c r="R126" s="46">
        <f t="shared" si="37"/>
        <v>216.37</v>
      </c>
      <c r="S126" s="45">
        <f t="shared" si="33"/>
        <v>3678.29</v>
      </c>
      <c r="T126" s="45"/>
      <c r="U126" s="45"/>
      <c r="V126" s="44"/>
      <c r="W126" s="44"/>
      <c r="X126" s="44"/>
      <c r="Y126" s="44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</row>
    <row r="127" spans="1:551" ht="12.75" customHeight="1" x14ac:dyDescent="0.2">
      <c r="A127" t="s">
        <v>137</v>
      </c>
      <c r="B127" s="44">
        <v>68.17</v>
      </c>
      <c r="C127" s="44">
        <v>2931.3100000000018</v>
      </c>
      <c r="D127" s="45">
        <v>43</v>
      </c>
      <c r="E127" s="45"/>
      <c r="F127" s="44"/>
      <c r="G127" s="45"/>
      <c r="H127" s="45"/>
      <c r="I127" s="45"/>
      <c r="J127" s="45"/>
      <c r="K127" s="45"/>
      <c r="L127" s="44">
        <f t="shared" si="38"/>
        <v>68.17</v>
      </c>
      <c r="M127" s="44">
        <f t="shared" si="29"/>
        <v>9.74831</v>
      </c>
      <c r="N127" s="44">
        <f t="shared" si="39"/>
        <v>77.92</v>
      </c>
      <c r="O127" s="45">
        <f t="shared" si="31"/>
        <v>3350.56</v>
      </c>
      <c r="P127" s="45"/>
      <c r="Q127" s="44">
        <f t="shared" si="40"/>
        <v>8.8620999999999999</v>
      </c>
      <c r="R127" s="46">
        <f t="shared" si="37"/>
        <v>77.03</v>
      </c>
      <c r="S127" s="45">
        <f t="shared" si="33"/>
        <v>3312.29</v>
      </c>
      <c r="T127" s="45"/>
      <c r="U127" s="45"/>
      <c r="V127" s="44"/>
      <c r="W127" s="44"/>
      <c r="X127" s="44"/>
      <c r="Y127" s="44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</row>
    <row r="128" spans="1:551" x14ac:dyDescent="0.2">
      <c r="A128" t="s">
        <v>138</v>
      </c>
      <c r="B128" s="44">
        <v>169.42</v>
      </c>
      <c r="C128" s="44">
        <v>10165.200000000003</v>
      </c>
      <c r="D128" s="45">
        <v>60</v>
      </c>
      <c r="E128" s="45"/>
      <c r="F128" s="44"/>
      <c r="G128" s="45"/>
      <c r="H128" s="45"/>
      <c r="I128" s="45"/>
      <c r="J128" s="45"/>
      <c r="K128" s="45"/>
      <c r="L128" s="44">
        <f t="shared" si="38"/>
        <v>169.42</v>
      </c>
      <c r="M128" s="44">
        <f t="shared" si="29"/>
        <v>24.227059999999994</v>
      </c>
      <c r="N128" s="44">
        <f t="shared" si="39"/>
        <v>193.65</v>
      </c>
      <c r="O128" s="45">
        <f t="shared" si="31"/>
        <v>11619</v>
      </c>
      <c r="P128" s="45"/>
      <c r="Q128" s="44">
        <f t="shared" si="40"/>
        <v>22.0246</v>
      </c>
      <c r="R128" s="46">
        <f t="shared" si="37"/>
        <v>191.44</v>
      </c>
      <c r="S128" s="45">
        <f t="shared" si="33"/>
        <v>11486.4</v>
      </c>
      <c r="T128" s="45"/>
      <c r="U128" s="45"/>
      <c r="V128" s="44"/>
      <c r="W128" s="44"/>
      <c r="X128" s="44"/>
      <c r="Y128" s="44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</row>
    <row r="129" spans="1:551" x14ac:dyDescent="0.2">
      <c r="A129" t="s">
        <v>139</v>
      </c>
      <c r="B129" s="44">
        <v>6.2</v>
      </c>
      <c r="C129" s="44">
        <v>8386.64</v>
      </c>
      <c r="D129" s="45">
        <v>1352.683870967742</v>
      </c>
      <c r="E129" s="45"/>
      <c r="F129" s="44"/>
      <c r="G129" s="45"/>
      <c r="H129" s="45"/>
      <c r="I129" s="45"/>
      <c r="J129" s="45"/>
      <c r="K129" s="45"/>
      <c r="L129" s="44">
        <f t="shared" si="38"/>
        <v>6.2</v>
      </c>
      <c r="M129" s="44">
        <f t="shared" si="29"/>
        <v>0.88659999999999994</v>
      </c>
      <c r="N129" s="44">
        <f t="shared" si="39"/>
        <v>7.09</v>
      </c>
      <c r="O129" s="45">
        <f t="shared" si="31"/>
        <v>9590.5286451612901</v>
      </c>
      <c r="P129" s="45"/>
      <c r="Q129" s="44">
        <f t="shared" si="40"/>
        <v>0.80600000000000005</v>
      </c>
      <c r="R129" s="46">
        <f t="shared" si="37"/>
        <v>7.01</v>
      </c>
      <c r="S129" s="45">
        <f t="shared" si="33"/>
        <v>9482.3139354838713</v>
      </c>
      <c r="T129" s="45"/>
      <c r="U129" s="45"/>
      <c r="V129" s="44"/>
      <c r="W129" s="44"/>
      <c r="X129" s="44"/>
      <c r="Y129" s="44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</row>
    <row r="130" spans="1:551" x14ac:dyDescent="0.2">
      <c r="A130" s="49" t="s">
        <v>140</v>
      </c>
      <c r="B130" s="50">
        <v>104</v>
      </c>
      <c r="C130" s="50">
        <v>10586.07</v>
      </c>
      <c r="D130" s="52">
        <v>101.78913461538461</v>
      </c>
      <c r="E130" s="52"/>
      <c r="F130" s="50"/>
      <c r="G130" s="52"/>
      <c r="H130" s="52"/>
      <c r="I130" s="52"/>
      <c r="J130" s="52"/>
      <c r="K130" s="52"/>
      <c r="L130" s="50">
        <f t="shared" si="38"/>
        <v>104</v>
      </c>
      <c r="M130" s="50">
        <f t="shared" si="29"/>
        <v>14.871999999999998</v>
      </c>
      <c r="N130" s="50">
        <f t="shared" si="39"/>
        <v>118.87</v>
      </c>
      <c r="O130" s="52">
        <f t="shared" si="31"/>
        <v>12099.674431730769</v>
      </c>
      <c r="P130" s="45"/>
      <c r="Q130" s="44">
        <f t="shared" si="40"/>
        <v>13.52</v>
      </c>
      <c r="R130" s="46">
        <f t="shared" si="37"/>
        <v>117.52</v>
      </c>
      <c r="S130" s="45">
        <f t="shared" si="33"/>
        <v>11962.259099999999</v>
      </c>
      <c r="T130" s="45"/>
      <c r="U130" s="45"/>
      <c r="V130" s="44"/>
      <c r="W130" s="44"/>
      <c r="X130" s="44"/>
      <c r="Y130" s="44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</row>
    <row r="131" spans="1:551" x14ac:dyDescent="0.2">
      <c r="A131" t="s">
        <v>79</v>
      </c>
      <c r="B131" s="44">
        <v>15.54</v>
      </c>
      <c r="C131" s="44">
        <v>15.54</v>
      </c>
      <c r="D131" s="45">
        <v>1</v>
      </c>
      <c r="E131" s="45"/>
      <c r="F131" s="44"/>
      <c r="G131" s="45"/>
      <c r="H131" s="45"/>
      <c r="I131" s="45"/>
      <c r="J131" s="45"/>
      <c r="K131" s="45"/>
      <c r="L131" s="44">
        <f t="shared" si="38"/>
        <v>15.54</v>
      </c>
      <c r="M131" s="44">
        <f t="shared" si="29"/>
        <v>2.2222199999999996</v>
      </c>
      <c r="N131" s="44">
        <f t="shared" si="39"/>
        <v>17.760000000000002</v>
      </c>
      <c r="O131" s="45">
        <f t="shared" si="31"/>
        <v>17.760000000000002</v>
      </c>
      <c r="P131" s="45"/>
      <c r="Q131" s="44">
        <f t="shared" si="40"/>
        <v>2.0202</v>
      </c>
      <c r="R131" s="46">
        <f t="shared" si="37"/>
        <v>17.559999999999999</v>
      </c>
      <c r="S131" s="45">
        <f t="shared" si="33"/>
        <v>17.559999999999999</v>
      </c>
      <c r="T131" s="45"/>
      <c r="U131" s="45"/>
      <c r="V131" s="44"/>
      <c r="W131" s="44"/>
      <c r="X131" s="44"/>
      <c r="Y131" s="44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45"/>
      <c r="LS131" s="45"/>
      <c r="LT131" s="45"/>
      <c r="LU131" s="45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45"/>
      <c r="MG131" s="45"/>
      <c r="MH131" s="45"/>
      <c r="MI131" s="45"/>
      <c r="MJ131" s="45"/>
      <c r="MK131" s="45"/>
      <c r="ML131" s="45"/>
      <c r="MM131" s="45"/>
      <c r="MN131" s="45"/>
      <c r="MO131" s="45"/>
      <c r="MP131" s="45"/>
      <c r="MQ131" s="45"/>
      <c r="MR131" s="45"/>
      <c r="MS131" s="45"/>
      <c r="MT131" s="45"/>
      <c r="MU131" s="45"/>
      <c r="MV131" s="45"/>
      <c r="MW131" s="45"/>
      <c r="MX131" s="45"/>
      <c r="MY131" s="45"/>
      <c r="MZ131" s="45"/>
      <c r="NA131" s="45"/>
      <c r="NB131" s="45"/>
      <c r="NC131" s="45"/>
      <c r="ND131" s="45"/>
      <c r="NE131" s="45"/>
      <c r="NF131" s="45"/>
      <c r="NG131" s="45"/>
      <c r="NH131" s="45"/>
      <c r="NI131" s="45"/>
      <c r="NJ131" s="45"/>
      <c r="NK131" s="45"/>
      <c r="NL131" s="45"/>
      <c r="NM131" s="45"/>
      <c r="NN131" s="45"/>
      <c r="NO131" s="45"/>
      <c r="NP131" s="45"/>
      <c r="NQ131" s="45"/>
      <c r="NR131" s="45"/>
      <c r="NS131" s="45"/>
      <c r="NT131" s="45"/>
      <c r="NU131" s="45"/>
      <c r="NV131" s="45"/>
      <c r="NW131" s="45"/>
      <c r="NX131" s="45"/>
      <c r="NY131" s="45"/>
      <c r="NZ131" s="45"/>
      <c r="OA131" s="45"/>
      <c r="OB131" s="45"/>
      <c r="OC131" s="45"/>
      <c r="OD131" s="45"/>
      <c r="OE131" s="45"/>
      <c r="OF131" s="45"/>
      <c r="OG131" s="45"/>
      <c r="OH131" s="45"/>
      <c r="OI131" s="45"/>
      <c r="OJ131" s="45"/>
      <c r="OK131" s="45"/>
      <c r="OL131" s="45"/>
      <c r="OM131" s="45"/>
      <c r="ON131" s="45"/>
      <c r="OO131" s="45"/>
      <c r="OP131" s="45"/>
      <c r="OQ131" s="45"/>
      <c r="OR131" s="45"/>
      <c r="OS131" s="45"/>
      <c r="OT131" s="45"/>
      <c r="OU131" s="45"/>
      <c r="OV131" s="45"/>
      <c r="OW131" s="45"/>
      <c r="OX131" s="45"/>
      <c r="OY131" s="45"/>
      <c r="OZ131" s="45"/>
      <c r="PA131" s="45"/>
      <c r="PB131" s="45"/>
      <c r="PC131" s="45"/>
      <c r="PD131" s="45"/>
      <c r="PE131" s="45"/>
      <c r="PF131" s="45"/>
      <c r="PG131" s="45"/>
      <c r="PH131" s="45"/>
      <c r="PI131" s="45"/>
      <c r="PJ131" s="45"/>
      <c r="PK131" s="45"/>
      <c r="PL131" s="45"/>
      <c r="PM131" s="45"/>
      <c r="PN131" s="45"/>
      <c r="PO131" s="45"/>
      <c r="PP131" s="45"/>
      <c r="PQ131" s="45"/>
      <c r="PR131" s="45"/>
      <c r="PS131" s="45"/>
      <c r="PT131" s="45"/>
      <c r="PU131" s="45"/>
      <c r="PV131" s="45"/>
      <c r="PW131" s="45"/>
      <c r="PX131" s="45"/>
      <c r="PY131" s="45"/>
      <c r="PZ131" s="45"/>
      <c r="QA131" s="45"/>
      <c r="QB131" s="45"/>
      <c r="QC131" s="45"/>
      <c r="QD131" s="45"/>
      <c r="QE131" s="45"/>
      <c r="QF131" s="45"/>
      <c r="QG131" s="45"/>
      <c r="QH131" s="45"/>
      <c r="QI131" s="45"/>
      <c r="QJ131" s="45"/>
      <c r="QK131" s="45"/>
      <c r="QL131" s="45"/>
      <c r="QM131" s="45"/>
      <c r="QN131" s="45"/>
      <c r="QO131" s="45"/>
      <c r="QP131" s="45"/>
      <c r="QQ131" s="45"/>
      <c r="QR131" s="45"/>
      <c r="QS131" s="45"/>
      <c r="QT131" s="45"/>
      <c r="QU131" s="45"/>
      <c r="QV131" s="45"/>
      <c r="QW131" s="45"/>
      <c r="QX131" s="45"/>
      <c r="QY131" s="45"/>
      <c r="QZ131" s="45"/>
      <c r="RA131" s="45"/>
      <c r="RB131" s="45"/>
      <c r="RC131" s="45"/>
      <c r="RD131" s="45"/>
      <c r="RE131" s="45"/>
      <c r="RF131" s="45"/>
      <c r="RG131" s="45"/>
      <c r="RH131" s="45"/>
      <c r="RI131" s="45"/>
      <c r="RJ131" s="45"/>
      <c r="RK131" s="45"/>
      <c r="RL131" s="45"/>
      <c r="RM131" s="45"/>
      <c r="RN131" s="45"/>
      <c r="RO131" s="45"/>
      <c r="RP131" s="45"/>
      <c r="RQ131" s="45"/>
      <c r="RR131" s="45"/>
      <c r="RS131" s="45"/>
      <c r="RT131" s="45"/>
      <c r="RU131" s="45"/>
      <c r="RV131" s="45"/>
      <c r="RW131" s="45"/>
      <c r="RX131" s="45"/>
      <c r="RY131" s="45"/>
      <c r="RZ131" s="45"/>
      <c r="SA131" s="45"/>
      <c r="SB131" s="45"/>
      <c r="SC131" s="45"/>
      <c r="SD131" s="45"/>
      <c r="SE131" s="45"/>
      <c r="SF131" s="45"/>
      <c r="SG131" s="45"/>
      <c r="SH131" s="45"/>
      <c r="SI131" s="45"/>
      <c r="SJ131" s="45"/>
      <c r="SK131" s="45"/>
      <c r="SL131" s="45"/>
      <c r="SM131" s="45"/>
      <c r="SN131" s="45"/>
      <c r="SO131" s="45"/>
      <c r="SP131" s="45"/>
      <c r="SQ131" s="45"/>
      <c r="SR131" s="45"/>
      <c r="SS131" s="45"/>
      <c r="ST131" s="45"/>
      <c r="SU131" s="45"/>
      <c r="SV131" s="45"/>
      <c r="SW131" s="45"/>
      <c r="SX131" s="45"/>
      <c r="SY131" s="45"/>
      <c r="SZ131" s="45"/>
      <c r="TA131" s="45"/>
      <c r="TB131" s="45"/>
      <c r="TC131" s="45"/>
      <c r="TD131" s="45"/>
      <c r="TE131" s="45"/>
      <c r="TF131" s="45"/>
      <c r="TG131" s="45"/>
      <c r="TH131" s="45"/>
      <c r="TI131" s="45"/>
      <c r="TJ131" s="45"/>
      <c r="TK131" s="45"/>
      <c r="TL131" s="45"/>
      <c r="TM131" s="45"/>
      <c r="TN131" s="45"/>
      <c r="TO131" s="45"/>
      <c r="TP131" s="45"/>
      <c r="TQ131" s="45"/>
      <c r="TR131" s="45"/>
      <c r="TS131" s="45"/>
      <c r="TT131" s="45"/>
      <c r="TU131" s="45"/>
      <c r="TV131" s="45"/>
      <c r="TW131" s="45"/>
      <c r="TX131" s="45"/>
      <c r="TY131" s="45"/>
      <c r="TZ131" s="45"/>
      <c r="UA131" s="45"/>
      <c r="UB131" s="45"/>
      <c r="UC131" s="45"/>
      <c r="UD131" s="45"/>
      <c r="UE131" s="45"/>
    </row>
    <row r="132" spans="1:551" x14ac:dyDescent="0.2">
      <c r="A132" t="s">
        <v>141</v>
      </c>
      <c r="B132" s="44">
        <v>123.81</v>
      </c>
      <c r="C132" s="44">
        <v>13087.250000000004</v>
      </c>
      <c r="D132" s="45">
        <v>105.70430498344237</v>
      </c>
      <c r="E132" s="45"/>
      <c r="F132" s="44"/>
      <c r="G132" s="45"/>
      <c r="H132" s="45"/>
      <c r="I132" s="45"/>
      <c r="J132" s="45"/>
      <c r="K132" s="45"/>
      <c r="L132" s="44">
        <f t="shared" si="38"/>
        <v>123.81</v>
      </c>
      <c r="M132" s="44">
        <f t="shared" si="29"/>
        <v>17.704829999999998</v>
      </c>
      <c r="N132" s="44">
        <f t="shared" si="39"/>
        <v>141.51</v>
      </c>
      <c r="O132" s="45">
        <f t="shared" si="31"/>
        <v>14958.216198206928</v>
      </c>
      <c r="P132" s="45"/>
      <c r="Q132" s="44">
        <f t="shared" si="40"/>
        <v>16.095300000000002</v>
      </c>
      <c r="R132" s="46">
        <f t="shared" si="37"/>
        <v>139.91</v>
      </c>
      <c r="S132" s="45">
        <f t="shared" si="33"/>
        <v>14789.089310233421</v>
      </c>
      <c r="T132" s="45"/>
      <c r="U132" s="45"/>
      <c r="V132" s="44"/>
      <c r="W132" s="44"/>
      <c r="X132" s="44"/>
      <c r="Y132" s="44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</row>
    <row r="133" spans="1:551" x14ac:dyDescent="0.2">
      <c r="A133" t="s">
        <v>142</v>
      </c>
      <c r="B133" s="44">
        <v>68.17</v>
      </c>
      <c r="C133" s="44">
        <v>6271.6400000000049</v>
      </c>
      <c r="D133" s="45">
        <v>92</v>
      </c>
      <c r="E133" s="45"/>
      <c r="F133" s="44"/>
      <c r="G133" s="45"/>
      <c r="H133" s="45"/>
      <c r="I133" s="45"/>
      <c r="J133" s="45"/>
      <c r="K133" s="45"/>
      <c r="L133" s="44">
        <f t="shared" si="38"/>
        <v>68.17</v>
      </c>
      <c r="M133" s="44">
        <f t="shared" si="29"/>
        <v>9.74831</v>
      </c>
      <c r="N133" s="44">
        <f t="shared" si="39"/>
        <v>77.92</v>
      </c>
      <c r="O133" s="45">
        <f t="shared" si="31"/>
        <v>7168.64</v>
      </c>
      <c r="P133" s="45"/>
      <c r="Q133" s="44">
        <f t="shared" si="40"/>
        <v>8.8620999999999999</v>
      </c>
      <c r="R133" s="46">
        <f t="shared" si="37"/>
        <v>77.03</v>
      </c>
      <c r="S133" s="45">
        <f t="shared" si="33"/>
        <v>7086.76</v>
      </c>
      <c r="T133" s="45"/>
      <c r="U133" s="45"/>
      <c r="V133" s="44"/>
      <c r="W133" s="44"/>
      <c r="X133" s="44"/>
      <c r="Y133" s="44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45"/>
      <c r="LS133" s="45"/>
      <c r="LT133" s="45"/>
      <c r="LU133" s="45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45"/>
      <c r="MG133" s="45"/>
      <c r="MH133" s="45"/>
      <c r="MI133" s="45"/>
      <c r="MJ133" s="45"/>
      <c r="MK133" s="45"/>
      <c r="ML133" s="45"/>
      <c r="MM133" s="45"/>
      <c r="MN133" s="45"/>
      <c r="MO133" s="45"/>
      <c r="MP133" s="45"/>
      <c r="MQ133" s="45"/>
      <c r="MR133" s="45"/>
      <c r="MS133" s="45"/>
      <c r="MT133" s="45"/>
      <c r="MU133" s="45"/>
      <c r="MV133" s="45"/>
      <c r="MW133" s="45"/>
      <c r="MX133" s="45"/>
      <c r="MY133" s="45"/>
      <c r="MZ133" s="45"/>
      <c r="NA133" s="45"/>
      <c r="NB133" s="45"/>
      <c r="NC133" s="45"/>
      <c r="ND133" s="45"/>
      <c r="NE133" s="45"/>
      <c r="NF133" s="45"/>
      <c r="NG133" s="45"/>
      <c r="NH133" s="45"/>
      <c r="NI133" s="45"/>
      <c r="NJ133" s="45"/>
      <c r="NK133" s="45"/>
      <c r="NL133" s="45"/>
      <c r="NM133" s="45"/>
      <c r="NN133" s="45"/>
      <c r="NO133" s="45"/>
      <c r="NP133" s="45"/>
      <c r="NQ133" s="45"/>
      <c r="NR133" s="45"/>
      <c r="NS133" s="45"/>
      <c r="NT133" s="45"/>
      <c r="NU133" s="45"/>
      <c r="NV133" s="45"/>
      <c r="NW133" s="45"/>
      <c r="NX133" s="45"/>
      <c r="NY133" s="45"/>
      <c r="NZ133" s="45"/>
      <c r="OA133" s="45"/>
      <c r="OB133" s="45"/>
      <c r="OC133" s="45"/>
      <c r="OD133" s="45"/>
      <c r="OE133" s="45"/>
      <c r="OF133" s="45"/>
      <c r="OG133" s="45"/>
      <c r="OH133" s="45"/>
      <c r="OI133" s="45"/>
      <c r="OJ133" s="45"/>
      <c r="OK133" s="45"/>
      <c r="OL133" s="45"/>
      <c r="OM133" s="45"/>
      <c r="ON133" s="45"/>
      <c r="OO133" s="45"/>
      <c r="OP133" s="45"/>
      <c r="OQ133" s="45"/>
      <c r="OR133" s="45"/>
      <c r="OS133" s="45"/>
      <c r="OT133" s="45"/>
      <c r="OU133" s="45"/>
      <c r="OV133" s="45"/>
      <c r="OW133" s="45"/>
      <c r="OX133" s="45"/>
      <c r="OY133" s="45"/>
      <c r="OZ133" s="45"/>
      <c r="PA133" s="45"/>
      <c r="PB133" s="45"/>
      <c r="PC133" s="45"/>
      <c r="PD133" s="45"/>
      <c r="PE133" s="45"/>
      <c r="PF133" s="45"/>
      <c r="PG133" s="45"/>
      <c r="PH133" s="45"/>
      <c r="PI133" s="45"/>
      <c r="PJ133" s="45"/>
      <c r="PK133" s="45"/>
      <c r="PL133" s="45"/>
      <c r="PM133" s="45"/>
      <c r="PN133" s="45"/>
      <c r="PO133" s="45"/>
      <c r="PP133" s="45"/>
      <c r="PQ133" s="45"/>
      <c r="PR133" s="45"/>
      <c r="PS133" s="45"/>
      <c r="PT133" s="45"/>
      <c r="PU133" s="45"/>
      <c r="PV133" s="45"/>
      <c r="PW133" s="45"/>
      <c r="PX133" s="45"/>
      <c r="PY133" s="45"/>
      <c r="PZ133" s="45"/>
      <c r="QA133" s="45"/>
      <c r="QB133" s="45"/>
      <c r="QC133" s="45"/>
      <c r="QD133" s="45"/>
      <c r="QE133" s="45"/>
      <c r="QF133" s="45"/>
      <c r="QG133" s="45"/>
      <c r="QH133" s="45"/>
      <c r="QI133" s="45"/>
      <c r="QJ133" s="45"/>
      <c r="QK133" s="45"/>
      <c r="QL133" s="45"/>
      <c r="QM133" s="45"/>
      <c r="QN133" s="45"/>
      <c r="QO133" s="45"/>
      <c r="QP133" s="45"/>
      <c r="QQ133" s="45"/>
      <c r="QR133" s="45"/>
      <c r="QS133" s="45"/>
      <c r="QT133" s="45"/>
      <c r="QU133" s="45"/>
      <c r="QV133" s="45"/>
      <c r="QW133" s="45"/>
      <c r="QX133" s="45"/>
      <c r="QY133" s="45"/>
      <c r="QZ133" s="45"/>
      <c r="RA133" s="45"/>
      <c r="RB133" s="45"/>
      <c r="RC133" s="45"/>
      <c r="RD133" s="45"/>
      <c r="RE133" s="45"/>
      <c r="RF133" s="45"/>
      <c r="RG133" s="45"/>
      <c r="RH133" s="45"/>
      <c r="RI133" s="45"/>
      <c r="RJ133" s="45"/>
      <c r="RK133" s="45"/>
      <c r="RL133" s="45"/>
      <c r="RM133" s="45"/>
      <c r="RN133" s="45"/>
      <c r="RO133" s="45"/>
      <c r="RP133" s="45"/>
      <c r="RQ133" s="45"/>
      <c r="RR133" s="45"/>
      <c r="RS133" s="45"/>
      <c r="RT133" s="45"/>
      <c r="RU133" s="45"/>
      <c r="RV133" s="45"/>
      <c r="RW133" s="45"/>
      <c r="RX133" s="45"/>
      <c r="RY133" s="45"/>
      <c r="RZ133" s="45"/>
      <c r="SA133" s="45"/>
      <c r="SB133" s="45"/>
      <c r="SC133" s="45"/>
      <c r="SD133" s="45"/>
      <c r="SE133" s="45"/>
      <c r="SF133" s="45"/>
      <c r="SG133" s="45"/>
      <c r="SH133" s="45"/>
      <c r="SI133" s="45"/>
      <c r="SJ133" s="45"/>
      <c r="SK133" s="45"/>
      <c r="SL133" s="45"/>
      <c r="SM133" s="45"/>
      <c r="SN133" s="45"/>
      <c r="SO133" s="45"/>
      <c r="SP133" s="45"/>
      <c r="SQ133" s="45"/>
      <c r="SR133" s="45"/>
      <c r="SS133" s="45"/>
      <c r="ST133" s="45"/>
      <c r="SU133" s="45"/>
      <c r="SV133" s="45"/>
      <c r="SW133" s="45"/>
      <c r="SX133" s="45"/>
      <c r="SY133" s="45"/>
      <c r="SZ133" s="45"/>
      <c r="TA133" s="45"/>
      <c r="TB133" s="45"/>
      <c r="TC133" s="45"/>
      <c r="TD133" s="45"/>
      <c r="TE133" s="45"/>
      <c r="TF133" s="45"/>
      <c r="TG133" s="45"/>
      <c r="TH133" s="45"/>
      <c r="TI133" s="45"/>
      <c r="TJ133" s="45"/>
      <c r="TK133" s="45"/>
      <c r="TL133" s="45"/>
      <c r="TM133" s="45"/>
      <c r="TN133" s="45"/>
      <c r="TO133" s="45"/>
      <c r="TP133" s="45"/>
      <c r="TQ133" s="45"/>
      <c r="TR133" s="45"/>
      <c r="TS133" s="45"/>
      <c r="TT133" s="45"/>
      <c r="TU133" s="45"/>
      <c r="TV133" s="45"/>
      <c r="TW133" s="45"/>
      <c r="TX133" s="45"/>
      <c r="TY133" s="45"/>
      <c r="TZ133" s="45"/>
      <c r="UA133" s="45"/>
      <c r="UB133" s="45"/>
      <c r="UC133" s="45"/>
      <c r="UD133" s="45"/>
      <c r="UE133" s="45"/>
    </row>
    <row r="134" spans="1:551" x14ac:dyDescent="0.2">
      <c r="A134"/>
      <c r="B134" s="44">
        <v>125</v>
      </c>
      <c r="C134" s="44">
        <v>250</v>
      </c>
      <c r="D134" s="45">
        <v>2</v>
      </c>
      <c r="E134" s="45"/>
      <c r="F134" s="44"/>
      <c r="G134" s="45"/>
      <c r="H134" s="45"/>
      <c r="I134" s="45"/>
      <c r="J134" s="45"/>
      <c r="K134" s="45"/>
      <c r="L134" s="44">
        <f t="shared" si="38"/>
        <v>125</v>
      </c>
      <c r="M134" s="44">
        <f t="shared" si="29"/>
        <v>17.875</v>
      </c>
      <c r="N134" s="44">
        <v>125</v>
      </c>
      <c r="O134" s="45">
        <f t="shared" si="31"/>
        <v>250</v>
      </c>
      <c r="P134" s="45"/>
      <c r="Q134" s="44">
        <f t="shared" si="40"/>
        <v>16.25</v>
      </c>
      <c r="R134" s="46">
        <f t="shared" si="37"/>
        <v>141.25</v>
      </c>
      <c r="S134" s="45">
        <f t="shared" si="33"/>
        <v>282.5</v>
      </c>
      <c r="T134" s="45"/>
      <c r="U134" s="45"/>
      <c r="V134" s="44"/>
      <c r="W134" s="44"/>
      <c r="X134" s="44"/>
      <c r="Y134" s="44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45"/>
      <c r="LS134" s="45"/>
      <c r="LT134" s="45"/>
      <c r="LU134" s="45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45"/>
      <c r="MG134" s="45"/>
      <c r="MH134" s="45"/>
      <c r="MI134" s="45"/>
      <c r="MJ134" s="45"/>
      <c r="MK134" s="45"/>
      <c r="ML134" s="45"/>
      <c r="MM134" s="45"/>
      <c r="MN134" s="45"/>
      <c r="MO134" s="45"/>
      <c r="MP134" s="45"/>
      <c r="MQ134" s="45"/>
      <c r="MR134" s="45"/>
      <c r="MS134" s="45"/>
      <c r="MT134" s="45"/>
      <c r="MU134" s="45"/>
      <c r="MV134" s="45"/>
      <c r="MW134" s="45"/>
      <c r="MX134" s="45"/>
      <c r="MY134" s="45"/>
      <c r="MZ134" s="45"/>
      <c r="NA134" s="45"/>
      <c r="NB134" s="45"/>
      <c r="NC134" s="45"/>
      <c r="ND134" s="45"/>
      <c r="NE134" s="45"/>
      <c r="NF134" s="45"/>
      <c r="NG134" s="45"/>
      <c r="NH134" s="45"/>
      <c r="NI134" s="45"/>
      <c r="NJ134" s="45"/>
      <c r="NK134" s="45"/>
      <c r="NL134" s="45"/>
      <c r="NM134" s="45"/>
      <c r="NN134" s="45"/>
      <c r="NO134" s="45"/>
      <c r="NP134" s="45"/>
      <c r="NQ134" s="45"/>
      <c r="NR134" s="45"/>
      <c r="NS134" s="45"/>
      <c r="NT134" s="45"/>
      <c r="NU134" s="45"/>
      <c r="NV134" s="45"/>
      <c r="NW134" s="45"/>
      <c r="NX134" s="45"/>
      <c r="NY134" s="45"/>
      <c r="NZ134" s="45"/>
      <c r="OA134" s="45"/>
      <c r="OB134" s="45"/>
      <c r="OC134" s="45"/>
      <c r="OD134" s="45"/>
      <c r="OE134" s="45"/>
      <c r="OF134" s="45"/>
      <c r="OG134" s="45"/>
      <c r="OH134" s="45"/>
      <c r="OI134" s="45"/>
      <c r="OJ134" s="45"/>
      <c r="OK134" s="45"/>
      <c r="OL134" s="45"/>
      <c r="OM134" s="45"/>
      <c r="ON134" s="45"/>
      <c r="OO134" s="45"/>
      <c r="OP134" s="45"/>
      <c r="OQ134" s="45"/>
      <c r="OR134" s="45"/>
      <c r="OS134" s="45"/>
      <c r="OT134" s="45"/>
      <c r="OU134" s="45"/>
      <c r="OV134" s="45"/>
      <c r="OW134" s="45"/>
      <c r="OX134" s="45"/>
      <c r="OY134" s="45"/>
      <c r="OZ134" s="45"/>
      <c r="PA134" s="45"/>
      <c r="PB134" s="45"/>
      <c r="PC134" s="45"/>
      <c r="PD134" s="45"/>
      <c r="PE134" s="45"/>
      <c r="PF134" s="45"/>
      <c r="PG134" s="45"/>
      <c r="PH134" s="45"/>
      <c r="PI134" s="45"/>
      <c r="PJ134" s="45"/>
      <c r="PK134" s="45"/>
      <c r="PL134" s="45"/>
      <c r="PM134" s="45"/>
      <c r="PN134" s="45"/>
      <c r="PO134" s="45"/>
      <c r="PP134" s="45"/>
      <c r="PQ134" s="45"/>
      <c r="PR134" s="45"/>
      <c r="PS134" s="45"/>
      <c r="PT134" s="45"/>
      <c r="PU134" s="45"/>
      <c r="PV134" s="45"/>
      <c r="PW134" s="45"/>
      <c r="PX134" s="45"/>
      <c r="PY134" s="45"/>
      <c r="PZ134" s="45"/>
      <c r="QA134" s="45"/>
      <c r="QB134" s="45"/>
      <c r="QC134" s="45"/>
      <c r="QD134" s="45"/>
      <c r="QE134" s="45"/>
      <c r="QF134" s="45"/>
      <c r="QG134" s="45"/>
      <c r="QH134" s="45"/>
      <c r="QI134" s="45"/>
      <c r="QJ134" s="45"/>
      <c r="QK134" s="45"/>
      <c r="QL134" s="45"/>
      <c r="QM134" s="45"/>
      <c r="QN134" s="45"/>
      <c r="QO134" s="45"/>
      <c r="QP134" s="45"/>
      <c r="QQ134" s="45"/>
      <c r="QR134" s="45"/>
      <c r="QS134" s="45"/>
      <c r="QT134" s="45"/>
      <c r="QU134" s="45"/>
      <c r="QV134" s="45"/>
      <c r="QW134" s="45"/>
      <c r="QX134" s="45"/>
      <c r="QY134" s="45"/>
      <c r="QZ134" s="45"/>
      <c r="RA134" s="45"/>
      <c r="RB134" s="45"/>
      <c r="RC134" s="45"/>
      <c r="RD134" s="45"/>
      <c r="RE134" s="45"/>
      <c r="RF134" s="45"/>
      <c r="RG134" s="45"/>
      <c r="RH134" s="45"/>
      <c r="RI134" s="45"/>
      <c r="RJ134" s="45"/>
      <c r="RK134" s="45"/>
      <c r="RL134" s="45"/>
      <c r="RM134" s="45"/>
      <c r="RN134" s="45"/>
      <c r="RO134" s="45"/>
      <c r="RP134" s="45"/>
      <c r="RQ134" s="45"/>
      <c r="RR134" s="45"/>
      <c r="RS134" s="45"/>
      <c r="RT134" s="45"/>
      <c r="RU134" s="45"/>
      <c r="RV134" s="45"/>
      <c r="RW134" s="45"/>
      <c r="RX134" s="45"/>
      <c r="RY134" s="45"/>
      <c r="RZ134" s="45"/>
      <c r="SA134" s="45"/>
      <c r="SB134" s="45"/>
      <c r="SC134" s="45"/>
      <c r="SD134" s="45"/>
      <c r="SE134" s="45"/>
      <c r="SF134" s="45"/>
      <c r="SG134" s="45"/>
      <c r="SH134" s="45"/>
      <c r="SI134" s="45"/>
      <c r="SJ134" s="45"/>
      <c r="SK134" s="45"/>
      <c r="SL134" s="45"/>
      <c r="SM134" s="45"/>
      <c r="SN134" s="45"/>
      <c r="SO134" s="45"/>
      <c r="SP134" s="45"/>
      <c r="SQ134" s="45"/>
      <c r="SR134" s="45"/>
      <c r="SS134" s="45"/>
      <c r="ST134" s="45"/>
      <c r="SU134" s="45"/>
      <c r="SV134" s="45"/>
      <c r="SW134" s="45"/>
      <c r="SX134" s="45"/>
      <c r="SY134" s="45"/>
      <c r="SZ134" s="45"/>
      <c r="TA134" s="45"/>
      <c r="TB134" s="45"/>
      <c r="TC134" s="45"/>
      <c r="TD134" s="45"/>
      <c r="TE134" s="45"/>
      <c r="TF134" s="45"/>
      <c r="TG134" s="45"/>
      <c r="TH134" s="45"/>
      <c r="TI134" s="45"/>
      <c r="TJ134" s="45"/>
      <c r="TK134" s="45"/>
      <c r="TL134" s="45"/>
      <c r="TM134" s="45"/>
      <c r="TN134" s="45"/>
      <c r="TO134" s="45"/>
      <c r="TP134" s="45"/>
      <c r="TQ134" s="45"/>
      <c r="TR134" s="45"/>
      <c r="TS134" s="45"/>
      <c r="TT134" s="45"/>
      <c r="TU134" s="45"/>
      <c r="TV134" s="45"/>
      <c r="TW134" s="45"/>
      <c r="TX134" s="45"/>
      <c r="TY134" s="45"/>
      <c r="TZ134" s="45"/>
      <c r="UA134" s="45"/>
      <c r="UB134" s="45"/>
      <c r="UC134" s="45"/>
      <c r="UD134" s="45"/>
      <c r="UE134" s="45"/>
    </row>
    <row r="135" spans="1:551" x14ac:dyDescent="0.2">
      <c r="A135" t="s">
        <v>143</v>
      </c>
      <c r="B135" s="44">
        <v>180.45</v>
      </c>
      <c r="C135" s="44">
        <v>31217.850000000086</v>
      </c>
      <c r="D135" s="45">
        <v>173</v>
      </c>
      <c r="E135" s="45"/>
      <c r="F135" s="44"/>
      <c r="G135" s="45"/>
      <c r="H135" s="45"/>
      <c r="I135" s="45"/>
      <c r="J135" s="45"/>
      <c r="K135" s="45"/>
      <c r="L135" s="44">
        <f t="shared" si="38"/>
        <v>180.45</v>
      </c>
      <c r="M135" s="44">
        <f t="shared" si="29"/>
        <v>25.804349999999996</v>
      </c>
      <c r="N135" s="44">
        <f t="shared" si="39"/>
        <v>206.25</v>
      </c>
      <c r="O135" s="45">
        <f t="shared" si="31"/>
        <v>35681.25</v>
      </c>
      <c r="P135" s="45"/>
      <c r="Q135" s="44">
        <f t="shared" si="40"/>
        <v>23.458500000000001</v>
      </c>
      <c r="R135" s="46">
        <f t="shared" si="37"/>
        <v>203.91</v>
      </c>
      <c r="S135" s="45">
        <f t="shared" si="33"/>
        <v>35276.43</v>
      </c>
      <c r="T135" s="45"/>
      <c r="U135" s="45"/>
      <c r="V135" s="44"/>
      <c r="W135" s="44"/>
      <c r="X135" s="44"/>
      <c r="Y135" s="44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45"/>
      <c r="LS135" s="45"/>
      <c r="LT135" s="45"/>
      <c r="LU135" s="45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45"/>
      <c r="MG135" s="45"/>
      <c r="MH135" s="45"/>
      <c r="MI135" s="45"/>
      <c r="MJ135" s="45"/>
      <c r="MK135" s="45"/>
      <c r="ML135" s="45"/>
      <c r="MM135" s="45"/>
      <c r="MN135" s="45"/>
      <c r="MO135" s="45"/>
      <c r="MP135" s="45"/>
      <c r="MQ135" s="45"/>
      <c r="MR135" s="45"/>
      <c r="MS135" s="45"/>
      <c r="MT135" s="45"/>
      <c r="MU135" s="45"/>
      <c r="MV135" s="45"/>
      <c r="MW135" s="45"/>
      <c r="MX135" s="45"/>
      <c r="MY135" s="45"/>
      <c r="MZ135" s="45"/>
      <c r="NA135" s="45"/>
      <c r="NB135" s="45"/>
      <c r="NC135" s="45"/>
      <c r="ND135" s="45"/>
      <c r="NE135" s="45"/>
      <c r="NF135" s="45"/>
      <c r="NG135" s="45"/>
      <c r="NH135" s="45"/>
      <c r="NI135" s="45"/>
      <c r="NJ135" s="45"/>
      <c r="NK135" s="45"/>
      <c r="NL135" s="45"/>
      <c r="NM135" s="45"/>
      <c r="NN135" s="45"/>
      <c r="NO135" s="45"/>
      <c r="NP135" s="45"/>
      <c r="NQ135" s="45"/>
      <c r="NR135" s="45"/>
      <c r="NS135" s="45"/>
      <c r="NT135" s="45"/>
      <c r="NU135" s="45"/>
      <c r="NV135" s="45"/>
      <c r="NW135" s="45"/>
      <c r="NX135" s="45"/>
      <c r="NY135" s="45"/>
      <c r="NZ135" s="45"/>
      <c r="OA135" s="45"/>
      <c r="OB135" s="45"/>
      <c r="OC135" s="45"/>
      <c r="OD135" s="45"/>
      <c r="OE135" s="45"/>
      <c r="OF135" s="45"/>
      <c r="OG135" s="45"/>
      <c r="OH135" s="45"/>
      <c r="OI135" s="45"/>
      <c r="OJ135" s="45"/>
      <c r="OK135" s="45"/>
      <c r="OL135" s="45"/>
      <c r="OM135" s="45"/>
      <c r="ON135" s="45"/>
      <c r="OO135" s="45"/>
      <c r="OP135" s="45"/>
      <c r="OQ135" s="45"/>
      <c r="OR135" s="45"/>
      <c r="OS135" s="45"/>
      <c r="OT135" s="45"/>
      <c r="OU135" s="45"/>
      <c r="OV135" s="45"/>
      <c r="OW135" s="45"/>
      <c r="OX135" s="45"/>
      <c r="OY135" s="45"/>
      <c r="OZ135" s="45"/>
      <c r="PA135" s="45"/>
      <c r="PB135" s="45"/>
      <c r="PC135" s="45"/>
      <c r="PD135" s="45"/>
      <c r="PE135" s="45"/>
      <c r="PF135" s="45"/>
      <c r="PG135" s="45"/>
      <c r="PH135" s="45"/>
      <c r="PI135" s="45"/>
      <c r="PJ135" s="45"/>
      <c r="PK135" s="45"/>
      <c r="PL135" s="45"/>
      <c r="PM135" s="45"/>
      <c r="PN135" s="45"/>
      <c r="PO135" s="45"/>
      <c r="PP135" s="45"/>
      <c r="PQ135" s="45"/>
      <c r="PR135" s="45"/>
      <c r="PS135" s="45"/>
      <c r="PT135" s="45"/>
      <c r="PU135" s="45"/>
      <c r="PV135" s="45"/>
      <c r="PW135" s="45"/>
      <c r="PX135" s="45"/>
      <c r="PY135" s="45"/>
      <c r="PZ135" s="45"/>
      <c r="QA135" s="45"/>
      <c r="QB135" s="45"/>
      <c r="QC135" s="45"/>
      <c r="QD135" s="45"/>
      <c r="QE135" s="45"/>
      <c r="QF135" s="45"/>
      <c r="QG135" s="45"/>
      <c r="QH135" s="45"/>
      <c r="QI135" s="45"/>
      <c r="QJ135" s="45"/>
      <c r="QK135" s="45"/>
      <c r="QL135" s="45"/>
      <c r="QM135" s="45"/>
      <c r="QN135" s="45"/>
      <c r="QO135" s="45"/>
      <c r="QP135" s="45"/>
      <c r="QQ135" s="45"/>
      <c r="QR135" s="45"/>
      <c r="QS135" s="45"/>
      <c r="QT135" s="45"/>
      <c r="QU135" s="45"/>
      <c r="QV135" s="45"/>
      <c r="QW135" s="45"/>
      <c r="QX135" s="45"/>
      <c r="QY135" s="45"/>
      <c r="QZ135" s="45"/>
      <c r="RA135" s="45"/>
      <c r="RB135" s="45"/>
      <c r="RC135" s="45"/>
      <c r="RD135" s="45"/>
      <c r="RE135" s="45"/>
      <c r="RF135" s="45"/>
      <c r="RG135" s="45"/>
      <c r="RH135" s="45"/>
      <c r="RI135" s="45"/>
      <c r="RJ135" s="45"/>
      <c r="RK135" s="45"/>
      <c r="RL135" s="45"/>
      <c r="RM135" s="45"/>
      <c r="RN135" s="45"/>
      <c r="RO135" s="45"/>
      <c r="RP135" s="45"/>
      <c r="RQ135" s="45"/>
      <c r="RR135" s="45"/>
      <c r="RS135" s="45"/>
      <c r="RT135" s="45"/>
      <c r="RU135" s="45"/>
      <c r="RV135" s="45"/>
      <c r="RW135" s="45"/>
      <c r="RX135" s="45"/>
      <c r="RY135" s="45"/>
      <c r="RZ135" s="45"/>
      <c r="SA135" s="45"/>
      <c r="SB135" s="45"/>
      <c r="SC135" s="45"/>
      <c r="SD135" s="45"/>
      <c r="SE135" s="45"/>
      <c r="SF135" s="45"/>
      <c r="SG135" s="45"/>
      <c r="SH135" s="45"/>
      <c r="SI135" s="45"/>
      <c r="SJ135" s="45"/>
      <c r="SK135" s="45"/>
      <c r="SL135" s="45"/>
      <c r="SM135" s="45"/>
      <c r="SN135" s="45"/>
      <c r="SO135" s="45"/>
      <c r="SP135" s="45"/>
      <c r="SQ135" s="45"/>
      <c r="SR135" s="45"/>
      <c r="SS135" s="45"/>
      <c r="ST135" s="45"/>
      <c r="SU135" s="45"/>
      <c r="SV135" s="45"/>
      <c r="SW135" s="45"/>
      <c r="SX135" s="45"/>
      <c r="SY135" s="45"/>
      <c r="SZ135" s="45"/>
      <c r="TA135" s="45"/>
      <c r="TB135" s="45"/>
      <c r="TC135" s="45"/>
      <c r="TD135" s="45"/>
      <c r="TE135" s="45"/>
      <c r="TF135" s="45"/>
      <c r="TG135" s="45"/>
      <c r="TH135" s="45"/>
      <c r="TI135" s="45"/>
      <c r="TJ135" s="45"/>
      <c r="TK135" s="45"/>
      <c r="TL135" s="45"/>
      <c r="TM135" s="45"/>
      <c r="TN135" s="45"/>
      <c r="TO135" s="45"/>
      <c r="TP135" s="45"/>
      <c r="TQ135" s="45"/>
      <c r="TR135" s="45"/>
      <c r="TS135" s="45"/>
      <c r="TT135" s="45"/>
      <c r="TU135" s="45"/>
      <c r="TV135" s="45"/>
      <c r="TW135" s="45"/>
      <c r="TX135" s="45"/>
      <c r="TY135" s="45"/>
      <c r="TZ135" s="45"/>
      <c r="UA135" s="45"/>
      <c r="UB135" s="45"/>
      <c r="UC135" s="45"/>
      <c r="UD135" s="45"/>
      <c r="UE135" s="45"/>
    </row>
    <row r="136" spans="1:551" x14ac:dyDescent="0.2">
      <c r="A136" t="s">
        <v>144</v>
      </c>
      <c r="B136" s="44">
        <v>139</v>
      </c>
      <c r="C136" s="44">
        <v>12360.76</v>
      </c>
      <c r="D136" s="45">
        <v>88.926330935251812</v>
      </c>
      <c r="E136" s="45"/>
      <c r="F136" s="44"/>
      <c r="G136" s="45"/>
      <c r="H136" s="45"/>
      <c r="I136" s="45"/>
      <c r="J136" s="45"/>
      <c r="K136" s="45"/>
      <c r="L136" s="44">
        <f t="shared" si="38"/>
        <v>139</v>
      </c>
      <c r="M136" s="44">
        <f t="shared" si="29"/>
        <v>19.876999999999999</v>
      </c>
      <c r="N136" s="44">
        <f t="shared" si="39"/>
        <v>158.88</v>
      </c>
      <c r="O136" s="45">
        <f t="shared" si="31"/>
        <v>14128.615458992808</v>
      </c>
      <c r="P136" s="45"/>
      <c r="Q136" s="44">
        <f t="shared" si="40"/>
        <v>18.07</v>
      </c>
      <c r="R136" s="46">
        <f t="shared" si="37"/>
        <v>157.07</v>
      </c>
      <c r="S136" s="45">
        <f t="shared" si="33"/>
        <v>13967.658800000001</v>
      </c>
      <c r="T136" s="45"/>
      <c r="U136" s="45"/>
      <c r="V136" s="44"/>
      <c r="W136" s="44"/>
      <c r="X136" s="44"/>
      <c r="Y136" s="44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45"/>
      <c r="LS136" s="45"/>
      <c r="LT136" s="45"/>
      <c r="LU136" s="45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45"/>
      <c r="MG136" s="45"/>
      <c r="MH136" s="45"/>
      <c r="MI136" s="45"/>
      <c r="MJ136" s="45"/>
      <c r="MK136" s="45"/>
      <c r="ML136" s="45"/>
      <c r="MM136" s="45"/>
      <c r="MN136" s="45"/>
      <c r="MO136" s="45"/>
      <c r="MP136" s="45"/>
      <c r="MQ136" s="45"/>
      <c r="MR136" s="45"/>
      <c r="MS136" s="45"/>
      <c r="MT136" s="45"/>
      <c r="MU136" s="45"/>
      <c r="MV136" s="45"/>
      <c r="MW136" s="45"/>
      <c r="MX136" s="45"/>
      <c r="MY136" s="45"/>
      <c r="MZ136" s="45"/>
      <c r="NA136" s="45"/>
      <c r="NB136" s="45"/>
      <c r="NC136" s="45"/>
      <c r="ND136" s="45"/>
      <c r="NE136" s="45"/>
      <c r="NF136" s="45"/>
      <c r="NG136" s="45"/>
      <c r="NH136" s="45"/>
      <c r="NI136" s="45"/>
      <c r="NJ136" s="45"/>
      <c r="NK136" s="45"/>
      <c r="NL136" s="45"/>
      <c r="NM136" s="45"/>
      <c r="NN136" s="45"/>
      <c r="NO136" s="45"/>
      <c r="NP136" s="45"/>
      <c r="NQ136" s="45"/>
      <c r="NR136" s="45"/>
      <c r="NS136" s="45"/>
      <c r="NT136" s="45"/>
      <c r="NU136" s="45"/>
      <c r="NV136" s="45"/>
      <c r="NW136" s="45"/>
      <c r="NX136" s="45"/>
      <c r="NY136" s="45"/>
      <c r="NZ136" s="45"/>
      <c r="OA136" s="45"/>
      <c r="OB136" s="45"/>
      <c r="OC136" s="45"/>
      <c r="OD136" s="45"/>
      <c r="OE136" s="45"/>
      <c r="OF136" s="45"/>
      <c r="OG136" s="45"/>
      <c r="OH136" s="45"/>
      <c r="OI136" s="45"/>
      <c r="OJ136" s="45"/>
      <c r="OK136" s="45"/>
      <c r="OL136" s="45"/>
      <c r="OM136" s="45"/>
      <c r="ON136" s="45"/>
      <c r="OO136" s="45"/>
      <c r="OP136" s="45"/>
      <c r="OQ136" s="45"/>
      <c r="OR136" s="45"/>
      <c r="OS136" s="45"/>
      <c r="OT136" s="45"/>
      <c r="OU136" s="45"/>
      <c r="OV136" s="45"/>
      <c r="OW136" s="45"/>
      <c r="OX136" s="45"/>
      <c r="OY136" s="45"/>
      <c r="OZ136" s="45"/>
      <c r="PA136" s="45"/>
      <c r="PB136" s="45"/>
      <c r="PC136" s="45"/>
      <c r="PD136" s="45"/>
      <c r="PE136" s="45"/>
      <c r="PF136" s="45"/>
      <c r="PG136" s="45"/>
      <c r="PH136" s="45"/>
      <c r="PI136" s="45"/>
      <c r="PJ136" s="45"/>
      <c r="PK136" s="45"/>
      <c r="PL136" s="45"/>
      <c r="PM136" s="45"/>
      <c r="PN136" s="45"/>
      <c r="PO136" s="45"/>
      <c r="PP136" s="45"/>
      <c r="PQ136" s="45"/>
      <c r="PR136" s="45"/>
      <c r="PS136" s="45"/>
      <c r="PT136" s="45"/>
      <c r="PU136" s="45"/>
      <c r="PV136" s="45"/>
      <c r="PW136" s="45"/>
      <c r="PX136" s="45"/>
      <c r="PY136" s="45"/>
      <c r="PZ136" s="45"/>
      <c r="QA136" s="45"/>
      <c r="QB136" s="45"/>
      <c r="QC136" s="45"/>
      <c r="QD136" s="45"/>
      <c r="QE136" s="45"/>
      <c r="QF136" s="45"/>
      <c r="QG136" s="45"/>
      <c r="QH136" s="45"/>
      <c r="QI136" s="45"/>
      <c r="QJ136" s="45"/>
      <c r="QK136" s="45"/>
      <c r="QL136" s="45"/>
      <c r="QM136" s="45"/>
      <c r="QN136" s="45"/>
      <c r="QO136" s="45"/>
      <c r="QP136" s="45"/>
      <c r="QQ136" s="45"/>
      <c r="QR136" s="45"/>
      <c r="QS136" s="45"/>
      <c r="QT136" s="45"/>
      <c r="QU136" s="45"/>
      <c r="QV136" s="45"/>
      <c r="QW136" s="45"/>
      <c r="QX136" s="45"/>
      <c r="QY136" s="45"/>
      <c r="QZ136" s="45"/>
      <c r="RA136" s="45"/>
      <c r="RB136" s="45"/>
      <c r="RC136" s="45"/>
      <c r="RD136" s="45"/>
      <c r="RE136" s="45"/>
      <c r="RF136" s="45"/>
      <c r="RG136" s="45"/>
      <c r="RH136" s="45"/>
      <c r="RI136" s="45"/>
      <c r="RJ136" s="45"/>
      <c r="RK136" s="45"/>
      <c r="RL136" s="45"/>
      <c r="RM136" s="45"/>
      <c r="RN136" s="45"/>
      <c r="RO136" s="45"/>
      <c r="RP136" s="45"/>
      <c r="RQ136" s="45"/>
      <c r="RR136" s="45"/>
      <c r="RS136" s="45"/>
      <c r="RT136" s="45"/>
      <c r="RU136" s="45"/>
      <c r="RV136" s="45"/>
      <c r="RW136" s="45"/>
      <c r="RX136" s="45"/>
      <c r="RY136" s="45"/>
      <c r="RZ136" s="45"/>
      <c r="SA136" s="45"/>
      <c r="SB136" s="45"/>
      <c r="SC136" s="45"/>
      <c r="SD136" s="45"/>
      <c r="SE136" s="45"/>
      <c r="SF136" s="45"/>
      <c r="SG136" s="45"/>
      <c r="SH136" s="45"/>
      <c r="SI136" s="45"/>
      <c r="SJ136" s="45"/>
      <c r="SK136" s="45"/>
      <c r="SL136" s="45"/>
      <c r="SM136" s="45"/>
      <c r="SN136" s="45"/>
      <c r="SO136" s="45"/>
      <c r="SP136" s="45"/>
      <c r="SQ136" s="45"/>
      <c r="SR136" s="45"/>
      <c r="SS136" s="45"/>
      <c r="ST136" s="45"/>
      <c r="SU136" s="45"/>
      <c r="SV136" s="45"/>
      <c r="SW136" s="45"/>
      <c r="SX136" s="45"/>
      <c r="SY136" s="45"/>
      <c r="SZ136" s="45"/>
      <c r="TA136" s="45"/>
      <c r="TB136" s="45"/>
      <c r="TC136" s="45"/>
      <c r="TD136" s="45"/>
      <c r="TE136" s="45"/>
      <c r="TF136" s="45"/>
      <c r="TG136" s="45"/>
      <c r="TH136" s="45"/>
      <c r="TI136" s="45"/>
      <c r="TJ136" s="45"/>
      <c r="TK136" s="45"/>
      <c r="TL136" s="45"/>
      <c r="TM136" s="45"/>
      <c r="TN136" s="45"/>
      <c r="TO136" s="45"/>
      <c r="TP136" s="45"/>
      <c r="TQ136" s="45"/>
      <c r="TR136" s="45"/>
      <c r="TS136" s="45"/>
      <c r="TT136" s="45"/>
      <c r="TU136" s="45"/>
      <c r="TV136" s="45"/>
      <c r="TW136" s="45"/>
      <c r="TX136" s="45"/>
      <c r="TY136" s="45"/>
      <c r="TZ136" s="45"/>
      <c r="UA136" s="45"/>
      <c r="UB136" s="45"/>
      <c r="UC136" s="45"/>
      <c r="UD136" s="45"/>
      <c r="UE136" s="45"/>
    </row>
    <row r="137" spans="1:551" x14ac:dyDescent="0.2">
      <c r="A137" s="49" t="s">
        <v>145</v>
      </c>
      <c r="B137" s="50">
        <v>8.25</v>
      </c>
      <c r="C137" s="50">
        <v>17875.440000000002</v>
      </c>
      <c r="D137" s="52">
        <v>2166.7200000000003</v>
      </c>
      <c r="E137" s="52"/>
      <c r="F137" s="50"/>
      <c r="G137" s="52"/>
      <c r="H137" s="52"/>
      <c r="I137" s="52"/>
      <c r="J137" s="52"/>
      <c r="K137" s="52"/>
      <c r="L137" s="50">
        <f t="shared" si="38"/>
        <v>8.25</v>
      </c>
      <c r="M137" s="50">
        <f t="shared" si="29"/>
        <v>1.1797499999999999</v>
      </c>
      <c r="N137" s="50">
        <f t="shared" si="39"/>
        <v>9.43</v>
      </c>
      <c r="O137" s="52">
        <f t="shared" si="31"/>
        <v>20432.169600000001</v>
      </c>
      <c r="P137" s="45"/>
      <c r="Q137" s="44">
        <f t="shared" si="40"/>
        <v>1.0725</v>
      </c>
      <c r="R137" s="46">
        <f t="shared" si="37"/>
        <v>9.32</v>
      </c>
      <c r="S137" s="45">
        <f t="shared" si="33"/>
        <v>20193.830400000003</v>
      </c>
      <c r="T137" s="45"/>
      <c r="U137" s="45"/>
      <c r="V137" s="44"/>
      <c r="W137" s="44"/>
      <c r="X137" s="44"/>
      <c r="Y137" s="44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</row>
    <row r="138" spans="1:551" x14ac:dyDescent="0.2">
      <c r="A138" t="s">
        <v>146</v>
      </c>
      <c r="B138" s="44">
        <v>18.97</v>
      </c>
      <c r="C138" s="44">
        <v>37.94</v>
      </c>
      <c r="D138" s="45">
        <v>2</v>
      </c>
      <c r="E138" s="45"/>
      <c r="F138" s="44"/>
      <c r="G138" s="45"/>
      <c r="H138" s="45"/>
      <c r="I138" s="45"/>
      <c r="J138" s="45"/>
      <c r="K138" s="45"/>
      <c r="L138" s="44">
        <f t="shared" si="38"/>
        <v>18.97</v>
      </c>
      <c r="M138" s="44">
        <f t="shared" si="29"/>
        <v>2.7127099999999995</v>
      </c>
      <c r="N138" s="44">
        <f t="shared" si="39"/>
        <v>21.68</v>
      </c>
      <c r="O138" s="45">
        <f t="shared" si="31"/>
        <v>43.36</v>
      </c>
      <c r="P138" s="45"/>
      <c r="Q138" s="44">
        <f t="shared" si="40"/>
        <v>2.4661</v>
      </c>
      <c r="R138" s="46">
        <f t="shared" si="37"/>
        <v>21.44</v>
      </c>
      <c r="S138" s="45">
        <f t="shared" si="33"/>
        <v>42.88</v>
      </c>
      <c r="T138" s="45"/>
      <c r="U138" s="45"/>
      <c r="V138" s="44"/>
      <c r="W138" s="44"/>
      <c r="X138" s="44"/>
      <c r="Y138" s="44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  <c r="OB138" s="45"/>
      <c r="OC138" s="45"/>
      <c r="OD138" s="45"/>
      <c r="OE138" s="45"/>
      <c r="OF138" s="45"/>
      <c r="OG138" s="45"/>
      <c r="OH138" s="45"/>
      <c r="OI138" s="45"/>
      <c r="OJ138" s="45"/>
      <c r="OK138" s="45"/>
      <c r="OL138" s="45"/>
      <c r="OM138" s="45"/>
      <c r="ON138" s="45"/>
      <c r="OO138" s="45"/>
      <c r="OP138" s="45"/>
      <c r="OQ138" s="45"/>
      <c r="OR138" s="45"/>
      <c r="OS138" s="45"/>
      <c r="OT138" s="45"/>
      <c r="OU138" s="45"/>
      <c r="OV138" s="45"/>
      <c r="OW138" s="45"/>
      <c r="OX138" s="45"/>
      <c r="OY138" s="45"/>
      <c r="OZ138" s="45"/>
      <c r="PA138" s="45"/>
      <c r="PB138" s="45"/>
      <c r="PC138" s="45"/>
      <c r="PD138" s="45"/>
      <c r="PE138" s="45"/>
      <c r="PF138" s="45"/>
      <c r="PG138" s="45"/>
      <c r="PH138" s="45"/>
      <c r="PI138" s="45"/>
      <c r="PJ138" s="45"/>
      <c r="PK138" s="45"/>
      <c r="PL138" s="45"/>
      <c r="PM138" s="45"/>
      <c r="PN138" s="45"/>
      <c r="PO138" s="45"/>
      <c r="PP138" s="45"/>
      <c r="PQ138" s="45"/>
      <c r="PR138" s="45"/>
      <c r="PS138" s="45"/>
      <c r="PT138" s="45"/>
      <c r="PU138" s="45"/>
      <c r="PV138" s="45"/>
      <c r="PW138" s="45"/>
      <c r="PX138" s="45"/>
      <c r="PY138" s="45"/>
      <c r="PZ138" s="45"/>
      <c r="QA138" s="45"/>
      <c r="QB138" s="45"/>
      <c r="QC138" s="45"/>
      <c r="QD138" s="45"/>
      <c r="QE138" s="45"/>
      <c r="QF138" s="45"/>
      <c r="QG138" s="45"/>
      <c r="QH138" s="45"/>
      <c r="QI138" s="45"/>
      <c r="QJ138" s="45"/>
      <c r="QK138" s="45"/>
      <c r="QL138" s="45"/>
      <c r="QM138" s="45"/>
      <c r="QN138" s="45"/>
      <c r="QO138" s="45"/>
      <c r="QP138" s="45"/>
      <c r="QQ138" s="45"/>
      <c r="QR138" s="45"/>
      <c r="QS138" s="45"/>
      <c r="QT138" s="45"/>
      <c r="QU138" s="45"/>
      <c r="QV138" s="45"/>
      <c r="QW138" s="45"/>
      <c r="QX138" s="45"/>
      <c r="QY138" s="45"/>
      <c r="QZ138" s="45"/>
      <c r="RA138" s="45"/>
      <c r="RB138" s="45"/>
      <c r="RC138" s="45"/>
      <c r="RD138" s="45"/>
      <c r="RE138" s="45"/>
      <c r="RF138" s="45"/>
      <c r="RG138" s="45"/>
      <c r="RH138" s="45"/>
      <c r="RI138" s="45"/>
      <c r="RJ138" s="45"/>
      <c r="RK138" s="45"/>
      <c r="RL138" s="45"/>
      <c r="RM138" s="45"/>
      <c r="RN138" s="45"/>
      <c r="RO138" s="45"/>
      <c r="RP138" s="45"/>
      <c r="RQ138" s="45"/>
      <c r="RR138" s="45"/>
      <c r="RS138" s="45"/>
      <c r="RT138" s="45"/>
      <c r="RU138" s="45"/>
      <c r="RV138" s="45"/>
      <c r="RW138" s="45"/>
      <c r="RX138" s="45"/>
      <c r="RY138" s="45"/>
      <c r="RZ138" s="45"/>
      <c r="SA138" s="45"/>
      <c r="SB138" s="45"/>
      <c r="SC138" s="45"/>
      <c r="SD138" s="45"/>
      <c r="SE138" s="45"/>
      <c r="SF138" s="45"/>
      <c r="SG138" s="45"/>
      <c r="SH138" s="45"/>
      <c r="SI138" s="45"/>
      <c r="SJ138" s="45"/>
      <c r="SK138" s="45"/>
      <c r="SL138" s="45"/>
      <c r="SM138" s="45"/>
      <c r="SN138" s="45"/>
      <c r="SO138" s="45"/>
      <c r="SP138" s="45"/>
      <c r="SQ138" s="45"/>
      <c r="SR138" s="45"/>
      <c r="SS138" s="45"/>
      <c r="ST138" s="45"/>
      <c r="SU138" s="45"/>
      <c r="SV138" s="45"/>
      <c r="SW138" s="45"/>
      <c r="SX138" s="45"/>
      <c r="SY138" s="45"/>
      <c r="SZ138" s="45"/>
      <c r="TA138" s="45"/>
      <c r="TB138" s="45"/>
      <c r="TC138" s="45"/>
      <c r="TD138" s="45"/>
      <c r="TE138" s="45"/>
      <c r="TF138" s="45"/>
      <c r="TG138" s="45"/>
      <c r="TH138" s="45"/>
      <c r="TI138" s="45"/>
      <c r="TJ138" s="45"/>
      <c r="TK138" s="45"/>
      <c r="TL138" s="45"/>
      <c r="TM138" s="45"/>
      <c r="TN138" s="45"/>
      <c r="TO138" s="45"/>
      <c r="TP138" s="45"/>
      <c r="TQ138" s="45"/>
      <c r="TR138" s="45"/>
      <c r="TS138" s="45"/>
      <c r="TT138" s="45"/>
      <c r="TU138" s="45"/>
      <c r="TV138" s="45"/>
      <c r="TW138" s="45"/>
      <c r="TX138" s="45"/>
      <c r="TY138" s="45"/>
      <c r="TZ138" s="45"/>
      <c r="UA138" s="45"/>
      <c r="UB138" s="45"/>
      <c r="UC138" s="45"/>
      <c r="UD138" s="45"/>
      <c r="UE138" s="45"/>
    </row>
    <row r="139" spans="1:551" x14ac:dyDescent="0.2">
      <c r="A139" t="s">
        <v>109</v>
      </c>
      <c r="B139" s="44">
        <v>50.88</v>
      </c>
      <c r="C139" s="44">
        <v>50.88</v>
      </c>
      <c r="D139" s="45">
        <v>1</v>
      </c>
      <c r="E139" s="45"/>
      <c r="F139" s="44"/>
      <c r="G139" s="45"/>
      <c r="H139" s="45"/>
      <c r="I139" s="45"/>
      <c r="J139" s="45"/>
      <c r="K139" s="45"/>
      <c r="L139" s="44">
        <f t="shared" si="38"/>
        <v>50.88</v>
      </c>
      <c r="M139" s="44">
        <f t="shared" si="29"/>
        <v>7.2758399999999996</v>
      </c>
      <c r="N139" s="44">
        <f t="shared" si="39"/>
        <v>58.16</v>
      </c>
      <c r="O139" s="45">
        <f t="shared" si="31"/>
        <v>58.16</v>
      </c>
      <c r="P139" s="45"/>
      <c r="Q139" s="44">
        <f t="shared" si="40"/>
        <v>6.6144000000000007</v>
      </c>
      <c r="R139" s="46">
        <f t="shared" si="37"/>
        <v>57.49</v>
      </c>
      <c r="S139" s="45">
        <f t="shared" si="33"/>
        <v>57.49</v>
      </c>
      <c r="T139" s="45"/>
      <c r="U139" s="45"/>
      <c r="V139" s="44"/>
      <c r="W139" s="44"/>
      <c r="X139" s="44"/>
      <c r="Y139" s="44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  <c r="LL139" s="45"/>
      <c r="LM139" s="45"/>
      <c r="LN139" s="45"/>
      <c r="LO139" s="45"/>
      <c r="LP139" s="45"/>
      <c r="LQ139" s="45"/>
      <c r="LR139" s="45"/>
      <c r="LS139" s="45"/>
      <c r="LT139" s="45"/>
      <c r="LU139" s="45"/>
      <c r="LV139" s="45"/>
      <c r="LW139" s="45"/>
      <c r="LX139" s="45"/>
      <c r="LY139" s="45"/>
      <c r="LZ139" s="45"/>
      <c r="MA139" s="45"/>
      <c r="MB139" s="45"/>
      <c r="MC139" s="45"/>
      <c r="MD139" s="45"/>
      <c r="ME139" s="45"/>
      <c r="MF139" s="45"/>
      <c r="MG139" s="45"/>
      <c r="MH139" s="45"/>
      <c r="MI139" s="45"/>
      <c r="MJ139" s="45"/>
      <c r="MK139" s="45"/>
      <c r="ML139" s="45"/>
      <c r="MM139" s="45"/>
      <c r="MN139" s="45"/>
      <c r="MO139" s="45"/>
      <c r="MP139" s="45"/>
      <c r="MQ139" s="45"/>
      <c r="MR139" s="45"/>
      <c r="MS139" s="45"/>
      <c r="MT139" s="45"/>
      <c r="MU139" s="45"/>
      <c r="MV139" s="45"/>
      <c r="MW139" s="45"/>
      <c r="MX139" s="45"/>
      <c r="MY139" s="45"/>
      <c r="MZ139" s="45"/>
      <c r="NA139" s="45"/>
      <c r="NB139" s="45"/>
      <c r="NC139" s="45"/>
      <c r="ND139" s="45"/>
      <c r="NE139" s="45"/>
      <c r="NF139" s="45"/>
      <c r="NG139" s="45"/>
      <c r="NH139" s="45"/>
      <c r="NI139" s="45"/>
      <c r="NJ139" s="45"/>
      <c r="NK139" s="45"/>
      <c r="NL139" s="45"/>
      <c r="NM139" s="45"/>
      <c r="NN139" s="45"/>
      <c r="NO139" s="45"/>
      <c r="NP139" s="45"/>
      <c r="NQ139" s="45"/>
      <c r="NR139" s="45"/>
      <c r="NS139" s="45"/>
      <c r="NT139" s="45"/>
      <c r="NU139" s="45"/>
      <c r="NV139" s="45"/>
      <c r="NW139" s="45"/>
      <c r="NX139" s="45"/>
      <c r="NY139" s="45"/>
      <c r="NZ139" s="45"/>
      <c r="OA139" s="45"/>
      <c r="OB139" s="45"/>
      <c r="OC139" s="45"/>
      <c r="OD139" s="45"/>
      <c r="OE139" s="45"/>
      <c r="OF139" s="45"/>
      <c r="OG139" s="45"/>
      <c r="OH139" s="45"/>
      <c r="OI139" s="45"/>
      <c r="OJ139" s="45"/>
      <c r="OK139" s="45"/>
      <c r="OL139" s="45"/>
      <c r="OM139" s="45"/>
      <c r="ON139" s="45"/>
      <c r="OO139" s="45"/>
      <c r="OP139" s="45"/>
      <c r="OQ139" s="45"/>
      <c r="OR139" s="45"/>
      <c r="OS139" s="45"/>
      <c r="OT139" s="45"/>
      <c r="OU139" s="45"/>
      <c r="OV139" s="45"/>
      <c r="OW139" s="45"/>
      <c r="OX139" s="45"/>
      <c r="OY139" s="45"/>
      <c r="OZ139" s="45"/>
      <c r="PA139" s="45"/>
      <c r="PB139" s="45"/>
      <c r="PC139" s="45"/>
      <c r="PD139" s="45"/>
      <c r="PE139" s="45"/>
      <c r="PF139" s="45"/>
      <c r="PG139" s="45"/>
      <c r="PH139" s="45"/>
      <c r="PI139" s="45"/>
      <c r="PJ139" s="45"/>
      <c r="PK139" s="45"/>
      <c r="PL139" s="45"/>
      <c r="PM139" s="45"/>
      <c r="PN139" s="45"/>
      <c r="PO139" s="45"/>
      <c r="PP139" s="45"/>
      <c r="PQ139" s="45"/>
      <c r="PR139" s="45"/>
      <c r="PS139" s="45"/>
      <c r="PT139" s="45"/>
      <c r="PU139" s="45"/>
      <c r="PV139" s="45"/>
      <c r="PW139" s="45"/>
      <c r="PX139" s="45"/>
      <c r="PY139" s="45"/>
      <c r="PZ139" s="45"/>
      <c r="QA139" s="45"/>
      <c r="QB139" s="45"/>
      <c r="QC139" s="45"/>
      <c r="QD139" s="45"/>
      <c r="QE139" s="45"/>
      <c r="QF139" s="45"/>
      <c r="QG139" s="45"/>
      <c r="QH139" s="45"/>
      <c r="QI139" s="45"/>
      <c r="QJ139" s="45"/>
      <c r="QK139" s="45"/>
      <c r="QL139" s="45"/>
      <c r="QM139" s="45"/>
      <c r="QN139" s="45"/>
      <c r="QO139" s="45"/>
      <c r="QP139" s="45"/>
      <c r="QQ139" s="45"/>
      <c r="QR139" s="45"/>
      <c r="QS139" s="45"/>
      <c r="QT139" s="45"/>
      <c r="QU139" s="45"/>
      <c r="QV139" s="45"/>
      <c r="QW139" s="45"/>
      <c r="QX139" s="45"/>
      <c r="QY139" s="45"/>
      <c r="QZ139" s="45"/>
      <c r="RA139" s="45"/>
      <c r="RB139" s="45"/>
      <c r="RC139" s="45"/>
      <c r="RD139" s="45"/>
      <c r="RE139" s="45"/>
      <c r="RF139" s="45"/>
      <c r="RG139" s="45"/>
      <c r="RH139" s="45"/>
      <c r="RI139" s="45"/>
      <c r="RJ139" s="45"/>
      <c r="RK139" s="45"/>
      <c r="RL139" s="45"/>
      <c r="RM139" s="45"/>
      <c r="RN139" s="45"/>
      <c r="RO139" s="45"/>
      <c r="RP139" s="45"/>
      <c r="RQ139" s="45"/>
      <c r="RR139" s="45"/>
      <c r="RS139" s="45"/>
      <c r="RT139" s="45"/>
      <c r="RU139" s="45"/>
      <c r="RV139" s="45"/>
      <c r="RW139" s="45"/>
      <c r="RX139" s="45"/>
      <c r="RY139" s="45"/>
      <c r="RZ139" s="45"/>
      <c r="SA139" s="45"/>
      <c r="SB139" s="45"/>
      <c r="SC139" s="45"/>
      <c r="SD139" s="45"/>
      <c r="SE139" s="45"/>
      <c r="SF139" s="45"/>
      <c r="SG139" s="45"/>
      <c r="SH139" s="45"/>
      <c r="SI139" s="45"/>
      <c r="SJ139" s="45"/>
      <c r="SK139" s="45"/>
      <c r="SL139" s="45"/>
      <c r="SM139" s="45"/>
      <c r="SN139" s="45"/>
      <c r="SO139" s="45"/>
      <c r="SP139" s="45"/>
      <c r="SQ139" s="45"/>
      <c r="SR139" s="45"/>
      <c r="SS139" s="45"/>
      <c r="ST139" s="45"/>
      <c r="SU139" s="45"/>
      <c r="SV139" s="45"/>
      <c r="SW139" s="45"/>
      <c r="SX139" s="45"/>
      <c r="SY139" s="45"/>
      <c r="SZ139" s="45"/>
      <c r="TA139" s="45"/>
      <c r="TB139" s="45"/>
      <c r="TC139" s="45"/>
      <c r="TD139" s="45"/>
      <c r="TE139" s="45"/>
      <c r="TF139" s="45"/>
      <c r="TG139" s="45"/>
      <c r="TH139" s="45"/>
      <c r="TI139" s="45"/>
      <c r="TJ139" s="45"/>
      <c r="TK139" s="45"/>
      <c r="TL139" s="45"/>
      <c r="TM139" s="45"/>
      <c r="TN139" s="45"/>
      <c r="TO139" s="45"/>
      <c r="TP139" s="45"/>
      <c r="TQ139" s="45"/>
      <c r="TR139" s="45"/>
      <c r="TS139" s="45"/>
      <c r="TT139" s="45"/>
      <c r="TU139" s="45"/>
      <c r="TV139" s="45"/>
      <c r="TW139" s="45"/>
      <c r="TX139" s="45"/>
      <c r="TY139" s="45"/>
      <c r="TZ139" s="45"/>
      <c r="UA139" s="45"/>
      <c r="UB139" s="45"/>
      <c r="UC139" s="45"/>
      <c r="UD139" s="45"/>
      <c r="UE139" s="45"/>
    </row>
    <row r="140" spans="1:551" x14ac:dyDescent="0.2">
      <c r="A140" t="s">
        <v>147</v>
      </c>
      <c r="B140" s="44">
        <v>21.29</v>
      </c>
      <c r="C140" s="44">
        <v>21.29</v>
      </c>
      <c r="D140" s="45">
        <v>1</v>
      </c>
      <c r="E140" s="45"/>
      <c r="F140" s="44"/>
      <c r="G140" s="45"/>
      <c r="H140" s="45"/>
      <c r="I140" s="45"/>
      <c r="J140" s="45"/>
      <c r="K140" s="45"/>
      <c r="L140" s="44">
        <f t="shared" si="38"/>
        <v>21.29</v>
      </c>
      <c r="M140" s="44">
        <f t="shared" si="29"/>
        <v>3.0444699999999996</v>
      </c>
      <c r="N140" s="44">
        <f t="shared" si="39"/>
        <v>24.33</v>
      </c>
      <c r="O140" s="45">
        <f t="shared" si="31"/>
        <v>24.33</v>
      </c>
      <c r="P140" s="45"/>
      <c r="Q140" s="44">
        <f t="shared" si="40"/>
        <v>2.7677</v>
      </c>
      <c r="R140" s="46">
        <f t="shared" si="37"/>
        <v>24.06</v>
      </c>
      <c r="S140" s="45">
        <f t="shared" si="33"/>
        <v>24.06</v>
      </c>
      <c r="T140" s="45"/>
      <c r="U140" s="45"/>
      <c r="V140" s="44"/>
      <c r="W140" s="44"/>
      <c r="X140" s="44"/>
      <c r="Y140" s="44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  <c r="LL140" s="45"/>
      <c r="LM140" s="45"/>
      <c r="LN140" s="45"/>
      <c r="LO140" s="45"/>
      <c r="LP140" s="45"/>
      <c r="LQ140" s="45"/>
      <c r="LR140" s="45"/>
      <c r="LS140" s="45"/>
      <c r="LT140" s="45"/>
      <c r="LU140" s="45"/>
      <c r="LV140" s="45"/>
      <c r="LW140" s="45"/>
      <c r="LX140" s="45"/>
      <c r="LY140" s="45"/>
      <c r="LZ140" s="45"/>
      <c r="MA140" s="45"/>
      <c r="MB140" s="45"/>
      <c r="MC140" s="45"/>
      <c r="MD140" s="45"/>
      <c r="ME140" s="45"/>
      <c r="MF140" s="45"/>
      <c r="MG140" s="45"/>
      <c r="MH140" s="45"/>
      <c r="MI140" s="45"/>
      <c r="MJ140" s="45"/>
      <c r="MK140" s="45"/>
      <c r="ML140" s="45"/>
      <c r="MM140" s="45"/>
      <c r="MN140" s="45"/>
      <c r="MO140" s="45"/>
      <c r="MP140" s="45"/>
      <c r="MQ140" s="45"/>
      <c r="MR140" s="45"/>
      <c r="MS140" s="45"/>
      <c r="MT140" s="45"/>
      <c r="MU140" s="45"/>
      <c r="MV140" s="45"/>
      <c r="MW140" s="45"/>
      <c r="MX140" s="45"/>
      <c r="MY140" s="45"/>
      <c r="MZ140" s="45"/>
      <c r="NA140" s="45"/>
      <c r="NB140" s="45"/>
      <c r="NC140" s="45"/>
      <c r="ND140" s="45"/>
      <c r="NE140" s="45"/>
      <c r="NF140" s="45"/>
      <c r="NG140" s="45"/>
      <c r="NH140" s="45"/>
      <c r="NI140" s="45"/>
      <c r="NJ140" s="45"/>
      <c r="NK140" s="45"/>
      <c r="NL140" s="45"/>
      <c r="NM140" s="45"/>
      <c r="NN140" s="45"/>
      <c r="NO140" s="45"/>
      <c r="NP140" s="45"/>
      <c r="NQ140" s="45"/>
      <c r="NR140" s="45"/>
      <c r="NS140" s="45"/>
      <c r="NT140" s="45"/>
      <c r="NU140" s="45"/>
      <c r="NV140" s="45"/>
      <c r="NW140" s="45"/>
      <c r="NX140" s="45"/>
      <c r="NY140" s="45"/>
      <c r="NZ140" s="45"/>
      <c r="OA140" s="45"/>
      <c r="OB140" s="45"/>
      <c r="OC140" s="45"/>
      <c r="OD140" s="45"/>
      <c r="OE140" s="45"/>
      <c r="OF140" s="45"/>
      <c r="OG140" s="45"/>
      <c r="OH140" s="45"/>
      <c r="OI140" s="45"/>
      <c r="OJ140" s="45"/>
      <c r="OK140" s="45"/>
      <c r="OL140" s="45"/>
      <c r="OM140" s="45"/>
      <c r="ON140" s="45"/>
      <c r="OO140" s="45"/>
      <c r="OP140" s="45"/>
      <c r="OQ140" s="45"/>
      <c r="OR140" s="45"/>
      <c r="OS140" s="45"/>
      <c r="OT140" s="45"/>
      <c r="OU140" s="45"/>
      <c r="OV140" s="45"/>
      <c r="OW140" s="45"/>
      <c r="OX140" s="45"/>
      <c r="OY140" s="45"/>
      <c r="OZ140" s="45"/>
      <c r="PA140" s="45"/>
      <c r="PB140" s="45"/>
      <c r="PC140" s="45"/>
      <c r="PD140" s="45"/>
      <c r="PE140" s="45"/>
      <c r="PF140" s="45"/>
      <c r="PG140" s="45"/>
      <c r="PH140" s="45"/>
      <c r="PI140" s="45"/>
      <c r="PJ140" s="45"/>
      <c r="PK140" s="45"/>
      <c r="PL140" s="45"/>
      <c r="PM140" s="45"/>
      <c r="PN140" s="45"/>
      <c r="PO140" s="45"/>
      <c r="PP140" s="45"/>
      <c r="PQ140" s="45"/>
      <c r="PR140" s="45"/>
      <c r="PS140" s="45"/>
      <c r="PT140" s="45"/>
      <c r="PU140" s="45"/>
      <c r="PV140" s="45"/>
      <c r="PW140" s="45"/>
      <c r="PX140" s="45"/>
      <c r="PY140" s="45"/>
      <c r="PZ140" s="45"/>
      <c r="QA140" s="45"/>
      <c r="QB140" s="45"/>
      <c r="QC140" s="45"/>
      <c r="QD140" s="45"/>
      <c r="QE140" s="45"/>
      <c r="QF140" s="45"/>
      <c r="QG140" s="45"/>
      <c r="QH140" s="45"/>
      <c r="QI140" s="45"/>
      <c r="QJ140" s="45"/>
      <c r="QK140" s="45"/>
      <c r="QL140" s="45"/>
      <c r="QM140" s="45"/>
      <c r="QN140" s="45"/>
      <c r="QO140" s="45"/>
      <c r="QP140" s="45"/>
      <c r="QQ140" s="45"/>
      <c r="QR140" s="45"/>
      <c r="QS140" s="45"/>
      <c r="QT140" s="45"/>
      <c r="QU140" s="45"/>
      <c r="QV140" s="45"/>
      <c r="QW140" s="45"/>
      <c r="QX140" s="45"/>
      <c r="QY140" s="45"/>
      <c r="QZ140" s="45"/>
      <c r="RA140" s="45"/>
      <c r="RB140" s="45"/>
      <c r="RC140" s="45"/>
      <c r="RD140" s="45"/>
      <c r="RE140" s="45"/>
      <c r="RF140" s="45"/>
      <c r="RG140" s="45"/>
      <c r="RH140" s="45"/>
      <c r="RI140" s="45"/>
      <c r="RJ140" s="45"/>
      <c r="RK140" s="45"/>
      <c r="RL140" s="45"/>
      <c r="RM140" s="45"/>
      <c r="RN140" s="45"/>
      <c r="RO140" s="45"/>
      <c r="RP140" s="45"/>
      <c r="RQ140" s="45"/>
      <c r="RR140" s="45"/>
      <c r="RS140" s="45"/>
      <c r="RT140" s="45"/>
      <c r="RU140" s="45"/>
      <c r="RV140" s="45"/>
      <c r="RW140" s="45"/>
      <c r="RX140" s="45"/>
      <c r="RY140" s="45"/>
      <c r="RZ140" s="45"/>
      <c r="SA140" s="45"/>
      <c r="SB140" s="45"/>
      <c r="SC140" s="45"/>
      <c r="SD140" s="45"/>
      <c r="SE140" s="45"/>
      <c r="SF140" s="45"/>
      <c r="SG140" s="45"/>
      <c r="SH140" s="45"/>
      <c r="SI140" s="45"/>
      <c r="SJ140" s="45"/>
      <c r="SK140" s="45"/>
      <c r="SL140" s="45"/>
      <c r="SM140" s="45"/>
      <c r="SN140" s="45"/>
      <c r="SO140" s="45"/>
      <c r="SP140" s="45"/>
      <c r="SQ140" s="45"/>
      <c r="SR140" s="45"/>
      <c r="SS140" s="45"/>
      <c r="ST140" s="45"/>
      <c r="SU140" s="45"/>
      <c r="SV140" s="45"/>
      <c r="SW140" s="45"/>
      <c r="SX140" s="45"/>
      <c r="SY140" s="45"/>
      <c r="SZ140" s="45"/>
      <c r="TA140" s="45"/>
      <c r="TB140" s="45"/>
      <c r="TC140" s="45"/>
      <c r="TD140" s="45"/>
      <c r="TE140" s="45"/>
      <c r="TF140" s="45"/>
      <c r="TG140" s="45"/>
      <c r="TH140" s="45"/>
      <c r="TI140" s="45"/>
      <c r="TJ140" s="45"/>
      <c r="TK140" s="45"/>
      <c r="TL140" s="45"/>
      <c r="TM140" s="45"/>
      <c r="TN140" s="45"/>
      <c r="TO140" s="45"/>
      <c r="TP140" s="45"/>
      <c r="TQ140" s="45"/>
      <c r="TR140" s="45"/>
      <c r="TS140" s="45"/>
      <c r="TT140" s="45"/>
      <c r="TU140" s="45"/>
      <c r="TV140" s="45"/>
      <c r="TW140" s="45"/>
      <c r="TX140" s="45"/>
      <c r="TY140" s="45"/>
      <c r="TZ140" s="45"/>
      <c r="UA140" s="45"/>
      <c r="UB140" s="45"/>
      <c r="UC140" s="45"/>
      <c r="UD140" s="45"/>
      <c r="UE140" s="45"/>
    </row>
    <row r="141" spans="1:551" x14ac:dyDescent="0.2">
      <c r="A141" t="s">
        <v>148</v>
      </c>
      <c r="B141" s="44">
        <v>91.23</v>
      </c>
      <c r="C141" s="44">
        <v>2453.2400000000002</v>
      </c>
      <c r="D141" s="45">
        <v>26.890715773320181</v>
      </c>
      <c r="E141" s="45"/>
      <c r="F141" s="44"/>
      <c r="G141" s="45"/>
      <c r="H141" s="45"/>
      <c r="I141" s="45"/>
      <c r="J141" s="45"/>
      <c r="K141" s="45"/>
      <c r="L141" s="44">
        <f t="shared" si="38"/>
        <v>91.23</v>
      </c>
      <c r="M141" s="44">
        <f t="shared" si="29"/>
        <v>13.04589</v>
      </c>
      <c r="N141" s="44">
        <f t="shared" si="39"/>
        <v>104.28</v>
      </c>
      <c r="O141" s="45">
        <f t="shared" si="31"/>
        <v>2804.1638408418285</v>
      </c>
      <c r="P141" s="45"/>
      <c r="Q141" s="44">
        <f t="shared" si="40"/>
        <v>11.859900000000001</v>
      </c>
      <c r="R141" s="46">
        <f t="shared" si="37"/>
        <v>103.09</v>
      </c>
      <c r="S141" s="45">
        <f t="shared" si="33"/>
        <v>2772.1638890715776</v>
      </c>
      <c r="T141" s="45"/>
      <c r="U141" s="45"/>
      <c r="V141" s="44"/>
      <c r="W141" s="44"/>
      <c r="X141" s="44"/>
      <c r="Y141" s="44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45"/>
      <c r="LS141" s="45"/>
      <c r="LT141" s="45"/>
      <c r="LU141" s="45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45"/>
      <c r="MG141" s="45"/>
      <c r="MH141" s="45"/>
      <c r="MI141" s="45"/>
      <c r="MJ141" s="45"/>
      <c r="MK141" s="45"/>
      <c r="ML141" s="45"/>
      <c r="MM141" s="45"/>
      <c r="MN141" s="45"/>
      <c r="MO141" s="45"/>
      <c r="MP141" s="45"/>
      <c r="MQ141" s="45"/>
      <c r="MR141" s="45"/>
      <c r="MS141" s="45"/>
      <c r="MT141" s="45"/>
      <c r="MU141" s="45"/>
      <c r="MV141" s="45"/>
      <c r="MW141" s="45"/>
      <c r="MX141" s="45"/>
      <c r="MY141" s="45"/>
      <c r="MZ141" s="45"/>
      <c r="NA141" s="45"/>
      <c r="NB141" s="45"/>
      <c r="NC141" s="45"/>
      <c r="ND141" s="45"/>
      <c r="NE141" s="45"/>
      <c r="NF141" s="45"/>
      <c r="NG141" s="45"/>
      <c r="NH141" s="45"/>
      <c r="NI141" s="45"/>
      <c r="NJ141" s="45"/>
      <c r="NK141" s="45"/>
      <c r="NL141" s="45"/>
      <c r="NM141" s="45"/>
      <c r="NN141" s="45"/>
      <c r="NO141" s="45"/>
      <c r="NP141" s="45"/>
      <c r="NQ141" s="45"/>
      <c r="NR141" s="45"/>
      <c r="NS141" s="45"/>
      <c r="NT141" s="45"/>
      <c r="NU141" s="45"/>
      <c r="NV141" s="45"/>
      <c r="NW141" s="45"/>
      <c r="NX141" s="45"/>
      <c r="NY141" s="45"/>
      <c r="NZ141" s="45"/>
      <c r="OA141" s="45"/>
      <c r="OB141" s="45"/>
      <c r="OC141" s="45"/>
      <c r="OD141" s="45"/>
      <c r="OE141" s="45"/>
      <c r="OF141" s="45"/>
      <c r="OG141" s="45"/>
      <c r="OH141" s="45"/>
      <c r="OI141" s="45"/>
      <c r="OJ141" s="45"/>
      <c r="OK141" s="45"/>
      <c r="OL141" s="45"/>
      <c r="OM141" s="45"/>
      <c r="ON141" s="45"/>
      <c r="OO141" s="45"/>
      <c r="OP141" s="45"/>
      <c r="OQ141" s="45"/>
      <c r="OR141" s="45"/>
      <c r="OS141" s="45"/>
      <c r="OT141" s="45"/>
      <c r="OU141" s="45"/>
      <c r="OV141" s="45"/>
      <c r="OW141" s="45"/>
      <c r="OX141" s="45"/>
      <c r="OY141" s="45"/>
      <c r="OZ141" s="45"/>
      <c r="PA141" s="45"/>
      <c r="PB141" s="45"/>
      <c r="PC141" s="45"/>
      <c r="PD141" s="45"/>
      <c r="PE141" s="45"/>
      <c r="PF141" s="45"/>
      <c r="PG141" s="45"/>
      <c r="PH141" s="45"/>
      <c r="PI141" s="45"/>
      <c r="PJ141" s="45"/>
      <c r="PK141" s="45"/>
      <c r="PL141" s="45"/>
      <c r="PM141" s="45"/>
      <c r="PN141" s="45"/>
      <c r="PO141" s="45"/>
      <c r="PP141" s="45"/>
      <c r="PQ141" s="45"/>
      <c r="PR141" s="45"/>
      <c r="PS141" s="45"/>
      <c r="PT141" s="45"/>
      <c r="PU141" s="45"/>
      <c r="PV141" s="45"/>
      <c r="PW141" s="45"/>
      <c r="PX141" s="45"/>
      <c r="PY141" s="45"/>
      <c r="PZ141" s="45"/>
      <c r="QA141" s="45"/>
      <c r="QB141" s="45"/>
      <c r="QC141" s="45"/>
      <c r="QD141" s="45"/>
      <c r="QE141" s="45"/>
      <c r="QF141" s="45"/>
      <c r="QG141" s="45"/>
      <c r="QH141" s="45"/>
      <c r="QI141" s="45"/>
      <c r="QJ141" s="45"/>
      <c r="QK141" s="45"/>
      <c r="QL141" s="45"/>
      <c r="QM141" s="45"/>
      <c r="QN141" s="45"/>
      <c r="QO141" s="45"/>
      <c r="QP141" s="45"/>
      <c r="QQ141" s="45"/>
      <c r="QR141" s="45"/>
      <c r="QS141" s="45"/>
      <c r="QT141" s="45"/>
      <c r="QU141" s="45"/>
      <c r="QV141" s="45"/>
      <c r="QW141" s="45"/>
      <c r="QX141" s="45"/>
      <c r="QY141" s="45"/>
      <c r="QZ141" s="45"/>
      <c r="RA141" s="45"/>
      <c r="RB141" s="45"/>
      <c r="RC141" s="45"/>
      <c r="RD141" s="45"/>
      <c r="RE141" s="45"/>
      <c r="RF141" s="45"/>
      <c r="RG141" s="45"/>
      <c r="RH141" s="45"/>
      <c r="RI141" s="45"/>
      <c r="RJ141" s="45"/>
      <c r="RK141" s="45"/>
      <c r="RL141" s="45"/>
      <c r="RM141" s="45"/>
      <c r="RN141" s="45"/>
      <c r="RO141" s="45"/>
      <c r="RP141" s="45"/>
      <c r="RQ141" s="45"/>
      <c r="RR141" s="45"/>
      <c r="RS141" s="45"/>
      <c r="RT141" s="45"/>
      <c r="RU141" s="45"/>
      <c r="RV141" s="45"/>
      <c r="RW141" s="45"/>
      <c r="RX141" s="45"/>
      <c r="RY141" s="45"/>
      <c r="RZ141" s="45"/>
      <c r="SA141" s="45"/>
      <c r="SB141" s="45"/>
      <c r="SC141" s="45"/>
      <c r="SD141" s="45"/>
      <c r="SE141" s="45"/>
      <c r="SF141" s="45"/>
      <c r="SG141" s="45"/>
      <c r="SH141" s="45"/>
      <c r="SI141" s="45"/>
      <c r="SJ141" s="45"/>
      <c r="SK141" s="45"/>
      <c r="SL141" s="45"/>
      <c r="SM141" s="45"/>
      <c r="SN141" s="45"/>
      <c r="SO141" s="45"/>
      <c r="SP141" s="45"/>
      <c r="SQ141" s="45"/>
      <c r="SR141" s="45"/>
      <c r="SS141" s="45"/>
      <c r="ST141" s="45"/>
      <c r="SU141" s="45"/>
      <c r="SV141" s="45"/>
      <c r="SW141" s="45"/>
      <c r="SX141" s="45"/>
      <c r="SY141" s="45"/>
      <c r="SZ141" s="45"/>
      <c r="TA141" s="45"/>
      <c r="TB141" s="45"/>
      <c r="TC141" s="45"/>
      <c r="TD141" s="45"/>
      <c r="TE141" s="45"/>
      <c r="TF141" s="45"/>
      <c r="TG141" s="45"/>
      <c r="TH141" s="45"/>
      <c r="TI141" s="45"/>
      <c r="TJ141" s="45"/>
      <c r="TK141" s="45"/>
      <c r="TL141" s="45"/>
      <c r="TM141" s="45"/>
      <c r="TN141" s="45"/>
      <c r="TO141" s="45"/>
      <c r="TP141" s="45"/>
      <c r="TQ141" s="45"/>
      <c r="TR141" s="45"/>
      <c r="TS141" s="45"/>
      <c r="TT141" s="45"/>
      <c r="TU141" s="45"/>
      <c r="TV141" s="45"/>
      <c r="TW141" s="45"/>
      <c r="TX141" s="45"/>
      <c r="TY141" s="45"/>
      <c r="TZ141" s="45"/>
      <c r="UA141" s="45"/>
      <c r="UB141" s="45"/>
      <c r="UC141" s="45"/>
      <c r="UD141" s="45"/>
      <c r="UE141" s="45"/>
    </row>
    <row r="142" spans="1:551" x14ac:dyDescent="0.2">
      <c r="A142" t="s">
        <v>149</v>
      </c>
      <c r="B142" s="44">
        <v>32</v>
      </c>
      <c r="C142" s="44">
        <v>35.340000000000003</v>
      </c>
      <c r="D142" s="45">
        <v>1.1043750000000001</v>
      </c>
      <c r="E142" s="45"/>
      <c r="F142" s="44"/>
      <c r="G142" s="45"/>
      <c r="H142" s="45"/>
      <c r="I142" s="45"/>
      <c r="J142" s="45"/>
      <c r="K142" s="45"/>
      <c r="L142" s="44">
        <f t="shared" si="38"/>
        <v>32</v>
      </c>
      <c r="M142" s="44">
        <f t="shared" si="29"/>
        <v>4.5759999999999996</v>
      </c>
      <c r="N142" s="44">
        <f t="shared" si="39"/>
        <v>36.58</v>
      </c>
      <c r="O142" s="45">
        <f t="shared" si="31"/>
        <v>40.398037500000001</v>
      </c>
      <c r="P142" s="45"/>
      <c r="Q142" s="44">
        <f t="shared" si="40"/>
        <v>4.16</v>
      </c>
      <c r="R142" s="46">
        <f t="shared" si="37"/>
        <v>36.159999999999997</v>
      </c>
      <c r="S142" s="45">
        <f t="shared" si="33"/>
        <v>39.934199999999997</v>
      </c>
      <c r="T142" s="45"/>
      <c r="U142" s="45"/>
      <c r="V142" s="44"/>
      <c r="W142" s="44"/>
      <c r="X142" s="44"/>
      <c r="Y142" s="44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  <c r="LL142" s="45"/>
      <c r="LM142" s="45"/>
      <c r="LN142" s="45"/>
      <c r="LO142" s="45"/>
      <c r="LP142" s="45"/>
      <c r="LQ142" s="45"/>
      <c r="LR142" s="45"/>
      <c r="LS142" s="45"/>
      <c r="LT142" s="45"/>
      <c r="LU142" s="45"/>
      <c r="LV142" s="45"/>
      <c r="LW142" s="45"/>
      <c r="LX142" s="45"/>
      <c r="LY142" s="45"/>
      <c r="LZ142" s="45"/>
      <c r="MA142" s="45"/>
      <c r="MB142" s="45"/>
      <c r="MC142" s="45"/>
      <c r="MD142" s="45"/>
      <c r="ME142" s="45"/>
      <c r="MF142" s="45"/>
      <c r="MG142" s="45"/>
      <c r="MH142" s="45"/>
      <c r="MI142" s="45"/>
      <c r="MJ142" s="45"/>
      <c r="MK142" s="45"/>
      <c r="ML142" s="45"/>
      <c r="MM142" s="45"/>
      <c r="MN142" s="45"/>
      <c r="MO142" s="45"/>
      <c r="MP142" s="45"/>
      <c r="MQ142" s="45"/>
      <c r="MR142" s="45"/>
      <c r="MS142" s="45"/>
      <c r="MT142" s="45"/>
      <c r="MU142" s="45"/>
      <c r="MV142" s="45"/>
      <c r="MW142" s="45"/>
      <c r="MX142" s="45"/>
      <c r="MY142" s="45"/>
      <c r="MZ142" s="45"/>
      <c r="NA142" s="45"/>
      <c r="NB142" s="45"/>
      <c r="NC142" s="45"/>
      <c r="ND142" s="45"/>
      <c r="NE142" s="45"/>
      <c r="NF142" s="45"/>
      <c r="NG142" s="45"/>
      <c r="NH142" s="45"/>
      <c r="NI142" s="45"/>
      <c r="NJ142" s="45"/>
      <c r="NK142" s="45"/>
      <c r="NL142" s="45"/>
      <c r="NM142" s="45"/>
      <c r="NN142" s="45"/>
      <c r="NO142" s="45"/>
      <c r="NP142" s="45"/>
      <c r="NQ142" s="45"/>
      <c r="NR142" s="45"/>
      <c r="NS142" s="45"/>
      <c r="NT142" s="45"/>
      <c r="NU142" s="45"/>
      <c r="NV142" s="45"/>
      <c r="NW142" s="45"/>
      <c r="NX142" s="45"/>
      <c r="NY142" s="45"/>
      <c r="NZ142" s="45"/>
      <c r="OA142" s="45"/>
      <c r="OB142" s="45"/>
      <c r="OC142" s="45"/>
      <c r="OD142" s="45"/>
      <c r="OE142" s="45"/>
      <c r="OF142" s="45"/>
      <c r="OG142" s="45"/>
      <c r="OH142" s="45"/>
      <c r="OI142" s="45"/>
      <c r="OJ142" s="45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</row>
    <row r="143" spans="1:551" x14ac:dyDescent="0.2">
      <c r="A143" t="s">
        <v>150</v>
      </c>
      <c r="B143" s="44">
        <v>32</v>
      </c>
      <c r="C143" s="44">
        <v>2174.6</v>
      </c>
      <c r="D143" s="45">
        <v>67.956249999999997</v>
      </c>
      <c r="E143" s="45"/>
      <c r="F143" s="44"/>
      <c r="G143" s="45"/>
      <c r="H143" s="45"/>
      <c r="I143" s="45"/>
      <c r="J143" s="45"/>
      <c r="K143" s="45"/>
      <c r="L143" s="44">
        <f t="shared" si="38"/>
        <v>32</v>
      </c>
      <c r="M143" s="44">
        <f t="shared" si="29"/>
        <v>4.5759999999999996</v>
      </c>
      <c r="N143" s="44">
        <f t="shared" si="39"/>
        <v>36.58</v>
      </c>
      <c r="O143" s="45">
        <f t="shared" si="31"/>
        <v>2485.8396249999996</v>
      </c>
      <c r="P143" s="45"/>
      <c r="Q143" s="44">
        <f t="shared" si="40"/>
        <v>4.16</v>
      </c>
      <c r="R143" s="46">
        <f t="shared" si="37"/>
        <v>36.159999999999997</v>
      </c>
      <c r="S143" s="45">
        <f t="shared" si="33"/>
        <v>2457.2979999999998</v>
      </c>
      <c r="T143" s="45"/>
      <c r="U143" s="45"/>
      <c r="V143" s="44"/>
      <c r="W143" s="44"/>
      <c r="X143" s="44"/>
      <c r="Y143" s="44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  <c r="LL143" s="45"/>
      <c r="LM143" s="45"/>
      <c r="LN143" s="45"/>
      <c r="LO143" s="45"/>
      <c r="LP143" s="45"/>
      <c r="LQ143" s="45"/>
      <c r="LR143" s="45"/>
      <c r="LS143" s="45"/>
      <c r="LT143" s="45"/>
      <c r="LU143" s="45"/>
      <c r="LV143" s="45"/>
      <c r="LW143" s="45"/>
      <c r="LX143" s="45"/>
      <c r="LY143" s="45"/>
      <c r="LZ143" s="45"/>
      <c r="MA143" s="45"/>
      <c r="MB143" s="45"/>
      <c r="MC143" s="45"/>
      <c r="MD143" s="45"/>
      <c r="ME143" s="45"/>
      <c r="MF143" s="45"/>
      <c r="MG143" s="45"/>
      <c r="MH143" s="45"/>
      <c r="MI143" s="45"/>
      <c r="MJ143" s="45"/>
      <c r="MK143" s="45"/>
      <c r="ML143" s="45"/>
      <c r="MM143" s="45"/>
      <c r="MN143" s="45"/>
      <c r="MO143" s="45"/>
      <c r="MP143" s="45"/>
      <c r="MQ143" s="45"/>
      <c r="MR143" s="45"/>
      <c r="MS143" s="45"/>
      <c r="MT143" s="45"/>
      <c r="MU143" s="45"/>
      <c r="MV143" s="45"/>
      <c r="MW143" s="45"/>
      <c r="MX143" s="45"/>
      <c r="MY143" s="45"/>
      <c r="MZ143" s="45"/>
      <c r="NA143" s="45"/>
      <c r="NB143" s="45"/>
      <c r="NC143" s="45"/>
      <c r="ND143" s="45"/>
      <c r="NE143" s="45"/>
      <c r="NF143" s="45"/>
      <c r="NG143" s="45"/>
      <c r="NH143" s="45"/>
      <c r="NI143" s="45"/>
      <c r="NJ143" s="45"/>
      <c r="NK143" s="45"/>
      <c r="NL143" s="45"/>
      <c r="NM143" s="45"/>
      <c r="NN143" s="45"/>
      <c r="NO143" s="45"/>
      <c r="NP143" s="45"/>
      <c r="NQ143" s="45"/>
      <c r="NR143" s="45"/>
      <c r="NS143" s="45"/>
      <c r="NT143" s="45"/>
      <c r="NU143" s="45"/>
      <c r="NV143" s="45"/>
      <c r="NW143" s="45"/>
      <c r="NX143" s="45"/>
      <c r="NY143" s="45"/>
      <c r="NZ143" s="45"/>
      <c r="OA143" s="45"/>
      <c r="OB143" s="45"/>
      <c r="OC143" s="45"/>
      <c r="OD143" s="45"/>
      <c r="OE143" s="45"/>
      <c r="OF143" s="45"/>
      <c r="OG143" s="45"/>
      <c r="OH143" s="45"/>
      <c r="OI143" s="45"/>
      <c r="OJ143" s="45"/>
      <c r="OK143" s="45"/>
      <c r="OL143" s="45"/>
      <c r="OM143" s="45"/>
      <c r="ON143" s="45"/>
      <c r="OO143" s="45"/>
      <c r="OP143" s="45"/>
      <c r="OQ143" s="45"/>
      <c r="OR143" s="45"/>
      <c r="OS143" s="45"/>
      <c r="OT143" s="45"/>
      <c r="OU143" s="45"/>
      <c r="OV143" s="45"/>
      <c r="OW143" s="45"/>
      <c r="OX143" s="45"/>
      <c r="OY143" s="45"/>
      <c r="OZ143" s="45"/>
      <c r="PA143" s="45"/>
      <c r="PB143" s="45"/>
      <c r="PC143" s="45"/>
      <c r="PD143" s="45"/>
      <c r="PE143" s="45"/>
      <c r="PF143" s="45"/>
      <c r="PG143" s="45"/>
      <c r="PH143" s="45"/>
      <c r="PI143" s="45"/>
      <c r="PJ143" s="45"/>
      <c r="PK143" s="45"/>
      <c r="PL143" s="45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</row>
    <row r="144" spans="1:551" x14ac:dyDescent="0.2">
      <c r="A144" t="s">
        <v>151</v>
      </c>
      <c r="B144" s="44">
        <v>27.07</v>
      </c>
      <c r="C144" s="44">
        <v>270.7</v>
      </c>
      <c r="D144" s="45">
        <v>10</v>
      </c>
      <c r="E144" s="45"/>
      <c r="F144" s="44"/>
      <c r="G144" s="45"/>
      <c r="H144" s="45"/>
      <c r="I144" s="45"/>
      <c r="J144" s="45"/>
      <c r="K144" s="45"/>
      <c r="L144" s="44">
        <f t="shared" si="38"/>
        <v>27.07</v>
      </c>
      <c r="M144" s="44">
        <f t="shared" si="29"/>
        <v>3.8710099999999996</v>
      </c>
      <c r="N144" s="44">
        <f t="shared" si="39"/>
        <v>30.94</v>
      </c>
      <c r="O144" s="45">
        <f t="shared" si="31"/>
        <v>309.40000000000003</v>
      </c>
      <c r="P144" s="45"/>
      <c r="Q144" s="44">
        <f t="shared" si="40"/>
        <v>3.5191000000000003</v>
      </c>
      <c r="R144" s="46">
        <f t="shared" si="37"/>
        <v>30.59</v>
      </c>
      <c r="S144" s="45">
        <f t="shared" si="33"/>
        <v>305.89999999999998</v>
      </c>
      <c r="T144" s="45"/>
      <c r="U144" s="45"/>
      <c r="V144" s="44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5"/>
      <c r="NI144" s="45"/>
      <c r="NJ144" s="45"/>
      <c r="NK144" s="45"/>
      <c r="NL144" s="45"/>
      <c r="NM144" s="45"/>
      <c r="NN144" s="45"/>
      <c r="NO144" s="45"/>
      <c r="NP144" s="45"/>
      <c r="NQ144" s="45"/>
      <c r="NR144" s="45"/>
      <c r="NS144" s="45"/>
      <c r="NT144" s="45"/>
      <c r="NU144" s="45"/>
      <c r="NV144" s="45"/>
      <c r="NW144" s="45"/>
      <c r="NX144" s="45"/>
      <c r="NY144" s="45"/>
      <c r="NZ144" s="45"/>
      <c r="OA144" s="45"/>
      <c r="OB144" s="45"/>
      <c r="OC144" s="45"/>
      <c r="OD144" s="45"/>
      <c r="OE144" s="45"/>
      <c r="OF144" s="45"/>
      <c r="OG144" s="45"/>
      <c r="OH144" s="45"/>
      <c r="OI144" s="45"/>
      <c r="OJ144" s="45"/>
      <c r="OK144" s="45"/>
      <c r="OL144" s="45"/>
      <c r="OM144" s="45"/>
      <c r="ON144" s="45"/>
      <c r="OO144" s="45"/>
      <c r="OP144" s="45"/>
      <c r="OQ144" s="45"/>
      <c r="OR144" s="45"/>
      <c r="OS144" s="45"/>
      <c r="OT144" s="45"/>
      <c r="OU144" s="45"/>
      <c r="OV144" s="45"/>
      <c r="OW144" s="45"/>
      <c r="OX144" s="45"/>
      <c r="OY144" s="45"/>
      <c r="OZ144" s="45"/>
      <c r="PA144" s="45"/>
      <c r="PB144" s="45"/>
      <c r="PC144" s="45"/>
      <c r="PD144" s="45"/>
      <c r="PE144" s="45"/>
      <c r="PF144" s="45"/>
      <c r="PG144" s="45"/>
      <c r="PH144" s="45"/>
      <c r="PI144" s="45"/>
      <c r="PJ144" s="45"/>
      <c r="PK144" s="45"/>
      <c r="PL144" s="45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</row>
    <row r="145" spans="1:551" x14ac:dyDescent="0.2">
      <c r="A145" t="s">
        <v>152</v>
      </c>
      <c r="B145" s="44">
        <v>6.22</v>
      </c>
      <c r="C145" s="44">
        <v>113577.19999999985</v>
      </c>
      <c r="D145" s="45">
        <v>18260</v>
      </c>
      <c r="E145" s="45"/>
      <c r="F145" s="44"/>
      <c r="G145" s="45"/>
      <c r="H145" s="45"/>
      <c r="I145" s="45"/>
      <c r="J145" s="45"/>
      <c r="K145" s="45"/>
      <c r="L145" s="44">
        <f t="shared" si="38"/>
        <v>6.22</v>
      </c>
      <c r="M145" s="44">
        <f t="shared" si="29"/>
        <v>0.88945999999999992</v>
      </c>
      <c r="N145" s="44">
        <f t="shared" si="39"/>
        <v>7.11</v>
      </c>
      <c r="O145" s="45">
        <f t="shared" si="31"/>
        <v>129828.6</v>
      </c>
      <c r="P145" s="45"/>
      <c r="Q145" s="44">
        <f t="shared" si="40"/>
        <v>0.80859999999999999</v>
      </c>
      <c r="R145" s="46">
        <f t="shared" si="37"/>
        <v>7.03</v>
      </c>
      <c r="S145" s="45">
        <f t="shared" si="33"/>
        <v>128367.8</v>
      </c>
      <c r="T145" s="45"/>
      <c r="U145" s="45"/>
      <c r="V145" s="44"/>
      <c r="W145" s="44"/>
      <c r="X145" s="44"/>
      <c r="Y145" s="44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  <c r="MZ145" s="45"/>
      <c r="NA145" s="45"/>
      <c r="NB145" s="45"/>
      <c r="NC145" s="45"/>
      <c r="ND145" s="45"/>
      <c r="NE145" s="45"/>
      <c r="NF145" s="45"/>
      <c r="NG145" s="45"/>
      <c r="NH145" s="45"/>
      <c r="NI145" s="45"/>
      <c r="NJ145" s="45"/>
      <c r="NK145" s="45"/>
      <c r="NL145" s="45"/>
      <c r="NM145" s="45"/>
      <c r="NN145" s="45"/>
      <c r="NO145" s="45"/>
      <c r="NP145" s="45"/>
      <c r="NQ145" s="45"/>
      <c r="NR145" s="45"/>
      <c r="NS145" s="45"/>
      <c r="NT145" s="45"/>
      <c r="NU145" s="45"/>
      <c r="NV145" s="45"/>
      <c r="NW145" s="45"/>
      <c r="NX145" s="45"/>
      <c r="NY145" s="45"/>
      <c r="NZ145" s="45"/>
      <c r="OA145" s="45"/>
      <c r="OB145" s="45"/>
      <c r="OC145" s="45"/>
      <c r="OD145" s="45"/>
      <c r="OE145" s="45"/>
      <c r="OF145" s="45"/>
      <c r="OG145" s="45"/>
      <c r="OH145" s="45"/>
      <c r="OI145" s="45"/>
      <c r="OJ145" s="45"/>
      <c r="OK145" s="45"/>
      <c r="OL145" s="45"/>
      <c r="OM145" s="45"/>
      <c r="ON145" s="45"/>
      <c r="OO145" s="45"/>
      <c r="OP145" s="45"/>
      <c r="OQ145" s="45"/>
      <c r="OR145" s="45"/>
      <c r="OS145" s="45"/>
      <c r="OT145" s="45"/>
      <c r="OU145" s="45"/>
      <c r="OV145" s="45"/>
      <c r="OW145" s="45"/>
      <c r="OX145" s="45"/>
      <c r="OY145" s="45"/>
      <c r="OZ145" s="45"/>
      <c r="PA145" s="45"/>
      <c r="PB145" s="45"/>
      <c r="PC145" s="45"/>
      <c r="PD145" s="45"/>
      <c r="PE145" s="45"/>
      <c r="PF145" s="45"/>
      <c r="PG145" s="45"/>
      <c r="PH145" s="45"/>
      <c r="PI145" s="45"/>
      <c r="PJ145" s="45"/>
      <c r="PK145" s="45"/>
      <c r="PL145" s="45"/>
      <c r="PM145" s="45"/>
      <c r="PN145" s="45"/>
      <c r="PO145" s="45"/>
      <c r="PP145" s="45"/>
      <c r="PQ145" s="45"/>
      <c r="PR145" s="45"/>
      <c r="PS145" s="45"/>
      <c r="PT145" s="45"/>
      <c r="PU145" s="45"/>
      <c r="PV145" s="45"/>
      <c r="PW145" s="45"/>
      <c r="PX145" s="45"/>
      <c r="PY145" s="45"/>
      <c r="PZ145" s="45"/>
      <c r="QA145" s="45"/>
      <c r="QB145" s="45"/>
      <c r="QC145" s="45"/>
      <c r="QD145" s="45"/>
      <c r="QE145" s="45"/>
      <c r="QF145" s="45"/>
      <c r="QG145" s="45"/>
      <c r="QH145" s="45"/>
      <c r="QI145" s="45"/>
      <c r="QJ145" s="45"/>
      <c r="QK145" s="45"/>
      <c r="QL145" s="45"/>
      <c r="QM145" s="45"/>
      <c r="QN145" s="45"/>
      <c r="QO145" s="45"/>
      <c r="QP145" s="45"/>
      <c r="QQ145" s="45"/>
      <c r="QR145" s="45"/>
      <c r="QS145" s="45"/>
      <c r="QT145" s="45"/>
      <c r="QU145" s="45"/>
      <c r="QV145" s="45"/>
      <c r="QW145" s="45"/>
      <c r="QX145" s="45"/>
      <c r="QY145" s="45"/>
      <c r="QZ145" s="45"/>
      <c r="RA145" s="45"/>
      <c r="RB145" s="45"/>
      <c r="RC145" s="45"/>
      <c r="RD145" s="45"/>
      <c r="RE145" s="45"/>
      <c r="RF145" s="45"/>
      <c r="RG145" s="45"/>
      <c r="RH145" s="45"/>
      <c r="RI145" s="45"/>
      <c r="RJ145" s="45"/>
      <c r="RK145" s="45"/>
      <c r="RL145" s="45"/>
      <c r="RM145" s="45"/>
      <c r="RN145" s="45"/>
      <c r="RO145" s="45"/>
      <c r="RP145" s="45"/>
      <c r="RQ145" s="45"/>
      <c r="RR145" s="45"/>
      <c r="RS145" s="45"/>
      <c r="RT145" s="45"/>
      <c r="RU145" s="45"/>
      <c r="RV145" s="45"/>
      <c r="RW145" s="45"/>
      <c r="RX145" s="45"/>
      <c r="RY145" s="45"/>
      <c r="RZ145" s="45"/>
      <c r="SA145" s="45"/>
      <c r="SB145" s="45"/>
      <c r="SC145" s="45"/>
      <c r="SD145" s="45"/>
      <c r="SE145" s="45"/>
      <c r="SF145" s="45"/>
      <c r="SG145" s="45"/>
      <c r="SH145" s="45"/>
      <c r="SI145" s="45"/>
      <c r="SJ145" s="45"/>
      <c r="SK145" s="45"/>
      <c r="SL145" s="45"/>
      <c r="SM145" s="45"/>
      <c r="SN145" s="45"/>
      <c r="SO145" s="45"/>
      <c r="SP145" s="45"/>
      <c r="SQ145" s="45"/>
      <c r="SR145" s="45"/>
      <c r="SS145" s="45"/>
      <c r="ST145" s="45"/>
      <c r="SU145" s="45"/>
      <c r="SV145" s="45"/>
      <c r="SW145" s="45"/>
      <c r="SX145" s="45"/>
      <c r="SY145" s="45"/>
      <c r="SZ145" s="45"/>
      <c r="TA145" s="45"/>
      <c r="TB145" s="45"/>
      <c r="TC145" s="45"/>
      <c r="TD145" s="45"/>
      <c r="TE145" s="45"/>
      <c r="TF145" s="45"/>
      <c r="TG145" s="45"/>
      <c r="TH145" s="45"/>
      <c r="TI145" s="45"/>
      <c r="TJ145" s="45"/>
      <c r="TK145" s="45"/>
      <c r="TL145" s="45"/>
      <c r="TM145" s="45"/>
      <c r="TN145" s="45"/>
      <c r="TO145" s="45"/>
      <c r="TP145" s="45"/>
      <c r="TQ145" s="45"/>
      <c r="TR145" s="45"/>
      <c r="TS145" s="45"/>
      <c r="TT145" s="45"/>
      <c r="TU145" s="45"/>
      <c r="TV145" s="45"/>
      <c r="TW145" s="45"/>
      <c r="TX145" s="45"/>
      <c r="TY145" s="45"/>
      <c r="TZ145" s="45"/>
      <c r="UA145" s="45"/>
      <c r="UB145" s="45"/>
      <c r="UC145" s="45"/>
      <c r="UD145" s="45"/>
      <c r="UE145" s="45"/>
    </row>
    <row r="146" spans="1:551" x14ac:dyDescent="0.2">
      <c r="A146" t="s">
        <v>153</v>
      </c>
      <c r="B146" s="44"/>
      <c r="C146" s="44">
        <v>333346.31000000617</v>
      </c>
      <c r="D146" s="45"/>
      <c r="E146" s="45"/>
      <c r="F146" s="44"/>
      <c r="G146" s="45"/>
      <c r="H146" s="45"/>
      <c r="I146" s="45"/>
      <c r="J146" s="45"/>
      <c r="K146" s="45"/>
      <c r="L146" s="45"/>
      <c r="M146" s="45"/>
      <c r="N146" s="45"/>
      <c r="O146" s="45">
        <f>SUM(O116:O145)</f>
        <v>380998.05926870392</v>
      </c>
      <c r="P146" s="45"/>
      <c r="Q146" s="45"/>
      <c r="R146" s="45"/>
      <c r="S146" s="45">
        <f>SUM(S116:S145)</f>
        <v>376716.00413729734</v>
      </c>
      <c r="T146" s="45"/>
      <c r="U146" s="45"/>
      <c r="V146" s="44"/>
      <c r="W146" s="44"/>
      <c r="X146" s="44"/>
      <c r="Y146" s="44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  <c r="MZ146" s="45"/>
      <c r="NA146" s="45"/>
      <c r="NB146" s="45"/>
      <c r="NC146" s="45"/>
      <c r="ND146" s="45"/>
      <c r="NE146" s="45"/>
      <c r="NF146" s="45"/>
      <c r="NG146" s="45"/>
      <c r="NH146" s="45"/>
      <c r="NI146" s="45"/>
      <c r="NJ146" s="45"/>
      <c r="NK146" s="45"/>
      <c r="NL146" s="45"/>
      <c r="NM146" s="45"/>
      <c r="NN146" s="45"/>
      <c r="NO146" s="45"/>
      <c r="NP146" s="45"/>
      <c r="NQ146" s="45"/>
      <c r="NR146" s="45"/>
      <c r="NS146" s="45"/>
      <c r="NT146" s="45"/>
      <c r="NU146" s="45"/>
      <c r="NV146" s="45"/>
      <c r="NW146" s="45"/>
      <c r="NX146" s="45"/>
      <c r="NY146" s="45"/>
      <c r="NZ146" s="45"/>
      <c r="OA146" s="45"/>
      <c r="OB146" s="45"/>
      <c r="OC146" s="45"/>
      <c r="OD146" s="45"/>
      <c r="OE146" s="45"/>
      <c r="OF146" s="45"/>
      <c r="OG146" s="45"/>
      <c r="OH146" s="45"/>
      <c r="OI146" s="45"/>
      <c r="OJ146" s="45"/>
      <c r="OK146" s="45"/>
      <c r="OL146" s="45"/>
      <c r="OM146" s="45"/>
      <c r="ON146" s="45"/>
      <c r="OO146" s="45"/>
      <c r="OP146" s="45"/>
      <c r="OQ146" s="45"/>
      <c r="OR146" s="45"/>
      <c r="OS146" s="45"/>
      <c r="OT146" s="45"/>
      <c r="OU146" s="45"/>
      <c r="OV146" s="45"/>
      <c r="OW146" s="45"/>
      <c r="OX146" s="45"/>
      <c r="OY146" s="45"/>
      <c r="OZ146" s="45"/>
      <c r="PA146" s="45"/>
      <c r="PB146" s="45"/>
      <c r="PC146" s="45"/>
      <c r="PD146" s="45"/>
      <c r="PE146" s="45"/>
      <c r="PF146" s="45"/>
      <c r="PG146" s="45"/>
      <c r="PH146" s="45"/>
      <c r="PI146" s="45"/>
      <c r="PJ146" s="45"/>
      <c r="PK146" s="45"/>
      <c r="PL146" s="45"/>
      <c r="PM146" s="45"/>
      <c r="PN146" s="45"/>
      <c r="PO146" s="45"/>
      <c r="PP146" s="45"/>
      <c r="PQ146" s="45"/>
      <c r="PR146" s="45"/>
      <c r="PS146" s="45"/>
      <c r="PT146" s="45"/>
      <c r="PU146" s="45"/>
      <c r="PV146" s="45"/>
      <c r="PW146" s="45"/>
      <c r="PX146" s="45"/>
      <c r="PY146" s="45"/>
      <c r="PZ146" s="45"/>
      <c r="QA146" s="45"/>
      <c r="QB146" s="45"/>
      <c r="QC146" s="45"/>
      <c r="QD146" s="45"/>
      <c r="QE146" s="45"/>
      <c r="QF146" s="45"/>
      <c r="QG146" s="45"/>
      <c r="QH146" s="45"/>
      <c r="QI146" s="45"/>
      <c r="QJ146" s="45"/>
      <c r="QK146" s="45"/>
      <c r="QL146" s="45"/>
      <c r="QM146" s="45"/>
      <c r="QN146" s="45"/>
      <c r="QO146" s="45"/>
      <c r="QP146" s="45"/>
      <c r="QQ146" s="45"/>
      <c r="QR146" s="45"/>
      <c r="QS146" s="45"/>
      <c r="QT146" s="45"/>
      <c r="QU146" s="45"/>
      <c r="QV146" s="45"/>
      <c r="QW146" s="45"/>
      <c r="QX146" s="45"/>
      <c r="QY146" s="45"/>
      <c r="QZ146" s="45"/>
      <c r="RA146" s="45"/>
      <c r="RB146" s="45"/>
      <c r="RC146" s="45"/>
      <c r="RD146" s="45"/>
      <c r="RE146" s="45"/>
      <c r="RF146" s="45"/>
      <c r="RG146" s="45"/>
      <c r="RH146" s="45"/>
      <c r="RI146" s="45"/>
      <c r="RJ146" s="45"/>
      <c r="RK146" s="45"/>
      <c r="RL146" s="45"/>
      <c r="RM146" s="45"/>
      <c r="RN146" s="45"/>
      <c r="RO146" s="45"/>
      <c r="RP146" s="45"/>
      <c r="RQ146" s="45"/>
      <c r="RR146" s="45"/>
      <c r="RS146" s="45"/>
      <c r="RT146" s="45"/>
      <c r="RU146" s="45"/>
      <c r="RV146" s="45"/>
      <c r="RW146" s="45"/>
      <c r="RX146" s="45"/>
      <c r="RY146" s="45"/>
      <c r="RZ146" s="45"/>
      <c r="SA146" s="45"/>
      <c r="SB146" s="45"/>
      <c r="SC146" s="45"/>
      <c r="SD146" s="45"/>
      <c r="SE146" s="45"/>
      <c r="SF146" s="45"/>
      <c r="SG146" s="45"/>
      <c r="SH146" s="45"/>
      <c r="SI146" s="45"/>
      <c r="SJ146" s="45"/>
      <c r="SK146" s="45"/>
      <c r="SL146" s="45"/>
      <c r="SM146" s="45"/>
      <c r="SN146" s="45"/>
      <c r="SO146" s="45"/>
      <c r="SP146" s="45"/>
      <c r="SQ146" s="45"/>
      <c r="SR146" s="45"/>
      <c r="SS146" s="45"/>
      <c r="ST146" s="45"/>
      <c r="SU146" s="45"/>
      <c r="SV146" s="45"/>
      <c r="SW146" s="45"/>
      <c r="SX146" s="45"/>
      <c r="SY146" s="45"/>
      <c r="SZ146" s="45"/>
      <c r="TA146" s="45"/>
      <c r="TB146" s="45"/>
      <c r="TC146" s="45"/>
      <c r="TD146" s="45"/>
      <c r="TE146" s="45"/>
      <c r="TF146" s="45"/>
      <c r="TG146" s="45"/>
      <c r="TH146" s="45"/>
      <c r="TI146" s="45"/>
      <c r="TJ146" s="45"/>
      <c r="TK146" s="45"/>
      <c r="TL146" s="45"/>
      <c r="TM146" s="45"/>
      <c r="TN146" s="45"/>
      <c r="TO146" s="45"/>
      <c r="TP146" s="45"/>
      <c r="TQ146" s="45"/>
      <c r="TR146" s="45"/>
      <c r="TS146" s="45"/>
      <c r="TT146" s="45"/>
      <c r="TU146" s="45"/>
      <c r="TV146" s="45"/>
      <c r="TW146" s="45"/>
      <c r="TX146" s="45"/>
      <c r="TY146" s="45"/>
      <c r="TZ146" s="45"/>
      <c r="UA146" s="45"/>
      <c r="UB146" s="45"/>
      <c r="UC146" s="45"/>
      <c r="UD146" s="45"/>
      <c r="UE146" s="45"/>
    </row>
    <row r="147" spans="1:551" x14ac:dyDescent="0.2">
      <c r="A147"/>
      <c r="B147" s="44"/>
      <c r="C147" s="44"/>
      <c r="D147" s="45"/>
      <c r="E147" s="45"/>
      <c r="F147" s="44"/>
      <c r="G147" s="45"/>
      <c r="H147" s="45"/>
      <c r="I147" s="45"/>
      <c r="J147" s="45"/>
      <c r="K147" s="45"/>
      <c r="L147" s="45"/>
      <c r="M147" s="45"/>
      <c r="N147" s="45"/>
      <c r="O147" s="45">
        <f>+O146-C146</f>
        <v>47651.749268697749</v>
      </c>
      <c r="P147" s="45"/>
      <c r="Q147" s="45"/>
      <c r="R147" s="45"/>
      <c r="S147" s="45">
        <f>+S146-C146</f>
        <v>43369.694137291168</v>
      </c>
      <c r="T147" s="45"/>
      <c r="U147" s="45"/>
      <c r="V147" s="44"/>
      <c r="W147" s="44"/>
      <c r="X147" s="44"/>
      <c r="Y147" s="44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  <c r="LL147" s="45"/>
      <c r="LM147" s="45"/>
      <c r="LN147" s="45"/>
      <c r="LO147" s="45"/>
      <c r="LP147" s="45"/>
      <c r="LQ147" s="45"/>
      <c r="LR147" s="45"/>
      <c r="LS147" s="45"/>
      <c r="LT147" s="45"/>
      <c r="LU147" s="45"/>
      <c r="LV147" s="45"/>
      <c r="LW147" s="45"/>
      <c r="LX147" s="45"/>
      <c r="LY147" s="45"/>
      <c r="LZ147" s="45"/>
      <c r="MA147" s="45"/>
      <c r="MB147" s="45"/>
      <c r="MC147" s="45"/>
      <c r="MD147" s="45"/>
      <c r="ME147" s="45"/>
      <c r="MF147" s="45"/>
      <c r="MG147" s="45"/>
      <c r="MH147" s="45"/>
      <c r="MI147" s="45"/>
      <c r="MJ147" s="45"/>
      <c r="MK147" s="45"/>
      <c r="ML147" s="45"/>
      <c r="MM147" s="45"/>
      <c r="MN147" s="45"/>
      <c r="MO147" s="45"/>
      <c r="MP147" s="45"/>
      <c r="MQ147" s="45"/>
      <c r="MR147" s="45"/>
      <c r="MS147" s="45"/>
      <c r="MT147" s="45"/>
      <c r="MU147" s="45"/>
      <c r="MV147" s="45"/>
      <c r="MW147" s="45"/>
      <c r="MX147" s="45"/>
      <c r="MY147" s="45"/>
      <c r="MZ147" s="45"/>
      <c r="NA147" s="45"/>
      <c r="NB147" s="45"/>
      <c r="NC147" s="45"/>
      <c r="ND147" s="45"/>
      <c r="NE147" s="45"/>
      <c r="NF147" s="45"/>
      <c r="NG147" s="45"/>
      <c r="NH147" s="45"/>
      <c r="NI147" s="45"/>
      <c r="NJ147" s="45"/>
      <c r="NK147" s="45"/>
      <c r="NL147" s="45"/>
      <c r="NM147" s="45"/>
      <c r="NN147" s="45"/>
      <c r="NO147" s="45"/>
      <c r="NP147" s="45"/>
      <c r="NQ147" s="45"/>
      <c r="NR147" s="45"/>
      <c r="NS147" s="45"/>
      <c r="NT147" s="45"/>
      <c r="NU147" s="45"/>
      <c r="NV147" s="45"/>
      <c r="NW147" s="45"/>
      <c r="NX147" s="45"/>
      <c r="NY147" s="45"/>
      <c r="NZ147" s="45"/>
      <c r="OA147" s="45"/>
      <c r="OB147" s="45"/>
      <c r="OC147" s="45"/>
      <c r="OD147" s="45"/>
      <c r="OE147" s="45"/>
      <c r="OF147" s="45"/>
      <c r="OG147" s="45"/>
      <c r="OH147" s="45"/>
      <c r="OI147" s="45"/>
      <c r="OJ147" s="45"/>
      <c r="OK147" s="45"/>
      <c r="OL147" s="45"/>
      <c r="OM147" s="45"/>
      <c r="ON147" s="45"/>
      <c r="OO147" s="45"/>
      <c r="OP147" s="45"/>
      <c r="OQ147" s="45"/>
      <c r="OR147" s="45"/>
      <c r="OS147" s="45"/>
      <c r="OT147" s="45"/>
      <c r="OU147" s="45"/>
      <c r="OV147" s="45"/>
      <c r="OW147" s="45"/>
      <c r="OX147" s="45"/>
      <c r="OY147" s="45"/>
      <c r="OZ147" s="45"/>
      <c r="PA147" s="45"/>
      <c r="PB147" s="45"/>
      <c r="PC147" s="45"/>
      <c r="PD147" s="45"/>
      <c r="PE147" s="45"/>
      <c r="PF147" s="45"/>
      <c r="PG147" s="45"/>
      <c r="PH147" s="45"/>
      <c r="PI147" s="45"/>
      <c r="PJ147" s="45"/>
      <c r="PK147" s="45"/>
      <c r="PL147" s="45"/>
      <c r="PM147" s="45"/>
      <c r="PN147" s="45"/>
      <c r="PO147" s="45"/>
      <c r="PP147" s="45"/>
      <c r="PQ147" s="45"/>
      <c r="PR147" s="45"/>
      <c r="PS147" s="45"/>
      <c r="PT147" s="45"/>
      <c r="PU147" s="45"/>
      <c r="PV147" s="45"/>
      <c r="PW147" s="45"/>
      <c r="PX147" s="45"/>
      <c r="PY147" s="45"/>
      <c r="PZ147" s="45"/>
      <c r="QA147" s="45"/>
      <c r="QB147" s="45"/>
      <c r="QC147" s="45"/>
      <c r="QD147" s="45"/>
      <c r="QE147" s="45"/>
      <c r="QF147" s="45"/>
      <c r="QG147" s="45"/>
      <c r="QH147" s="45"/>
      <c r="QI147" s="45"/>
      <c r="QJ147" s="45"/>
      <c r="QK147" s="45"/>
      <c r="QL147" s="45"/>
      <c r="QM147" s="45"/>
      <c r="QN147" s="45"/>
      <c r="QO147" s="45"/>
      <c r="QP147" s="45"/>
      <c r="QQ147" s="45"/>
      <c r="QR147" s="45"/>
      <c r="QS147" s="45"/>
      <c r="QT147" s="45"/>
      <c r="QU147" s="45"/>
      <c r="QV147" s="45"/>
      <c r="QW147" s="45"/>
      <c r="QX147" s="45"/>
      <c r="QY147" s="45"/>
      <c r="QZ147" s="45"/>
      <c r="RA147" s="45"/>
      <c r="RB147" s="45"/>
      <c r="RC147" s="45"/>
      <c r="RD147" s="45"/>
      <c r="RE147" s="45"/>
      <c r="RF147" s="45"/>
      <c r="RG147" s="45"/>
      <c r="RH147" s="45"/>
      <c r="RI147" s="45"/>
      <c r="RJ147" s="45"/>
      <c r="RK147" s="45"/>
      <c r="RL147" s="45"/>
      <c r="RM147" s="45"/>
      <c r="RN147" s="45"/>
      <c r="RO147" s="45"/>
      <c r="RP147" s="45"/>
      <c r="RQ147" s="45"/>
      <c r="RR147" s="45"/>
      <c r="RS147" s="45"/>
      <c r="RT147" s="45"/>
      <c r="RU147" s="45"/>
      <c r="RV147" s="45"/>
      <c r="RW147" s="45"/>
      <c r="RX147" s="45"/>
      <c r="RY147" s="45"/>
      <c r="RZ147" s="45"/>
      <c r="SA147" s="45"/>
      <c r="SB147" s="45"/>
      <c r="SC147" s="45"/>
      <c r="SD147" s="45"/>
      <c r="SE147" s="45"/>
      <c r="SF147" s="45"/>
      <c r="SG147" s="45"/>
      <c r="SH147" s="45"/>
      <c r="SI147" s="45"/>
      <c r="SJ147" s="45"/>
      <c r="SK147" s="45"/>
      <c r="SL147" s="45"/>
      <c r="SM147" s="45"/>
      <c r="SN147" s="45"/>
      <c r="SO147" s="45"/>
      <c r="SP147" s="45"/>
      <c r="SQ147" s="45"/>
      <c r="SR147" s="45"/>
      <c r="SS147" s="45"/>
      <c r="ST147" s="45"/>
      <c r="SU147" s="45"/>
      <c r="SV147" s="45"/>
      <c r="SW147" s="45"/>
      <c r="SX147" s="45"/>
      <c r="SY147" s="45"/>
      <c r="SZ147" s="45"/>
      <c r="TA147" s="45"/>
      <c r="TB147" s="45"/>
      <c r="TC147" s="45"/>
      <c r="TD147" s="45"/>
      <c r="TE147" s="45"/>
      <c r="TF147" s="45"/>
      <c r="TG147" s="45"/>
      <c r="TH147" s="45"/>
      <c r="TI147" s="45"/>
      <c r="TJ147" s="45"/>
      <c r="TK147" s="45"/>
      <c r="TL147" s="45"/>
      <c r="TM147" s="45"/>
      <c r="TN147" s="45"/>
      <c r="TO147" s="45"/>
      <c r="TP147" s="45"/>
      <c r="TQ147" s="45"/>
      <c r="TR147" s="45"/>
      <c r="TS147" s="45"/>
      <c r="TT147" s="45"/>
      <c r="TU147" s="45"/>
      <c r="TV147" s="45"/>
      <c r="TW147" s="45"/>
      <c r="TX147" s="45"/>
      <c r="TY147" s="45"/>
      <c r="TZ147" s="45"/>
      <c r="UA147" s="45"/>
      <c r="UB147" s="45"/>
      <c r="UC147" s="45"/>
      <c r="UD147" s="45"/>
      <c r="UE147" s="45"/>
    </row>
    <row r="148" spans="1:551" x14ac:dyDescent="0.2">
      <c r="A148" t="s">
        <v>6</v>
      </c>
      <c r="B148" s="44"/>
      <c r="C148" s="44"/>
      <c r="D148" s="45"/>
      <c r="E148" s="45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4"/>
      <c r="W148" s="44"/>
      <c r="X148" s="44"/>
      <c r="Y148" s="44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  <c r="MN148" s="45"/>
      <c r="MO148" s="45"/>
      <c r="MP148" s="45"/>
      <c r="MQ148" s="45"/>
      <c r="MR148" s="45"/>
      <c r="MS148" s="45"/>
      <c r="MT148" s="45"/>
      <c r="MU148" s="45"/>
      <c r="MV148" s="45"/>
      <c r="MW148" s="45"/>
      <c r="MX148" s="45"/>
      <c r="MY148" s="45"/>
      <c r="MZ148" s="45"/>
      <c r="NA148" s="45"/>
      <c r="NB148" s="45"/>
      <c r="NC148" s="45"/>
      <c r="ND148" s="45"/>
      <c r="NE148" s="45"/>
      <c r="NF148" s="45"/>
      <c r="NG148" s="45"/>
      <c r="NH148" s="45"/>
      <c r="NI148" s="45"/>
      <c r="NJ148" s="45"/>
      <c r="NK148" s="45"/>
      <c r="NL148" s="45"/>
      <c r="NM148" s="45"/>
      <c r="NN148" s="45"/>
      <c r="NO148" s="45"/>
      <c r="NP148" s="45"/>
      <c r="NQ148" s="45"/>
      <c r="NR148" s="45"/>
      <c r="NS148" s="45"/>
      <c r="NT148" s="45"/>
      <c r="NU148" s="45"/>
      <c r="NV148" s="45"/>
      <c r="NW148" s="45"/>
      <c r="NX148" s="45"/>
      <c r="NY148" s="45"/>
      <c r="NZ148" s="45"/>
      <c r="OA148" s="45"/>
      <c r="OB148" s="45"/>
      <c r="OC148" s="45"/>
      <c r="OD148" s="45"/>
      <c r="OE148" s="45"/>
      <c r="OF148" s="45"/>
      <c r="OG148" s="45"/>
      <c r="OH148" s="45"/>
      <c r="OI148" s="45"/>
      <c r="OJ148" s="45"/>
      <c r="OK148" s="45"/>
      <c r="OL148" s="45"/>
      <c r="OM148" s="45"/>
      <c r="ON148" s="45"/>
      <c r="OO148" s="45"/>
      <c r="OP148" s="45"/>
      <c r="OQ148" s="45"/>
      <c r="OR148" s="45"/>
      <c r="OS148" s="45"/>
      <c r="OT148" s="45"/>
      <c r="OU148" s="45"/>
      <c r="OV148" s="45"/>
      <c r="OW148" s="45"/>
      <c r="OX148" s="45"/>
      <c r="OY148" s="45"/>
      <c r="OZ148" s="45"/>
      <c r="PA148" s="45"/>
      <c r="PB148" s="45"/>
      <c r="PC148" s="45"/>
      <c r="PD148" s="45"/>
      <c r="PE148" s="45"/>
      <c r="PF148" s="45"/>
      <c r="PG148" s="45"/>
      <c r="PH148" s="45"/>
      <c r="PI148" s="45"/>
      <c r="PJ148" s="45"/>
      <c r="PK148" s="45"/>
      <c r="PL148" s="45"/>
      <c r="PM148" s="45"/>
      <c r="PN148" s="45"/>
      <c r="PO148" s="45"/>
      <c r="PP148" s="45"/>
      <c r="PQ148" s="45"/>
      <c r="PR148" s="45"/>
      <c r="PS148" s="45"/>
      <c r="PT148" s="45"/>
      <c r="PU148" s="45"/>
      <c r="PV148" s="45"/>
      <c r="PW148" s="45"/>
      <c r="PX148" s="45"/>
      <c r="PY148" s="45"/>
      <c r="PZ148" s="45"/>
      <c r="QA148" s="45"/>
      <c r="QB148" s="45"/>
      <c r="QC148" s="45"/>
      <c r="QD148" s="45"/>
      <c r="QE148" s="45"/>
      <c r="QF148" s="45"/>
      <c r="QG148" s="45"/>
      <c r="QH148" s="45"/>
      <c r="QI148" s="45"/>
      <c r="QJ148" s="45"/>
      <c r="QK148" s="45"/>
      <c r="QL148" s="45"/>
      <c r="QM148" s="45"/>
      <c r="QN148" s="45"/>
      <c r="QO148" s="45"/>
      <c r="QP148" s="45"/>
      <c r="QQ148" s="45"/>
      <c r="QR148" s="45"/>
      <c r="QS148" s="45"/>
      <c r="QT148" s="45"/>
      <c r="QU148" s="45"/>
      <c r="QV148" s="45"/>
      <c r="QW148" s="45"/>
      <c r="QX148" s="45"/>
      <c r="QY148" s="45"/>
      <c r="QZ148" s="45"/>
      <c r="RA148" s="45"/>
      <c r="RB148" s="45"/>
      <c r="RC148" s="45"/>
      <c r="RD148" s="45"/>
      <c r="RE148" s="45"/>
      <c r="RF148" s="45"/>
      <c r="RG148" s="45"/>
      <c r="RH148" s="45"/>
      <c r="RI148" s="45"/>
      <c r="RJ148" s="45"/>
      <c r="RK148" s="45"/>
      <c r="RL148" s="45"/>
      <c r="RM148" s="45"/>
      <c r="RN148" s="45"/>
      <c r="RO148" s="45"/>
      <c r="RP148" s="45"/>
      <c r="RQ148" s="45"/>
      <c r="RR148" s="45"/>
      <c r="RS148" s="45"/>
      <c r="RT148" s="45"/>
      <c r="RU148" s="45"/>
      <c r="RV148" s="45"/>
      <c r="RW148" s="45"/>
      <c r="RX148" s="45"/>
      <c r="RY148" s="45"/>
      <c r="RZ148" s="45"/>
      <c r="SA148" s="45"/>
      <c r="SB148" s="45"/>
      <c r="SC148" s="45"/>
      <c r="SD148" s="45"/>
      <c r="SE148" s="45"/>
      <c r="SF148" s="45"/>
      <c r="SG148" s="45"/>
      <c r="SH148" s="45"/>
      <c r="SI148" s="45"/>
      <c r="SJ148" s="45"/>
      <c r="SK148" s="45"/>
      <c r="SL148" s="45"/>
      <c r="SM148" s="45"/>
      <c r="SN148" s="45"/>
      <c r="SO148" s="45"/>
      <c r="SP148" s="45"/>
      <c r="SQ148" s="45"/>
      <c r="SR148" s="45"/>
      <c r="SS148" s="45"/>
      <c r="ST148" s="45"/>
      <c r="SU148" s="45"/>
      <c r="SV148" s="45"/>
      <c r="SW148" s="45"/>
      <c r="SX148" s="45"/>
      <c r="SY148" s="45"/>
      <c r="SZ148" s="45"/>
      <c r="TA148" s="45"/>
      <c r="TB148" s="45"/>
      <c r="TC148" s="45"/>
      <c r="TD148" s="45"/>
      <c r="TE148" s="45"/>
      <c r="TF148" s="45"/>
      <c r="TG148" s="45"/>
      <c r="TH148" s="45"/>
      <c r="TI148" s="45"/>
      <c r="TJ148" s="45"/>
      <c r="TK148" s="45"/>
      <c r="TL148" s="45"/>
      <c r="TM148" s="45"/>
      <c r="TN148" s="45"/>
      <c r="TO148" s="45"/>
      <c r="TP148" s="45"/>
      <c r="TQ148" s="45"/>
      <c r="TR148" s="45"/>
      <c r="TS148" s="45"/>
      <c r="TT148" s="45"/>
      <c r="TU148" s="45"/>
      <c r="TV148" s="45"/>
      <c r="TW148" s="45"/>
      <c r="TX148" s="45"/>
      <c r="TY148" s="45"/>
      <c r="TZ148" s="45"/>
      <c r="UA148" s="45"/>
      <c r="UB148" s="45"/>
      <c r="UC148" s="45"/>
      <c r="UD148" s="45"/>
      <c r="UE148" s="45"/>
    </row>
    <row r="149" spans="1:551" x14ac:dyDescent="0.2">
      <c r="A149" t="s">
        <v>154</v>
      </c>
      <c r="B149" s="44"/>
      <c r="C149" s="44">
        <v>27831.42</v>
      </c>
      <c r="D149" s="45">
        <v>70</v>
      </c>
      <c r="E149" s="45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4"/>
      <c r="W149" s="44"/>
      <c r="X149" s="44"/>
      <c r="Y149" s="44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  <c r="MZ149" s="45"/>
      <c r="NA149" s="45"/>
      <c r="NB149" s="45"/>
      <c r="NC149" s="45"/>
      <c r="ND149" s="45"/>
      <c r="NE149" s="45"/>
      <c r="NF149" s="45"/>
      <c r="NG149" s="45"/>
      <c r="NH149" s="45"/>
      <c r="NI149" s="45"/>
      <c r="NJ149" s="45"/>
      <c r="NK149" s="45"/>
      <c r="NL149" s="45"/>
      <c r="NM149" s="45"/>
      <c r="NN149" s="45"/>
      <c r="NO149" s="45"/>
      <c r="NP149" s="45"/>
      <c r="NQ149" s="45"/>
      <c r="NR149" s="45"/>
      <c r="NS149" s="45"/>
      <c r="NT149" s="45"/>
      <c r="NU149" s="45"/>
      <c r="NV149" s="45"/>
      <c r="NW149" s="45"/>
      <c r="NX149" s="45"/>
      <c r="NY149" s="45"/>
      <c r="NZ149" s="45"/>
      <c r="OA149" s="45"/>
      <c r="OB149" s="45"/>
      <c r="OC149" s="45"/>
      <c r="OD149" s="45"/>
      <c r="OE149" s="45"/>
      <c r="OF149" s="45"/>
      <c r="OG149" s="45"/>
      <c r="OH149" s="45"/>
      <c r="OI149" s="45"/>
      <c r="OJ149" s="45"/>
      <c r="OK149" s="45"/>
      <c r="OL149" s="45"/>
      <c r="OM149" s="45"/>
      <c r="ON149" s="45"/>
      <c r="OO149" s="45"/>
      <c r="OP149" s="45"/>
      <c r="OQ149" s="45"/>
      <c r="OR149" s="45"/>
      <c r="OS149" s="45"/>
      <c r="OT149" s="45"/>
      <c r="OU149" s="45"/>
      <c r="OV149" s="45"/>
      <c r="OW149" s="45"/>
      <c r="OX149" s="45"/>
      <c r="OY149" s="45"/>
      <c r="OZ149" s="45"/>
      <c r="PA149" s="45"/>
      <c r="PB149" s="45"/>
      <c r="PC149" s="45"/>
      <c r="PD149" s="45"/>
      <c r="PE149" s="45"/>
      <c r="PF149" s="45"/>
      <c r="PG149" s="45"/>
      <c r="PH149" s="45"/>
      <c r="PI149" s="45"/>
      <c r="PJ149" s="45"/>
      <c r="PK149" s="45"/>
      <c r="PL149" s="45"/>
      <c r="PM149" s="45"/>
      <c r="PN149" s="45"/>
      <c r="PO149" s="45"/>
      <c r="PP149" s="45"/>
      <c r="PQ149" s="45"/>
      <c r="PR149" s="45"/>
      <c r="PS149" s="45"/>
      <c r="PT149" s="45"/>
      <c r="PU149" s="45"/>
      <c r="PV149" s="45"/>
      <c r="PW149" s="45"/>
      <c r="PX149" s="45"/>
      <c r="PY149" s="45"/>
      <c r="PZ149" s="45"/>
      <c r="QA149" s="45"/>
      <c r="QB149" s="45"/>
      <c r="QC149" s="45"/>
      <c r="QD149" s="45"/>
      <c r="QE149" s="45"/>
      <c r="QF149" s="45"/>
      <c r="QG149" s="45"/>
      <c r="QH149" s="45"/>
      <c r="QI149" s="45"/>
      <c r="QJ149" s="45"/>
      <c r="QK149" s="45"/>
      <c r="QL149" s="45"/>
      <c r="QM149" s="45"/>
      <c r="QN149" s="45"/>
      <c r="QO149" s="45"/>
      <c r="QP149" s="45"/>
      <c r="QQ149" s="45"/>
      <c r="QR149" s="45"/>
      <c r="QS149" s="45"/>
      <c r="QT149" s="45"/>
      <c r="QU149" s="45"/>
      <c r="QV149" s="45"/>
      <c r="QW149" s="45"/>
      <c r="QX149" s="45"/>
      <c r="QY149" s="45"/>
      <c r="QZ149" s="45"/>
      <c r="RA149" s="45"/>
      <c r="RB149" s="45"/>
      <c r="RC149" s="45"/>
      <c r="RD149" s="45"/>
      <c r="RE149" s="45"/>
      <c r="RF149" s="45"/>
      <c r="RG149" s="45"/>
      <c r="RH149" s="45"/>
      <c r="RI149" s="45"/>
      <c r="RJ149" s="45"/>
      <c r="RK149" s="45"/>
      <c r="RL149" s="45"/>
      <c r="RM149" s="45"/>
      <c r="RN149" s="45"/>
      <c r="RO149" s="45"/>
      <c r="RP149" s="45"/>
      <c r="RQ149" s="45"/>
      <c r="RR149" s="45"/>
      <c r="RS149" s="45"/>
      <c r="RT149" s="45"/>
      <c r="RU149" s="45"/>
      <c r="RV149" s="45"/>
      <c r="RW149" s="45"/>
      <c r="RX149" s="45"/>
      <c r="RY149" s="45"/>
      <c r="RZ149" s="45"/>
      <c r="SA149" s="45"/>
      <c r="SB149" s="45"/>
      <c r="SC149" s="45"/>
      <c r="SD149" s="45"/>
      <c r="SE149" s="45"/>
      <c r="SF149" s="45"/>
      <c r="SG149" s="45"/>
      <c r="SH149" s="45"/>
      <c r="SI149" s="45"/>
      <c r="SJ149" s="45"/>
      <c r="SK149" s="45"/>
      <c r="SL149" s="45"/>
      <c r="SM149" s="45"/>
      <c r="SN149" s="45"/>
      <c r="SO149" s="45"/>
      <c r="SP149" s="45"/>
      <c r="SQ149" s="45"/>
      <c r="SR149" s="45"/>
      <c r="SS149" s="45"/>
      <c r="ST149" s="45"/>
      <c r="SU149" s="45"/>
      <c r="SV149" s="45"/>
      <c r="SW149" s="45"/>
      <c r="SX149" s="45"/>
      <c r="SY149" s="45"/>
      <c r="SZ149" s="45"/>
      <c r="TA149" s="45"/>
      <c r="TB149" s="45"/>
      <c r="TC149" s="45"/>
      <c r="TD149" s="45"/>
      <c r="TE149" s="45"/>
      <c r="TF149" s="45"/>
      <c r="TG149" s="45"/>
      <c r="TH149" s="45"/>
      <c r="TI149" s="45"/>
      <c r="TJ149" s="45"/>
      <c r="TK149" s="45"/>
      <c r="TL149" s="45"/>
      <c r="TM149" s="45"/>
      <c r="TN149" s="45"/>
      <c r="TO149" s="45"/>
      <c r="TP149" s="45"/>
      <c r="TQ149" s="45"/>
      <c r="TR149" s="45"/>
      <c r="TS149" s="45"/>
      <c r="TT149" s="45"/>
      <c r="TU149" s="45"/>
      <c r="TV149" s="45"/>
      <c r="TW149" s="45"/>
      <c r="TX149" s="45"/>
      <c r="TY149" s="45"/>
      <c r="TZ149" s="45"/>
      <c r="UA149" s="45"/>
      <c r="UB149" s="45"/>
      <c r="UC149" s="45"/>
      <c r="UD149" s="45"/>
      <c r="UE149" s="45"/>
    </row>
    <row r="150" spans="1:551" x14ac:dyDescent="0.2">
      <c r="A150" t="s">
        <v>155</v>
      </c>
      <c r="B150" s="44"/>
      <c r="C150" s="44">
        <v>234638.93</v>
      </c>
      <c r="D150" s="45">
        <v>860</v>
      </c>
      <c r="E150" s="45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4"/>
      <c r="W150" s="44"/>
      <c r="X150" s="44"/>
      <c r="Y150" s="44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  <c r="MZ150" s="45"/>
      <c r="NA150" s="45"/>
      <c r="NB150" s="45"/>
      <c r="NC150" s="45"/>
      <c r="ND150" s="45"/>
      <c r="NE150" s="45"/>
      <c r="NF150" s="45"/>
      <c r="NG150" s="45"/>
      <c r="NH150" s="45"/>
      <c r="NI150" s="45"/>
      <c r="NJ150" s="45"/>
      <c r="NK150" s="45"/>
      <c r="NL150" s="45"/>
      <c r="NM150" s="45"/>
      <c r="NN150" s="45"/>
      <c r="NO150" s="45"/>
      <c r="NP150" s="45"/>
      <c r="NQ150" s="45"/>
      <c r="NR150" s="45"/>
      <c r="NS150" s="45"/>
      <c r="NT150" s="45"/>
      <c r="NU150" s="45"/>
      <c r="NV150" s="45"/>
      <c r="NW150" s="45"/>
      <c r="NX150" s="45"/>
      <c r="NY150" s="45"/>
      <c r="NZ150" s="45"/>
      <c r="OA150" s="45"/>
      <c r="OB150" s="45"/>
      <c r="OC150" s="45"/>
      <c r="OD150" s="45"/>
      <c r="OE150" s="45"/>
      <c r="OF150" s="45"/>
      <c r="OG150" s="45"/>
      <c r="OH150" s="45"/>
      <c r="OI150" s="45"/>
      <c r="OJ150" s="45"/>
      <c r="OK150" s="45"/>
      <c r="OL150" s="45"/>
      <c r="OM150" s="45"/>
      <c r="ON150" s="45"/>
      <c r="OO150" s="45"/>
      <c r="OP150" s="45"/>
      <c r="OQ150" s="45"/>
      <c r="OR150" s="45"/>
      <c r="OS150" s="45"/>
      <c r="OT150" s="45"/>
      <c r="OU150" s="45"/>
      <c r="OV150" s="45"/>
      <c r="OW150" s="45"/>
      <c r="OX150" s="45"/>
      <c r="OY150" s="45"/>
      <c r="OZ150" s="45"/>
      <c r="PA150" s="45"/>
      <c r="PB150" s="45"/>
      <c r="PC150" s="45"/>
      <c r="PD150" s="45"/>
      <c r="PE150" s="45"/>
      <c r="PF150" s="45"/>
      <c r="PG150" s="45"/>
      <c r="PH150" s="45"/>
      <c r="PI150" s="45"/>
      <c r="PJ150" s="45"/>
      <c r="PK150" s="45"/>
      <c r="PL150" s="45"/>
      <c r="PM150" s="45"/>
      <c r="PN150" s="45"/>
      <c r="PO150" s="45"/>
      <c r="PP150" s="45"/>
      <c r="PQ150" s="45"/>
      <c r="PR150" s="45"/>
      <c r="PS150" s="45"/>
      <c r="PT150" s="45"/>
      <c r="PU150" s="45"/>
      <c r="PV150" s="45"/>
      <c r="PW150" s="45"/>
      <c r="PX150" s="45"/>
      <c r="PY150" s="45"/>
      <c r="PZ150" s="45"/>
      <c r="QA150" s="45"/>
      <c r="QB150" s="45"/>
      <c r="QC150" s="45"/>
      <c r="QD150" s="45"/>
      <c r="QE150" s="45"/>
      <c r="QF150" s="45"/>
      <c r="QG150" s="45"/>
      <c r="QH150" s="45"/>
      <c r="QI150" s="45"/>
      <c r="QJ150" s="45"/>
      <c r="QK150" s="45"/>
      <c r="QL150" s="45"/>
      <c r="QM150" s="45"/>
      <c r="QN150" s="45"/>
      <c r="QO150" s="45"/>
      <c r="QP150" s="45"/>
      <c r="QQ150" s="45"/>
      <c r="QR150" s="45"/>
      <c r="QS150" s="45"/>
      <c r="QT150" s="45"/>
      <c r="QU150" s="45"/>
      <c r="QV150" s="45"/>
      <c r="QW150" s="45"/>
      <c r="QX150" s="45"/>
      <c r="QY150" s="45"/>
      <c r="QZ150" s="45"/>
      <c r="RA150" s="45"/>
      <c r="RB150" s="45"/>
      <c r="RC150" s="45"/>
      <c r="RD150" s="45"/>
      <c r="RE150" s="45"/>
      <c r="RF150" s="45"/>
      <c r="RG150" s="45"/>
      <c r="RH150" s="45"/>
      <c r="RI150" s="45"/>
      <c r="RJ150" s="45"/>
      <c r="RK150" s="45"/>
      <c r="RL150" s="45"/>
      <c r="RM150" s="45"/>
      <c r="RN150" s="45"/>
      <c r="RO150" s="45"/>
      <c r="RP150" s="45"/>
      <c r="RQ150" s="45"/>
      <c r="RR150" s="45"/>
      <c r="RS150" s="45"/>
      <c r="RT150" s="45"/>
      <c r="RU150" s="45"/>
      <c r="RV150" s="45"/>
      <c r="RW150" s="45"/>
      <c r="RX150" s="45"/>
      <c r="RY150" s="45"/>
      <c r="RZ150" s="45"/>
      <c r="SA150" s="45"/>
      <c r="SB150" s="45"/>
      <c r="SC150" s="45"/>
      <c r="SD150" s="45"/>
      <c r="SE150" s="45"/>
      <c r="SF150" s="45"/>
      <c r="SG150" s="45"/>
      <c r="SH150" s="45"/>
      <c r="SI150" s="45"/>
      <c r="SJ150" s="45"/>
      <c r="SK150" s="45"/>
      <c r="SL150" s="45"/>
      <c r="SM150" s="45"/>
      <c r="SN150" s="45"/>
      <c r="SO150" s="45"/>
      <c r="SP150" s="45"/>
      <c r="SQ150" s="45"/>
      <c r="SR150" s="45"/>
      <c r="SS150" s="45"/>
      <c r="ST150" s="45"/>
      <c r="SU150" s="45"/>
      <c r="SV150" s="45"/>
      <c r="SW150" s="45"/>
      <c r="SX150" s="45"/>
      <c r="SY150" s="45"/>
      <c r="SZ150" s="45"/>
      <c r="TA150" s="45"/>
      <c r="TB150" s="45"/>
      <c r="TC150" s="45"/>
      <c r="TD150" s="45"/>
      <c r="TE150" s="45"/>
      <c r="TF150" s="45"/>
      <c r="TG150" s="45"/>
      <c r="TH150" s="45"/>
      <c r="TI150" s="45"/>
      <c r="TJ150" s="45"/>
      <c r="TK150" s="45"/>
      <c r="TL150" s="45"/>
      <c r="TM150" s="45"/>
      <c r="TN150" s="45"/>
      <c r="TO150" s="45"/>
      <c r="TP150" s="45"/>
      <c r="TQ150" s="45"/>
      <c r="TR150" s="45"/>
      <c r="TS150" s="45"/>
      <c r="TT150" s="45"/>
      <c r="TU150" s="45"/>
      <c r="TV150" s="45"/>
      <c r="TW150" s="45"/>
      <c r="TX150" s="45"/>
      <c r="TY150" s="45"/>
      <c r="TZ150" s="45"/>
      <c r="UA150" s="45"/>
      <c r="UB150" s="45"/>
      <c r="UC150" s="45"/>
      <c r="UD150" s="45"/>
      <c r="UE150" s="45"/>
    </row>
    <row r="151" spans="1:551" x14ac:dyDescent="0.2">
      <c r="A151" t="s">
        <v>156</v>
      </c>
      <c r="B151" s="44"/>
      <c r="C151" s="44">
        <v>-21.59</v>
      </c>
      <c r="D151" s="45">
        <v>1</v>
      </c>
      <c r="E151" s="45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4"/>
      <c r="W151" s="44"/>
      <c r="X151" s="44"/>
      <c r="Y151" s="44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  <c r="LL151" s="45"/>
      <c r="LM151" s="45"/>
      <c r="LN151" s="45"/>
      <c r="LO151" s="45"/>
      <c r="LP151" s="45"/>
      <c r="LQ151" s="45"/>
      <c r="LR151" s="45"/>
      <c r="LS151" s="45"/>
      <c r="LT151" s="45"/>
      <c r="LU151" s="45"/>
      <c r="LV151" s="45"/>
      <c r="LW151" s="45"/>
      <c r="LX151" s="45"/>
      <c r="LY151" s="45"/>
      <c r="LZ151" s="45"/>
      <c r="MA151" s="45"/>
      <c r="MB151" s="45"/>
      <c r="MC151" s="45"/>
      <c r="MD151" s="45"/>
      <c r="ME151" s="45"/>
      <c r="MF151" s="45"/>
      <c r="MG151" s="45"/>
      <c r="MH151" s="45"/>
      <c r="MI151" s="45"/>
      <c r="MJ151" s="45"/>
      <c r="MK151" s="45"/>
      <c r="ML151" s="45"/>
      <c r="MM151" s="45"/>
      <c r="MN151" s="45"/>
      <c r="MO151" s="45"/>
      <c r="MP151" s="45"/>
      <c r="MQ151" s="45"/>
      <c r="MR151" s="45"/>
      <c r="MS151" s="45"/>
      <c r="MT151" s="45"/>
      <c r="MU151" s="45"/>
      <c r="MV151" s="45"/>
      <c r="MW151" s="45"/>
      <c r="MX151" s="45"/>
      <c r="MY151" s="45"/>
      <c r="MZ151" s="45"/>
      <c r="NA151" s="45"/>
      <c r="NB151" s="45"/>
      <c r="NC151" s="45"/>
      <c r="ND151" s="45"/>
      <c r="NE151" s="45"/>
      <c r="NF151" s="45"/>
      <c r="NG151" s="45"/>
      <c r="NH151" s="45"/>
      <c r="NI151" s="45"/>
      <c r="NJ151" s="45"/>
      <c r="NK151" s="45"/>
      <c r="NL151" s="45"/>
      <c r="NM151" s="45"/>
      <c r="NN151" s="45"/>
      <c r="NO151" s="45"/>
      <c r="NP151" s="45"/>
      <c r="NQ151" s="45"/>
      <c r="NR151" s="45"/>
      <c r="NS151" s="45"/>
      <c r="NT151" s="45"/>
      <c r="NU151" s="45"/>
      <c r="NV151" s="45"/>
      <c r="NW151" s="45"/>
      <c r="NX151" s="45"/>
      <c r="NY151" s="45"/>
      <c r="NZ151" s="45"/>
      <c r="OA151" s="45"/>
      <c r="OB151" s="45"/>
      <c r="OC151" s="45"/>
      <c r="OD151" s="45"/>
      <c r="OE151" s="45"/>
      <c r="OF151" s="45"/>
      <c r="OG151" s="45"/>
      <c r="OH151" s="45"/>
      <c r="OI151" s="45"/>
      <c r="OJ151" s="45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</row>
    <row r="152" spans="1:551" x14ac:dyDescent="0.2">
      <c r="A152" t="s">
        <v>157</v>
      </c>
      <c r="B152" s="44"/>
      <c r="C152" s="44">
        <v>262448.75999999995</v>
      </c>
      <c r="D152" s="44"/>
      <c r="E152" s="45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4"/>
      <c r="W152" s="44"/>
      <c r="X152" s="44"/>
      <c r="Y152" s="44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  <c r="LL152" s="45"/>
      <c r="LM152" s="45"/>
      <c r="LN152" s="45"/>
      <c r="LO152" s="45"/>
      <c r="LP152" s="45"/>
      <c r="LQ152" s="45"/>
      <c r="LR152" s="45"/>
      <c r="LS152" s="45"/>
      <c r="LT152" s="45"/>
      <c r="LU152" s="45"/>
      <c r="LV152" s="45"/>
      <c r="LW152" s="45"/>
      <c r="LX152" s="45"/>
      <c r="LY152" s="45"/>
      <c r="LZ152" s="45"/>
      <c r="MA152" s="45"/>
      <c r="MB152" s="45"/>
      <c r="MC152" s="45"/>
      <c r="MD152" s="45"/>
      <c r="ME152" s="45"/>
      <c r="MF152" s="45"/>
      <c r="MG152" s="45"/>
      <c r="MH152" s="45"/>
      <c r="MI152" s="45"/>
      <c r="MJ152" s="45"/>
      <c r="MK152" s="45"/>
      <c r="ML152" s="45"/>
      <c r="MM152" s="45"/>
      <c r="MN152" s="45"/>
      <c r="MO152" s="45"/>
      <c r="MP152" s="45"/>
      <c r="MQ152" s="45"/>
      <c r="MR152" s="45"/>
      <c r="MS152" s="45"/>
      <c r="MT152" s="45"/>
      <c r="MU152" s="45"/>
      <c r="MV152" s="45"/>
      <c r="MW152" s="45"/>
      <c r="MX152" s="45"/>
      <c r="MY152" s="45"/>
      <c r="MZ152" s="45"/>
      <c r="NA152" s="45"/>
      <c r="NB152" s="45"/>
      <c r="NC152" s="45"/>
      <c r="ND152" s="45"/>
      <c r="NE152" s="45"/>
      <c r="NF152" s="45"/>
      <c r="NG152" s="45"/>
      <c r="NH152" s="45"/>
      <c r="NI152" s="45"/>
      <c r="NJ152" s="45"/>
      <c r="NK152" s="45"/>
      <c r="NL152" s="45"/>
      <c r="NM152" s="45"/>
      <c r="NN152" s="45"/>
      <c r="NO152" s="45"/>
      <c r="NP152" s="45"/>
      <c r="NQ152" s="45"/>
      <c r="NR152" s="45"/>
      <c r="NS152" s="45"/>
      <c r="NT152" s="45"/>
      <c r="NU152" s="45"/>
      <c r="NV152" s="45"/>
      <c r="NW152" s="45"/>
      <c r="NX152" s="45"/>
      <c r="NY152" s="45"/>
      <c r="NZ152" s="45"/>
      <c r="OA152" s="45"/>
      <c r="OB152" s="45"/>
      <c r="OC152" s="45"/>
      <c r="OD152" s="45"/>
      <c r="OE152" s="45"/>
      <c r="OF152" s="45"/>
      <c r="OG152" s="45"/>
      <c r="OH152" s="45"/>
      <c r="OI152" s="45"/>
      <c r="OJ152" s="45"/>
      <c r="OK152" s="45"/>
      <c r="OL152" s="45"/>
      <c r="OM152" s="45"/>
      <c r="ON152" s="45"/>
      <c r="OO152" s="45"/>
      <c r="OP152" s="45"/>
      <c r="OQ152" s="45"/>
      <c r="OR152" s="45"/>
      <c r="OS152" s="45"/>
      <c r="OT152" s="45"/>
      <c r="OU152" s="45"/>
      <c r="OV152" s="45"/>
      <c r="OW152" s="45"/>
      <c r="OX152" s="45"/>
      <c r="OY152" s="45"/>
      <c r="OZ152" s="45"/>
      <c r="PA152" s="45"/>
      <c r="PB152" s="45"/>
      <c r="PC152" s="45"/>
      <c r="PD152" s="45"/>
      <c r="PE152" s="45"/>
      <c r="PF152" s="45"/>
      <c r="PG152" s="45"/>
      <c r="PH152" s="45"/>
      <c r="PI152" s="45"/>
      <c r="PJ152" s="45"/>
      <c r="PK152" s="45"/>
      <c r="PL152" s="45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</row>
    <row r="153" spans="1:551" x14ac:dyDescent="0.2">
      <c r="A153"/>
      <c r="B153" s="44"/>
      <c r="C153" s="44"/>
      <c r="D153" s="44"/>
      <c r="E153" s="45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4"/>
      <c r="W153" s="44"/>
      <c r="X153" s="44"/>
      <c r="Y153" s="44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  <c r="LL153" s="45"/>
      <c r="LM153" s="45"/>
      <c r="LN153" s="45"/>
      <c r="LO153" s="45"/>
      <c r="LP153" s="45"/>
      <c r="LQ153" s="45"/>
      <c r="LR153" s="45"/>
      <c r="LS153" s="45"/>
      <c r="LT153" s="45"/>
      <c r="LU153" s="45"/>
      <c r="LV153" s="45"/>
      <c r="LW153" s="45"/>
      <c r="LX153" s="45"/>
      <c r="LY153" s="45"/>
      <c r="LZ153" s="45"/>
      <c r="MA153" s="45"/>
      <c r="MB153" s="45"/>
      <c r="MC153" s="45"/>
      <c r="MD153" s="45"/>
      <c r="ME153" s="45"/>
      <c r="MF153" s="45"/>
      <c r="MG153" s="45"/>
      <c r="MH153" s="45"/>
      <c r="MI153" s="45"/>
      <c r="MJ153" s="45"/>
      <c r="MK153" s="45"/>
      <c r="ML153" s="45"/>
      <c r="MM153" s="45"/>
      <c r="MN153" s="45"/>
      <c r="MO153" s="45"/>
      <c r="MP153" s="45"/>
      <c r="MQ153" s="45"/>
      <c r="MR153" s="45"/>
      <c r="MS153" s="45"/>
      <c r="MT153" s="45"/>
      <c r="MU153" s="45"/>
      <c r="MV153" s="45"/>
      <c r="MW153" s="45"/>
      <c r="MX153" s="45"/>
      <c r="MY153" s="45"/>
      <c r="MZ153" s="45"/>
      <c r="NA153" s="45"/>
      <c r="NB153" s="45"/>
      <c r="NC153" s="45"/>
      <c r="ND153" s="45"/>
      <c r="NE153" s="45"/>
      <c r="NF153" s="45"/>
      <c r="NG153" s="45"/>
      <c r="NH153" s="45"/>
      <c r="NI153" s="45"/>
      <c r="NJ153" s="45"/>
      <c r="NK153" s="45"/>
      <c r="NL153" s="45"/>
      <c r="NM153" s="45"/>
      <c r="NN153" s="45"/>
      <c r="NO153" s="45"/>
      <c r="NP153" s="45"/>
      <c r="NQ153" s="45"/>
      <c r="NR153" s="45"/>
      <c r="NS153" s="45"/>
      <c r="NT153" s="45"/>
      <c r="NU153" s="45"/>
      <c r="NV153" s="45"/>
      <c r="NW153" s="45"/>
      <c r="NX153" s="45"/>
      <c r="NY153" s="45"/>
      <c r="NZ153" s="45"/>
      <c r="OA153" s="45"/>
      <c r="OB153" s="45"/>
      <c r="OC153" s="45"/>
      <c r="OD153" s="45"/>
      <c r="OE153" s="45"/>
      <c r="OF153" s="45"/>
      <c r="OG153" s="45"/>
      <c r="OH153" s="45"/>
      <c r="OI153" s="45"/>
      <c r="OJ153" s="45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</row>
    <row r="154" spans="1:551" x14ac:dyDescent="0.2">
      <c r="A154" t="s">
        <v>158</v>
      </c>
      <c r="B154" s="44"/>
      <c r="C154" s="44"/>
      <c r="D154" s="44"/>
      <c r="E154" s="45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4"/>
      <c r="W154" s="44"/>
      <c r="X154" s="44"/>
      <c r="Y154" s="44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  <c r="LL154" s="45"/>
      <c r="LM154" s="45"/>
      <c r="LN154" s="45"/>
      <c r="LO154" s="45"/>
      <c r="LP154" s="45"/>
      <c r="LQ154" s="45"/>
      <c r="LR154" s="45"/>
      <c r="LS154" s="45"/>
      <c r="LT154" s="45"/>
      <c r="LU154" s="45"/>
      <c r="LV154" s="45"/>
      <c r="LW154" s="45"/>
      <c r="LX154" s="45"/>
      <c r="LY154" s="45"/>
      <c r="LZ154" s="45"/>
      <c r="MA154" s="45"/>
      <c r="MB154" s="45"/>
      <c r="MC154" s="45"/>
      <c r="MD154" s="45"/>
      <c r="ME154" s="45"/>
      <c r="MF154" s="45"/>
      <c r="MG154" s="45"/>
      <c r="MH154" s="45"/>
      <c r="MI154" s="45"/>
      <c r="MJ154" s="45"/>
      <c r="MK154" s="45"/>
      <c r="ML154" s="45"/>
      <c r="MM154" s="45"/>
      <c r="MN154" s="45"/>
      <c r="MO154" s="45"/>
      <c r="MP154" s="45"/>
      <c r="MQ154" s="45"/>
      <c r="MR154" s="45"/>
      <c r="MS154" s="45"/>
      <c r="MT154" s="45"/>
      <c r="MU154" s="45"/>
      <c r="MV154" s="45"/>
      <c r="MW154" s="45"/>
      <c r="MX154" s="45"/>
      <c r="MY154" s="45"/>
      <c r="MZ154" s="45"/>
      <c r="NA154" s="45"/>
      <c r="NB154" s="45"/>
      <c r="NC154" s="45"/>
      <c r="ND154" s="45"/>
      <c r="NE154" s="45"/>
      <c r="NF154" s="45"/>
      <c r="NG154" s="45"/>
      <c r="NH154" s="45"/>
      <c r="NI154" s="45"/>
      <c r="NJ154" s="45"/>
      <c r="NK154" s="45"/>
      <c r="NL154" s="45"/>
      <c r="NM154" s="45"/>
      <c r="NN154" s="45"/>
      <c r="NO154" s="45"/>
      <c r="NP154" s="45"/>
      <c r="NQ154" s="45"/>
      <c r="NR154" s="45"/>
      <c r="NS154" s="45"/>
      <c r="NT154" s="45"/>
      <c r="NU154" s="45"/>
      <c r="NV154" s="45"/>
      <c r="NW154" s="45"/>
      <c r="NX154" s="45"/>
      <c r="NY154" s="45"/>
      <c r="NZ154" s="45"/>
      <c r="OA154" s="45"/>
      <c r="OB154" s="45"/>
      <c r="OC154" s="45"/>
      <c r="OD154" s="45"/>
      <c r="OE154" s="45"/>
      <c r="OF154" s="45"/>
      <c r="OG154" s="45"/>
      <c r="OH154" s="45"/>
      <c r="OI154" s="45"/>
      <c r="OJ154" s="45"/>
      <c r="OK154" s="45"/>
      <c r="OL154" s="45"/>
      <c r="OM154" s="45"/>
      <c r="ON154" s="45"/>
      <c r="OO154" s="45"/>
      <c r="OP154" s="45"/>
      <c r="OQ154" s="45"/>
      <c r="OR154" s="45"/>
      <c r="OS154" s="45"/>
      <c r="OT154" s="45"/>
      <c r="OU154" s="45"/>
      <c r="OV154" s="45"/>
      <c r="OW154" s="45"/>
      <c r="OX154" s="45"/>
      <c r="OY154" s="45"/>
      <c r="OZ154" s="45"/>
      <c r="PA154" s="45"/>
      <c r="PB154" s="45"/>
      <c r="PC154" s="45"/>
      <c r="PD154" s="45"/>
      <c r="PE154" s="45"/>
      <c r="PF154" s="45"/>
      <c r="PG154" s="45"/>
      <c r="PH154" s="45"/>
      <c r="PI154" s="45"/>
      <c r="PJ154" s="45"/>
      <c r="PK154" s="45"/>
      <c r="PL154" s="45"/>
      <c r="PM154" s="45"/>
      <c r="PN154" s="45"/>
      <c r="PO154" s="45"/>
      <c r="PP154" s="45"/>
      <c r="PQ154" s="45"/>
      <c r="PR154" s="45"/>
      <c r="PS154" s="45"/>
      <c r="PT154" s="45"/>
      <c r="PU154" s="45"/>
      <c r="PV154" s="45"/>
      <c r="PW154" s="45"/>
      <c r="PX154" s="45"/>
      <c r="PY154" s="45"/>
      <c r="PZ154" s="45"/>
      <c r="QA154" s="45"/>
      <c r="QB154" s="45"/>
      <c r="QC154" s="45"/>
      <c r="QD154" s="45"/>
      <c r="QE154" s="45"/>
      <c r="QF154" s="45"/>
      <c r="QG154" s="45"/>
      <c r="QH154" s="45"/>
      <c r="QI154" s="45"/>
      <c r="QJ154" s="45"/>
      <c r="QK154" s="45"/>
      <c r="QL154" s="45"/>
      <c r="QM154" s="45"/>
      <c r="QN154" s="45"/>
      <c r="QO154" s="45"/>
      <c r="QP154" s="45"/>
      <c r="QQ154" s="45"/>
      <c r="QR154" s="45"/>
      <c r="QS154" s="45"/>
      <c r="QT154" s="45"/>
      <c r="QU154" s="45"/>
      <c r="QV154" s="45"/>
      <c r="QW154" s="45"/>
      <c r="QX154" s="45"/>
      <c r="QY154" s="45"/>
      <c r="QZ154" s="45"/>
      <c r="RA154" s="45"/>
      <c r="RB154" s="45"/>
      <c r="RC154" s="45"/>
      <c r="RD154" s="45"/>
      <c r="RE154" s="45"/>
      <c r="RF154" s="45"/>
      <c r="RG154" s="45"/>
      <c r="RH154" s="45"/>
      <c r="RI154" s="45"/>
      <c r="RJ154" s="45"/>
      <c r="RK154" s="45"/>
      <c r="RL154" s="45"/>
      <c r="RM154" s="45"/>
      <c r="RN154" s="45"/>
      <c r="RO154" s="45"/>
      <c r="RP154" s="45"/>
      <c r="RQ154" s="45"/>
      <c r="RR154" s="45"/>
      <c r="RS154" s="45"/>
      <c r="RT154" s="45"/>
      <c r="RU154" s="45"/>
      <c r="RV154" s="45"/>
      <c r="RW154" s="45"/>
      <c r="RX154" s="45"/>
      <c r="RY154" s="45"/>
      <c r="RZ154" s="45"/>
      <c r="SA154" s="45"/>
      <c r="SB154" s="45"/>
      <c r="SC154" s="45"/>
      <c r="SD154" s="45"/>
      <c r="SE154" s="45"/>
      <c r="SF154" s="45"/>
      <c r="SG154" s="45"/>
      <c r="SH154" s="45"/>
      <c r="SI154" s="45"/>
      <c r="SJ154" s="45"/>
      <c r="SK154" s="45"/>
      <c r="SL154" s="45"/>
      <c r="SM154" s="45"/>
      <c r="SN154" s="45"/>
      <c r="SO154" s="45"/>
      <c r="SP154" s="45"/>
      <c r="SQ154" s="45"/>
      <c r="SR154" s="45"/>
      <c r="SS154" s="45"/>
      <c r="ST154" s="45"/>
      <c r="SU154" s="45"/>
      <c r="SV154" s="45"/>
      <c r="SW154" s="45"/>
      <c r="SX154" s="45"/>
      <c r="SY154" s="45"/>
      <c r="SZ154" s="45"/>
      <c r="TA154" s="45"/>
      <c r="TB154" s="45"/>
      <c r="TC154" s="45"/>
      <c r="TD154" s="45"/>
      <c r="TE154" s="45"/>
      <c r="TF154" s="45"/>
      <c r="TG154" s="45"/>
      <c r="TH154" s="45"/>
      <c r="TI154" s="45"/>
      <c r="TJ154" s="45"/>
      <c r="TK154" s="45"/>
      <c r="TL154" s="45"/>
      <c r="TM154" s="45"/>
      <c r="TN154" s="45"/>
      <c r="TO154" s="45"/>
      <c r="TP154" s="45"/>
      <c r="TQ154" s="45"/>
      <c r="TR154" s="45"/>
      <c r="TS154" s="45"/>
      <c r="TT154" s="45"/>
      <c r="TU154" s="45"/>
      <c r="TV154" s="45"/>
      <c r="TW154" s="45"/>
      <c r="TX154" s="45"/>
      <c r="TY154" s="45"/>
      <c r="TZ154" s="45"/>
      <c r="UA154" s="45"/>
      <c r="UB154" s="45"/>
      <c r="UC154" s="45"/>
      <c r="UD154" s="45"/>
      <c r="UE154" s="45"/>
    </row>
    <row r="155" spans="1:551" x14ac:dyDescent="0.2">
      <c r="A155" t="s">
        <v>159</v>
      </c>
      <c r="B155" s="44">
        <v>0</v>
      </c>
      <c r="C155" s="44">
        <v>3402.5699999999943</v>
      </c>
      <c r="D155" s="44">
        <v>1927</v>
      </c>
      <c r="E155" s="45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4"/>
      <c r="W155" s="44"/>
      <c r="X155" s="44"/>
      <c r="Y155" s="44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45"/>
      <c r="LS155" s="45"/>
      <c r="LT155" s="45"/>
      <c r="LU155" s="45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5"/>
      <c r="MG155" s="45"/>
      <c r="MH155" s="45"/>
      <c r="MI155" s="45"/>
      <c r="MJ155" s="45"/>
      <c r="MK155" s="45"/>
      <c r="ML155" s="45"/>
      <c r="MM155" s="45"/>
      <c r="MN155" s="45"/>
      <c r="MO155" s="45"/>
      <c r="MP155" s="45"/>
      <c r="MQ155" s="45"/>
      <c r="MR155" s="45"/>
      <c r="MS155" s="45"/>
      <c r="MT155" s="45"/>
      <c r="MU155" s="45"/>
      <c r="MV155" s="45"/>
      <c r="MW155" s="45"/>
      <c r="MX155" s="45"/>
      <c r="MY155" s="45"/>
      <c r="MZ155" s="45"/>
      <c r="NA155" s="45"/>
      <c r="NB155" s="45"/>
      <c r="NC155" s="45"/>
      <c r="ND155" s="45"/>
      <c r="NE155" s="45"/>
      <c r="NF155" s="45"/>
      <c r="NG155" s="45"/>
      <c r="NH155" s="45"/>
      <c r="NI155" s="45"/>
      <c r="NJ155" s="45"/>
      <c r="NK155" s="45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</row>
    <row r="156" spans="1:551" x14ac:dyDescent="0.2">
      <c r="A156"/>
      <c r="B156" s="44"/>
      <c r="C156" s="44">
        <v>65.91</v>
      </c>
      <c r="D156" s="44"/>
      <c r="E156" s="45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4"/>
      <c r="W156" s="44"/>
      <c r="X156" s="44"/>
      <c r="Y156" s="44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  <c r="MN156" s="45"/>
      <c r="MO156" s="45"/>
      <c r="MP156" s="45"/>
      <c r="MQ156" s="45"/>
      <c r="MR156" s="45"/>
      <c r="MS156" s="45"/>
      <c r="MT156" s="45"/>
      <c r="MU156" s="45"/>
      <c r="MV156" s="45"/>
      <c r="MW156" s="45"/>
      <c r="MX156" s="45"/>
      <c r="MY156" s="45"/>
      <c r="MZ156" s="45"/>
      <c r="NA156" s="45"/>
      <c r="NB156" s="45"/>
      <c r="NC156" s="45"/>
      <c r="ND156" s="45"/>
      <c r="NE156" s="45"/>
      <c r="NF156" s="45"/>
      <c r="NG156" s="45"/>
      <c r="NH156" s="45"/>
      <c r="NI156" s="45"/>
      <c r="NJ156" s="45"/>
      <c r="NK156" s="45"/>
      <c r="NL156" s="45"/>
      <c r="NM156" s="45"/>
      <c r="NN156" s="45"/>
      <c r="NO156" s="45"/>
      <c r="NP156" s="45"/>
      <c r="NQ156" s="45"/>
      <c r="NR156" s="45"/>
      <c r="NS156" s="45"/>
      <c r="NT156" s="45"/>
      <c r="NU156" s="45"/>
      <c r="NV156" s="45"/>
      <c r="NW156" s="45"/>
      <c r="NX156" s="45"/>
      <c r="NY156" s="45"/>
      <c r="NZ156" s="45"/>
      <c r="OA156" s="45"/>
      <c r="OB156" s="45"/>
      <c r="OC156" s="45"/>
      <c r="OD156" s="45"/>
      <c r="OE156" s="45"/>
      <c r="OF156" s="45"/>
      <c r="OG156" s="45"/>
      <c r="OH156" s="45"/>
      <c r="OI156" s="45"/>
      <c r="OJ156" s="45"/>
      <c r="OK156" s="45"/>
      <c r="OL156" s="45"/>
      <c r="OM156" s="45"/>
      <c r="ON156" s="45"/>
      <c r="OO156" s="45"/>
      <c r="OP156" s="45"/>
      <c r="OQ156" s="45"/>
      <c r="OR156" s="45"/>
      <c r="OS156" s="45"/>
      <c r="OT156" s="45"/>
      <c r="OU156" s="45"/>
      <c r="OV156" s="45"/>
      <c r="OW156" s="45"/>
      <c r="OX156" s="45"/>
      <c r="OY156" s="45"/>
      <c r="OZ156" s="45"/>
      <c r="PA156" s="45"/>
      <c r="PB156" s="45"/>
      <c r="PC156" s="45"/>
      <c r="PD156" s="45"/>
      <c r="PE156" s="45"/>
      <c r="PF156" s="45"/>
      <c r="PG156" s="45"/>
      <c r="PH156" s="45"/>
      <c r="PI156" s="45"/>
      <c r="PJ156" s="45"/>
      <c r="PK156" s="45"/>
      <c r="PL156" s="45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</row>
    <row r="157" spans="1:551" x14ac:dyDescent="0.2">
      <c r="A157" t="s">
        <v>160</v>
      </c>
      <c r="B157" s="44">
        <v>0</v>
      </c>
      <c r="C157" s="44">
        <v>1575</v>
      </c>
      <c r="D157" s="44">
        <v>63</v>
      </c>
      <c r="E157" s="45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4"/>
      <c r="W157" s="44"/>
      <c r="X157" s="44"/>
      <c r="Y157" s="44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  <c r="LL157" s="45"/>
      <c r="LM157" s="45"/>
      <c r="LN157" s="45"/>
      <c r="LO157" s="45"/>
      <c r="LP157" s="45"/>
      <c r="LQ157" s="45"/>
      <c r="LR157" s="45"/>
      <c r="LS157" s="45"/>
      <c r="LT157" s="45"/>
      <c r="LU157" s="45"/>
      <c r="LV157" s="45"/>
      <c r="LW157" s="45"/>
      <c r="LX157" s="45"/>
      <c r="LY157" s="45"/>
      <c r="LZ157" s="45"/>
      <c r="MA157" s="45"/>
      <c r="MB157" s="45"/>
      <c r="MC157" s="45"/>
      <c r="MD157" s="45"/>
      <c r="ME157" s="45"/>
      <c r="MF157" s="45"/>
      <c r="MG157" s="45"/>
      <c r="MH157" s="45"/>
      <c r="MI157" s="45"/>
      <c r="MJ157" s="45"/>
      <c r="MK157" s="45"/>
      <c r="ML157" s="45"/>
      <c r="MM157" s="45"/>
      <c r="MN157" s="45"/>
      <c r="MO157" s="45"/>
      <c r="MP157" s="45"/>
      <c r="MQ157" s="45"/>
      <c r="MR157" s="45"/>
      <c r="MS157" s="45"/>
      <c r="MT157" s="45"/>
      <c r="MU157" s="45"/>
      <c r="MV157" s="45"/>
      <c r="MW157" s="45"/>
      <c r="MX157" s="45"/>
      <c r="MY157" s="45"/>
      <c r="MZ157" s="45"/>
      <c r="NA157" s="45"/>
      <c r="NB157" s="45"/>
      <c r="NC157" s="45"/>
      <c r="ND157" s="45"/>
      <c r="NE157" s="45"/>
      <c r="NF157" s="45"/>
      <c r="NG157" s="45"/>
      <c r="NH157" s="45"/>
      <c r="NI157" s="45"/>
      <c r="NJ157" s="45"/>
      <c r="NK157" s="45"/>
      <c r="NL157" s="45"/>
      <c r="NM157" s="45"/>
      <c r="NN157" s="45"/>
      <c r="NO157" s="45"/>
      <c r="NP157" s="45"/>
      <c r="NQ157" s="45"/>
      <c r="NR157" s="45"/>
      <c r="NS157" s="45"/>
      <c r="NT157" s="45"/>
      <c r="NU157" s="45"/>
      <c r="NV157" s="45"/>
      <c r="NW157" s="45"/>
      <c r="NX157" s="45"/>
      <c r="NY157" s="45"/>
      <c r="NZ157" s="45"/>
      <c r="OA157" s="45"/>
      <c r="OB157" s="45"/>
      <c r="OC157" s="45"/>
      <c r="OD157" s="45"/>
      <c r="OE157" s="45"/>
      <c r="OF157" s="45"/>
      <c r="OG157" s="45"/>
      <c r="OH157" s="45"/>
      <c r="OI157" s="45"/>
      <c r="OJ157" s="45"/>
      <c r="OK157" s="45"/>
      <c r="OL157" s="45"/>
      <c r="OM157" s="45"/>
      <c r="ON157" s="45"/>
      <c r="OO157" s="45"/>
      <c r="OP157" s="45"/>
      <c r="OQ157" s="45"/>
      <c r="OR157" s="45"/>
      <c r="OS157" s="45"/>
      <c r="OT157" s="45"/>
      <c r="OU157" s="45"/>
      <c r="OV157" s="45"/>
      <c r="OW157" s="45"/>
      <c r="OX157" s="45"/>
      <c r="OY157" s="45"/>
      <c r="OZ157" s="45"/>
      <c r="PA157" s="45"/>
      <c r="PB157" s="45"/>
      <c r="PC157" s="45"/>
      <c r="PD157" s="45"/>
      <c r="PE157" s="45"/>
      <c r="PF157" s="45"/>
      <c r="PG157" s="45"/>
      <c r="PH157" s="45"/>
      <c r="PI157" s="45"/>
      <c r="PJ157" s="45"/>
      <c r="PK157" s="45"/>
      <c r="PL157" s="45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</row>
    <row r="158" spans="1:551" x14ac:dyDescent="0.2">
      <c r="A158" t="s">
        <v>161</v>
      </c>
      <c r="B158" s="44"/>
      <c r="C158" s="44">
        <v>5043.4799999999941</v>
      </c>
      <c r="D158" s="44"/>
      <c r="E158" s="45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4"/>
      <c r="W158" s="44"/>
      <c r="X158" s="44"/>
      <c r="Y158" s="44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  <c r="OX158" s="45"/>
      <c r="OY158" s="45"/>
      <c r="OZ158" s="45"/>
      <c r="PA158" s="45"/>
      <c r="PB158" s="45"/>
      <c r="PC158" s="45"/>
      <c r="PD158" s="45"/>
      <c r="PE158" s="45"/>
      <c r="PF158" s="45"/>
      <c r="PG158" s="45"/>
      <c r="PH158" s="45"/>
      <c r="PI158" s="45"/>
      <c r="PJ158" s="45"/>
      <c r="PK158" s="45"/>
      <c r="PL158" s="45"/>
      <c r="PM158" s="45"/>
      <c r="PN158" s="45"/>
      <c r="PO158" s="45"/>
      <c r="PP158" s="45"/>
      <c r="PQ158" s="45"/>
      <c r="PR158" s="45"/>
      <c r="PS158" s="45"/>
      <c r="PT158" s="45"/>
      <c r="PU158" s="45"/>
      <c r="PV158" s="45"/>
      <c r="PW158" s="45"/>
      <c r="PX158" s="45"/>
      <c r="PY158" s="45"/>
      <c r="PZ158" s="45"/>
      <c r="QA158" s="45"/>
      <c r="QB158" s="45"/>
      <c r="QC158" s="45"/>
      <c r="QD158" s="45"/>
      <c r="QE158" s="45"/>
      <c r="QF158" s="45"/>
      <c r="QG158" s="45"/>
      <c r="QH158" s="45"/>
      <c r="QI158" s="45"/>
      <c r="QJ158" s="45"/>
      <c r="QK158" s="45"/>
      <c r="QL158" s="45"/>
      <c r="QM158" s="45"/>
      <c r="QN158" s="45"/>
      <c r="QO158" s="45"/>
      <c r="QP158" s="45"/>
      <c r="QQ158" s="45"/>
      <c r="QR158" s="45"/>
      <c r="QS158" s="45"/>
      <c r="QT158" s="45"/>
      <c r="QU158" s="45"/>
      <c r="QV158" s="45"/>
      <c r="QW158" s="45"/>
      <c r="QX158" s="45"/>
      <c r="QY158" s="45"/>
      <c r="QZ158" s="45"/>
      <c r="RA158" s="45"/>
      <c r="RB158" s="45"/>
      <c r="RC158" s="45"/>
      <c r="RD158" s="45"/>
      <c r="RE158" s="45"/>
      <c r="RF158" s="45"/>
      <c r="RG158" s="45"/>
      <c r="RH158" s="45"/>
      <c r="RI158" s="45"/>
      <c r="RJ158" s="45"/>
      <c r="RK158" s="45"/>
      <c r="RL158" s="45"/>
      <c r="RM158" s="45"/>
      <c r="RN158" s="45"/>
      <c r="RO158" s="45"/>
      <c r="RP158" s="45"/>
      <c r="RQ158" s="45"/>
      <c r="RR158" s="45"/>
      <c r="RS158" s="45"/>
      <c r="RT158" s="45"/>
      <c r="RU158" s="45"/>
      <c r="RV158" s="45"/>
      <c r="RW158" s="45"/>
      <c r="RX158" s="45"/>
      <c r="RY158" s="45"/>
      <c r="RZ158" s="45"/>
      <c r="SA158" s="45"/>
      <c r="SB158" s="45"/>
      <c r="SC158" s="45"/>
      <c r="SD158" s="45"/>
      <c r="SE158" s="45"/>
      <c r="SF158" s="45"/>
      <c r="SG158" s="45"/>
      <c r="SH158" s="45"/>
      <c r="SI158" s="45"/>
      <c r="SJ158" s="45"/>
      <c r="SK158" s="45"/>
      <c r="SL158" s="45"/>
      <c r="SM158" s="45"/>
      <c r="SN158" s="45"/>
      <c r="SO158" s="45"/>
      <c r="SP158" s="45"/>
      <c r="SQ158" s="45"/>
      <c r="SR158" s="45"/>
      <c r="SS158" s="45"/>
      <c r="ST158" s="45"/>
      <c r="SU158" s="45"/>
      <c r="SV158" s="45"/>
      <c r="SW158" s="45"/>
      <c r="SX158" s="45"/>
      <c r="SY158" s="45"/>
      <c r="SZ158" s="45"/>
      <c r="TA158" s="45"/>
      <c r="TB158" s="45"/>
      <c r="TC158" s="45"/>
      <c r="TD158" s="45"/>
      <c r="TE158" s="45"/>
      <c r="TF158" s="45"/>
      <c r="TG158" s="45"/>
      <c r="TH158" s="45"/>
      <c r="TI158" s="45"/>
      <c r="TJ158" s="45"/>
      <c r="TK158" s="45"/>
      <c r="TL158" s="45"/>
      <c r="TM158" s="45"/>
      <c r="TN158" s="45"/>
      <c r="TO158" s="45"/>
      <c r="TP158" s="45"/>
      <c r="TQ158" s="45"/>
      <c r="TR158" s="45"/>
      <c r="TS158" s="45"/>
      <c r="TT158" s="45"/>
      <c r="TU158" s="45"/>
      <c r="TV158" s="45"/>
      <c r="TW158" s="45"/>
      <c r="TX158" s="45"/>
      <c r="TY158" s="45"/>
      <c r="TZ158" s="45"/>
      <c r="UA158" s="45"/>
      <c r="UB158" s="45"/>
      <c r="UC158" s="45"/>
      <c r="UD158" s="45"/>
      <c r="UE158" s="45"/>
    </row>
    <row r="159" spans="1:551" x14ac:dyDescent="0.2">
      <c r="A159"/>
      <c r="B159" s="44"/>
      <c r="C159" s="44"/>
      <c r="D159" s="44"/>
      <c r="E159" s="45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4"/>
      <c r="W159" s="44"/>
      <c r="X159" s="44"/>
      <c r="Y159" s="44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  <c r="LL159" s="45"/>
      <c r="LM159" s="45"/>
      <c r="LN159" s="45"/>
      <c r="LO159" s="45"/>
      <c r="LP159" s="45"/>
      <c r="LQ159" s="45"/>
      <c r="LR159" s="45"/>
      <c r="LS159" s="45"/>
      <c r="LT159" s="45"/>
      <c r="LU159" s="45"/>
      <c r="LV159" s="45"/>
      <c r="LW159" s="45"/>
      <c r="LX159" s="45"/>
      <c r="LY159" s="45"/>
      <c r="LZ159" s="45"/>
      <c r="MA159" s="45"/>
      <c r="MB159" s="45"/>
      <c r="MC159" s="45"/>
      <c r="MD159" s="45"/>
      <c r="ME159" s="45"/>
      <c r="MF159" s="45"/>
      <c r="MG159" s="45"/>
      <c r="MH159" s="45"/>
      <c r="MI159" s="45"/>
      <c r="MJ159" s="45"/>
      <c r="MK159" s="45"/>
      <c r="ML159" s="45"/>
      <c r="MM159" s="45"/>
      <c r="MN159" s="45"/>
      <c r="MO159" s="45"/>
      <c r="MP159" s="45"/>
      <c r="MQ159" s="45"/>
      <c r="MR159" s="45"/>
      <c r="MS159" s="45"/>
      <c r="MT159" s="45"/>
      <c r="MU159" s="45"/>
      <c r="MV159" s="45"/>
      <c r="MW159" s="45"/>
      <c r="MX159" s="45"/>
      <c r="MY159" s="45"/>
      <c r="MZ159" s="45"/>
      <c r="NA159" s="45"/>
      <c r="NB159" s="45"/>
      <c r="NC159" s="45"/>
      <c r="ND159" s="45"/>
      <c r="NE159" s="45"/>
      <c r="NF159" s="45"/>
      <c r="NG159" s="45"/>
      <c r="NH159" s="45"/>
      <c r="NI159" s="45"/>
      <c r="NJ159" s="45"/>
      <c r="NK159" s="45"/>
      <c r="NL159" s="45"/>
      <c r="NM159" s="45"/>
      <c r="NN159" s="45"/>
      <c r="NO159" s="45"/>
      <c r="NP159" s="45"/>
      <c r="NQ159" s="45"/>
      <c r="NR159" s="45"/>
      <c r="NS159" s="45"/>
      <c r="NT159" s="45"/>
      <c r="NU159" s="45"/>
      <c r="NV159" s="45"/>
      <c r="NW159" s="45"/>
      <c r="NX159" s="45"/>
      <c r="NY159" s="45"/>
      <c r="NZ159" s="45"/>
      <c r="OA159" s="45"/>
      <c r="OB159" s="45"/>
      <c r="OC159" s="45"/>
      <c r="OD159" s="45"/>
      <c r="OE159" s="45"/>
      <c r="OF159" s="45"/>
      <c r="OG159" s="45"/>
      <c r="OH159" s="45"/>
      <c r="OI159" s="45"/>
      <c r="OJ159" s="45"/>
      <c r="OK159" s="45"/>
      <c r="OL159" s="45"/>
      <c r="OM159" s="45"/>
      <c r="ON159" s="45"/>
      <c r="OO159" s="45"/>
      <c r="OP159" s="45"/>
      <c r="OQ159" s="45"/>
      <c r="OR159" s="45"/>
      <c r="OS159" s="45"/>
      <c r="OT159" s="45"/>
      <c r="OU159" s="45"/>
      <c r="OV159" s="45"/>
      <c r="OW159" s="45"/>
      <c r="OX159" s="45"/>
      <c r="OY159" s="45"/>
      <c r="OZ159" s="45"/>
      <c r="PA159" s="45"/>
      <c r="PB159" s="45"/>
      <c r="PC159" s="45"/>
      <c r="PD159" s="45"/>
      <c r="PE159" s="45"/>
      <c r="PF159" s="45"/>
      <c r="PG159" s="45"/>
      <c r="PH159" s="45"/>
      <c r="PI159" s="45"/>
      <c r="PJ159" s="45"/>
      <c r="PK159" s="45"/>
      <c r="PL159" s="45"/>
      <c r="PM159" s="45"/>
      <c r="PN159" s="45"/>
      <c r="PO159" s="45"/>
      <c r="PP159" s="45"/>
      <c r="PQ159" s="45"/>
      <c r="PR159" s="45"/>
      <c r="PS159" s="45"/>
      <c r="PT159" s="45"/>
      <c r="PU159" s="45"/>
      <c r="PV159" s="45"/>
      <c r="PW159" s="45"/>
      <c r="PX159" s="45"/>
      <c r="PY159" s="45"/>
      <c r="PZ159" s="45"/>
      <c r="QA159" s="45"/>
      <c r="QB159" s="45"/>
      <c r="QC159" s="45"/>
      <c r="QD159" s="45"/>
      <c r="QE159" s="45"/>
      <c r="QF159" s="45"/>
      <c r="QG159" s="45"/>
      <c r="QH159" s="45"/>
      <c r="QI159" s="45"/>
      <c r="QJ159" s="45"/>
      <c r="QK159" s="45"/>
      <c r="QL159" s="45"/>
      <c r="QM159" s="45"/>
      <c r="QN159" s="45"/>
      <c r="QO159" s="45"/>
      <c r="QP159" s="45"/>
      <c r="QQ159" s="45"/>
      <c r="QR159" s="45"/>
      <c r="QS159" s="45"/>
      <c r="QT159" s="45"/>
      <c r="QU159" s="45"/>
      <c r="QV159" s="45"/>
      <c r="QW159" s="45"/>
      <c r="QX159" s="45"/>
      <c r="QY159" s="45"/>
      <c r="QZ159" s="45"/>
      <c r="RA159" s="45"/>
      <c r="RB159" s="45"/>
      <c r="RC159" s="45"/>
      <c r="RD159" s="45"/>
      <c r="RE159" s="45"/>
      <c r="RF159" s="45"/>
      <c r="RG159" s="45"/>
      <c r="RH159" s="45"/>
      <c r="RI159" s="45"/>
      <c r="RJ159" s="45"/>
      <c r="RK159" s="45"/>
      <c r="RL159" s="45"/>
      <c r="RM159" s="45"/>
      <c r="RN159" s="45"/>
      <c r="RO159" s="45"/>
      <c r="RP159" s="45"/>
      <c r="RQ159" s="45"/>
      <c r="RR159" s="45"/>
      <c r="RS159" s="45"/>
      <c r="RT159" s="45"/>
      <c r="RU159" s="45"/>
      <c r="RV159" s="45"/>
      <c r="RW159" s="45"/>
      <c r="RX159" s="45"/>
      <c r="RY159" s="45"/>
      <c r="RZ159" s="45"/>
      <c r="SA159" s="45"/>
      <c r="SB159" s="45"/>
      <c r="SC159" s="45"/>
      <c r="SD159" s="45"/>
      <c r="SE159" s="45"/>
      <c r="SF159" s="45"/>
      <c r="SG159" s="45"/>
      <c r="SH159" s="45"/>
      <c r="SI159" s="45"/>
      <c r="SJ159" s="45"/>
      <c r="SK159" s="45"/>
      <c r="SL159" s="45"/>
      <c r="SM159" s="45"/>
      <c r="SN159" s="45"/>
      <c r="SO159" s="45"/>
      <c r="SP159" s="45"/>
      <c r="SQ159" s="45"/>
      <c r="SR159" s="45"/>
      <c r="SS159" s="45"/>
      <c r="ST159" s="45"/>
      <c r="SU159" s="45"/>
      <c r="SV159" s="45"/>
      <c r="SW159" s="45"/>
      <c r="SX159" s="45"/>
      <c r="SY159" s="45"/>
      <c r="SZ159" s="45"/>
      <c r="TA159" s="45"/>
      <c r="TB159" s="45"/>
      <c r="TC159" s="45"/>
      <c r="TD159" s="45"/>
      <c r="TE159" s="45"/>
      <c r="TF159" s="45"/>
      <c r="TG159" s="45"/>
      <c r="TH159" s="45"/>
      <c r="TI159" s="45"/>
      <c r="TJ159" s="45"/>
      <c r="TK159" s="45"/>
      <c r="TL159" s="45"/>
      <c r="TM159" s="45"/>
      <c r="TN159" s="45"/>
      <c r="TO159" s="45"/>
      <c r="TP159" s="45"/>
      <c r="TQ159" s="45"/>
      <c r="TR159" s="45"/>
      <c r="TS159" s="45"/>
      <c r="TT159" s="45"/>
      <c r="TU159" s="45"/>
      <c r="TV159" s="45"/>
      <c r="TW159" s="45"/>
      <c r="TX159" s="45"/>
      <c r="TY159" s="45"/>
      <c r="TZ159" s="45"/>
      <c r="UA159" s="45"/>
      <c r="UB159" s="45"/>
      <c r="UC159" s="45"/>
      <c r="UD159" s="45"/>
      <c r="UE159" s="45"/>
    </row>
    <row r="160" spans="1:551" x14ac:dyDescent="0.2">
      <c r="A160" t="s">
        <v>162</v>
      </c>
      <c r="B160" s="44"/>
      <c r="C160" s="44"/>
      <c r="D160" s="44"/>
      <c r="E160" s="45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4"/>
      <c r="W160" s="44"/>
      <c r="X160" s="44"/>
      <c r="Y160" s="44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  <c r="MZ160" s="45"/>
      <c r="NA160" s="45"/>
      <c r="NB160" s="45"/>
      <c r="NC160" s="45"/>
      <c r="ND160" s="45"/>
      <c r="NE160" s="45"/>
      <c r="NF160" s="45"/>
      <c r="NG160" s="45"/>
      <c r="NH160" s="45"/>
      <c r="NI160" s="45"/>
      <c r="NJ160" s="45"/>
      <c r="NK160" s="45"/>
      <c r="NL160" s="45"/>
      <c r="NM160" s="45"/>
      <c r="NN160" s="45"/>
      <c r="NO160" s="45"/>
      <c r="NP160" s="45"/>
      <c r="NQ160" s="45"/>
      <c r="NR160" s="45"/>
      <c r="NS160" s="45"/>
      <c r="NT160" s="45"/>
      <c r="NU160" s="45"/>
      <c r="NV160" s="45"/>
      <c r="NW160" s="45"/>
      <c r="NX160" s="45"/>
      <c r="NY160" s="45"/>
      <c r="NZ160" s="45"/>
      <c r="OA160" s="45"/>
      <c r="OB160" s="45"/>
      <c r="OC160" s="45"/>
      <c r="OD160" s="45"/>
      <c r="OE160" s="45"/>
      <c r="OF160" s="45"/>
      <c r="OG160" s="45"/>
      <c r="OH160" s="45"/>
      <c r="OI160" s="45"/>
      <c r="OJ160" s="45"/>
      <c r="OK160" s="45"/>
      <c r="OL160" s="45"/>
      <c r="OM160" s="45"/>
      <c r="ON160" s="45"/>
      <c r="OO160" s="45"/>
      <c r="OP160" s="45"/>
      <c r="OQ160" s="45"/>
      <c r="OR160" s="45"/>
      <c r="OS160" s="45"/>
      <c r="OT160" s="45"/>
      <c r="OU160" s="45"/>
      <c r="OV160" s="45"/>
      <c r="OW160" s="45"/>
      <c r="OX160" s="45"/>
      <c r="OY160" s="45"/>
      <c r="OZ160" s="45"/>
      <c r="PA160" s="45"/>
      <c r="PB160" s="45"/>
      <c r="PC160" s="45"/>
      <c r="PD160" s="45"/>
      <c r="PE160" s="45"/>
      <c r="PF160" s="45"/>
      <c r="PG160" s="45"/>
      <c r="PH160" s="45"/>
      <c r="PI160" s="45"/>
      <c r="PJ160" s="45"/>
      <c r="PK160" s="45"/>
      <c r="PL160" s="45"/>
      <c r="PM160" s="45"/>
      <c r="PN160" s="45"/>
      <c r="PO160" s="45"/>
      <c r="PP160" s="45"/>
      <c r="PQ160" s="45"/>
      <c r="PR160" s="45"/>
      <c r="PS160" s="45"/>
      <c r="PT160" s="45"/>
      <c r="PU160" s="45"/>
      <c r="PV160" s="45"/>
      <c r="PW160" s="45"/>
      <c r="PX160" s="45"/>
      <c r="PY160" s="45"/>
      <c r="PZ160" s="45"/>
      <c r="QA160" s="45"/>
      <c r="QB160" s="45"/>
      <c r="QC160" s="45"/>
      <c r="QD160" s="45"/>
      <c r="QE160" s="45"/>
      <c r="QF160" s="45"/>
      <c r="QG160" s="45"/>
      <c r="QH160" s="45"/>
      <c r="QI160" s="45"/>
      <c r="QJ160" s="45"/>
      <c r="QK160" s="45"/>
      <c r="QL160" s="45"/>
      <c r="QM160" s="45"/>
      <c r="QN160" s="45"/>
      <c r="QO160" s="45"/>
      <c r="QP160" s="45"/>
      <c r="QQ160" s="45"/>
      <c r="QR160" s="45"/>
      <c r="QS160" s="45"/>
      <c r="QT160" s="45"/>
      <c r="QU160" s="45"/>
      <c r="QV160" s="45"/>
      <c r="QW160" s="45"/>
      <c r="QX160" s="45"/>
      <c r="QY160" s="45"/>
      <c r="QZ160" s="45"/>
      <c r="RA160" s="45"/>
      <c r="RB160" s="45"/>
      <c r="RC160" s="45"/>
      <c r="RD160" s="45"/>
      <c r="RE160" s="45"/>
      <c r="RF160" s="45"/>
      <c r="RG160" s="45"/>
      <c r="RH160" s="45"/>
      <c r="RI160" s="45"/>
      <c r="RJ160" s="45"/>
      <c r="RK160" s="45"/>
      <c r="RL160" s="45"/>
      <c r="RM160" s="45"/>
      <c r="RN160" s="45"/>
      <c r="RO160" s="45"/>
      <c r="RP160" s="45"/>
      <c r="RQ160" s="45"/>
      <c r="RR160" s="45"/>
      <c r="RS160" s="45"/>
      <c r="RT160" s="45"/>
      <c r="RU160" s="45"/>
      <c r="RV160" s="45"/>
      <c r="RW160" s="45"/>
      <c r="RX160" s="45"/>
      <c r="RY160" s="45"/>
      <c r="RZ160" s="45"/>
      <c r="SA160" s="45"/>
      <c r="SB160" s="45"/>
      <c r="SC160" s="45"/>
      <c r="SD160" s="45"/>
      <c r="SE160" s="45"/>
      <c r="SF160" s="45"/>
      <c r="SG160" s="45"/>
      <c r="SH160" s="45"/>
      <c r="SI160" s="45"/>
      <c r="SJ160" s="45"/>
      <c r="SK160" s="45"/>
      <c r="SL160" s="45"/>
      <c r="SM160" s="45"/>
      <c r="SN160" s="45"/>
      <c r="SO160" s="45"/>
      <c r="SP160" s="45"/>
      <c r="SQ160" s="45"/>
      <c r="SR160" s="45"/>
      <c r="SS160" s="45"/>
      <c r="ST160" s="45"/>
      <c r="SU160" s="45"/>
      <c r="SV160" s="45"/>
      <c r="SW160" s="45"/>
      <c r="SX160" s="45"/>
      <c r="SY160" s="45"/>
      <c r="SZ160" s="45"/>
      <c r="TA160" s="45"/>
      <c r="TB160" s="45"/>
      <c r="TC160" s="45"/>
      <c r="TD160" s="45"/>
      <c r="TE160" s="45"/>
      <c r="TF160" s="45"/>
      <c r="TG160" s="45"/>
      <c r="TH160" s="45"/>
      <c r="TI160" s="45"/>
      <c r="TJ160" s="45"/>
      <c r="TK160" s="45"/>
      <c r="TL160" s="45"/>
      <c r="TM160" s="45"/>
      <c r="TN160" s="45"/>
      <c r="TO160" s="45"/>
      <c r="TP160" s="45"/>
      <c r="TQ160" s="45"/>
      <c r="TR160" s="45"/>
      <c r="TS160" s="45"/>
      <c r="TT160" s="45"/>
      <c r="TU160" s="45"/>
      <c r="TV160" s="45"/>
      <c r="TW160" s="45"/>
      <c r="TX160" s="45"/>
      <c r="TY160" s="45"/>
      <c r="TZ160" s="45"/>
      <c r="UA160" s="45"/>
      <c r="UB160" s="45"/>
      <c r="UC160" s="45"/>
      <c r="UD160" s="45"/>
      <c r="UE160" s="45"/>
    </row>
    <row r="161" spans="1:551" x14ac:dyDescent="0.2">
      <c r="A161" t="s">
        <v>162</v>
      </c>
      <c r="B161" s="44">
        <v>0</v>
      </c>
      <c r="C161" s="44">
        <v>9588.0899999999983</v>
      </c>
      <c r="D161" s="44">
        <v>1259</v>
      </c>
      <c r="E161" s="45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4"/>
      <c r="W161" s="44"/>
      <c r="X161" s="44"/>
      <c r="Y161" s="44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  <c r="PD161" s="45"/>
      <c r="PE161" s="45"/>
      <c r="PF161" s="45"/>
      <c r="PG161" s="45"/>
      <c r="PH161" s="45"/>
      <c r="PI161" s="45"/>
      <c r="PJ161" s="45"/>
      <c r="PK161" s="45"/>
      <c r="PL161" s="45"/>
      <c r="PM161" s="45"/>
      <c r="PN161" s="45"/>
      <c r="PO161" s="45"/>
      <c r="PP161" s="45"/>
      <c r="PQ161" s="45"/>
      <c r="PR161" s="45"/>
      <c r="PS161" s="45"/>
      <c r="PT161" s="45"/>
      <c r="PU161" s="45"/>
      <c r="PV161" s="45"/>
      <c r="PW161" s="45"/>
      <c r="PX161" s="45"/>
      <c r="PY161" s="45"/>
      <c r="PZ161" s="45"/>
      <c r="QA161" s="45"/>
      <c r="QB161" s="45"/>
      <c r="QC161" s="45"/>
      <c r="QD161" s="45"/>
      <c r="QE161" s="45"/>
      <c r="QF161" s="45"/>
      <c r="QG161" s="45"/>
      <c r="QH161" s="45"/>
      <c r="QI161" s="45"/>
      <c r="QJ161" s="45"/>
      <c r="QK161" s="45"/>
      <c r="QL161" s="45"/>
      <c r="QM161" s="45"/>
      <c r="QN161" s="45"/>
      <c r="QO161" s="45"/>
      <c r="QP161" s="45"/>
      <c r="QQ161" s="45"/>
      <c r="QR161" s="45"/>
      <c r="QS161" s="45"/>
      <c r="QT161" s="45"/>
      <c r="QU161" s="45"/>
      <c r="QV161" s="45"/>
      <c r="QW161" s="45"/>
      <c r="QX161" s="45"/>
      <c r="QY161" s="45"/>
      <c r="QZ161" s="45"/>
      <c r="RA161" s="45"/>
      <c r="RB161" s="45"/>
      <c r="RC161" s="45"/>
      <c r="RD161" s="45"/>
      <c r="RE161" s="45"/>
      <c r="RF161" s="45"/>
      <c r="RG161" s="45"/>
      <c r="RH161" s="45"/>
      <c r="RI161" s="45"/>
      <c r="RJ161" s="45"/>
      <c r="RK161" s="45"/>
      <c r="RL161" s="45"/>
      <c r="RM161" s="45"/>
      <c r="RN161" s="45"/>
      <c r="RO161" s="45"/>
      <c r="RP161" s="45"/>
      <c r="RQ161" s="45"/>
      <c r="RR161" s="45"/>
      <c r="RS161" s="45"/>
      <c r="RT161" s="45"/>
      <c r="RU161" s="45"/>
      <c r="RV161" s="45"/>
      <c r="RW161" s="45"/>
      <c r="RX161" s="45"/>
      <c r="RY161" s="45"/>
      <c r="RZ161" s="45"/>
      <c r="SA161" s="45"/>
      <c r="SB161" s="45"/>
      <c r="SC161" s="45"/>
      <c r="SD161" s="45"/>
      <c r="SE161" s="45"/>
      <c r="SF161" s="45"/>
      <c r="SG161" s="45"/>
      <c r="SH161" s="45"/>
      <c r="SI161" s="45"/>
      <c r="SJ161" s="45"/>
      <c r="SK161" s="45"/>
      <c r="SL161" s="45"/>
      <c r="SM161" s="45"/>
      <c r="SN161" s="45"/>
      <c r="SO161" s="45"/>
      <c r="SP161" s="45"/>
      <c r="SQ161" s="45"/>
      <c r="SR161" s="45"/>
      <c r="SS161" s="45"/>
      <c r="ST161" s="45"/>
      <c r="SU161" s="45"/>
      <c r="SV161" s="45"/>
      <c r="SW161" s="45"/>
      <c r="SX161" s="45"/>
      <c r="SY161" s="45"/>
      <c r="SZ161" s="45"/>
      <c r="TA161" s="45"/>
      <c r="TB161" s="45"/>
      <c r="TC161" s="45"/>
      <c r="TD161" s="45"/>
      <c r="TE161" s="45"/>
      <c r="TF161" s="45"/>
      <c r="TG161" s="45"/>
      <c r="TH161" s="45"/>
      <c r="TI161" s="45"/>
      <c r="TJ161" s="45"/>
      <c r="TK161" s="45"/>
      <c r="TL161" s="45"/>
      <c r="TM161" s="45"/>
      <c r="TN161" s="45"/>
      <c r="TO161" s="45"/>
      <c r="TP161" s="45"/>
      <c r="TQ161" s="45"/>
      <c r="TR161" s="45"/>
      <c r="TS161" s="45"/>
      <c r="TT161" s="45"/>
      <c r="TU161" s="45"/>
      <c r="TV161" s="45"/>
      <c r="TW161" s="45"/>
      <c r="TX161" s="45"/>
      <c r="TY161" s="45"/>
      <c r="TZ161" s="45"/>
      <c r="UA161" s="45"/>
      <c r="UB161" s="45"/>
      <c r="UC161" s="45"/>
      <c r="UD161" s="45"/>
      <c r="UE161" s="45"/>
    </row>
    <row r="162" spans="1:551" x14ac:dyDescent="0.2">
      <c r="A162" t="s">
        <v>163</v>
      </c>
      <c r="B162" s="44"/>
      <c r="C162" s="44">
        <v>9588.0899999999983</v>
      </c>
      <c r="D162" s="44"/>
      <c r="E162" s="45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4"/>
      <c r="W162" s="44"/>
      <c r="X162" s="44"/>
      <c r="Y162" s="44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  <c r="NN162" s="45"/>
      <c r="NO162" s="45"/>
      <c r="NP162" s="45"/>
      <c r="NQ162" s="45"/>
      <c r="NR162" s="45"/>
      <c r="NS162" s="45"/>
      <c r="NT162" s="45"/>
      <c r="NU162" s="45"/>
      <c r="NV162" s="45"/>
      <c r="NW162" s="45"/>
      <c r="NX162" s="45"/>
      <c r="NY162" s="45"/>
      <c r="NZ162" s="45"/>
      <c r="OA162" s="45"/>
      <c r="OB162" s="45"/>
      <c r="OC162" s="45"/>
      <c r="OD162" s="45"/>
      <c r="OE162" s="45"/>
      <c r="OF162" s="45"/>
      <c r="OG162" s="45"/>
      <c r="OH162" s="45"/>
      <c r="OI162" s="45"/>
      <c r="OJ162" s="45"/>
      <c r="OK162" s="45"/>
      <c r="OL162" s="45"/>
      <c r="OM162" s="45"/>
      <c r="ON162" s="45"/>
      <c r="OO162" s="45"/>
      <c r="OP162" s="45"/>
      <c r="OQ162" s="45"/>
      <c r="OR162" s="45"/>
      <c r="OS162" s="45"/>
      <c r="OT162" s="45"/>
      <c r="OU162" s="45"/>
      <c r="OV162" s="45"/>
      <c r="OW162" s="45"/>
      <c r="OX162" s="45"/>
      <c r="OY162" s="45"/>
      <c r="OZ162" s="45"/>
      <c r="PA162" s="45"/>
      <c r="PB162" s="45"/>
      <c r="PC162" s="45"/>
      <c r="PD162" s="45"/>
      <c r="PE162" s="45"/>
      <c r="PF162" s="45"/>
      <c r="PG162" s="45"/>
      <c r="PH162" s="45"/>
      <c r="PI162" s="45"/>
      <c r="PJ162" s="45"/>
      <c r="PK162" s="45"/>
      <c r="PL162" s="45"/>
      <c r="PM162" s="45"/>
      <c r="PN162" s="45"/>
      <c r="PO162" s="45"/>
      <c r="PP162" s="45"/>
      <c r="PQ162" s="45"/>
      <c r="PR162" s="45"/>
      <c r="PS162" s="45"/>
      <c r="PT162" s="45"/>
      <c r="PU162" s="45"/>
      <c r="PV162" s="45"/>
      <c r="PW162" s="45"/>
      <c r="PX162" s="45"/>
      <c r="PY162" s="45"/>
      <c r="PZ162" s="45"/>
      <c r="QA162" s="45"/>
      <c r="QB162" s="45"/>
      <c r="QC162" s="45"/>
      <c r="QD162" s="45"/>
      <c r="QE162" s="45"/>
      <c r="QF162" s="45"/>
      <c r="QG162" s="45"/>
      <c r="QH162" s="45"/>
      <c r="QI162" s="45"/>
      <c r="QJ162" s="45"/>
      <c r="QK162" s="45"/>
      <c r="QL162" s="45"/>
      <c r="QM162" s="45"/>
      <c r="QN162" s="45"/>
      <c r="QO162" s="45"/>
      <c r="QP162" s="45"/>
      <c r="QQ162" s="45"/>
      <c r="QR162" s="45"/>
      <c r="QS162" s="45"/>
      <c r="QT162" s="45"/>
      <c r="QU162" s="45"/>
      <c r="QV162" s="45"/>
      <c r="QW162" s="45"/>
      <c r="QX162" s="45"/>
      <c r="QY162" s="45"/>
      <c r="QZ162" s="45"/>
      <c r="RA162" s="45"/>
      <c r="RB162" s="45"/>
      <c r="RC162" s="45"/>
      <c r="RD162" s="45"/>
      <c r="RE162" s="45"/>
      <c r="RF162" s="45"/>
      <c r="RG162" s="45"/>
      <c r="RH162" s="45"/>
      <c r="RI162" s="45"/>
      <c r="RJ162" s="45"/>
      <c r="RK162" s="45"/>
      <c r="RL162" s="45"/>
      <c r="RM162" s="45"/>
      <c r="RN162" s="45"/>
      <c r="RO162" s="45"/>
      <c r="RP162" s="45"/>
      <c r="RQ162" s="45"/>
      <c r="RR162" s="45"/>
      <c r="RS162" s="45"/>
      <c r="RT162" s="45"/>
      <c r="RU162" s="45"/>
      <c r="RV162" s="45"/>
      <c r="RW162" s="45"/>
      <c r="RX162" s="45"/>
      <c r="RY162" s="45"/>
      <c r="RZ162" s="45"/>
      <c r="SA162" s="45"/>
      <c r="SB162" s="45"/>
      <c r="SC162" s="45"/>
      <c r="SD162" s="45"/>
      <c r="SE162" s="45"/>
      <c r="SF162" s="45"/>
      <c r="SG162" s="45"/>
      <c r="SH162" s="45"/>
      <c r="SI162" s="45"/>
      <c r="SJ162" s="45"/>
      <c r="SK162" s="45"/>
      <c r="SL162" s="45"/>
      <c r="SM162" s="45"/>
      <c r="SN162" s="45"/>
      <c r="SO162" s="45"/>
      <c r="SP162" s="45"/>
      <c r="SQ162" s="45"/>
      <c r="SR162" s="45"/>
      <c r="SS162" s="45"/>
      <c r="ST162" s="45"/>
      <c r="SU162" s="45"/>
      <c r="SV162" s="45"/>
      <c r="SW162" s="45"/>
      <c r="SX162" s="45"/>
      <c r="SY162" s="45"/>
      <c r="SZ162" s="45"/>
      <c r="TA162" s="45"/>
      <c r="TB162" s="45"/>
      <c r="TC162" s="45"/>
      <c r="TD162" s="45"/>
      <c r="TE162" s="45"/>
      <c r="TF162" s="45"/>
      <c r="TG162" s="45"/>
      <c r="TH162" s="45"/>
      <c r="TI162" s="45"/>
      <c r="TJ162" s="45"/>
      <c r="TK162" s="45"/>
      <c r="TL162" s="45"/>
      <c r="TM162" s="45"/>
      <c r="TN162" s="45"/>
      <c r="TO162" s="45"/>
      <c r="TP162" s="45"/>
      <c r="TQ162" s="45"/>
      <c r="TR162" s="45"/>
      <c r="TS162" s="45"/>
      <c r="TT162" s="45"/>
      <c r="TU162" s="45"/>
      <c r="TV162" s="45"/>
      <c r="TW162" s="45"/>
      <c r="TX162" s="45"/>
      <c r="TY162" s="45"/>
      <c r="TZ162" s="45"/>
      <c r="UA162" s="45"/>
      <c r="UB162" s="45"/>
      <c r="UC162" s="45"/>
      <c r="UD162" s="45"/>
      <c r="UE162" s="45"/>
    </row>
    <row r="163" spans="1:551" x14ac:dyDescent="0.2">
      <c r="A163"/>
      <c r="B163" s="44"/>
      <c r="C163" s="44"/>
      <c r="D163" s="44"/>
      <c r="E163" s="45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4"/>
      <c r="W163" s="44"/>
      <c r="X163" s="44"/>
      <c r="Y163" s="44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  <c r="NN163" s="45"/>
      <c r="NO163" s="45"/>
      <c r="NP163" s="45"/>
      <c r="NQ163" s="45"/>
      <c r="NR163" s="45"/>
      <c r="NS163" s="45"/>
      <c r="NT163" s="45"/>
      <c r="NU163" s="45"/>
      <c r="NV163" s="45"/>
      <c r="NW163" s="45"/>
      <c r="NX163" s="45"/>
      <c r="NY163" s="45"/>
      <c r="NZ163" s="45"/>
      <c r="OA163" s="45"/>
      <c r="OB163" s="45"/>
      <c r="OC163" s="45"/>
      <c r="OD163" s="45"/>
      <c r="OE163" s="45"/>
      <c r="OF163" s="45"/>
      <c r="OG163" s="45"/>
      <c r="OH163" s="45"/>
      <c r="OI163" s="45"/>
      <c r="OJ163" s="45"/>
      <c r="OK163" s="45"/>
      <c r="OL163" s="45"/>
      <c r="OM163" s="45"/>
      <c r="ON163" s="45"/>
      <c r="OO163" s="45"/>
      <c r="OP163" s="45"/>
      <c r="OQ163" s="45"/>
      <c r="OR163" s="45"/>
      <c r="OS163" s="45"/>
      <c r="OT163" s="45"/>
      <c r="OU163" s="45"/>
      <c r="OV163" s="45"/>
      <c r="OW163" s="45"/>
      <c r="OX163" s="45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</row>
    <row r="164" spans="1:551" x14ac:dyDescent="0.2">
      <c r="A164" t="s">
        <v>163</v>
      </c>
      <c r="B164" s="44"/>
      <c r="C164" s="44">
        <v>4419806.2500002841</v>
      </c>
      <c r="D164" s="44"/>
      <c r="E164" s="45"/>
      <c r="F164" s="29" t="s">
        <v>164</v>
      </c>
      <c r="G164" s="45">
        <f>SUM(G8:G163)</f>
        <v>29320952.351936091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4"/>
      <c r="W164" s="44"/>
      <c r="X164" s="44"/>
      <c r="Y164" s="44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  <c r="LL164" s="45"/>
      <c r="LM164" s="45"/>
      <c r="LN164" s="45"/>
      <c r="LO164" s="45"/>
      <c r="LP164" s="45"/>
      <c r="LQ164" s="45"/>
      <c r="LR164" s="45"/>
      <c r="LS164" s="45"/>
      <c r="LT164" s="45"/>
      <c r="LU164" s="45"/>
      <c r="LV164" s="45"/>
      <c r="LW164" s="45"/>
      <c r="LX164" s="45"/>
      <c r="LY164" s="45"/>
      <c r="LZ164" s="45"/>
      <c r="MA164" s="45"/>
      <c r="MB164" s="45"/>
      <c r="MC164" s="45"/>
      <c r="MD164" s="45"/>
      <c r="ME164" s="45"/>
      <c r="MF164" s="45"/>
      <c r="MG164" s="45"/>
      <c r="MH164" s="45"/>
      <c r="MI164" s="45"/>
      <c r="MJ164" s="45"/>
      <c r="MK164" s="45"/>
      <c r="ML164" s="45"/>
      <c r="MM164" s="45"/>
      <c r="MN164" s="45"/>
      <c r="MO164" s="45"/>
      <c r="MP164" s="45"/>
      <c r="MQ164" s="45"/>
      <c r="MR164" s="45"/>
      <c r="MS164" s="45"/>
      <c r="MT164" s="45"/>
      <c r="MU164" s="45"/>
      <c r="MV164" s="45"/>
      <c r="MW164" s="45"/>
      <c r="MX164" s="45"/>
      <c r="MY164" s="45"/>
      <c r="MZ164" s="45"/>
      <c r="NA164" s="45"/>
      <c r="NB164" s="45"/>
      <c r="NC164" s="45"/>
      <c r="ND164" s="45"/>
      <c r="NE164" s="45"/>
      <c r="NF164" s="45"/>
      <c r="NG164" s="45"/>
      <c r="NH164" s="45"/>
      <c r="NI164" s="45"/>
      <c r="NJ164" s="45"/>
      <c r="NK164" s="45"/>
      <c r="NL164" s="45"/>
      <c r="NM164" s="45"/>
      <c r="NN164" s="45"/>
      <c r="NO164" s="45"/>
      <c r="NP164" s="45"/>
      <c r="NQ164" s="45"/>
      <c r="NR164" s="45"/>
      <c r="NS164" s="45"/>
      <c r="NT164" s="45"/>
      <c r="NU164" s="45"/>
      <c r="NV164" s="45"/>
      <c r="NW164" s="45"/>
      <c r="NX164" s="45"/>
      <c r="NY164" s="45"/>
      <c r="NZ164" s="45"/>
      <c r="OA164" s="45"/>
      <c r="OB164" s="45"/>
      <c r="OC164" s="45"/>
      <c r="OD164" s="45"/>
      <c r="OE164" s="45"/>
      <c r="OF164" s="45"/>
      <c r="OG164" s="45"/>
      <c r="OH164" s="45"/>
      <c r="OI164" s="45"/>
      <c r="OJ164" s="45"/>
      <c r="OK164" s="45"/>
      <c r="OL164" s="45"/>
      <c r="OM164" s="45"/>
      <c r="ON164" s="45"/>
      <c r="OO164" s="45"/>
      <c r="OP164" s="45"/>
      <c r="OQ164" s="45"/>
      <c r="OR164" s="45"/>
      <c r="OS164" s="45"/>
      <c r="OT164" s="45"/>
      <c r="OU164" s="45"/>
      <c r="OV164" s="45"/>
      <c r="OW164" s="45"/>
      <c r="OX164" s="45"/>
      <c r="OY164" s="45"/>
      <c r="OZ164" s="45"/>
      <c r="PA164" s="45"/>
      <c r="PB164" s="45"/>
      <c r="PC164" s="45"/>
      <c r="PD164" s="45"/>
      <c r="PE164" s="45"/>
      <c r="PF164" s="45"/>
      <c r="PG164" s="45"/>
      <c r="PH164" s="45"/>
      <c r="PI164" s="45"/>
      <c r="PJ164" s="45"/>
      <c r="PK164" s="45"/>
      <c r="PL164" s="45"/>
      <c r="PM164" s="45"/>
      <c r="PN164" s="45"/>
      <c r="PO164" s="45"/>
      <c r="PP164" s="45"/>
      <c r="PQ164" s="45"/>
      <c r="PR164" s="45"/>
      <c r="PS164" s="45"/>
      <c r="PT164" s="45"/>
      <c r="PU164" s="45"/>
      <c r="PV164" s="45"/>
      <c r="PW164" s="45"/>
      <c r="PX164" s="45"/>
      <c r="PY164" s="45"/>
      <c r="PZ164" s="45"/>
      <c r="QA164" s="45"/>
      <c r="QB164" s="45"/>
      <c r="QC164" s="45"/>
      <c r="QD164" s="45"/>
      <c r="QE164" s="45"/>
      <c r="QF164" s="45"/>
      <c r="QG164" s="45"/>
      <c r="QH164" s="45"/>
      <c r="QI164" s="45"/>
      <c r="QJ164" s="45"/>
      <c r="QK164" s="45"/>
      <c r="QL164" s="45"/>
      <c r="QM164" s="45"/>
      <c r="QN164" s="45"/>
      <c r="QO164" s="45"/>
      <c r="QP164" s="45"/>
      <c r="QQ164" s="45"/>
      <c r="QR164" s="45"/>
      <c r="QS164" s="45"/>
      <c r="QT164" s="45"/>
      <c r="QU164" s="45"/>
      <c r="QV164" s="45"/>
      <c r="QW164" s="45"/>
      <c r="QX164" s="45"/>
      <c r="QY164" s="45"/>
      <c r="QZ164" s="45"/>
      <c r="RA164" s="45"/>
      <c r="RB164" s="45"/>
      <c r="RC164" s="45"/>
      <c r="RD164" s="45"/>
      <c r="RE164" s="45"/>
      <c r="RF164" s="45"/>
      <c r="RG164" s="45"/>
      <c r="RH164" s="45"/>
      <c r="RI164" s="45"/>
      <c r="RJ164" s="45"/>
      <c r="RK164" s="45"/>
      <c r="RL164" s="45"/>
      <c r="RM164" s="45"/>
      <c r="RN164" s="45"/>
      <c r="RO164" s="45"/>
      <c r="RP164" s="45"/>
      <c r="RQ164" s="45"/>
      <c r="RR164" s="45"/>
      <c r="RS164" s="45"/>
      <c r="RT164" s="45"/>
      <c r="RU164" s="45"/>
      <c r="RV164" s="45"/>
      <c r="RW164" s="45"/>
      <c r="RX164" s="45"/>
      <c r="RY164" s="45"/>
      <c r="RZ164" s="45"/>
      <c r="SA164" s="45"/>
      <c r="SB164" s="45"/>
      <c r="SC164" s="45"/>
      <c r="SD164" s="45"/>
      <c r="SE164" s="45"/>
      <c r="SF164" s="45"/>
      <c r="SG164" s="45"/>
      <c r="SH164" s="45"/>
      <c r="SI164" s="45"/>
      <c r="SJ164" s="45"/>
      <c r="SK164" s="45"/>
      <c r="SL164" s="45"/>
      <c r="SM164" s="45"/>
      <c r="SN164" s="45"/>
      <c r="SO164" s="45"/>
      <c r="SP164" s="45"/>
      <c r="SQ164" s="45"/>
      <c r="SR164" s="45"/>
      <c r="SS164" s="45"/>
      <c r="ST164" s="45"/>
      <c r="SU164" s="45"/>
      <c r="SV164" s="45"/>
      <c r="SW164" s="45"/>
      <c r="SX164" s="45"/>
      <c r="SY164" s="45"/>
      <c r="SZ164" s="45"/>
      <c r="TA164" s="45"/>
      <c r="TB164" s="45"/>
      <c r="TC164" s="45"/>
      <c r="TD164" s="45"/>
      <c r="TE164" s="45"/>
      <c r="TF164" s="45"/>
      <c r="TG164" s="45"/>
      <c r="TH164" s="45"/>
      <c r="TI164" s="45"/>
      <c r="TJ164" s="45"/>
      <c r="TK164" s="45"/>
      <c r="TL164" s="45"/>
      <c r="TM164" s="45"/>
      <c r="TN164" s="45"/>
      <c r="TO164" s="45"/>
      <c r="TP164" s="45"/>
      <c r="TQ164" s="45"/>
      <c r="TR164" s="45"/>
      <c r="TS164" s="45"/>
      <c r="TT164" s="45"/>
      <c r="TU164" s="45"/>
      <c r="TV164" s="45"/>
      <c r="TW164" s="45"/>
      <c r="TX164" s="45"/>
      <c r="TY164" s="45"/>
      <c r="TZ164" s="45"/>
      <c r="UA164" s="45"/>
      <c r="UB164" s="45"/>
      <c r="UC164" s="45"/>
      <c r="UD164" s="45"/>
      <c r="UE164" s="45"/>
    </row>
    <row r="165" spans="1:551" x14ac:dyDescent="0.2">
      <c r="A165"/>
      <c r="B165" s="44"/>
      <c r="C165" s="44"/>
      <c r="D165" s="44"/>
      <c r="E165" s="45"/>
      <c r="F165" s="29" t="s">
        <v>165</v>
      </c>
      <c r="G165" s="45">
        <f>+G164/2000</f>
        <v>14660.476175968046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4"/>
      <c r="W165" s="44"/>
      <c r="X165" s="44"/>
      <c r="Y165" s="44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  <c r="LL165" s="45"/>
      <c r="LM165" s="45"/>
      <c r="LN165" s="45"/>
      <c r="LO165" s="45"/>
      <c r="LP165" s="45"/>
      <c r="LQ165" s="45"/>
      <c r="LR165" s="45"/>
      <c r="LS165" s="45"/>
      <c r="LT165" s="45"/>
      <c r="LU165" s="45"/>
      <c r="LV165" s="45"/>
      <c r="LW165" s="45"/>
      <c r="LX165" s="45"/>
      <c r="LY165" s="45"/>
      <c r="LZ165" s="45"/>
      <c r="MA165" s="45"/>
      <c r="MB165" s="45"/>
      <c r="MC165" s="45"/>
      <c r="MD165" s="45"/>
      <c r="ME165" s="45"/>
      <c r="MF165" s="45"/>
      <c r="MG165" s="45"/>
      <c r="MH165" s="45"/>
      <c r="MI165" s="45"/>
      <c r="MJ165" s="45"/>
      <c r="MK165" s="45"/>
      <c r="ML165" s="45"/>
      <c r="MM165" s="45"/>
      <c r="MN165" s="45"/>
      <c r="MO165" s="45"/>
      <c r="MP165" s="45"/>
      <c r="MQ165" s="45"/>
      <c r="MR165" s="45"/>
      <c r="MS165" s="45"/>
      <c r="MT165" s="45"/>
      <c r="MU165" s="45"/>
      <c r="MV165" s="45"/>
      <c r="MW165" s="45"/>
      <c r="MX165" s="45"/>
      <c r="MY165" s="45"/>
      <c r="MZ165" s="45"/>
      <c r="NA165" s="45"/>
      <c r="NB165" s="45"/>
      <c r="NC165" s="45"/>
      <c r="ND165" s="45"/>
      <c r="NE165" s="45"/>
      <c r="NF165" s="45"/>
      <c r="NG165" s="45"/>
      <c r="NH165" s="45"/>
      <c r="NI165" s="45"/>
      <c r="NJ165" s="45"/>
      <c r="NK165" s="45"/>
      <c r="NL165" s="45"/>
      <c r="NM165" s="45"/>
      <c r="NN165" s="45"/>
      <c r="NO165" s="45"/>
      <c r="NP165" s="45"/>
      <c r="NQ165" s="45"/>
      <c r="NR165" s="45"/>
      <c r="NS165" s="45"/>
      <c r="NT165" s="45"/>
      <c r="NU165" s="45"/>
      <c r="NV165" s="45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  <c r="PD165" s="45"/>
      <c r="PE165" s="45"/>
      <c r="PF165" s="45"/>
      <c r="PG165" s="45"/>
      <c r="PH165" s="45"/>
      <c r="PI165" s="45"/>
      <c r="PJ165" s="45"/>
      <c r="PK165" s="45"/>
      <c r="PL165" s="45"/>
      <c r="PM165" s="45"/>
      <c r="PN165" s="45"/>
      <c r="PO165" s="45"/>
      <c r="PP165" s="45"/>
      <c r="PQ165" s="45"/>
      <c r="PR165" s="45"/>
      <c r="PS165" s="45"/>
      <c r="PT165" s="45"/>
      <c r="PU165" s="45"/>
      <c r="PV165" s="45"/>
      <c r="PW165" s="45"/>
      <c r="PX165" s="45"/>
      <c r="PY165" s="45"/>
      <c r="PZ165" s="45"/>
      <c r="QA165" s="45"/>
      <c r="QB165" s="45"/>
      <c r="QC165" s="45"/>
      <c r="QD165" s="45"/>
      <c r="QE165" s="45"/>
      <c r="QF165" s="45"/>
      <c r="QG165" s="45"/>
      <c r="QH165" s="45"/>
      <c r="QI165" s="45"/>
      <c r="QJ165" s="45"/>
      <c r="QK165" s="45"/>
      <c r="QL165" s="45"/>
      <c r="QM165" s="45"/>
      <c r="QN165" s="45"/>
      <c r="QO165" s="45"/>
      <c r="QP165" s="45"/>
      <c r="QQ165" s="45"/>
      <c r="QR165" s="45"/>
      <c r="QS165" s="45"/>
      <c r="QT165" s="45"/>
      <c r="QU165" s="45"/>
      <c r="QV165" s="45"/>
      <c r="QW165" s="45"/>
      <c r="QX165" s="45"/>
      <c r="QY165" s="45"/>
      <c r="QZ165" s="45"/>
      <c r="RA165" s="45"/>
      <c r="RB165" s="45"/>
      <c r="RC165" s="45"/>
      <c r="RD165" s="45"/>
      <c r="RE165" s="45"/>
      <c r="RF165" s="45"/>
      <c r="RG165" s="45"/>
      <c r="RH165" s="45"/>
      <c r="RI165" s="45"/>
      <c r="RJ165" s="45"/>
      <c r="RK165" s="45"/>
      <c r="RL165" s="45"/>
      <c r="RM165" s="45"/>
      <c r="RN165" s="45"/>
      <c r="RO165" s="45"/>
      <c r="RP165" s="45"/>
      <c r="RQ165" s="45"/>
      <c r="RR165" s="45"/>
      <c r="RS165" s="45"/>
      <c r="RT165" s="45"/>
      <c r="RU165" s="45"/>
      <c r="RV165" s="45"/>
      <c r="RW165" s="45"/>
      <c r="RX165" s="45"/>
      <c r="RY165" s="45"/>
      <c r="RZ165" s="45"/>
      <c r="SA165" s="45"/>
      <c r="SB165" s="45"/>
      <c r="SC165" s="45"/>
      <c r="SD165" s="45"/>
      <c r="SE165" s="45"/>
      <c r="SF165" s="45"/>
      <c r="SG165" s="45"/>
      <c r="SH165" s="45"/>
      <c r="SI165" s="45"/>
      <c r="SJ165" s="45"/>
      <c r="SK165" s="45"/>
      <c r="SL165" s="45"/>
      <c r="SM165" s="45"/>
      <c r="SN165" s="45"/>
      <c r="SO165" s="45"/>
      <c r="SP165" s="45"/>
      <c r="SQ165" s="45"/>
      <c r="SR165" s="45"/>
      <c r="SS165" s="45"/>
      <c r="ST165" s="45"/>
      <c r="SU165" s="45"/>
      <c r="SV165" s="45"/>
      <c r="SW165" s="45"/>
      <c r="SX165" s="45"/>
      <c r="SY165" s="45"/>
      <c r="SZ165" s="45"/>
      <c r="TA165" s="45"/>
      <c r="TB165" s="45"/>
      <c r="TC165" s="45"/>
      <c r="TD165" s="45"/>
      <c r="TE165" s="45"/>
      <c r="TF165" s="45"/>
      <c r="TG165" s="45"/>
      <c r="TH165" s="45"/>
      <c r="TI165" s="45"/>
      <c r="TJ165" s="45"/>
      <c r="TK165" s="45"/>
      <c r="TL165" s="45"/>
      <c r="TM165" s="45"/>
      <c r="TN165" s="45"/>
      <c r="TO165" s="45"/>
      <c r="TP165" s="45"/>
      <c r="TQ165" s="45"/>
      <c r="TR165" s="45"/>
      <c r="TS165" s="45"/>
      <c r="TT165" s="45"/>
      <c r="TU165" s="45"/>
      <c r="TV165" s="45"/>
      <c r="TW165" s="45"/>
      <c r="TX165" s="45"/>
      <c r="TY165" s="45"/>
      <c r="TZ165" s="45"/>
      <c r="UA165" s="45"/>
      <c r="UB165" s="45"/>
      <c r="UC165" s="45"/>
      <c r="UD165" s="45"/>
      <c r="UE165" s="45"/>
    </row>
    <row r="166" spans="1:551" x14ac:dyDescent="0.2">
      <c r="A166"/>
      <c r="B166" s="44"/>
      <c r="C166" s="44"/>
      <c r="D166" s="44"/>
      <c r="E166" s="45"/>
      <c r="F166" s="29" t="s">
        <v>166</v>
      </c>
      <c r="G166" s="45">
        <v>11731.022582683985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4"/>
      <c r="W166" s="44"/>
      <c r="X166" s="44"/>
      <c r="Y166" s="44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  <c r="MZ166" s="45"/>
      <c r="NA166" s="45"/>
      <c r="NB166" s="45"/>
      <c r="NC166" s="45"/>
      <c r="ND166" s="45"/>
      <c r="NE166" s="45"/>
      <c r="NF166" s="45"/>
      <c r="NG166" s="45"/>
      <c r="NH166" s="45"/>
      <c r="NI166" s="45"/>
      <c r="NJ166" s="45"/>
      <c r="NK166" s="45"/>
      <c r="NL166" s="45"/>
      <c r="NM166" s="45"/>
      <c r="NN166" s="45"/>
      <c r="NO166" s="45"/>
      <c r="NP166" s="45"/>
      <c r="NQ166" s="45"/>
      <c r="NR166" s="45"/>
      <c r="NS166" s="45"/>
      <c r="NT166" s="45"/>
      <c r="NU166" s="45"/>
      <c r="NV166" s="45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  <c r="PD166" s="45"/>
      <c r="PE166" s="45"/>
      <c r="PF166" s="45"/>
      <c r="PG166" s="45"/>
      <c r="PH166" s="45"/>
      <c r="PI166" s="45"/>
      <c r="PJ166" s="45"/>
      <c r="PK166" s="45"/>
      <c r="PL166" s="45"/>
      <c r="PM166" s="45"/>
      <c r="PN166" s="45"/>
      <c r="PO166" s="45"/>
      <c r="PP166" s="45"/>
      <c r="PQ166" s="45"/>
      <c r="PR166" s="45"/>
      <c r="PS166" s="45"/>
      <c r="PT166" s="45"/>
      <c r="PU166" s="45"/>
      <c r="PV166" s="45"/>
      <c r="PW166" s="45"/>
      <c r="PX166" s="45"/>
      <c r="PY166" s="45"/>
      <c r="PZ166" s="45"/>
      <c r="QA166" s="45"/>
      <c r="QB166" s="45"/>
      <c r="QC166" s="45"/>
      <c r="QD166" s="45"/>
      <c r="QE166" s="45"/>
      <c r="QF166" s="45"/>
      <c r="QG166" s="45"/>
      <c r="QH166" s="45"/>
      <c r="QI166" s="45"/>
      <c r="QJ166" s="45"/>
      <c r="QK166" s="45"/>
      <c r="QL166" s="45"/>
      <c r="QM166" s="45"/>
      <c r="QN166" s="45"/>
      <c r="QO166" s="45"/>
      <c r="QP166" s="45"/>
      <c r="QQ166" s="45"/>
      <c r="QR166" s="45"/>
      <c r="QS166" s="45"/>
      <c r="QT166" s="45"/>
      <c r="QU166" s="45"/>
      <c r="QV166" s="45"/>
      <c r="QW166" s="45"/>
      <c r="QX166" s="45"/>
      <c r="QY166" s="45"/>
      <c r="QZ166" s="45"/>
      <c r="RA166" s="45"/>
      <c r="RB166" s="45"/>
      <c r="RC166" s="45"/>
      <c r="RD166" s="45"/>
      <c r="RE166" s="45"/>
      <c r="RF166" s="45"/>
      <c r="RG166" s="45"/>
      <c r="RH166" s="45"/>
      <c r="RI166" s="45"/>
      <c r="RJ166" s="45"/>
      <c r="RK166" s="45"/>
      <c r="RL166" s="45"/>
      <c r="RM166" s="45"/>
      <c r="RN166" s="45"/>
      <c r="RO166" s="45"/>
      <c r="RP166" s="45"/>
      <c r="RQ166" s="45"/>
      <c r="RR166" s="45"/>
      <c r="RS166" s="45"/>
      <c r="RT166" s="45"/>
      <c r="RU166" s="45"/>
      <c r="RV166" s="45"/>
      <c r="RW166" s="45"/>
      <c r="RX166" s="45"/>
      <c r="RY166" s="45"/>
      <c r="RZ166" s="45"/>
      <c r="SA166" s="45"/>
      <c r="SB166" s="45"/>
      <c r="SC166" s="45"/>
      <c r="SD166" s="45"/>
      <c r="SE166" s="45"/>
      <c r="SF166" s="45"/>
      <c r="SG166" s="45"/>
      <c r="SH166" s="45"/>
      <c r="SI166" s="45"/>
      <c r="SJ166" s="45"/>
      <c r="SK166" s="45"/>
      <c r="SL166" s="45"/>
      <c r="SM166" s="45"/>
      <c r="SN166" s="45"/>
      <c r="SO166" s="45"/>
      <c r="SP166" s="45"/>
      <c r="SQ166" s="45"/>
      <c r="SR166" s="45"/>
      <c r="SS166" s="45"/>
      <c r="ST166" s="45"/>
      <c r="SU166" s="45"/>
      <c r="SV166" s="45"/>
      <c r="SW166" s="45"/>
      <c r="SX166" s="45"/>
      <c r="SY166" s="45"/>
      <c r="SZ166" s="45"/>
      <c r="TA166" s="45"/>
      <c r="TB166" s="45"/>
      <c r="TC166" s="45"/>
      <c r="TD166" s="45"/>
      <c r="TE166" s="45"/>
      <c r="TF166" s="45"/>
      <c r="TG166" s="45"/>
      <c r="TH166" s="45"/>
      <c r="TI166" s="45"/>
      <c r="TJ166" s="45"/>
      <c r="TK166" s="45"/>
      <c r="TL166" s="45"/>
      <c r="TM166" s="45"/>
      <c r="TN166" s="45"/>
      <c r="TO166" s="45"/>
      <c r="TP166" s="45"/>
      <c r="TQ166" s="45"/>
      <c r="TR166" s="45"/>
      <c r="TS166" s="45"/>
      <c r="TT166" s="45"/>
      <c r="TU166" s="45"/>
      <c r="TV166" s="45"/>
      <c r="TW166" s="45"/>
      <c r="TX166" s="45"/>
      <c r="TY166" s="45"/>
      <c r="TZ166" s="45"/>
      <c r="UA166" s="45"/>
      <c r="UB166" s="45"/>
      <c r="UC166" s="45"/>
      <c r="UD166" s="45"/>
      <c r="UE166" s="45"/>
    </row>
    <row r="167" spans="1:551" x14ac:dyDescent="0.2">
      <c r="A167"/>
      <c r="B167" s="44"/>
      <c r="C167" s="44"/>
      <c r="D167" s="44"/>
      <c r="E167" s="45"/>
      <c r="F167" s="29" t="s">
        <v>167</v>
      </c>
      <c r="G167" s="56">
        <f>+G166/G165</f>
        <v>0.80018018800193402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4"/>
      <c r="W167" s="44"/>
      <c r="X167" s="44"/>
      <c r="Y167" s="44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</row>
    <row r="168" spans="1:551" x14ac:dyDescent="0.2">
      <c r="A168"/>
      <c r="B168" s="44"/>
      <c r="C168" s="45"/>
      <c r="D168" s="44"/>
      <c r="E168" s="45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4"/>
      <c r="W168" s="44"/>
      <c r="X168" s="44"/>
      <c r="Y168" s="44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</row>
    <row r="169" spans="1:551" x14ac:dyDescent="0.2">
      <c r="F169" s="29"/>
      <c r="W169" s="29"/>
      <c r="X169" s="29"/>
      <c r="Y169" s="29"/>
    </row>
    <row r="170" spans="1:551" x14ac:dyDescent="0.2">
      <c r="F170" s="29"/>
      <c r="W170" s="29"/>
      <c r="X170" s="29"/>
      <c r="Y170" s="29"/>
    </row>
    <row r="171" spans="1:551" x14ac:dyDescent="0.2">
      <c r="F171" s="29"/>
      <c r="W171" s="29"/>
      <c r="X171" s="29"/>
      <c r="Y171" s="29"/>
    </row>
    <row r="172" spans="1:551" x14ac:dyDescent="0.2">
      <c r="F172" s="29"/>
      <c r="W172" s="29"/>
      <c r="X172" s="29"/>
      <c r="Y172" s="29"/>
    </row>
    <row r="173" spans="1:551" x14ac:dyDescent="0.2">
      <c r="F173" s="29"/>
      <c r="W173" s="29"/>
      <c r="X173" s="29"/>
      <c r="Y173" s="29"/>
    </row>
    <row r="174" spans="1:551" x14ac:dyDescent="0.2">
      <c r="F174" s="29"/>
      <c r="W174" s="29"/>
      <c r="X174" s="29"/>
      <c r="Y174" s="29"/>
    </row>
    <row r="175" spans="1:551" x14ac:dyDescent="0.2">
      <c r="F175" s="29"/>
      <c r="W175" s="29"/>
      <c r="X175" s="29"/>
      <c r="Y175" s="29"/>
    </row>
    <row r="176" spans="1:551" x14ac:dyDescent="0.2">
      <c r="F176" s="29"/>
      <c r="W176" s="29"/>
      <c r="X176" s="29"/>
      <c r="Y176" s="29"/>
    </row>
    <row r="177" spans="6:25" x14ac:dyDescent="0.2">
      <c r="F177" s="29"/>
      <c r="W177" s="29"/>
      <c r="X177" s="29"/>
      <c r="Y177" s="29"/>
    </row>
    <row r="178" spans="6:25" x14ac:dyDescent="0.2">
      <c r="F178" s="29"/>
      <c r="W178" s="29"/>
      <c r="X178" s="29"/>
      <c r="Y178" s="29"/>
    </row>
    <row r="179" spans="6:25" x14ac:dyDescent="0.2">
      <c r="F179" s="29"/>
      <c r="W179" s="29"/>
      <c r="X179" s="29"/>
      <c r="Y179" s="29"/>
    </row>
    <row r="180" spans="6:25" x14ac:dyDescent="0.2">
      <c r="F180" s="29"/>
      <c r="W180" s="29"/>
      <c r="X180" s="29"/>
      <c r="Y180" s="29"/>
    </row>
    <row r="181" spans="6:25" x14ac:dyDescent="0.2">
      <c r="F181" s="29"/>
      <c r="W181" s="29"/>
      <c r="X181" s="29"/>
      <c r="Y181" s="29"/>
    </row>
    <row r="182" spans="6:25" x14ac:dyDescent="0.2">
      <c r="F182" s="29"/>
      <c r="W182" s="29"/>
      <c r="X182" s="29"/>
      <c r="Y182" s="29"/>
    </row>
    <row r="183" spans="6:25" x14ac:dyDescent="0.2">
      <c r="F183" s="29"/>
      <c r="W183" s="29"/>
      <c r="X183" s="29"/>
      <c r="Y183" s="29"/>
    </row>
    <row r="184" spans="6:25" x14ac:dyDescent="0.2">
      <c r="F184" s="29"/>
      <c r="W184" s="29"/>
      <c r="X184" s="29"/>
      <c r="Y184" s="29"/>
    </row>
    <row r="185" spans="6:25" x14ac:dyDescent="0.2">
      <c r="F185" s="29"/>
      <c r="W185" s="29"/>
      <c r="X185" s="29"/>
      <c r="Y185" s="29"/>
    </row>
    <row r="186" spans="6:25" x14ac:dyDescent="0.2">
      <c r="F186" s="29"/>
      <c r="W186" s="29"/>
      <c r="X186" s="29"/>
      <c r="Y186" s="29"/>
    </row>
    <row r="187" spans="6:25" x14ac:dyDescent="0.2">
      <c r="F187" s="29"/>
      <c r="W187" s="29"/>
      <c r="X187" s="29"/>
      <c r="Y187" s="29"/>
    </row>
    <row r="188" spans="6:25" x14ac:dyDescent="0.2">
      <c r="F188" s="29"/>
      <c r="W188" s="29"/>
      <c r="X188" s="29"/>
      <c r="Y188" s="29"/>
    </row>
    <row r="189" spans="6:25" x14ac:dyDescent="0.2">
      <c r="F189" s="29"/>
      <c r="W189" s="29"/>
      <c r="X189" s="29"/>
      <c r="Y189" s="29"/>
    </row>
    <row r="190" spans="6:25" x14ac:dyDescent="0.2">
      <c r="F190" s="29"/>
      <c r="W190" s="29"/>
      <c r="X190" s="29"/>
      <c r="Y190" s="29"/>
    </row>
    <row r="191" spans="6:25" x14ac:dyDescent="0.2">
      <c r="F191" s="29"/>
      <c r="W191" s="29"/>
      <c r="X191" s="29"/>
      <c r="Y191" s="29"/>
    </row>
    <row r="192" spans="6:25" x14ac:dyDescent="0.2">
      <c r="F192" s="29"/>
      <c r="W192" s="29"/>
      <c r="X192" s="29"/>
      <c r="Y192" s="29"/>
    </row>
    <row r="193" spans="6:25" x14ac:dyDescent="0.2">
      <c r="F193" s="29"/>
      <c r="W193" s="29"/>
      <c r="X193" s="29"/>
      <c r="Y193" s="29"/>
    </row>
    <row r="194" spans="6:25" x14ac:dyDescent="0.2">
      <c r="F194" s="29"/>
      <c r="W194" s="29"/>
      <c r="X194" s="29"/>
      <c r="Y194" s="29"/>
    </row>
    <row r="195" spans="6:25" x14ac:dyDescent="0.2">
      <c r="F195" s="29"/>
      <c r="W195" s="29"/>
      <c r="X195" s="29"/>
      <c r="Y195" s="29"/>
    </row>
    <row r="196" spans="6:25" x14ac:dyDescent="0.2">
      <c r="F196" s="29"/>
      <c r="W196" s="29"/>
      <c r="X196" s="29"/>
      <c r="Y196" s="29"/>
    </row>
    <row r="197" spans="6:25" x14ac:dyDescent="0.2">
      <c r="F197" s="29"/>
      <c r="W197" s="29"/>
      <c r="X197" s="29"/>
      <c r="Y197" s="29"/>
    </row>
    <row r="198" spans="6:25" x14ac:dyDescent="0.2">
      <c r="F198" s="29"/>
      <c r="W198" s="29"/>
      <c r="X198" s="29"/>
      <c r="Y198" s="29"/>
    </row>
    <row r="199" spans="6:25" x14ac:dyDescent="0.2">
      <c r="F199" s="29"/>
      <c r="W199" s="29"/>
      <c r="X199" s="29"/>
      <c r="Y199" s="29"/>
    </row>
    <row r="200" spans="6:25" x14ac:dyDescent="0.2">
      <c r="F200" s="29"/>
      <c r="W200" s="29"/>
      <c r="X200" s="29"/>
      <c r="Y200" s="29"/>
    </row>
    <row r="201" spans="6:25" x14ac:dyDescent="0.2">
      <c r="F201" s="29"/>
      <c r="W201" s="29"/>
      <c r="X201" s="29"/>
      <c r="Y201" s="29"/>
    </row>
    <row r="202" spans="6:25" x14ac:dyDescent="0.2">
      <c r="F202" s="29"/>
      <c r="W202" s="29"/>
      <c r="X202" s="29"/>
      <c r="Y202" s="29"/>
    </row>
    <row r="203" spans="6:25" x14ac:dyDescent="0.2">
      <c r="F203" s="29"/>
      <c r="W203" s="29"/>
      <c r="X203" s="29"/>
      <c r="Y203" s="29"/>
    </row>
    <row r="204" spans="6:25" x14ac:dyDescent="0.2">
      <c r="F204" s="29"/>
      <c r="W204" s="29"/>
      <c r="X204" s="29"/>
      <c r="Y204" s="29"/>
    </row>
    <row r="205" spans="6:25" x14ac:dyDescent="0.2">
      <c r="F205" s="29"/>
      <c r="W205" s="29"/>
      <c r="X205" s="29"/>
      <c r="Y205" s="29"/>
    </row>
    <row r="206" spans="6:25" x14ac:dyDescent="0.2">
      <c r="F206" s="29"/>
      <c r="W206" s="29"/>
      <c r="X206" s="29"/>
      <c r="Y206" s="29"/>
    </row>
    <row r="207" spans="6:25" x14ac:dyDescent="0.2">
      <c r="F207" s="29"/>
      <c r="W207" s="29"/>
      <c r="X207" s="29"/>
      <c r="Y207" s="29"/>
    </row>
    <row r="208" spans="6:25" x14ac:dyDescent="0.2">
      <c r="F208" s="29"/>
      <c r="W208" s="29"/>
      <c r="X208" s="29"/>
      <c r="Y208" s="29"/>
    </row>
    <row r="209" spans="6:25" x14ac:dyDescent="0.2">
      <c r="F209" s="29"/>
      <c r="W209" s="29"/>
      <c r="X209" s="29"/>
      <c r="Y209" s="29"/>
    </row>
    <row r="210" spans="6:25" x14ac:dyDescent="0.2">
      <c r="F210" s="29"/>
      <c r="W210" s="29"/>
      <c r="X210" s="29"/>
      <c r="Y210" s="29"/>
    </row>
    <row r="211" spans="6:25" x14ac:dyDescent="0.2">
      <c r="F211" s="29"/>
      <c r="W211" s="29"/>
      <c r="X211" s="29"/>
      <c r="Y211" s="29"/>
    </row>
    <row r="212" spans="6:25" x14ac:dyDescent="0.2">
      <c r="F212" s="29"/>
      <c r="W212" s="29"/>
      <c r="X212" s="29"/>
      <c r="Y212" s="29"/>
    </row>
    <row r="213" spans="6:25" x14ac:dyDescent="0.2">
      <c r="F213" s="29"/>
      <c r="W213" s="29"/>
      <c r="X213" s="29"/>
      <c r="Y213" s="29"/>
    </row>
    <row r="214" spans="6:25" x14ac:dyDescent="0.2">
      <c r="F214" s="29"/>
      <c r="W214" s="29"/>
      <c r="X214" s="29"/>
      <c r="Y214" s="29"/>
    </row>
    <row r="215" spans="6:25" x14ac:dyDescent="0.2">
      <c r="F215" s="29"/>
      <c r="W215" s="29"/>
      <c r="X215" s="29"/>
      <c r="Y215" s="29"/>
    </row>
    <row r="216" spans="6:25" x14ac:dyDescent="0.2">
      <c r="F216" s="29"/>
      <c r="W216" s="29"/>
      <c r="X216" s="29"/>
      <c r="Y216" s="29"/>
    </row>
    <row r="217" spans="6:25" x14ac:dyDescent="0.2">
      <c r="F217" s="29"/>
      <c r="W217" s="29"/>
      <c r="X217" s="29"/>
      <c r="Y217" s="29"/>
    </row>
    <row r="218" spans="6:25" x14ac:dyDescent="0.2">
      <c r="F218" s="29"/>
      <c r="W218" s="29"/>
      <c r="X218" s="29"/>
      <c r="Y218" s="29"/>
    </row>
    <row r="219" spans="6:25" x14ac:dyDescent="0.2">
      <c r="F219" s="29"/>
      <c r="W219" s="29"/>
      <c r="X219" s="29"/>
      <c r="Y219" s="29"/>
    </row>
    <row r="220" spans="6:25" x14ac:dyDescent="0.2">
      <c r="F220" s="29"/>
      <c r="W220" s="29"/>
      <c r="X220" s="29"/>
      <c r="Y220" s="29"/>
    </row>
    <row r="221" spans="6:25" x14ac:dyDescent="0.2">
      <c r="F221" s="29"/>
      <c r="W221" s="29"/>
      <c r="X221" s="29"/>
      <c r="Y221" s="29"/>
    </row>
    <row r="222" spans="6:25" x14ac:dyDescent="0.2">
      <c r="F222" s="29"/>
      <c r="W222" s="29"/>
      <c r="X222" s="29"/>
      <c r="Y222" s="29"/>
    </row>
    <row r="223" spans="6:25" x14ac:dyDescent="0.2">
      <c r="F223" s="29"/>
      <c r="W223" s="29"/>
      <c r="X223" s="29"/>
      <c r="Y223" s="29"/>
    </row>
    <row r="224" spans="6:25" x14ac:dyDescent="0.2">
      <c r="F224" s="29"/>
      <c r="W224" s="29"/>
      <c r="X224" s="29"/>
      <c r="Y224" s="29"/>
    </row>
    <row r="225" spans="6:25" x14ac:dyDescent="0.2">
      <c r="F225" s="29"/>
      <c r="W225" s="29"/>
      <c r="X225" s="29"/>
      <c r="Y225" s="29"/>
    </row>
    <row r="226" spans="6:25" x14ac:dyDescent="0.2">
      <c r="F226" s="29"/>
      <c r="W226" s="29"/>
      <c r="X226" s="29"/>
      <c r="Y226" s="29"/>
    </row>
    <row r="227" spans="6:25" x14ac:dyDescent="0.2">
      <c r="F227" s="29"/>
      <c r="W227" s="29"/>
      <c r="X227" s="29"/>
      <c r="Y227" s="29"/>
    </row>
    <row r="228" spans="6:25" x14ac:dyDescent="0.2">
      <c r="F228" s="29"/>
      <c r="W228" s="29"/>
      <c r="X228" s="29"/>
      <c r="Y228" s="29"/>
    </row>
    <row r="229" spans="6:25" x14ac:dyDescent="0.2">
      <c r="F229" s="29"/>
      <c r="W229" s="29"/>
      <c r="X229" s="29"/>
      <c r="Y229" s="29"/>
    </row>
    <row r="230" spans="6:25" x14ac:dyDescent="0.2">
      <c r="F230" s="29"/>
      <c r="W230" s="29"/>
      <c r="X230" s="29"/>
      <c r="Y230" s="29"/>
    </row>
    <row r="231" spans="6:25" x14ac:dyDescent="0.2">
      <c r="F231" s="29"/>
      <c r="W231" s="29"/>
      <c r="X231" s="29"/>
      <c r="Y231" s="29"/>
    </row>
    <row r="232" spans="6:25" x14ac:dyDescent="0.2">
      <c r="F232" s="29"/>
      <c r="W232" s="29"/>
      <c r="X232" s="29"/>
      <c r="Y232" s="29"/>
    </row>
    <row r="233" spans="6:25" x14ac:dyDescent="0.2">
      <c r="F233" s="29"/>
      <c r="W233" s="29"/>
      <c r="X233" s="29"/>
      <c r="Y233" s="29"/>
    </row>
    <row r="234" spans="6:25" x14ac:dyDescent="0.2">
      <c r="F234" s="29"/>
      <c r="W234" s="29"/>
      <c r="X234" s="29"/>
      <c r="Y234" s="29"/>
    </row>
    <row r="235" spans="6:25" x14ac:dyDescent="0.2">
      <c r="F235" s="29"/>
      <c r="W235" s="29"/>
      <c r="X235" s="29"/>
      <c r="Y235" s="29"/>
    </row>
    <row r="236" spans="6:25" x14ac:dyDescent="0.2">
      <c r="F236" s="29"/>
      <c r="W236" s="29"/>
      <c r="X236" s="29"/>
      <c r="Y236" s="29"/>
    </row>
    <row r="237" spans="6:25" x14ac:dyDescent="0.2">
      <c r="F237" s="29"/>
      <c r="W237" s="29"/>
      <c r="X237" s="29"/>
      <c r="Y237" s="29"/>
    </row>
    <row r="238" spans="6:25" x14ac:dyDescent="0.2">
      <c r="F238" s="29"/>
      <c r="W238" s="29"/>
      <c r="X238" s="29"/>
      <c r="Y238" s="29"/>
    </row>
    <row r="239" spans="6:25" x14ac:dyDescent="0.2">
      <c r="F239" s="29"/>
      <c r="W239" s="29"/>
      <c r="X239" s="29"/>
      <c r="Y239" s="29"/>
    </row>
    <row r="240" spans="6:25" x14ac:dyDescent="0.2">
      <c r="F240" s="29"/>
      <c r="W240" s="29"/>
      <c r="X240" s="29"/>
      <c r="Y240" s="29"/>
    </row>
    <row r="241" spans="6:25" x14ac:dyDescent="0.2">
      <c r="F241" s="29"/>
      <c r="W241" s="29"/>
      <c r="X241" s="29"/>
      <c r="Y241" s="29"/>
    </row>
    <row r="242" spans="6:25" x14ac:dyDescent="0.2">
      <c r="F242" s="29"/>
      <c r="W242" s="29"/>
      <c r="X242" s="29"/>
      <c r="Y242" s="29"/>
    </row>
    <row r="243" spans="6:25" x14ac:dyDescent="0.2">
      <c r="F243" s="29"/>
      <c r="W243" s="29"/>
      <c r="X243" s="29"/>
      <c r="Y243" s="29"/>
    </row>
    <row r="244" spans="6:25" x14ac:dyDescent="0.2">
      <c r="F244" s="29"/>
      <c r="W244" s="29"/>
      <c r="X244" s="29"/>
      <c r="Y244" s="29"/>
    </row>
    <row r="245" spans="6:25" x14ac:dyDescent="0.2">
      <c r="F245" s="29"/>
      <c r="W245" s="29"/>
      <c r="X245" s="29"/>
      <c r="Y245" s="29"/>
    </row>
    <row r="246" spans="6:25" x14ac:dyDescent="0.2">
      <c r="F246" s="29"/>
      <c r="W246" s="29"/>
      <c r="X246" s="29"/>
      <c r="Y246" s="29"/>
    </row>
    <row r="247" spans="6:25" x14ac:dyDescent="0.2">
      <c r="F247" s="29"/>
      <c r="W247" s="29"/>
      <c r="X247" s="29"/>
      <c r="Y247" s="29"/>
    </row>
    <row r="248" spans="6:25" x14ac:dyDescent="0.2">
      <c r="F248" s="29"/>
      <c r="W248" s="29"/>
      <c r="X248" s="29"/>
      <c r="Y248" s="29"/>
    </row>
    <row r="249" spans="6:25" x14ac:dyDescent="0.2">
      <c r="F249" s="29"/>
      <c r="W249" s="29"/>
      <c r="X249" s="29"/>
      <c r="Y249" s="29"/>
    </row>
    <row r="250" spans="6:25" x14ac:dyDescent="0.2">
      <c r="F250" s="29"/>
      <c r="W250" s="29"/>
      <c r="X250" s="29"/>
      <c r="Y250" s="29"/>
    </row>
    <row r="251" spans="6:25" x14ac:dyDescent="0.2">
      <c r="F251" s="29"/>
      <c r="W251" s="29"/>
      <c r="X251" s="29"/>
      <c r="Y251" s="29"/>
    </row>
    <row r="252" spans="6:25" x14ac:dyDescent="0.2">
      <c r="F252" s="29"/>
      <c r="W252" s="29"/>
      <c r="X252" s="29"/>
      <c r="Y252" s="29"/>
    </row>
    <row r="253" spans="6:25" x14ac:dyDescent="0.2">
      <c r="F253" s="29"/>
      <c r="W253" s="29"/>
      <c r="X253" s="29"/>
      <c r="Y253" s="29"/>
    </row>
    <row r="254" spans="6:25" x14ac:dyDescent="0.2">
      <c r="F254" s="29"/>
      <c r="W254" s="29"/>
      <c r="X254" s="29"/>
      <c r="Y254" s="29"/>
    </row>
    <row r="255" spans="6:25" x14ac:dyDescent="0.2">
      <c r="F255" s="29"/>
      <c r="W255" s="29"/>
      <c r="X255" s="29"/>
      <c r="Y255" s="29"/>
    </row>
    <row r="256" spans="6:25" x14ac:dyDescent="0.2">
      <c r="F256" s="29"/>
      <c r="W256" s="29"/>
      <c r="X256" s="29"/>
      <c r="Y256" s="29"/>
    </row>
    <row r="257" spans="6:25" x14ac:dyDescent="0.2">
      <c r="F257" s="29"/>
      <c r="W257" s="29"/>
      <c r="X257" s="29"/>
      <c r="Y257" s="29"/>
    </row>
    <row r="258" spans="6:25" x14ac:dyDescent="0.2">
      <c r="F258" s="29"/>
      <c r="W258" s="29"/>
      <c r="X258" s="29"/>
      <c r="Y258" s="29"/>
    </row>
    <row r="259" spans="6:25" x14ac:dyDescent="0.2">
      <c r="F259" s="29"/>
      <c r="W259" s="29"/>
      <c r="X259" s="29"/>
      <c r="Y259" s="29"/>
    </row>
    <row r="260" spans="6:25" x14ac:dyDescent="0.2">
      <c r="F260" s="29"/>
      <c r="W260" s="29"/>
      <c r="X260" s="29"/>
      <c r="Y260" s="29"/>
    </row>
    <row r="261" spans="6:25" x14ac:dyDescent="0.2">
      <c r="F261" s="29"/>
      <c r="W261" s="29"/>
      <c r="X261" s="29"/>
      <c r="Y261" s="29"/>
    </row>
    <row r="262" spans="6:25" x14ac:dyDescent="0.2">
      <c r="F262" s="29"/>
      <c r="W262" s="29"/>
      <c r="X262" s="29"/>
      <c r="Y262" s="29"/>
    </row>
    <row r="263" spans="6:25" x14ac:dyDescent="0.2">
      <c r="F263" s="29"/>
      <c r="W263" s="29"/>
      <c r="X263" s="29"/>
      <c r="Y263" s="29"/>
    </row>
    <row r="264" spans="6:25" x14ac:dyDescent="0.2">
      <c r="F264" s="29"/>
      <c r="W264" s="29"/>
      <c r="X264" s="29"/>
      <c r="Y264" s="29"/>
    </row>
    <row r="265" spans="6:25" x14ac:dyDescent="0.2">
      <c r="F265" s="29"/>
      <c r="W265" s="29"/>
      <c r="X265" s="29"/>
      <c r="Y265" s="29"/>
    </row>
    <row r="266" spans="6:25" x14ac:dyDescent="0.2">
      <c r="F266" s="29"/>
      <c r="W266" s="29"/>
      <c r="X266" s="29"/>
      <c r="Y266" s="29"/>
    </row>
    <row r="267" spans="6:25" x14ac:dyDescent="0.2">
      <c r="F267" s="29"/>
      <c r="W267" s="29"/>
      <c r="X267" s="29"/>
      <c r="Y267" s="29"/>
    </row>
    <row r="268" spans="6:25" x14ac:dyDescent="0.2">
      <c r="F268" s="29"/>
      <c r="W268" s="29"/>
      <c r="X268" s="29"/>
      <c r="Y268" s="29"/>
    </row>
    <row r="269" spans="6:25" x14ac:dyDescent="0.2">
      <c r="F269" s="29"/>
      <c r="W269" s="29"/>
      <c r="X269" s="29"/>
      <c r="Y269" s="29"/>
    </row>
    <row r="270" spans="6:25" x14ac:dyDescent="0.2">
      <c r="F270" s="29"/>
      <c r="W270" s="29"/>
      <c r="X270" s="29"/>
      <c r="Y270" s="29"/>
    </row>
    <row r="271" spans="6:25" x14ac:dyDescent="0.2">
      <c r="F271" s="29"/>
      <c r="W271" s="29"/>
      <c r="X271" s="29"/>
      <c r="Y271" s="29"/>
    </row>
    <row r="272" spans="6:25" x14ac:dyDescent="0.2">
      <c r="F272" s="29"/>
      <c r="W272" s="29"/>
      <c r="X272" s="29"/>
      <c r="Y272" s="29"/>
    </row>
    <row r="273" spans="6:25" x14ac:dyDescent="0.2">
      <c r="F273" s="29"/>
      <c r="W273" s="29"/>
      <c r="X273" s="29"/>
      <c r="Y273" s="29"/>
    </row>
    <row r="274" spans="6:25" x14ac:dyDescent="0.2">
      <c r="F274" s="29"/>
      <c r="W274" s="29"/>
      <c r="X274" s="29"/>
      <c r="Y274" s="29"/>
    </row>
    <row r="275" spans="6:25" x14ac:dyDescent="0.2">
      <c r="F275" s="29"/>
      <c r="W275" s="29"/>
      <c r="X275" s="29"/>
      <c r="Y275" s="29"/>
    </row>
    <row r="276" spans="6:25" x14ac:dyDescent="0.2">
      <c r="F276" s="29"/>
      <c r="W276" s="29"/>
      <c r="X276" s="29"/>
      <c r="Y276" s="29"/>
    </row>
    <row r="277" spans="6:25" x14ac:dyDescent="0.2">
      <c r="F277" s="29"/>
      <c r="W277" s="29"/>
      <c r="X277" s="29"/>
      <c r="Y277" s="29"/>
    </row>
    <row r="278" spans="6:25" x14ac:dyDescent="0.2">
      <c r="F278" s="29"/>
      <c r="W278" s="29"/>
      <c r="X278" s="29"/>
      <c r="Y278" s="29"/>
    </row>
    <row r="279" spans="6:25" x14ac:dyDescent="0.2">
      <c r="F279" s="29"/>
      <c r="W279" s="29"/>
      <c r="X279" s="29"/>
      <c r="Y279" s="29"/>
    </row>
    <row r="280" spans="6:25" x14ac:dyDescent="0.2">
      <c r="F280" s="29"/>
      <c r="W280" s="29"/>
      <c r="X280" s="29"/>
      <c r="Y280" s="29"/>
    </row>
    <row r="281" spans="6:25" x14ac:dyDescent="0.2">
      <c r="F281" s="29"/>
      <c r="W281" s="29"/>
      <c r="X281" s="29"/>
      <c r="Y281" s="29"/>
    </row>
    <row r="282" spans="6:25" x14ac:dyDescent="0.2">
      <c r="F282" s="29"/>
      <c r="W282" s="29"/>
      <c r="X282" s="29"/>
      <c r="Y282" s="29"/>
    </row>
    <row r="283" spans="6:25" x14ac:dyDescent="0.2">
      <c r="F283" s="29"/>
      <c r="W283" s="29"/>
      <c r="X283" s="29"/>
      <c r="Y283" s="29"/>
    </row>
    <row r="284" spans="6:25" x14ac:dyDescent="0.2">
      <c r="F284" s="29"/>
      <c r="W284" s="29"/>
      <c r="X284" s="29"/>
      <c r="Y284" s="29"/>
    </row>
    <row r="285" spans="6:25" x14ac:dyDescent="0.2">
      <c r="F285" s="29"/>
      <c r="W285" s="29"/>
      <c r="X285" s="29"/>
      <c r="Y285" s="29"/>
    </row>
    <row r="286" spans="6:25" x14ac:dyDescent="0.2">
      <c r="F286" s="29"/>
      <c r="W286" s="29"/>
      <c r="X286" s="29"/>
      <c r="Y286" s="29"/>
    </row>
    <row r="287" spans="6:25" x14ac:dyDescent="0.2">
      <c r="F287" s="29"/>
      <c r="W287" s="29"/>
      <c r="X287" s="29"/>
      <c r="Y287" s="29"/>
    </row>
    <row r="288" spans="6:25" x14ac:dyDescent="0.2">
      <c r="F288" s="29"/>
      <c r="W288" s="29"/>
      <c r="X288" s="29"/>
      <c r="Y288" s="29"/>
    </row>
    <row r="289" spans="6:25" x14ac:dyDescent="0.2">
      <c r="F289" s="29"/>
      <c r="W289" s="29"/>
      <c r="X289" s="29"/>
      <c r="Y289" s="29"/>
    </row>
    <row r="290" spans="6:25" x14ac:dyDescent="0.2">
      <c r="F290" s="29"/>
      <c r="W290" s="29"/>
      <c r="X290" s="29"/>
      <c r="Y290" s="29"/>
    </row>
    <row r="291" spans="6:25" x14ac:dyDescent="0.2">
      <c r="F291" s="29"/>
      <c r="W291" s="29"/>
      <c r="X291" s="29"/>
      <c r="Y291" s="29"/>
    </row>
    <row r="292" spans="6:25" x14ac:dyDescent="0.2">
      <c r="F292" s="29"/>
      <c r="W292" s="29"/>
      <c r="X292" s="29"/>
      <c r="Y292" s="29"/>
    </row>
    <row r="293" spans="6:25" x14ac:dyDescent="0.2">
      <c r="F293" s="29"/>
      <c r="W293" s="29"/>
      <c r="X293" s="29"/>
      <c r="Y293" s="29"/>
    </row>
    <row r="294" spans="6:25" x14ac:dyDescent="0.2">
      <c r="F294" s="29"/>
      <c r="W294" s="29"/>
      <c r="X294" s="29"/>
      <c r="Y294" s="29"/>
    </row>
    <row r="295" spans="6:25" x14ac:dyDescent="0.2">
      <c r="F295" s="29"/>
      <c r="W295" s="29"/>
      <c r="X295" s="29"/>
      <c r="Y295" s="29"/>
    </row>
    <row r="296" spans="6:25" x14ac:dyDescent="0.2">
      <c r="F296" s="29"/>
      <c r="W296" s="29"/>
      <c r="X296" s="29"/>
      <c r="Y296" s="29"/>
    </row>
    <row r="297" spans="6:25" x14ac:dyDescent="0.2">
      <c r="F297" s="29"/>
      <c r="W297" s="29"/>
      <c r="X297" s="29"/>
      <c r="Y297" s="29"/>
    </row>
    <row r="298" spans="6:25" x14ac:dyDescent="0.2">
      <c r="F298" s="29"/>
      <c r="W298" s="29"/>
      <c r="X298" s="29"/>
      <c r="Y298" s="29"/>
    </row>
    <row r="299" spans="6:25" x14ac:dyDescent="0.2">
      <c r="F299" s="29"/>
      <c r="W299" s="29"/>
      <c r="X299" s="29"/>
      <c r="Y299" s="29"/>
    </row>
    <row r="300" spans="6:25" x14ac:dyDescent="0.2">
      <c r="F300" s="29"/>
      <c r="W300" s="29"/>
      <c r="X300" s="29"/>
      <c r="Y300" s="29"/>
    </row>
    <row r="301" spans="6:25" x14ac:dyDescent="0.2">
      <c r="F301" s="29"/>
      <c r="W301" s="29"/>
      <c r="X301" s="29"/>
      <c r="Y301" s="29"/>
    </row>
    <row r="302" spans="6:25" x14ac:dyDescent="0.2">
      <c r="F302" s="29"/>
      <c r="W302" s="29"/>
      <c r="X302" s="29"/>
      <c r="Y302" s="29"/>
    </row>
    <row r="303" spans="6:25" x14ac:dyDescent="0.2">
      <c r="F303" s="29"/>
      <c r="W303" s="29"/>
      <c r="X303" s="29"/>
      <c r="Y303" s="29"/>
    </row>
    <row r="304" spans="6:25" x14ac:dyDescent="0.2">
      <c r="F304" s="29"/>
      <c r="W304" s="29"/>
      <c r="X304" s="29"/>
      <c r="Y304" s="29"/>
    </row>
    <row r="305" spans="6:25" x14ac:dyDescent="0.2">
      <c r="F305" s="29"/>
      <c r="W305" s="29"/>
      <c r="X305" s="29"/>
      <c r="Y305" s="29"/>
    </row>
    <row r="306" spans="6:25" x14ac:dyDescent="0.2">
      <c r="F306" s="29"/>
      <c r="W306" s="29"/>
      <c r="X306" s="29"/>
      <c r="Y306" s="29"/>
    </row>
    <row r="307" spans="6:25" x14ac:dyDescent="0.2">
      <c r="F307" s="29"/>
      <c r="W307" s="29"/>
      <c r="X307" s="29"/>
      <c r="Y307" s="29"/>
    </row>
    <row r="308" spans="6:25" x14ac:dyDescent="0.2">
      <c r="F308" s="29"/>
    </row>
    <row r="309" spans="6:25" x14ac:dyDescent="0.2">
      <c r="F309" s="29"/>
    </row>
    <row r="310" spans="6:25" x14ac:dyDescent="0.2">
      <c r="F310" s="29"/>
    </row>
    <row r="311" spans="6:25" x14ac:dyDescent="0.2">
      <c r="F311" s="29"/>
    </row>
  </sheetData>
  <mergeCells count="1">
    <mergeCell ref="U4:X4"/>
  </mergeCells>
  <pageMargins left="0.7" right="0.7" top="0.75" bottom="0.75" header="0.3" footer="0.3"/>
  <pageSetup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ECAF-AFC9-485C-B31B-92EF0B941463}">
  <dimension ref="A1:O61"/>
  <sheetViews>
    <sheetView topLeftCell="A21" workbookViewId="0">
      <selection activeCell="A40" sqref="A40"/>
    </sheetView>
  </sheetViews>
  <sheetFormatPr defaultRowHeight="12.75" x14ac:dyDescent="0.2"/>
  <cols>
    <col min="1" max="1" width="33.5703125" style="1" bestFit="1" customWidth="1"/>
    <col min="2" max="2" width="9.28515625" style="1" bestFit="1" customWidth="1"/>
    <col min="3" max="13" width="7.7109375" style="1" bestFit="1" customWidth="1"/>
    <col min="14" max="14" width="8.7109375" style="1" bestFit="1" customWidth="1"/>
    <col min="15" max="18" width="10" style="1" bestFit="1" customWidth="1"/>
    <col min="19" max="19" width="10.140625" style="1" bestFit="1" customWidth="1"/>
    <col min="20" max="20" width="11.7109375" style="1" bestFit="1" customWidth="1"/>
    <col min="21" max="16384" width="9.140625" style="1"/>
  </cols>
  <sheetData>
    <row r="1" spans="1:15" ht="15.75" x14ac:dyDescent="0.3">
      <c r="A1" s="21" t="s">
        <v>0</v>
      </c>
      <c r="G1" s="20" t="s">
        <v>1</v>
      </c>
    </row>
    <row r="2" spans="1:15" ht="15" x14ac:dyDescent="0.3">
      <c r="A2" s="19" t="s">
        <v>185</v>
      </c>
      <c r="G2" s="18" t="s">
        <v>184</v>
      </c>
    </row>
    <row r="3" spans="1:15" ht="15" x14ac:dyDescent="0.3">
      <c r="A3" s="17">
        <v>44742</v>
      </c>
    </row>
    <row r="5" spans="1:15" x14ac:dyDescent="0.2">
      <c r="B5" s="16">
        <v>44408</v>
      </c>
      <c r="C5" s="16">
        <v>44439</v>
      </c>
      <c r="D5" s="16">
        <v>44469</v>
      </c>
      <c r="E5" s="16">
        <v>44500</v>
      </c>
      <c r="F5" s="16">
        <v>44530</v>
      </c>
      <c r="G5" s="16">
        <v>44561</v>
      </c>
      <c r="H5" s="16">
        <v>44592</v>
      </c>
      <c r="I5" s="16">
        <v>44620</v>
      </c>
      <c r="J5" s="16">
        <v>44651</v>
      </c>
      <c r="K5" s="16">
        <v>44681</v>
      </c>
      <c r="L5" s="16">
        <v>44712</v>
      </c>
      <c r="M5" s="16">
        <v>44742</v>
      </c>
      <c r="N5" s="15" t="s">
        <v>163</v>
      </c>
    </row>
    <row r="6" spans="1:15" x14ac:dyDescent="0.2">
      <c r="A6" s="13" t="s">
        <v>183</v>
      </c>
      <c r="N6" s="2"/>
    </row>
    <row r="7" spans="1:15" x14ac:dyDescent="0.2">
      <c r="A7" s="4" t="s">
        <v>181</v>
      </c>
      <c r="B7" s="3">
        <v>77816.87</v>
      </c>
      <c r="C7" s="3">
        <v>80964.98</v>
      </c>
      <c r="D7" s="3">
        <v>82905.98</v>
      </c>
      <c r="E7" s="3">
        <v>84807.56</v>
      </c>
      <c r="F7" s="3">
        <v>85463.13</v>
      </c>
      <c r="G7" s="3">
        <v>82896.899999999994</v>
      </c>
      <c r="H7" s="3">
        <v>69510.45</v>
      </c>
      <c r="I7" s="3">
        <v>60734.94</v>
      </c>
      <c r="J7" s="3">
        <v>81440.36</v>
      </c>
      <c r="K7" s="3">
        <v>86012.39</v>
      </c>
      <c r="L7" s="3">
        <v>84183.46</v>
      </c>
      <c r="M7" s="3">
        <v>90498.68</v>
      </c>
      <c r="N7" s="3">
        <f>SUM(B7:M7)</f>
        <v>967235.69999999972</v>
      </c>
    </row>
    <row r="8" spans="1:15" x14ac:dyDescent="0.2">
      <c r="A8" s="4" t="s">
        <v>180</v>
      </c>
      <c r="B8" s="14">
        <v>17950.5</v>
      </c>
      <c r="C8" s="14">
        <v>18389.25</v>
      </c>
      <c r="D8" s="14">
        <v>17987.25</v>
      </c>
      <c r="E8" s="14">
        <v>24949.43</v>
      </c>
      <c r="F8" s="14">
        <v>21657.75</v>
      </c>
      <c r="G8" s="14">
        <v>21654</v>
      </c>
      <c r="H8" s="14">
        <v>13673.25</v>
      </c>
      <c r="I8" s="14">
        <v>11924.25</v>
      </c>
      <c r="J8" s="14">
        <v>15483</v>
      </c>
      <c r="K8" s="14">
        <v>26760.75</v>
      </c>
      <c r="L8" s="14">
        <v>21119.25</v>
      </c>
      <c r="M8" s="14">
        <v>23090.25</v>
      </c>
      <c r="N8" s="3">
        <f>SUM(B8:M8)</f>
        <v>234638.93</v>
      </c>
    </row>
    <row r="9" spans="1:15" x14ac:dyDescent="0.2">
      <c r="A9" s="4" t="s">
        <v>172</v>
      </c>
      <c r="B9" s="3">
        <f t="shared" ref="B9:M9" si="0">+B7-B8</f>
        <v>59866.369999999995</v>
      </c>
      <c r="C9" s="3">
        <f t="shared" si="0"/>
        <v>62575.729999999996</v>
      </c>
      <c r="D9" s="3">
        <f t="shared" si="0"/>
        <v>64918.729999999996</v>
      </c>
      <c r="E9" s="3">
        <f t="shared" si="0"/>
        <v>59858.13</v>
      </c>
      <c r="F9" s="3">
        <f t="shared" si="0"/>
        <v>63805.380000000005</v>
      </c>
      <c r="G9" s="3">
        <f t="shared" si="0"/>
        <v>61242.899999999994</v>
      </c>
      <c r="H9" s="3">
        <f t="shared" si="0"/>
        <v>55837.2</v>
      </c>
      <c r="I9" s="3">
        <f t="shared" si="0"/>
        <v>48810.69</v>
      </c>
      <c r="J9" s="3">
        <f t="shared" si="0"/>
        <v>65957.36</v>
      </c>
      <c r="K9" s="3">
        <f t="shared" si="0"/>
        <v>59251.64</v>
      </c>
      <c r="L9" s="3">
        <f t="shared" si="0"/>
        <v>63064.210000000006</v>
      </c>
      <c r="M9" s="3">
        <f t="shared" si="0"/>
        <v>67408.429999999993</v>
      </c>
      <c r="N9" s="3">
        <f>SUM(B9:M9)</f>
        <v>732596.77</v>
      </c>
    </row>
    <row r="10" spans="1:15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4" t="s">
        <v>179</v>
      </c>
      <c r="B11" s="8">
        <v>75</v>
      </c>
      <c r="C11" s="8">
        <v>75</v>
      </c>
      <c r="D11" s="8">
        <v>75</v>
      </c>
      <c r="E11" s="8">
        <v>75</v>
      </c>
      <c r="F11" s="8">
        <v>75</v>
      </c>
      <c r="G11" s="8">
        <v>75</v>
      </c>
      <c r="H11" s="8">
        <v>75</v>
      </c>
      <c r="I11" s="8">
        <v>75</v>
      </c>
      <c r="J11" s="8">
        <v>75</v>
      </c>
      <c r="K11" s="8">
        <v>75</v>
      </c>
      <c r="L11" s="8">
        <v>75</v>
      </c>
      <c r="M11" s="8">
        <v>75</v>
      </c>
      <c r="N11" s="3"/>
    </row>
    <row r="12" spans="1:15" x14ac:dyDescent="0.2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</row>
    <row r="13" spans="1:15" x14ac:dyDescent="0.2">
      <c r="A13" s="4" t="s">
        <v>178</v>
      </c>
      <c r="B13" s="3">
        <f t="shared" ref="B13:M13" si="1">+B8/B11</f>
        <v>239.34</v>
      </c>
      <c r="C13" s="3">
        <f t="shared" si="1"/>
        <v>245.19</v>
      </c>
      <c r="D13" s="3">
        <f t="shared" si="1"/>
        <v>239.83</v>
      </c>
      <c r="E13" s="3">
        <f t="shared" si="1"/>
        <v>332.65906666666666</v>
      </c>
      <c r="F13" s="3">
        <f t="shared" si="1"/>
        <v>288.77</v>
      </c>
      <c r="G13" s="3">
        <f t="shared" si="1"/>
        <v>288.72000000000003</v>
      </c>
      <c r="H13" s="3">
        <f t="shared" si="1"/>
        <v>182.31</v>
      </c>
      <c r="I13" s="3">
        <f t="shared" si="1"/>
        <v>158.99</v>
      </c>
      <c r="J13" s="3">
        <f t="shared" si="1"/>
        <v>206.44</v>
      </c>
      <c r="K13" s="3">
        <f t="shared" si="1"/>
        <v>356.81</v>
      </c>
      <c r="L13" s="3">
        <f t="shared" si="1"/>
        <v>281.58999999999997</v>
      </c>
      <c r="M13" s="3">
        <f t="shared" si="1"/>
        <v>307.87</v>
      </c>
      <c r="N13" s="3">
        <f>SUM(B13:M13)</f>
        <v>3128.5190666666667</v>
      </c>
      <c r="O13" s="2"/>
    </row>
    <row r="14" spans="1:15" x14ac:dyDescent="0.2">
      <c r="A14" s="4" t="s">
        <v>173</v>
      </c>
      <c r="B14" s="3">
        <f t="shared" ref="B14:M14" si="2">+B9/B11</f>
        <v>798.21826666666664</v>
      </c>
      <c r="C14" s="3">
        <f t="shared" si="2"/>
        <v>834.34306666666657</v>
      </c>
      <c r="D14" s="3">
        <f t="shared" si="2"/>
        <v>865.58306666666658</v>
      </c>
      <c r="E14" s="3">
        <f t="shared" si="2"/>
        <v>798.10839999999996</v>
      </c>
      <c r="F14" s="3">
        <f t="shared" si="2"/>
        <v>850.73840000000007</v>
      </c>
      <c r="G14" s="3">
        <f t="shared" si="2"/>
        <v>816.57199999999989</v>
      </c>
      <c r="H14" s="3">
        <f t="shared" si="2"/>
        <v>744.49599999999998</v>
      </c>
      <c r="I14" s="3">
        <f t="shared" si="2"/>
        <v>650.80920000000003</v>
      </c>
      <c r="J14" s="3">
        <f t="shared" si="2"/>
        <v>879.43146666666667</v>
      </c>
      <c r="K14" s="3">
        <f t="shared" si="2"/>
        <v>790.02186666666671</v>
      </c>
      <c r="L14" s="3">
        <f t="shared" si="2"/>
        <v>840.85613333333345</v>
      </c>
      <c r="M14" s="3">
        <f t="shared" si="2"/>
        <v>898.77906666666661</v>
      </c>
      <c r="N14" s="3">
        <f>SUM(B14:M14)</f>
        <v>9767.9569333333329</v>
      </c>
      <c r="O14" s="2"/>
    </row>
    <row r="15" spans="1:15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</row>
    <row r="16" spans="1:15" x14ac:dyDescent="0.2">
      <c r="A16" s="4" t="s">
        <v>177</v>
      </c>
      <c r="B16" s="8">
        <v>75</v>
      </c>
      <c r="C16" s="8">
        <v>75</v>
      </c>
      <c r="D16" s="8">
        <v>75</v>
      </c>
      <c r="E16" s="8">
        <v>75</v>
      </c>
      <c r="F16" s="8">
        <v>75</v>
      </c>
      <c r="G16" s="8">
        <v>75</v>
      </c>
      <c r="H16" s="8">
        <v>75</v>
      </c>
      <c r="I16" s="8">
        <v>75</v>
      </c>
      <c r="J16" s="8">
        <v>75</v>
      </c>
      <c r="K16" s="8">
        <v>75</v>
      </c>
      <c r="L16" s="8">
        <v>75</v>
      </c>
      <c r="M16" s="8">
        <v>75</v>
      </c>
      <c r="N16" s="3"/>
      <c r="O16" s="2"/>
    </row>
    <row r="17" spans="1:15" x14ac:dyDescent="0.2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  <c r="O17" s="2"/>
    </row>
    <row r="18" spans="1:15" x14ac:dyDescent="0.2">
      <c r="A18" s="4" t="s">
        <v>176</v>
      </c>
      <c r="B18" s="8">
        <f t="shared" ref="B18:M18" si="3">+(B16-B11)*B13</f>
        <v>0</v>
      </c>
      <c r="C18" s="8">
        <f t="shared" si="3"/>
        <v>0</v>
      </c>
      <c r="D18" s="8">
        <f t="shared" si="3"/>
        <v>0</v>
      </c>
      <c r="E18" s="8">
        <f t="shared" si="3"/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3">
        <f>SUM(B18:M18)</f>
        <v>0</v>
      </c>
      <c r="O18" s="2"/>
    </row>
    <row r="19" spans="1:15" x14ac:dyDescent="0.2">
      <c r="A19" s="4" t="s">
        <v>175</v>
      </c>
      <c r="B19" s="3">
        <f t="shared" ref="B19:M19" si="4">+(B16-B11)*B14</f>
        <v>0</v>
      </c>
      <c r="C19" s="3">
        <f t="shared" si="4"/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  <c r="J19" s="3">
        <f t="shared" si="4"/>
        <v>0</v>
      </c>
      <c r="K19" s="3">
        <f t="shared" si="4"/>
        <v>0</v>
      </c>
      <c r="L19" s="3">
        <f t="shared" si="4"/>
        <v>0</v>
      </c>
      <c r="M19" s="3">
        <f t="shared" si="4"/>
        <v>0</v>
      </c>
      <c r="N19" s="3">
        <f>SUM(B19:M19)</f>
        <v>0</v>
      </c>
      <c r="O19" s="2"/>
    </row>
    <row r="20" spans="1:15" x14ac:dyDescent="0.2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N21" s="2"/>
    </row>
    <row r="22" spans="1:15" x14ac:dyDescent="0.2">
      <c r="A22" s="13" t="s">
        <v>182</v>
      </c>
      <c r="N22" s="2"/>
    </row>
    <row r="23" spans="1:15" x14ac:dyDescent="0.2">
      <c r="A23" s="12"/>
      <c r="N23" s="2"/>
    </row>
    <row r="24" spans="1:15" x14ac:dyDescent="0.2">
      <c r="A24" s="4" t="s">
        <v>181</v>
      </c>
      <c r="B24" s="11">
        <v>17910</v>
      </c>
      <c r="C24" s="11">
        <v>20785.8</v>
      </c>
      <c r="D24" s="11">
        <v>21905</v>
      </c>
      <c r="E24" s="11">
        <v>17823.3</v>
      </c>
      <c r="F24" s="11">
        <v>26669.72</v>
      </c>
      <c r="G24" s="11">
        <v>19490.68</v>
      </c>
      <c r="H24" s="11">
        <v>18361.36</v>
      </c>
      <c r="I24" s="11">
        <v>16343.6</v>
      </c>
      <c r="J24" s="11">
        <v>20856.72</v>
      </c>
      <c r="K24" s="11">
        <v>21183.68</v>
      </c>
      <c r="L24" s="11">
        <v>22250.400000000001</v>
      </c>
      <c r="M24" s="11">
        <v>22148.959999999999</v>
      </c>
      <c r="N24" s="3">
        <f>SUM(B24:M24)</f>
        <v>245729.21999999997</v>
      </c>
    </row>
    <row r="25" spans="1:15" x14ac:dyDescent="0.2">
      <c r="A25" s="4" t="s">
        <v>180</v>
      </c>
      <c r="B25" s="10">
        <v>1138.5</v>
      </c>
      <c r="C25" s="10">
        <v>4668.3999999999996</v>
      </c>
      <c r="D25" s="10">
        <v>2600.4</v>
      </c>
      <c r="E25" s="10">
        <v>1097.8000000000002</v>
      </c>
      <c r="F25" s="10">
        <v>5956.5</v>
      </c>
      <c r="G25" s="10">
        <v>1017.5000000000001</v>
      </c>
      <c r="H25" s="10">
        <v>1282.4000000000001</v>
      </c>
      <c r="I25" s="10">
        <v>741.43999999999994</v>
      </c>
      <c r="J25" s="10">
        <v>944.16000000000008</v>
      </c>
      <c r="K25" s="10">
        <v>4301.920000000001</v>
      </c>
      <c r="L25" s="10">
        <v>2793.28</v>
      </c>
      <c r="M25" s="10">
        <v>1289.1199999999999</v>
      </c>
      <c r="N25" s="3">
        <f>SUM(B25:M25)</f>
        <v>27831.42</v>
      </c>
    </row>
    <row r="26" spans="1:15" x14ac:dyDescent="0.2">
      <c r="A26" s="4" t="s">
        <v>172</v>
      </c>
      <c r="B26" s="3">
        <f t="shared" ref="B26:M26" si="5">+B24-B25</f>
        <v>16771.5</v>
      </c>
      <c r="C26" s="3">
        <f t="shared" si="5"/>
        <v>16117.4</v>
      </c>
      <c r="D26" s="3">
        <f t="shared" si="5"/>
        <v>19304.599999999999</v>
      </c>
      <c r="E26" s="3">
        <f t="shared" si="5"/>
        <v>16725.5</v>
      </c>
      <c r="F26" s="3">
        <f t="shared" si="5"/>
        <v>20713.22</v>
      </c>
      <c r="G26" s="3">
        <f t="shared" si="5"/>
        <v>18473.18</v>
      </c>
      <c r="H26" s="3">
        <f t="shared" si="5"/>
        <v>17078.96</v>
      </c>
      <c r="I26" s="3">
        <f t="shared" si="5"/>
        <v>15602.16</v>
      </c>
      <c r="J26" s="3">
        <f t="shared" si="5"/>
        <v>19912.560000000001</v>
      </c>
      <c r="K26" s="3">
        <f t="shared" si="5"/>
        <v>16881.759999999998</v>
      </c>
      <c r="L26" s="3">
        <f t="shared" si="5"/>
        <v>19457.120000000003</v>
      </c>
      <c r="M26" s="3">
        <f t="shared" si="5"/>
        <v>20859.84</v>
      </c>
      <c r="N26" s="3">
        <f>SUM(B26:M26)</f>
        <v>217897.8</v>
      </c>
    </row>
    <row r="27" spans="1:15" x14ac:dyDescent="0.2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</row>
    <row r="28" spans="1:15" x14ac:dyDescent="0.2">
      <c r="A28" s="4" t="s">
        <v>179</v>
      </c>
      <c r="B28" s="8">
        <v>110</v>
      </c>
      <c r="C28" s="8">
        <v>110</v>
      </c>
      <c r="D28" s="8">
        <v>110</v>
      </c>
      <c r="E28" s="8">
        <v>110</v>
      </c>
      <c r="F28" s="8">
        <v>110</v>
      </c>
      <c r="G28" s="8">
        <v>110</v>
      </c>
      <c r="H28" s="8">
        <v>112</v>
      </c>
      <c r="I28" s="8">
        <v>112</v>
      </c>
      <c r="J28" s="8">
        <v>112</v>
      </c>
      <c r="K28" s="8">
        <v>112</v>
      </c>
      <c r="L28" s="8">
        <v>112</v>
      </c>
      <c r="M28" s="8">
        <v>112</v>
      </c>
      <c r="N28" s="3"/>
    </row>
    <row r="29" spans="1:15" x14ac:dyDescent="0.2">
      <c r="A29" s="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"/>
    </row>
    <row r="30" spans="1:15" x14ac:dyDescent="0.2">
      <c r="A30" s="4" t="s">
        <v>178</v>
      </c>
      <c r="B30" s="3">
        <f t="shared" ref="B30:M30" si="6">+B25/B28</f>
        <v>10.35</v>
      </c>
      <c r="C30" s="3">
        <f t="shared" si="6"/>
        <v>42.44</v>
      </c>
      <c r="D30" s="3">
        <f t="shared" si="6"/>
        <v>23.64</v>
      </c>
      <c r="E30" s="3">
        <f t="shared" si="6"/>
        <v>9.9800000000000022</v>
      </c>
      <c r="F30" s="3">
        <f t="shared" si="6"/>
        <v>54.15</v>
      </c>
      <c r="G30" s="3">
        <f t="shared" si="6"/>
        <v>9.2500000000000018</v>
      </c>
      <c r="H30" s="3">
        <f t="shared" si="6"/>
        <v>11.450000000000001</v>
      </c>
      <c r="I30" s="3">
        <f t="shared" si="6"/>
        <v>6.6199999999999992</v>
      </c>
      <c r="J30" s="3">
        <f t="shared" si="6"/>
        <v>8.4300000000000015</v>
      </c>
      <c r="K30" s="3">
        <f t="shared" si="6"/>
        <v>38.410000000000011</v>
      </c>
      <c r="L30" s="3">
        <f t="shared" si="6"/>
        <v>24.94</v>
      </c>
      <c r="M30" s="3">
        <f t="shared" si="6"/>
        <v>11.51</v>
      </c>
      <c r="N30" s="3">
        <f>SUM(B30:M30)</f>
        <v>251.17000000000002</v>
      </c>
    </row>
    <row r="31" spans="1:15" x14ac:dyDescent="0.2">
      <c r="A31" s="4" t="s">
        <v>173</v>
      </c>
      <c r="B31" s="3">
        <f t="shared" ref="B31:M31" si="7">+B26/B28</f>
        <v>152.46818181818182</v>
      </c>
      <c r="C31" s="3">
        <f t="shared" si="7"/>
        <v>146.52181818181819</v>
      </c>
      <c r="D31" s="3">
        <f t="shared" si="7"/>
        <v>175.49636363636361</v>
      </c>
      <c r="E31" s="3">
        <f t="shared" si="7"/>
        <v>152.05000000000001</v>
      </c>
      <c r="F31" s="3">
        <f t="shared" si="7"/>
        <v>188.30200000000002</v>
      </c>
      <c r="G31" s="3">
        <f t="shared" si="7"/>
        <v>167.93800000000002</v>
      </c>
      <c r="H31" s="3">
        <f t="shared" si="7"/>
        <v>152.49071428571429</v>
      </c>
      <c r="I31" s="3">
        <f t="shared" si="7"/>
        <v>139.30500000000001</v>
      </c>
      <c r="J31" s="3">
        <f t="shared" si="7"/>
        <v>177.7907142857143</v>
      </c>
      <c r="K31" s="3">
        <f t="shared" si="7"/>
        <v>150.72999999999999</v>
      </c>
      <c r="L31" s="3">
        <f t="shared" si="7"/>
        <v>173.72428571428574</v>
      </c>
      <c r="M31" s="3">
        <f t="shared" si="7"/>
        <v>186.24857142857144</v>
      </c>
      <c r="N31" s="3">
        <f>SUM(B31:M31)</f>
        <v>1963.0656493506497</v>
      </c>
    </row>
    <row r="32" spans="1:1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4" t="s">
        <v>177</v>
      </c>
      <c r="B33" s="8">
        <v>112</v>
      </c>
      <c r="C33" s="8">
        <v>112</v>
      </c>
      <c r="D33" s="8">
        <v>112</v>
      </c>
      <c r="E33" s="8">
        <v>112</v>
      </c>
      <c r="F33" s="8">
        <v>112</v>
      </c>
      <c r="G33" s="8">
        <v>112</v>
      </c>
      <c r="H33" s="8">
        <v>112</v>
      </c>
      <c r="I33" s="8">
        <v>112</v>
      </c>
      <c r="J33" s="8">
        <v>112</v>
      </c>
      <c r="K33" s="8">
        <v>112</v>
      </c>
      <c r="L33" s="8">
        <v>112</v>
      </c>
      <c r="M33" s="8">
        <v>112</v>
      </c>
      <c r="N33" s="3"/>
    </row>
    <row r="34" spans="1:14" x14ac:dyDescent="0.2">
      <c r="A34" s="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"/>
    </row>
    <row r="35" spans="1:14" x14ac:dyDescent="0.2">
      <c r="A35" s="4" t="s">
        <v>176</v>
      </c>
      <c r="B35" s="3">
        <f t="shared" ref="B35:M35" si="8">+(B33-B28)*B30</f>
        <v>20.7</v>
      </c>
      <c r="C35" s="3">
        <f t="shared" si="8"/>
        <v>84.88</v>
      </c>
      <c r="D35" s="3">
        <f t="shared" si="8"/>
        <v>47.28</v>
      </c>
      <c r="E35" s="3">
        <f t="shared" si="8"/>
        <v>19.960000000000004</v>
      </c>
      <c r="F35" s="3">
        <f t="shared" si="8"/>
        <v>108.3</v>
      </c>
      <c r="G35" s="3">
        <f t="shared" si="8"/>
        <v>18.500000000000004</v>
      </c>
      <c r="H35" s="3">
        <f t="shared" si="8"/>
        <v>0</v>
      </c>
      <c r="I35" s="3">
        <f t="shared" si="8"/>
        <v>0</v>
      </c>
      <c r="J35" s="8">
        <f t="shared" si="8"/>
        <v>0</v>
      </c>
      <c r="K35" s="8">
        <f t="shared" si="8"/>
        <v>0</v>
      </c>
      <c r="L35" s="8">
        <f t="shared" si="8"/>
        <v>0</v>
      </c>
      <c r="M35" s="8">
        <f t="shared" si="8"/>
        <v>0</v>
      </c>
      <c r="N35" s="3">
        <f>SUM(B35:M35)</f>
        <v>299.62</v>
      </c>
    </row>
    <row r="36" spans="1:14" x14ac:dyDescent="0.2">
      <c r="A36" s="4" t="s">
        <v>175</v>
      </c>
      <c r="B36" s="3">
        <f t="shared" ref="B36:M36" si="9">+(B33-B28)*B31</f>
        <v>304.93636363636364</v>
      </c>
      <c r="C36" s="3">
        <f t="shared" si="9"/>
        <v>293.04363636363638</v>
      </c>
      <c r="D36" s="3">
        <f t="shared" si="9"/>
        <v>350.99272727272722</v>
      </c>
      <c r="E36" s="3">
        <f t="shared" si="9"/>
        <v>304.10000000000002</v>
      </c>
      <c r="F36" s="3">
        <f t="shared" si="9"/>
        <v>376.60400000000004</v>
      </c>
      <c r="G36" s="3">
        <f t="shared" si="9"/>
        <v>335.87600000000003</v>
      </c>
      <c r="H36" s="3">
        <f t="shared" si="9"/>
        <v>0</v>
      </c>
      <c r="I36" s="3">
        <f t="shared" si="9"/>
        <v>0</v>
      </c>
      <c r="J36" s="3">
        <f t="shared" si="9"/>
        <v>0</v>
      </c>
      <c r="K36" s="3">
        <f t="shared" si="9"/>
        <v>0</v>
      </c>
      <c r="L36" s="3">
        <f t="shared" si="9"/>
        <v>0</v>
      </c>
      <c r="M36" s="3">
        <f t="shared" si="9"/>
        <v>0</v>
      </c>
      <c r="N36" s="3">
        <f>SUM(B36:M36)</f>
        <v>1965.5527272727272</v>
      </c>
    </row>
    <row r="37" spans="1:14" x14ac:dyDescent="0.2">
      <c r="N37" s="2"/>
    </row>
    <row r="38" spans="1:14" x14ac:dyDescent="0.2">
      <c r="A38" s="22" t="s">
        <v>186</v>
      </c>
      <c r="B38" s="23">
        <v>125.4</v>
      </c>
      <c r="C38" s="23">
        <v>125.4</v>
      </c>
      <c r="D38" s="23">
        <v>125.4</v>
      </c>
      <c r="E38" s="23">
        <v>125.4</v>
      </c>
      <c r="F38" s="23">
        <v>125.4</v>
      </c>
      <c r="G38" s="23">
        <v>125.4</v>
      </c>
      <c r="H38" s="23">
        <v>125.4</v>
      </c>
      <c r="I38" s="23">
        <v>125.4</v>
      </c>
      <c r="J38" s="23">
        <v>125.4</v>
      </c>
      <c r="K38" s="23">
        <v>125.4</v>
      </c>
      <c r="L38" s="23">
        <v>125.4</v>
      </c>
      <c r="M38" s="23">
        <v>125.4</v>
      </c>
      <c r="N38" s="24"/>
    </row>
    <row r="39" spans="1:14" x14ac:dyDescent="0.2">
      <c r="A39" s="22" t="s">
        <v>187</v>
      </c>
      <c r="B39" s="25">
        <f>+(B38-B33)*B31</f>
        <v>2043.0736363636372</v>
      </c>
      <c r="C39" s="25">
        <f t="shared" ref="C39:M39" si="10">+(C38-C33)*C31</f>
        <v>1963.3923636363645</v>
      </c>
      <c r="D39" s="25">
        <f t="shared" si="10"/>
        <v>2351.6512727272734</v>
      </c>
      <c r="E39" s="25">
        <f t="shared" si="10"/>
        <v>2037.4700000000009</v>
      </c>
      <c r="F39" s="25">
        <f t="shared" si="10"/>
        <v>2523.2468000000013</v>
      </c>
      <c r="G39" s="25">
        <f t="shared" si="10"/>
        <v>2250.369200000001</v>
      </c>
      <c r="H39" s="25">
        <f t="shared" si="10"/>
        <v>2043.3755714285724</v>
      </c>
      <c r="I39" s="25">
        <f t="shared" si="10"/>
        <v>1866.6870000000008</v>
      </c>
      <c r="J39" s="25">
        <f t="shared" si="10"/>
        <v>2382.3955714285726</v>
      </c>
      <c r="K39" s="25">
        <f t="shared" si="10"/>
        <v>2019.7820000000006</v>
      </c>
      <c r="L39" s="25">
        <f t="shared" si="10"/>
        <v>2327.9054285714301</v>
      </c>
      <c r="M39" s="25">
        <f t="shared" si="10"/>
        <v>2495.7308571428584</v>
      </c>
      <c r="N39" s="24">
        <f>SUM(B39:M39)</f>
        <v>26305.079701298713</v>
      </c>
    </row>
    <row r="40" spans="1:14" x14ac:dyDescent="0.2">
      <c r="N40" s="2"/>
    </row>
    <row r="41" spans="1:14" x14ac:dyDescent="0.2">
      <c r="A41" s="7" t="s">
        <v>174</v>
      </c>
      <c r="N41" s="2"/>
    </row>
    <row r="42" spans="1:14" x14ac:dyDescent="0.2">
      <c r="A42" s="4" t="s">
        <v>173</v>
      </c>
      <c r="B42" s="6">
        <f t="shared" ref="B42:M42" si="11">+B14+B31</f>
        <v>950.68644848484848</v>
      </c>
      <c r="C42" s="6">
        <f t="shared" si="11"/>
        <v>980.86488484848473</v>
      </c>
      <c r="D42" s="6">
        <f t="shared" si="11"/>
        <v>1041.0794303030302</v>
      </c>
      <c r="E42" s="6">
        <f t="shared" si="11"/>
        <v>950.15840000000003</v>
      </c>
      <c r="F42" s="6">
        <f t="shared" si="11"/>
        <v>1039.0404000000001</v>
      </c>
      <c r="G42" s="6">
        <f t="shared" si="11"/>
        <v>984.50999999999988</v>
      </c>
      <c r="H42" s="6">
        <f t="shared" si="11"/>
        <v>896.98671428571424</v>
      </c>
      <c r="I42" s="6">
        <f t="shared" si="11"/>
        <v>790.11419999999998</v>
      </c>
      <c r="J42" s="6">
        <f t="shared" si="11"/>
        <v>1057.222180952381</v>
      </c>
      <c r="K42" s="6">
        <f t="shared" si="11"/>
        <v>940.75186666666673</v>
      </c>
      <c r="L42" s="6">
        <f t="shared" si="11"/>
        <v>1014.5804190476192</v>
      </c>
      <c r="M42" s="6">
        <f t="shared" si="11"/>
        <v>1085.027638095238</v>
      </c>
      <c r="N42" s="3">
        <f>SUM(B42:M42)</f>
        <v>11731.022582683985</v>
      </c>
    </row>
    <row r="43" spans="1:14" x14ac:dyDescent="0.2">
      <c r="A43" s="4" t="s">
        <v>172</v>
      </c>
      <c r="B43" s="6">
        <f t="shared" ref="B43:M43" si="12">+B9+B26+B36</f>
        <v>76942.806363636366</v>
      </c>
      <c r="C43" s="6">
        <f t="shared" si="12"/>
        <v>78986.17363636363</v>
      </c>
      <c r="D43" s="6">
        <f t="shared" si="12"/>
        <v>84574.322727272709</v>
      </c>
      <c r="E43" s="6">
        <f t="shared" si="12"/>
        <v>76887.73000000001</v>
      </c>
      <c r="F43" s="6">
        <f t="shared" si="12"/>
        <v>84895.204000000012</v>
      </c>
      <c r="G43" s="6">
        <f t="shared" si="12"/>
        <v>80051.955999999991</v>
      </c>
      <c r="H43" s="6">
        <f t="shared" si="12"/>
        <v>72916.160000000003</v>
      </c>
      <c r="I43" s="6">
        <f t="shared" si="12"/>
        <v>64412.850000000006</v>
      </c>
      <c r="J43" s="6">
        <f t="shared" si="12"/>
        <v>85869.92</v>
      </c>
      <c r="K43" s="6">
        <f t="shared" si="12"/>
        <v>76133.399999999994</v>
      </c>
      <c r="L43" s="6">
        <f t="shared" si="12"/>
        <v>82521.330000000016</v>
      </c>
      <c r="M43" s="6">
        <f t="shared" si="12"/>
        <v>88268.26999999999</v>
      </c>
      <c r="N43" s="3">
        <f>SUM(B43:M43)</f>
        <v>952460.1227272728</v>
      </c>
    </row>
    <row r="44" spans="1:14" x14ac:dyDescent="0.2">
      <c r="A44" s="4" t="s">
        <v>171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5">
        <f>+N43/(N42*2000)</f>
        <v>4.0595784212929031E-2</v>
      </c>
    </row>
    <row r="45" spans="1:14" x14ac:dyDescent="0.2">
      <c r="A45" s="4"/>
      <c r="N45" s="2"/>
    </row>
    <row r="46" spans="1:14" x14ac:dyDescent="0.2">
      <c r="A46" s="26" t="s">
        <v>188</v>
      </c>
      <c r="B46" s="2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4"/>
    </row>
    <row r="47" spans="1:14" x14ac:dyDescent="0.2">
      <c r="A47" s="26" t="s">
        <v>173</v>
      </c>
      <c r="B47" s="25">
        <f>+B42</f>
        <v>950.68644848484848</v>
      </c>
      <c r="C47" s="25">
        <f t="shared" ref="C47:M47" si="13">+C42</f>
        <v>980.86488484848473</v>
      </c>
      <c r="D47" s="25">
        <f t="shared" si="13"/>
        <v>1041.0794303030302</v>
      </c>
      <c r="E47" s="25">
        <f t="shared" si="13"/>
        <v>950.15840000000003</v>
      </c>
      <c r="F47" s="25">
        <f t="shared" si="13"/>
        <v>1039.0404000000001</v>
      </c>
      <c r="G47" s="25">
        <f t="shared" si="13"/>
        <v>984.50999999999988</v>
      </c>
      <c r="H47" s="25">
        <f t="shared" si="13"/>
        <v>896.98671428571424</v>
      </c>
      <c r="I47" s="25">
        <f t="shared" si="13"/>
        <v>790.11419999999998</v>
      </c>
      <c r="J47" s="25">
        <f t="shared" si="13"/>
        <v>1057.222180952381</v>
      </c>
      <c r="K47" s="25">
        <f t="shared" si="13"/>
        <v>940.75186666666673</v>
      </c>
      <c r="L47" s="25">
        <f t="shared" si="13"/>
        <v>1014.5804190476192</v>
      </c>
      <c r="M47" s="25">
        <f t="shared" si="13"/>
        <v>1085.027638095238</v>
      </c>
      <c r="N47" s="24">
        <f>SUM(B47:M47)</f>
        <v>11731.022582683985</v>
      </c>
    </row>
    <row r="48" spans="1:14" x14ac:dyDescent="0.2">
      <c r="A48" s="26" t="s">
        <v>172</v>
      </c>
      <c r="B48" s="25">
        <f>+B43+B39</f>
        <v>78985.88</v>
      </c>
      <c r="C48" s="25">
        <f t="shared" ref="C48:M48" si="14">+C43+C39</f>
        <v>80949.565999999992</v>
      </c>
      <c r="D48" s="25">
        <f t="shared" si="14"/>
        <v>86925.973999999987</v>
      </c>
      <c r="E48" s="25">
        <f t="shared" si="14"/>
        <v>78925.200000000012</v>
      </c>
      <c r="F48" s="25">
        <f t="shared" si="14"/>
        <v>87418.450800000021</v>
      </c>
      <c r="G48" s="25">
        <f t="shared" si="14"/>
        <v>82302.325199999992</v>
      </c>
      <c r="H48" s="25">
        <f t="shared" si="14"/>
        <v>74959.535571428569</v>
      </c>
      <c r="I48" s="25">
        <f t="shared" si="14"/>
        <v>66279.537000000011</v>
      </c>
      <c r="J48" s="25">
        <f t="shared" si="14"/>
        <v>88252.315571428568</v>
      </c>
      <c r="K48" s="25">
        <f t="shared" si="14"/>
        <v>78153.182000000001</v>
      </c>
      <c r="L48" s="25">
        <f t="shared" si="14"/>
        <v>84849.235428571439</v>
      </c>
      <c r="M48" s="25">
        <f t="shared" si="14"/>
        <v>90764.000857142848</v>
      </c>
      <c r="N48" s="24">
        <f>SUM(B48:M48)</f>
        <v>978765.20242857153</v>
      </c>
    </row>
    <row r="49" spans="1:14" x14ac:dyDescent="0.2">
      <c r="A49" s="26" t="s">
        <v>171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7">
        <f>+N48/(N47*2000)</f>
        <v>4.1716960117070892E-2</v>
      </c>
    </row>
    <row r="50" spans="1:14" x14ac:dyDescent="0.2">
      <c r="A50" s="26" t="s">
        <v>189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7">
        <f>+N49-N44</f>
        <v>1.1211759041418606E-3</v>
      </c>
    </row>
    <row r="51" spans="1:14" x14ac:dyDescent="0.2">
      <c r="A51" s="4"/>
      <c r="N51" s="2"/>
    </row>
    <row r="52" spans="1:14" x14ac:dyDescent="0.2">
      <c r="A52" s="4" t="s">
        <v>170</v>
      </c>
      <c r="N52" s="2"/>
    </row>
    <row r="53" spans="1:14" x14ac:dyDescent="0.2">
      <c r="A53" s="4" t="s">
        <v>169</v>
      </c>
      <c r="B53" s="3">
        <f t="shared" ref="B53:M53" si="15">+B18+B19+B35+B36</f>
        <v>325.63636363636363</v>
      </c>
      <c r="C53" s="3">
        <f t="shared" si="15"/>
        <v>377.92363636363638</v>
      </c>
      <c r="D53" s="3">
        <f t="shared" si="15"/>
        <v>398.27272727272725</v>
      </c>
      <c r="E53" s="3">
        <f t="shared" si="15"/>
        <v>324.06</v>
      </c>
      <c r="F53" s="3">
        <f t="shared" si="15"/>
        <v>484.90400000000005</v>
      </c>
      <c r="G53" s="3">
        <f t="shared" si="15"/>
        <v>354.37600000000003</v>
      </c>
      <c r="H53" s="3">
        <f t="shared" si="15"/>
        <v>0</v>
      </c>
      <c r="I53" s="3">
        <f t="shared" si="15"/>
        <v>0</v>
      </c>
      <c r="J53" s="3">
        <f t="shared" si="15"/>
        <v>0</v>
      </c>
      <c r="K53" s="3">
        <f t="shared" si="15"/>
        <v>0</v>
      </c>
      <c r="L53" s="3">
        <f t="shared" si="15"/>
        <v>0</v>
      </c>
      <c r="M53" s="3">
        <f t="shared" si="15"/>
        <v>0</v>
      </c>
      <c r="N53" s="3">
        <f>SUM(B53:M53)</f>
        <v>2265.1727272727271</v>
      </c>
    </row>
    <row r="54" spans="1:14" x14ac:dyDescent="0.2">
      <c r="A54" s="4" t="s">
        <v>168</v>
      </c>
      <c r="B54" s="3">
        <f t="shared" ref="B54:M54" si="16">+B18+B35</f>
        <v>20.7</v>
      </c>
      <c r="C54" s="3">
        <f t="shared" si="16"/>
        <v>84.88</v>
      </c>
      <c r="D54" s="3">
        <f t="shared" si="16"/>
        <v>47.28</v>
      </c>
      <c r="E54" s="3">
        <f t="shared" si="16"/>
        <v>19.960000000000004</v>
      </c>
      <c r="F54" s="3">
        <f t="shared" si="16"/>
        <v>108.3</v>
      </c>
      <c r="G54" s="3">
        <f t="shared" si="16"/>
        <v>18.500000000000004</v>
      </c>
      <c r="H54" s="3">
        <f t="shared" si="16"/>
        <v>0</v>
      </c>
      <c r="I54" s="3">
        <f t="shared" si="16"/>
        <v>0</v>
      </c>
      <c r="J54" s="3">
        <f t="shared" si="16"/>
        <v>0</v>
      </c>
      <c r="K54" s="3">
        <f t="shared" si="16"/>
        <v>0</v>
      </c>
      <c r="L54" s="3">
        <f t="shared" si="16"/>
        <v>0</v>
      </c>
      <c r="M54" s="3">
        <f t="shared" si="16"/>
        <v>0</v>
      </c>
      <c r="N54" s="3">
        <f>SUM(B54:M54)</f>
        <v>299.62</v>
      </c>
    </row>
    <row r="55" spans="1:14" x14ac:dyDescent="0.2">
      <c r="N55" s="2"/>
    </row>
    <row r="56" spans="1:14" x14ac:dyDescent="0.2">
      <c r="N56" s="2"/>
    </row>
    <row r="57" spans="1:14" x14ac:dyDescent="0.2">
      <c r="N57" s="2"/>
    </row>
    <row r="58" spans="1:14" x14ac:dyDescent="0.2">
      <c r="N58" s="2"/>
    </row>
    <row r="59" spans="1:14" x14ac:dyDescent="0.2">
      <c r="N59" s="2"/>
    </row>
    <row r="60" spans="1:14" x14ac:dyDescent="0.2">
      <c r="N60" s="2"/>
    </row>
    <row r="61" spans="1:14" x14ac:dyDescent="0.2">
      <c r="N61" s="2"/>
    </row>
  </sheetData>
  <pageMargins left="0.7" right="0.7" top="0.75" bottom="0.75" header="0.3" footer="0.3"/>
  <pageSetup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A504E0A5A9254189ED911285CA2C9C" ma:contentTypeVersion="24" ma:contentTypeDescription="" ma:contentTypeScope="" ma:versionID="a496df50aa526b5fec029c7b827a16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2023-11-09T08:00:00+00:00</OpenedDate>
    <SignificantOrder xmlns="dc463f71-b30c-4ab2-9473-d307f9d35888">false</SignificantOrder>
    <Date1 xmlns="dc463f71-b30c-4ab2-9473-d307f9d35888">2023-11-09T08:00:00+00:00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  </CaseCompanyNames>
    <Nickname xmlns="http://schemas.microsoft.com/sharepoint/v3" xsi:nil="true"/>
    <DocketNumber xmlns="dc463f71-b30c-4ab2-9473-d307f9d35888">230927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7D564A-A0F5-4B2A-9F54-B9472735039D}"/>
</file>

<file path=customXml/itemProps2.xml><?xml version="1.0" encoding="utf-8"?>
<ds:datastoreItem xmlns:ds="http://schemas.openxmlformats.org/officeDocument/2006/customXml" ds:itemID="{70BFB9ED-0AA2-4CA6-A7CA-037FF8AD147B}"/>
</file>

<file path=customXml/itemProps3.xml><?xml version="1.0" encoding="utf-8"?>
<ds:datastoreItem xmlns:ds="http://schemas.openxmlformats.org/officeDocument/2006/customXml" ds:itemID="{03ACF96E-9FEF-4AB3-BAEF-7369744A5B17}"/>
</file>

<file path=customXml/itemProps4.xml><?xml version="1.0" encoding="utf-8"?>
<ds:datastoreItem xmlns:ds="http://schemas.openxmlformats.org/officeDocument/2006/customXml" ds:itemID="{D68F6F76-6444-4DBC-9688-B93B53678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Priceout</vt:lpstr>
      <vt:lpstr>Disposal</vt:lpstr>
      <vt:lpstr>Priceout!Print_Area</vt:lpstr>
      <vt:lpstr>Disposal!Print_Titles</vt:lpstr>
      <vt:lpstr>Priceout!Print_Titles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Booth, Avery (UTC)</cp:lastModifiedBy>
  <dcterms:created xsi:type="dcterms:W3CDTF">2022-10-17T15:20:59Z</dcterms:created>
  <dcterms:modified xsi:type="dcterms:W3CDTF">2023-11-14T21:22:45Z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0x0101006E56B4D1795A2E4DB2F0B01679ED314A00F4A504E0A5A9254189ED911285CA2C9C</vt:lpwstr>
  </property>
  <property fmtid="{D5CDD505-2E9C-101B-9397-08002B2CF9AE}" pid="3" name="_docset_NoMedatataSyncRequired">
    <vt:lpwstr>False</vt:lpwstr>
  </property>
</Properties>
</file>