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E7A33D1-6A53-4F05-BD5C-C06A40685905}" xr6:coauthVersionLast="47" xr6:coauthVersionMax="47" xr10:uidLastSave="{00000000-0000-0000-0000-000000000000}"/>
  <bookViews>
    <workbookView xWindow="-20610" yWindow="3015" windowWidth="20730" windowHeight="11160" xr2:uid="{87BA18F5-7526-4844-A263-DC8DBA8868A1}"/>
  </bookViews>
  <sheets>
    <sheet name="Priceout" sheetId="1" r:id="rId1"/>
    <sheet name="Disposa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CYA1" localSheetId="1">[1]Hidden!$N$11</definedName>
    <definedName name="______________CYA1">#REF!</definedName>
    <definedName name="______________CYA10" localSheetId="1">[1]Hidden!$E$11</definedName>
    <definedName name="______________CYA10">#REF!</definedName>
    <definedName name="______________CYA11" localSheetId="1">[1]Hidden!$P$11</definedName>
    <definedName name="______________CYA11">#REF!</definedName>
    <definedName name="______________CYA2" localSheetId="1">[1]Hidden!$M$11</definedName>
    <definedName name="______________CYA2">#REF!</definedName>
    <definedName name="______________CYA3" localSheetId="1">[1]Hidden!$L$11</definedName>
    <definedName name="______________CYA3">#REF!</definedName>
    <definedName name="______________CYA4" localSheetId="1">[1]Hidden!$K$11</definedName>
    <definedName name="______________CYA4">#REF!</definedName>
    <definedName name="______________CYA5" localSheetId="1">[1]Hidden!$J$11</definedName>
    <definedName name="______________CYA5">#REF!</definedName>
    <definedName name="______________CYA6" localSheetId="1">[1]Hidden!$I$11</definedName>
    <definedName name="______________CYA6">#REF!</definedName>
    <definedName name="______________CYA7" localSheetId="1">[1]Hidden!$H$11</definedName>
    <definedName name="______________CYA7">#REF!</definedName>
    <definedName name="______________CYA8" localSheetId="1">[1]Hidden!$G$11</definedName>
    <definedName name="______________CYA8">#REF!</definedName>
    <definedName name="______________CYA9" localSheetId="1">[1]Hidden!$F$11</definedName>
    <definedName name="______________CYA9">#REF!</definedName>
    <definedName name="______________LYA12" localSheetId="1">[1]Hidden!$O$11</definedName>
    <definedName name="______________LYA12">#REF!</definedName>
    <definedName name="_____________CYA1" localSheetId="1">[1]Hidden!$N$11</definedName>
    <definedName name="_____________CYA1">#REF!</definedName>
    <definedName name="_____________CYA10" localSheetId="1">[1]Hidden!$E$11</definedName>
    <definedName name="_____________CYA10">#REF!</definedName>
    <definedName name="_____________CYA11" localSheetId="1">[1]Hidden!$P$11</definedName>
    <definedName name="_____________CYA11">#REF!</definedName>
    <definedName name="_____________CYA2" localSheetId="1">[1]Hidden!$M$11</definedName>
    <definedName name="_____________CYA2">#REF!</definedName>
    <definedName name="_____________CYA3" localSheetId="1">[1]Hidden!$L$11</definedName>
    <definedName name="_____________CYA3">#REF!</definedName>
    <definedName name="_____________CYA4" localSheetId="1">[1]Hidden!$K$11</definedName>
    <definedName name="_____________CYA4">#REF!</definedName>
    <definedName name="_____________CYA5" localSheetId="1">[1]Hidden!$J$11</definedName>
    <definedName name="_____________CYA5">#REF!</definedName>
    <definedName name="_____________CYA6" localSheetId="1">[1]Hidden!$I$11</definedName>
    <definedName name="_____________CYA6">#REF!</definedName>
    <definedName name="_____________CYA7" localSheetId="1">[1]Hidden!$H$11</definedName>
    <definedName name="_____________CYA7">#REF!</definedName>
    <definedName name="_____________CYA8" localSheetId="1">[1]Hidden!$G$11</definedName>
    <definedName name="_____________CYA8">#REF!</definedName>
    <definedName name="_____________CYA9" localSheetId="1">[1]Hidden!$F$11</definedName>
    <definedName name="_____________CYA9">#REF!</definedName>
    <definedName name="_____________LYA12" localSheetId="1">[1]Hidden!$O$11</definedName>
    <definedName name="_____________LYA12">#REF!</definedName>
    <definedName name="____________CYA1" localSheetId="1">[1]Hidden!$N$11</definedName>
    <definedName name="____________CYA1">#REF!</definedName>
    <definedName name="____________CYA10" localSheetId="1">[1]Hidden!$E$11</definedName>
    <definedName name="____________CYA10">#REF!</definedName>
    <definedName name="____________CYA11" localSheetId="1">[1]Hidden!$P$11</definedName>
    <definedName name="____________CYA11">#REF!</definedName>
    <definedName name="____________CYA2" localSheetId="1">[1]Hidden!$M$11</definedName>
    <definedName name="____________CYA2">#REF!</definedName>
    <definedName name="____________CYA3" localSheetId="1">[1]Hidden!$L$11</definedName>
    <definedName name="____________CYA3">#REF!</definedName>
    <definedName name="____________CYA4" localSheetId="1">[1]Hidden!$K$11</definedName>
    <definedName name="____________CYA4">#REF!</definedName>
    <definedName name="____________CYA5" localSheetId="1">[1]Hidden!$J$11</definedName>
    <definedName name="____________CYA5">#REF!</definedName>
    <definedName name="____________CYA6" localSheetId="1">[1]Hidden!$I$11</definedName>
    <definedName name="____________CYA6">#REF!</definedName>
    <definedName name="____________CYA7" localSheetId="1">[1]Hidden!$H$11</definedName>
    <definedName name="____________CYA7">#REF!</definedName>
    <definedName name="____________CYA8" localSheetId="1">[1]Hidden!$G$11</definedName>
    <definedName name="____________CYA8">#REF!</definedName>
    <definedName name="____________CYA9" localSheetId="1">[1]Hidden!$F$11</definedName>
    <definedName name="____________CYA9">#REF!</definedName>
    <definedName name="____________LYA12" localSheetId="1">[1]Hidden!$O$11</definedName>
    <definedName name="____________LYA12">#REF!</definedName>
    <definedName name="___________CYA1" localSheetId="1">[1]Hidden!$N$11</definedName>
    <definedName name="___________CYA1">#REF!</definedName>
    <definedName name="___________CYA10" localSheetId="1">[1]Hidden!$E$11</definedName>
    <definedName name="___________CYA10">#REF!</definedName>
    <definedName name="___________CYA11" localSheetId="1">[1]Hidden!$P$11</definedName>
    <definedName name="___________CYA11">#REF!</definedName>
    <definedName name="___________CYA2" localSheetId="1">[1]Hidden!$M$11</definedName>
    <definedName name="___________CYA2">#REF!</definedName>
    <definedName name="___________CYA3" localSheetId="1">[1]Hidden!$L$11</definedName>
    <definedName name="___________CYA3">#REF!</definedName>
    <definedName name="___________CYA4" localSheetId="1">[1]Hidden!$K$11</definedName>
    <definedName name="___________CYA4">#REF!</definedName>
    <definedName name="___________CYA5" localSheetId="1">[1]Hidden!$J$11</definedName>
    <definedName name="___________CYA5">#REF!</definedName>
    <definedName name="___________CYA6" localSheetId="1">[1]Hidden!$I$11</definedName>
    <definedName name="___________CYA6">#REF!</definedName>
    <definedName name="___________CYA7" localSheetId="1">[1]Hidden!$H$11</definedName>
    <definedName name="___________CYA7">#REF!</definedName>
    <definedName name="___________CYA8" localSheetId="1">[1]Hidden!$G$11</definedName>
    <definedName name="___________CYA8">#REF!</definedName>
    <definedName name="___________CYA9" localSheetId="1">[1]Hidden!$F$11</definedName>
    <definedName name="___________CYA9">#REF!</definedName>
    <definedName name="___________LYA12" localSheetId="1">[1]Hidden!$O$11</definedName>
    <definedName name="___________LYA12">#REF!</definedName>
    <definedName name="__________CYA1" localSheetId="1">[1]Hidden!$N$11</definedName>
    <definedName name="__________CYA1">#REF!</definedName>
    <definedName name="__________CYA10" localSheetId="1">[1]Hidden!$E$11</definedName>
    <definedName name="__________CYA10">#REF!</definedName>
    <definedName name="__________CYA11" localSheetId="1">[1]Hidden!$P$11</definedName>
    <definedName name="__________CYA11">#REF!</definedName>
    <definedName name="__________CYA2" localSheetId="1">[1]Hidden!$M$11</definedName>
    <definedName name="__________CYA2">#REF!</definedName>
    <definedName name="__________CYA3" localSheetId="1">[1]Hidden!$L$11</definedName>
    <definedName name="__________CYA3">#REF!</definedName>
    <definedName name="__________CYA4" localSheetId="1">[1]Hidden!$K$11</definedName>
    <definedName name="__________CYA4">#REF!</definedName>
    <definedName name="__________CYA5" localSheetId="1">[1]Hidden!$J$11</definedName>
    <definedName name="__________CYA5">#REF!</definedName>
    <definedName name="__________CYA6" localSheetId="1">[1]Hidden!$I$11</definedName>
    <definedName name="__________CYA6">#REF!</definedName>
    <definedName name="__________CYA7" localSheetId="1">[1]Hidden!$H$11</definedName>
    <definedName name="__________CYA7">#REF!</definedName>
    <definedName name="__________CYA8" localSheetId="1">[1]Hidden!$G$11</definedName>
    <definedName name="__________CYA8">#REF!</definedName>
    <definedName name="__________CYA9" localSheetId="1">[1]Hidden!$F$11</definedName>
    <definedName name="__________CYA9">#REF!</definedName>
    <definedName name="__________LYA12" localSheetId="1">[1]Hidden!$O$11</definedName>
    <definedName name="__________LYA12">#REF!</definedName>
    <definedName name="_________CYA1" localSheetId="1">[1]Hidden!$N$11</definedName>
    <definedName name="_________CYA1">#REF!</definedName>
    <definedName name="_________CYA10" localSheetId="1">[1]Hidden!$E$11</definedName>
    <definedName name="_________CYA10">#REF!</definedName>
    <definedName name="_________CYA11" localSheetId="1">[1]Hidden!$P$11</definedName>
    <definedName name="_________CYA11">#REF!</definedName>
    <definedName name="_________CYA2" localSheetId="1">[1]Hidden!$M$11</definedName>
    <definedName name="_________CYA2">#REF!</definedName>
    <definedName name="_________CYA3" localSheetId="1">[1]Hidden!$L$11</definedName>
    <definedName name="_________CYA3">#REF!</definedName>
    <definedName name="_________CYA4" localSheetId="1">[1]Hidden!$K$11</definedName>
    <definedName name="_________CYA4">#REF!</definedName>
    <definedName name="_________CYA5" localSheetId="1">[1]Hidden!$J$11</definedName>
    <definedName name="_________CYA5">#REF!</definedName>
    <definedName name="_________CYA6" localSheetId="1">[1]Hidden!$I$11</definedName>
    <definedName name="_________CYA6">#REF!</definedName>
    <definedName name="_________CYA7" localSheetId="1">[1]Hidden!$H$11</definedName>
    <definedName name="_________CYA7">#REF!</definedName>
    <definedName name="_________CYA8" localSheetId="1">[1]Hidden!$G$11</definedName>
    <definedName name="_________CYA8">#REF!</definedName>
    <definedName name="_________CYA9" localSheetId="1">[1]Hidden!$F$11</definedName>
    <definedName name="_________CYA9">#REF!</definedName>
    <definedName name="_________LYA12" localSheetId="1">[1]Hidden!$O$11</definedName>
    <definedName name="_________LYA12">#REF!</definedName>
    <definedName name="________CYA1" localSheetId="1">[1]Hidden!$N$11</definedName>
    <definedName name="________CYA1">#REF!</definedName>
    <definedName name="________CYA10" localSheetId="1">[1]Hidden!$E$11</definedName>
    <definedName name="________CYA10">#REF!</definedName>
    <definedName name="________CYA11" localSheetId="1">[1]Hidden!$P$11</definedName>
    <definedName name="________CYA11">#REF!</definedName>
    <definedName name="________CYA2" localSheetId="1">[1]Hidden!$M$11</definedName>
    <definedName name="________CYA2">#REF!</definedName>
    <definedName name="________CYA3" localSheetId="1">[1]Hidden!$L$11</definedName>
    <definedName name="________CYA3">#REF!</definedName>
    <definedName name="________CYA4" localSheetId="1">[1]Hidden!$K$11</definedName>
    <definedName name="________CYA4">#REF!</definedName>
    <definedName name="________CYA5" localSheetId="1">[1]Hidden!$J$11</definedName>
    <definedName name="________CYA5">#REF!</definedName>
    <definedName name="________CYA6" localSheetId="1">[1]Hidden!$I$11</definedName>
    <definedName name="________CYA6">#REF!</definedName>
    <definedName name="________CYA7" localSheetId="1">[1]Hidden!$H$11</definedName>
    <definedName name="________CYA7">#REF!</definedName>
    <definedName name="________CYA8" localSheetId="1">[1]Hidden!$G$11</definedName>
    <definedName name="________CYA8">#REF!</definedName>
    <definedName name="________CYA9" localSheetId="1">[1]Hidden!$F$11</definedName>
    <definedName name="________CYA9">#REF!</definedName>
    <definedName name="________LYA12" localSheetId="1">[1]Hidden!$O$11</definedName>
    <definedName name="________LYA12">#REF!</definedName>
    <definedName name="_______CYA1" localSheetId="1">[1]Hidden!$N$11</definedName>
    <definedName name="_______CYA1">#REF!</definedName>
    <definedName name="_______CYA10" localSheetId="1">[1]Hidden!$E$11</definedName>
    <definedName name="_______CYA10">#REF!</definedName>
    <definedName name="_______CYA11" localSheetId="1">[1]Hidden!$P$11</definedName>
    <definedName name="_______CYA11">#REF!</definedName>
    <definedName name="_______CYA2" localSheetId="1">[1]Hidden!$M$11</definedName>
    <definedName name="_______CYA2">#REF!</definedName>
    <definedName name="_______CYA3" localSheetId="1">[1]Hidden!$L$11</definedName>
    <definedName name="_______CYA3">#REF!</definedName>
    <definedName name="_______CYA4" localSheetId="1">[1]Hidden!$K$11</definedName>
    <definedName name="_______CYA4">#REF!</definedName>
    <definedName name="_______CYA5" localSheetId="1">[1]Hidden!$J$11</definedName>
    <definedName name="_______CYA5">#REF!</definedName>
    <definedName name="_______CYA6" localSheetId="1">[1]Hidden!$I$11</definedName>
    <definedName name="_______CYA6">#REF!</definedName>
    <definedName name="_______CYA7" localSheetId="1">[1]Hidden!$H$11</definedName>
    <definedName name="_______CYA7">#REF!</definedName>
    <definedName name="_______CYA8" localSheetId="1">[1]Hidden!$G$11</definedName>
    <definedName name="_______CYA8">#REF!</definedName>
    <definedName name="_______CYA9" localSheetId="1">[1]Hidden!$F$11</definedName>
    <definedName name="_______CYA9">#REF!</definedName>
    <definedName name="_______LYA12" localSheetId="1">[1]Hidden!$O$11</definedName>
    <definedName name="_______LYA12">#REF!</definedName>
    <definedName name="______CYA1" localSheetId="1">[1]Hidden!$N$11</definedName>
    <definedName name="______CYA1">#REF!</definedName>
    <definedName name="______CYA10" localSheetId="1">[1]Hidden!$E$11</definedName>
    <definedName name="______CYA10">#REF!</definedName>
    <definedName name="______CYA11" localSheetId="1">[1]Hidden!$P$11</definedName>
    <definedName name="______CYA11">#REF!</definedName>
    <definedName name="______CYA2" localSheetId="1">[1]Hidden!$M$11</definedName>
    <definedName name="______CYA2">#REF!</definedName>
    <definedName name="______CYA3" localSheetId="1">[1]Hidden!$L$11</definedName>
    <definedName name="______CYA3">#REF!</definedName>
    <definedName name="______CYA4" localSheetId="1">[1]Hidden!$K$11</definedName>
    <definedName name="______CYA4">#REF!</definedName>
    <definedName name="______CYA5" localSheetId="1">[1]Hidden!$J$11</definedName>
    <definedName name="______CYA5">#REF!</definedName>
    <definedName name="______CYA6" localSheetId="1">[1]Hidden!$I$11</definedName>
    <definedName name="______CYA6">#REF!</definedName>
    <definedName name="______CYA7" localSheetId="1">[1]Hidden!$H$11</definedName>
    <definedName name="______CYA7">#REF!</definedName>
    <definedName name="______CYA8" localSheetId="1">[1]Hidden!$G$11</definedName>
    <definedName name="______CYA8">#REF!</definedName>
    <definedName name="______CYA9" localSheetId="1">[1]Hidden!$F$11</definedName>
    <definedName name="______CYA9">#REF!</definedName>
    <definedName name="______LYA12" localSheetId="1">[1]Hidden!$O$11</definedName>
    <definedName name="______LYA12">#REF!</definedName>
    <definedName name="_____CYA1" localSheetId="1">[1]Hidden!$N$11</definedName>
    <definedName name="_____CYA1">#REF!</definedName>
    <definedName name="_____CYA10" localSheetId="1">[1]Hidden!$E$11</definedName>
    <definedName name="_____CYA10">#REF!</definedName>
    <definedName name="_____CYA11" localSheetId="1">[1]Hidden!$P$11</definedName>
    <definedName name="_____CYA11">#REF!</definedName>
    <definedName name="_____CYA2" localSheetId="1">[1]Hidden!$M$11</definedName>
    <definedName name="_____CYA2">#REF!</definedName>
    <definedName name="_____CYA3" localSheetId="1">[1]Hidden!$L$11</definedName>
    <definedName name="_____CYA3">#REF!</definedName>
    <definedName name="_____CYA4" localSheetId="1">[1]Hidden!$K$11</definedName>
    <definedName name="_____CYA4">#REF!</definedName>
    <definedName name="_____CYA5" localSheetId="1">[1]Hidden!$J$11</definedName>
    <definedName name="_____CYA5">#REF!</definedName>
    <definedName name="_____CYA6" localSheetId="1">[1]Hidden!$I$11</definedName>
    <definedName name="_____CYA6">#REF!</definedName>
    <definedName name="_____CYA7" localSheetId="1">[1]Hidden!$H$11</definedName>
    <definedName name="_____CYA7">#REF!</definedName>
    <definedName name="_____CYA8" localSheetId="1">[1]Hidden!$G$11</definedName>
    <definedName name="_____CYA8">#REF!</definedName>
    <definedName name="_____CYA9" localSheetId="1">[1]Hidden!$F$11</definedName>
    <definedName name="_____CYA9">#REF!</definedName>
    <definedName name="_____LYA12" localSheetId="1">[1]Hidden!$O$11</definedName>
    <definedName name="_____LYA12">#REF!</definedName>
    <definedName name="____CYA1" localSheetId="1">[1]Hidden!$N$11</definedName>
    <definedName name="____CYA1">#REF!</definedName>
    <definedName name="____CYA10" localSheetId="1">[1]Hidden!$E$11</definedName>
    <definedName name="____CYA10">#REF!</definedName>
    <definedName name="____CYA11" localSheetId="1">[1]Hidden!$P$11</definedName>
    <definedName name="____CYA11">#REF!</definedName>
    <definedName name="____CYA2" localSheetId="1">[1]Hidden!$M$11</definedName>
    <definedName name="____CYA2">#REF!</definedName>
    <definedName name="____CYA3" localSheetId="1">[1]Hidden!$L$11</definedName>
    <definedName name="____CYA3">#REF!</definedName>
    <definedName name="____CYA4" localSheetId="1">[1]Hidden!$K$11</definedName>
    <definedName name="____CYA4">#REF!</definedName>
    <definedName name="____CYA5" localSheetId="1">[1]Hidden!$J$11</definedName>
    <definedName name="____CYA5">#REF!</definedName>
    <definedName name="____CYA6" localSheetId="1">[1]Hidden!$I$11</definedName>
    <definedName name="____CYA6">#REF!</definedName>
    <definedName name="____CYA7" localSheetId="1">[1]Hidden!$H$11</definedName>
    <definedName name="____CYA7">#REF!</definedName>
    <definedName name="____CYA8" localSheetId="1">[1]Hidden!$G$11</definedName>
    <definedName name="____CYA8">#REF!</definedName>
    <definedName name="____CYA9" localSheetId="1">[1]Hidden!$F$11</definedName>
    <definedName name="____CYA9">#REF!</definedName>
    <definedName name="____LYA12" localSheetId="1">[1]Hidden!$O$11</definedName>
    <definedName name="____LYA12">#REF!</definedName>
    <definedName name="___CYA1" localSheetId="1">[1]Hidden!$N$11</definedName>
    <definedName name="___CYA1">#REF!</definedName>
    <definedName name="___CYA10" localSheetId="1">[1]Hidden!$E$11</definedName>
    <definedName name="___CYA10">#REF!</definedName>
    <definedName name="___CYA11" localSheetId="1">[1]Hidden!$P$11</definedName>
    <definedName name="___CYA11">#REF!</definedName>
    <definedName name="___CYA2" localSheetId="1">[1]Hidden!$M$11</definedName>
    <definedName name="___CYA2">#REF!</definedName>
    <definedName name="___CYA3" localSheetId="1">[1]Hidden!$L$11</definedName>
    <definedName name="___CYA3">#REF!</definedName>
    <definedName name="___CYA4" localSheetId="1">[1]Hidden!$K$11</definedName>
    <definedName name="___CYA4">#REF!</definedName>
    <definedName name="___CYA5" localSheetId="1">[1]Hidden!$J$11</definedName>
    <definedName name="___CYA5">#REF!</definedName>
    <definedName name="___CYA6" localSheetId="1">[1]Hidden!$I$11</definedName>
    <definedName name="___CYA6">#REF!</definedName>
    <definedName name="___CYA7" localSheetId="1">[1]Hidden!$H$11</definedName>
    <definedName name="___CYA7">#REF!</definedName>
    <definedName name="___CYA8" localSheetId="1">[1]Hidden!$G$11</definedName>
    <definedName name="___CYA8">#REF!</definedName>
    <definedName name="___CYA9" localSheetId="1">[1]Hidden!$F$11</definedName>
    <definedName name="___CYA9">#REF!</definedName>
    <definedName name="___LYA12" localSheetId="1">[1]Hidden!$O$11</definedName>
    <definedName name="___LYA12">#REF!</definedName>
    <definedName name="__ACT1" localSheetId="1">[2]Hidden!#REF!</definedName>
    <definedName name="__ACT1">#REF!</definedName>
    <definedName name="__ACT2" localSheetId="1">[2]Hidden!#REF!</definedName>
    <definedName name="__ACT2">#REF!</definedName>
    <definedName name="__ACT3" localSheetId="1">[2]Hidden!#REF!</definedName>
    <definedName name="__ACT3">#REF!</definedName>
    <definedName name="__CYA1" localSheetId="1">[1]Hidden!$N$11</definedName>
    <definedName name="__CYA1">#REF!</definedName>
    <definedName name="__CYA10" localSheetId="1">[1]Hidden!$E$11</definedName>
    <definedName name="__CYA10">#REF!</definedName>
    <definedName name="__CYA11" localSheetId="1">[1]Hidden!$P$11</definedName>
    <definedName name="__CYA11">#REF!</definedName>
    <definedName name="__CYA2" localSheetId="1">[1]Hidden!$M$11</definedName>
    <definedName name="__CYA2">#REF!</definedName>
    <definedName name="__CYA3" localSheetId="1">[1]Hidden!$L$11</definedName>
    <definedName name="__CYA3">#REF!</definedName>
    <definedName name="__CYA4" localSheetId="1">[1]Hidden!$K$11</definedName>
    <definedName name="__CYA4">#REF!</definedName>
    <definedName name="__CYA5" localSheetId="1">[1]Hidden!$J$11</definedName>
    <definedName name="__CYA5">#REF!</definedName>
    <definedName name="__CYA6" localSheetId="1">[1]Hidden!$I$11</definedName>
    <definedName name="__CYA6">#REF!</definedName>
    <definedName name="__CYA7" localSheetId="1">[1]Hidden!$H$11</definedName>
    <definedName name="__CYA7">#REF!</definedName>
    <definedName name="__CYA8" localSheetId="1">[1]Hidden!$G$11</definedName>
    <definedName name="__CYA8">#REF!</definedName>
    <definedName name="__CYA9" localSheetId="1">[1]Hidden!$F$11</definedName>
    <definedName name="__CYA9">#REF!</definedName>
    <definedName name="__LYA1" localSheetId="1">[3]Hidden!$P$11</definedName>
    <definedName name="__LYA1">#REF!</definedName>
    <definedName name="__LYA10" localSheetId="1">[3]Hidden!$G$11</definedName>
    <definedName name="__LYA10">#REF!</definedName>
    <definedName name="__LYA11" localSheetId="1">[3]Hidden!$F$11</definedName>
    <definedName name="__LYA11">#REF!</definedName>
    <definedName name="__LYA12" localSheetId="1">[1]Hidden!$O$11</definedName>
    <definedName name="__LYA12">#REF!</definedName>
    <definedName name="__LYA2" localSheetId="1">[3]Hidden!$O$11</definedName>
    <definedName name="__LYA2">#REF!</definedName>
    <definedName name="__LYA3" localSheetId="1">[3]Hidden!$N$11</definedName>
    <definedName name="__LYA3">#REF!</definedName>
    <definedName name="__LYA4" localSheetId="1">[3]Hidden!$M$11</definedName>
    <definedName name="__LYA4">#REF!</definedName>
    <definedName name="__LYA5" localSheetId="1">[3]Hidden!$L$11</definedName>
    <definedName name="__LYA5">#REF!</definedName>
    <definedName name="__LYA6" localSheetId="1">[3]Hidden!$K$11</definedName>
    <definedName name="__LYA6">#REF!</definedName>
    <definedName name="__LYA7" localSheetId="1">[3]Hidden!$J$11</definedName>
    <definedName name="__LYA7">#REF!</definedName>
    <definedName name="__LYA8" localSheetId="1">[3]Hidden!$I$11</definedName>
    <definedName name="__LYA8">#REF!</definedName>
    <definedName name="__LYA9" localSheetId="1">[3]Hidden!$H$11</definedName>
    <definedName name="__LYA9">#REF!</definedName>
    <definedName name="_123Graph_g" localSheetId="1" hidden="1">'[4]#REF'!$F$9:$F$83</definedName>
    <definedName name="_123Graph_g" hidden="1">#REF!</definedName>
    <definedName name="_132" localSheetId="1" hidden="1">[5]XXXXXX!$B$10:$B$10</definedName>
    <definedName name="_132" hidden="1">#REF!</definedName>
    <definedName name="_ACT1" localSheetId="1">[2]Hidden!#REF!</definedName>
    <definedName name="_ACT1">#REF!</definedName>
    <definedName name="_ACT2" localSheetId="1">[2]Hidden!#REF!</definedName>
    <definedName name="_ACT2">#REF!</definedName>
    <definedName name="_ACT3" localSheetId="1">[2]Hidden!#REF!</definedName>
    <definedName name="_ACT3">#REF!</definedName>
    <definedName name="_BUN1" localSheetId="1">'[6]2008 West Group IS'!$AJ$5</definedName>
    <definedName name="_BUN1">#REF!</definedName>
    <definedName name="_BUN3" localSheetId="1">'[6]2008 Group Office IS'!$AJ$5</definedName>
    <definedName name="_BUN3">#REF!</definedName>
    <definedName name="_CYA1" localSheetId="1">[1]Hidden!$N$11</definedName>
    <definedName name="_CYA1">#REF!</definedName>
    <definedName name="_CYA10" localSheetId="1">[1]Hidden!$E$11</definedName>
    <definedName name="_CYA10">#REF!</definedName>
    <definedName name="_CYA11" localSheetId="1">[1]Hidden!$P$11</definedName>
    <definedName name="_CYA11">#REF!</definedName>
    <definedName name="_CYA2" localSheetId="1">[1]Hidden!$M$11</definedName>
    <definedName name="_CYA2">#REF!</definedName>
    <definedName name="_CYA3" localSheetId="1">[1]Hidden!$L$11</definedName>
    <definedName name="_CYA3">#REF!</definedName>
    <definedName name="_CYA4" localSheetId="1">[1]Hidden!$K$11</definedName>
    <definedName name="_CYA4">#REF!</definedName>
    <definedName name="_CYA5" localSheetId="1">[1]Hidden!$J$11</definedName>
    <definedName name="_CYA5">#REF!</definedName>
    <definedName name="_CYA6" localSheetId="1">[1]Hidden!$I$11</definedName>
    <definedName name="_CYA6">#REF!</definedName>
    <definedName name="_CYA7" localSheetId="1">[1]Hidden!$H$11</definedName>
    <definedName name="_CYA7">#REF!</definedName>
    <definedName name="_CYA8" localSheetId="1">[1]Hidden!$G$11</definedName>
    <definedName name="_CYA8">#REF!</definedName>
    <definedName name="_CYA9" localSheetId="1">[1]Hidden!$F$11</definedName>
    <definedName name="_CYA9">#REF!</definedName>
    <definedName name="_Key2" localSheetId="1" hidden="1">'[4]#REF'!$D$12</definedName>
    <definedName name="_Key2" hidden="1">#REF!</definedName>
    <definedName name="_key5" localSheetId="1" hidden="1">[5]XXXXXX!$H$10</definedName>
    <definedName name="_key5" hidden="1">#REF!</definedName>
    <definedName name="_LYA1" localSheetId="1">[3]Hidden!$P$11</definedName>
    <definedName name="_LYA1">#REF!</definedName>
    <definedName name="_LYA10" localSheetId="1">[3]Hidden!$G$11</definedName>
    <definedName name="_LYA10">#REF!</definedName>
    <definedName name="_LYA11" localSheetId="1">[3]Hidden!$F$11</definedName>
    <definedName name="_LYA11">#REF!</definedName>
    <definedName name="_LYA12" localSheetId="1">[1]Hidden!$O$11</definedName>
    <definedName name="_LYA12">#REF!</definedName>
    <definedName name="_LYA2" localSheetId="1">[3]Hidden!$O$11</definedName>
    <definedName name="_LYA2">#REF!</definedName>
    <definedName name="_LYA3" localSheetId="1">[3]Hidden!$N$11</definedName>
    <definedName name="_LYA3">#REF!</definedName>
    <definedName name="_LYA4" localSheetId="1">[3]Hidden!$M$11</definedName>
    <definedName name="_LYA4">#REF!</definedName>
    <definedName name="_LYA5" localSheetId="1">[3]Hidden!$L$11</definedName>
    <definedName name="_LYA5">#REF!</definedName>
    <definedName name="_LYA6" localSheetId="1">[3]Hidden!$K$11</definedName>
    <definedName name="_LYA6">#REF!</definedName>
    <definedName name="_LYA7" localSheetId="1">[3]Hidden!$J$11</definedName>
    <definedName name="_LYA7">#REF!</definedName>
    <definedName name="_LYA8" localSheetId="1">[3]Hidden!$I$11</definedName>
    <definedName name="_LYA8">#REF!</definedName>
    <definedName name="_LYA9" localSheetId="1">[3]Hidden!$H$11</definedName>
    <definedName name="_LYA9">#REF!</definedName>
    <definedName name="_Order1" hidden="1">255</definedName>
    <definedName name="_Order2" hidden="1">255</definedName>
    <definedName name="_Order3" hidden="1">0</definedName>
    <definedName name="_PER1" localSheetId="1">[6]WTB!$DC$8</definedName>
    <definedName name="_PER1">#REF!</definedName>
    <definedName name="_PER2" localSheetId="1">'[6]2008 West Group IS'!$AH$8</definedName>
    <definedName name="_PER2">#REF!</definedName>
    <definedName name="_PER3" localSheetId="1">'[6]2008 West Group IS'!$AI$5</definedName>
    <definedName name="_PER3">#REF!</definedName>
    <definedName name="_PER4" localSheetId="1">'[6]2008 Group Office IS'!$AH$8</definedName>
    <definedName name="_PER4">#REF!</definedName>
    <definedName name="_PER5" localSheetId="1">'[6]2008 Group Office IS'!$AI$5</definedName>
    <definedName name="_PER5">#REF!</definedName>
    <definedName name="_Regression_Int">0</definedName>
    <definedName name="_SFD1" localSheetId="1">'[6]2008 West Group IS'!$AK$5</definedName>
    <definedName name="_SFD1">#REF!</definedName>
    <definedName name="_SFD3" localSheetId="1">'[6]2008 Group Office IS'!$AK$5</definedName>
    <definedName name="_SFD3">#REF!</definedName>
    <definedName name="_SFV1" localSheetId="1">'[6]2008 West Group IS'!$AK$4</definedName>
    <definedName name="_SFV1">#REF!</definedName>
    <definedName name="_SFV4" localSheetId="1">'[6]2008 Group Office IS'!$AK$4</definedName>
    <definedName name="_SFV4">#REF!</definedName>
    <definedName name="_Sort1" localSheetId="1" hidden="1">'[4]#REF'!$A$10:$Z$281</definedName>
    <definedName name="_Sort1" hidden="1">#REF!</definedName>
    <definedName name="_sort3" localSheetId="1" hidden="1">[5]XXXXXX!$G$10:$J$11</definedName>
    <definedName name="_sort3" hidden="1">#REF!</definedName>
    <definedName name="a" localSheetId="1">#REF!</definedName>
    <definedName name="a">#REF!</definedName>
    <definedName name="ACCT" localSheetId="1">[2]Hidden!#REF!</definedName>
    <definedName name="ACCT">#REF!</definedName>
    <definedName name="ACCT.ConsolSum" localSheetId="1">[1]Hidden!$Q$11</definedName>
    <definedName name="ACCT.ConsolSum">#REF!</definedName>
    <definedName name="ACT_CUR" localSheetId="1">[2]Hidden!#REF!</definedName>
    <definedName name="ACT_CUR">#REF!</definedName>
    <definedName name="ACT_YTD" localSheetId="1">[2]Hidden!#REF!</definedName>
    <definedName name="ACT_YTD">#REF!</definedName>
    <definedName name="AmountCount" localSheetId="1">#REF!</definedName>
    <definedName name="AmountCount">#REF!</definedName>
    <definedName name="AmountTotal" localSheetId="1">#REF!</definedName>
    <definedName name="AmountTotal">#REF!</definedName>
    <definedName name="averaging" localSheetId="1">#REF!</definedName>
    <definedName name="averaging">#REF!</definedName>
    <definedName name="BREMAIR_COST_of_SERVICE_STUDY" localSheetId="1">#REF!</definedName>
    <definedName name="BREMAIR_COST_of_SERVICE_STUDY">#REF!</definedName>
    <definedName name="BUD_CUR" localSheetId="1">[2]Hidden!#REF!</definedName>
    <definedName name="BUD_CUR">#REF!</definedName>
    <definedName name="BUD_YTD" localSheetId="1">[2]Hidden!#REF!</definedName>
    <definedName name="BUD_YTD">#REF!</definedName>
    <definedName name="BUN" localSheetId="1">[6]WTB!$DD$5</definedName>
    <definedName name="BUN">#REF!</definedName>
    <definedName name="Calc" localSheetId="1">[6]WTB!#REF!</definedName>
    <definedName name="Calc">#REF!</definedName>
    <definedName name="Calc0" localSheetId="1">[6]WTB!#REF!</definedName>
    <definedName name="Calc0">#REF!</definedName>
    <definedName name="Calc1" localSheetId="1">[6]WTB!#REF!</definedName>
    <definedName name="Calc1">#REF!</definedName>
    <definedName name="Calc10" localSheetId="1">[6]WTB!#REF!</definedName>
    <definedName name="Calc10">#REF!</definedName>
    <definedName name="Calc11" localSheetId="1">[6]WTB!#REF!</definedName>
    <definedName name="Calc11">#REF!</definedName>
    <definedName name="Calc12" localSheetId="1">[6]WTB!#REF!</definedName>
    <definedName name="Calc12">#REF!</definedName>
    <definedName name="Calc13" localSheetId="1">[6]WTB!#REF!</definedName>
    <definedName name="Calc13">#REF!</definedName>
    <definedName name="Calc14" localSheetId="1">[6]WTB!#REF!</definedName>
    <definedName name="Calc14">#REF!</definedName>
    <definedName name="Calc15" localSheetId="1">[6]WTB!#REF!</definedName>
    <definedName name="Calc15">#REF!</definedName>
    <definedName name="Calc16" localSheetId="1">[6]WTB!#REF!</definedName>
    <definedName name="Calc16">#REF!</definedName>
    <definedName name="Calc17" localSheetId="1">[6]WTB!#REF!</definedName>
    <definedName name="Calc17">#REF!</definedName>
    <definedName name="Calc18" localSheetId="1">[6]WTB!#REF!</definedName>
    <definedName name="Calc18">#REF!</definedName>
    <definedName name="Calc2" localSheetId="1">[6]WTB!#REF!</definedName>
    <definedName name="Calc2">#REF!</definedName>
    <definedName name="Calc3" localSheetId="1">[6]WTB!#REF!</definedName>
    <definedName name="Calc3">#REF!</definedName>
    <definedName name="Calc4" localSheetId="1">[6]WTB!#REF!</definedName>
    <definedName name="Calc4">#REF!</definedName>
    <definedName name="Calc5" localSheetId="1">[6]WTB!#REF!</definedName>
    <definedName name="Calc5">#REF!</definedName>
    <definedName name="Calc6" localSheetId="1">[6]WTB!#REF!</definedName>
    <definedName name="Calc6">#REF!</definedName>
    <definedName name="Calc7" localSheetId="1">[6]WTB!#REF!</definedName>
    <definedName name="Calc7">#REF!</definedName>
    <definedName name="Calc8" localSheetId="1">[6]WTB!#REF!</definedName>
    <definedName name="Calc8">#REF!</definedName>
    <definedName name="Calc9" localSheetId="1">[6]WTB!#REF!</definedName>
    <definedName name="Calc9">#REF!</definedName>
    <definedName name="CanCartTons" localSheetId="1">[7]CanCartTonsAllocate!$E$3</definedName>
    <definedName name="CanCartTons">#REF!</definedName>
    <definedName name="CheckTotals" localSheetId="1">#REF!</definedName>
    <definedName name="CheckTotals">#REF!</definedName>
    <definedName name="CoCanTons" localSheetId="1">[8]Cust_Count1!$M$28</definedName>
    <definedName name="CoCanTons">#REF!</definedName>
    <definedName name="CoComYd" localSheetId="1">'[8]Gross Yardage Worksheet'!$L$16</definedName>
    <definedName name="CoComYd">#REF!</definedName>
    <definedName name="CoCustCnt" localSheetId="1">#REF!</definedName>
    <definedName name="CoCustCnt">#REF!</definedName>
    <definedName name="colgroup" localSheetId="1">[1]Orientation!$G$6</definedName>
    <definedName name="colgroup">#REF!</definedName>
    <definedName name="colsegment" localSheetId="1">[1]Orientation!$F$6</definedName>
    <definedName name="colsegment">#REF!</definedName>
    <definedName name="CoMultiYd" localSheetId="1">'[8]Gross Yardage Worksheet'!$L$31</definedName>
    <definedName name="CoMultiYd">#REF!</definedName>
    <definedName name="ContainerTons" localSheetId="1">[7]ContainerTonsAllocation!$E$2</definedName>
    <definedName name="ContainerTons">#REF!</definedName>
    <definedName name="COST_OF_SERVICE_STUDY" localSheetId="1">#REF!</definedName>
    <definedName name="COST_OF_SERVICE_STUDY">#REF!</definedName>
    <definedName name="CoXtraYds" localSheetId="1">#REF!</definedName>
    <definedName name="CoXtraYds">#REF!</definedName>
    <definedName name="CR" localSheetId="1">#REF!</definedName>
    <definedName name="CR">#REF!</definedName>
    <definedName name="CRCTable" localSheetId="1">#REF!</definedName>
    <definedName name="CRCTable">#REF!</definedName>
    <definedName name="CRCTableOLD" localSheetId="1">#REF!</definedName>
    <definedName name="CRCTableOLD">#REF!</definedName>
    <definedName name="CriteriaType" localSheetId="1">[9]ControlPanel!$Z$2:$Z$5</definedName>
    <definedName name="CriteriaType">#REF!</definedName>
    <definedName name="CtyCanTons" localSheetId="1">[8]Cust_Count1!$N$28</definedName>
    <definedName name="CtyCanTons">#REF!</definedName>
    <definedName name="CtyComYd" localSheetId="1">'[8]Gross Yardage Worksheet'!$L$49</definedName>
    <definedName name="CtyComYd">#REF!</definedName>
    <definedName name="CtyCustCnt" localSheetId="1">#REF!</definedName>
    <definedName name="CtyCustCnt">#REF!</definedName>
    <definedName name="CtyMultiYd" localSheetId="1">'[8]Gross Yardage Worksheet'!$L$64</definedName>
    <definedName name="CtyMultiYd">#REF!</definedName>
    <definedName name="CtyXtraYds" localSheetId="1">#REF!</definedName>
    <definedName name="CtyXtraYds">#REF!</definedName>
    <definedName name="CURRENCY" localSheetId="1">'[6]Balance Sheet'!$AD$8</definedName>
    <definedName name="CURRENCY">#REF!</definedName>
    <definedName name="Cutomers" localSheetId="1">#REF!</definedName>
    <definedName name="Cutomers">#REF!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atabase1" localSheetId="1">#REF!</definedName>
    <definedName name="Database1">#REF!</definedName>
    <definedName name="DateFrom" localSheetId="1">'[10]Finance Charges'!$I$12</definedName>
    <definedName name="DateFrom">#REF!</definedName>
    <definedName name="DateTo" localSheetId="1">'[10]Finance Charges'!$I$13</definedName>
    <definedName name="DateTo">#REF!</definedName>
    <definedName name="debtP" localSheetId="1">#REF!</definedName>
    <definedName name="debtP">#REF!</definedName>
    <definedName name="DEPT" localSheetId="1">[2]Hidden!#REF!</definedName>
    <definedName name="DEPT">#REF!</definedName>
    <definedName name="DetailBudYear" localSheetId="1">#REF!</definedName>
    <definedName name="DetailBudYear">#REF!</definedName>
    <definedName name="DetailDistrict" localSheetId="1">#REF!</definedName>
    <definedName name="DetailDistrict">#REF!</definedName>
    <definedName name="DistrictNum" localSheetId="1">#REF!</definedName>
    <definedName name="DistrictNum">#REF!</definedName>
    <definedName name="drlFilter" localSheetId="1">[1]Settings!$D$27</definedName>
    <definedName name="drlFilter">#REF!</definedName>
    <definedName name="End" localSheetId="1">#REF!</definedName>
    <definedName name="End">#REF!</definedName>
    <definedName name="EntrieShownLimit" localSheetId="1">'[10]Finance Charges'!$D$6</definedName>
    <definedName name="EntrieShownLimit">#REF!</definedName>
    <definedName name="FBTable" localSheetId="1">#REF!</definedName>
    <definedName name="FBTable">#REF!</definedName>
    <definedName name="FBTableOld" localSheetId="1">#REF!</definedName>
    <definedName name="FBTableOld">#REF!</definedName>
    <definedName name="fences" localSheetId="1">#REF!</definedName>
    <definedName name="fences">#REF!</definedName>
    <definedName name="FICA" localSheetId="1">'[11]Tax &amp; Ben'!$H$6</definedName>
    <definedName name="FICA">#REF!</definedName>
    <definedName name="filter" localSheetId="1">[1]Settings!$B$14:$H$25</definedName>
    <definedName name="filter">#REF!</definedName>
    <definedName name="Financial" localSheetId="1">[6]WTB!#REF!</definedName>
    <definedName name="Financial">#REF!</definedName>
    <definedName name="FirstColCriteria" localSheetId="1">[6]WTB!#REF!</definedName>
    <definedName name="FirstColCriteria">#REF!</definedName>
    <definedName name="FirstHeaderCriteria" localSheetId="1">[6]WTB!#REF!</definedName>
    <definedName name="FirstHeaderCriteria">#REF!</definedName>
    <definedName name="flag" localSheetId="1">[6]WTB!#REF!</definedName>
    <definedName name="flag">#REF!</definedName>
    <definedName name="GLMappingStart" localSheetId="1">#REF!</definedName>
    <definedName name="GLMappingStart">#REF!</definedName>
    <definedName name="GRETABLE" localSheetId="1">[12]Gresham!$E$12:$AI$261</definedName>
    <definedName name="GRETABLE">#REF!</definedName>
    <definedName name="IncomeStmnt" localSheetId="1">#REF!</definedName>
    <definedName name="IncomeStmnt">#REF!</definedName>
    <definedName name="INPUT" localSheetId="1">#REF!</definedName>
    <definedName name="INPUT">#REF!</definedName>
    <definedName name="INPUT1" localSheetId="1">#REF!</definedName>
    <definedName name="INPUT1">#REF!</definedName>
    <definedName name="INPUTc" localSheetId="1">#REF!</definedName>
    <definedName name="INPUTc">#REF!</definedName>
    <definedName name="InsertColRange" localSheetId="1">[6]WTB!#REF!</definedName>
    <definedName name="InsertColRange">#REF!</definedName>
    <definedName name="Insurance" localSheetId="1">#REF!</definedName>
    <definedName name="Insurance">#REF!</definedName>
    <definedName name="inter2" localSheetId="1">'[13]LG Nonpublic 2018 V5.0'!$W$55</definedName>
    <definedName name="inter2">#REF!</definedName>
    <definedName name="intercept" localSheetId="1">#REF!</definedName>
    <definedName name="intercep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1">#REF!</definedName>
    <definedName name="JEDetail">#REF!</definedName>
    <definedName name="JEType" localSheetId="1">#REF!</definedName>
    <definedName name="JEType">#REF!</definedName>
    <definedName name="Juris1CanCount" localSheetId="1">[7]Cust_Count1!$C$60</definedName>
    <definedName name="Juris1CanCount">#REF!</definedName>
    <definedName name="Juris1CanTons" localSheetId="1">[7]Cust_Count1!$C$30</definedName>
    <definedName name="Juris1CanTons">#REF!</definedName>
    <definedName name="Juris1ComYd" localSheetId="1">'[7]Gross Yardage Worksheet'!$L$16</definedName>
    <definedName name="Juris1ComYd">#REF!</definedName>
    <definedName name="Juris1CustCnt" localSheetId="1">[7]Cust_Count2!$E$39</definedName>
    <definedName name="Juris1CustCnt">#REF!</definedName>
    <definedName name="Juris1MultiYd" localSheetId="1">'[7]Gross Yardage Worksheet'!$X$16</definedName>
    <definedName name="Juris1MultiYd">#REF!</definedName>
    <definedName name="Juris1SeasonalYds" localSheetId="1">'[7]Gross Yardage Worksheet'!$R$18</definedName>
    <definedName name="Juris1SeasonalYds">#REF!</definedName>
    <definedName name="Juris1XtraYds" localSheetId="1">[7]Cust_Count2!$E$28</definedName>
    <definedName name="Juris1XtraYds">#REF!</definedName>
    <definedName name="Juris2CanCount" localSheetId="1">[7]Cust_Count1!$D$60</definedName>
    <definedName name="Juris2CanCount">#REF!</definedName>
    <definedName name="Juris2CanTons" localSheetId="1">[7]Cust_Count1!$D$30</definedName>
    <definedName name="Juris2CanTons">#REF!</definedName>
    <definedName name="Juris2ComYd" localSheetId="1">'[7]Gross Yardage Worksheet'!$L$33</definedName>
    <definedName name="Juris2ComYd">#REF!</definedName>
    <definedName name="Juris2CustCnt" localSheetId="1">[7]Cust_Count2!$F$39</definedName>
    <definedName name="Juris2CustCnt">#REF!</definedName>
    <definedName name="Juris2MultiYd" localSheetId="1">'[7]Gross Yardage Worksheet'!$X$33</definedName>
    <definedName name="Juris2MultiYd">#REF!</definedName>
    <definedName name="Juris2SeasonalYds" localSheetId="1">'[7]Gross Yardage Worksheet'!$R$35</definedName>
    <definedName name="Juris2SeasonalYds">#REF!</definedName>
    <definedName name="Juris2XtraYds" localSheetId="1">[7]Cust_Count2!$F$28</definedName>
    <definedName name="Juris2XtraYds">#REF!</definedName>
    <definedName name="Juris3CanCount" localSheetId="1">[7]Cust_Count1!$E$60</definedName>
    <definedName name="Juris3CanCount">#REF!</definedName>
    <definedName name="Juris3CanTons" localSheetId="1">[7]Cust_Count1!$E$30</definedName>
    <definedName name="Juris3CanTons">#REF!</definedName>
    <definedName name="Juris3ComYd" localSheetId="1">'[7]Gross Yardage Worksheet'!$L$51</definedName>
    <definedName name="Juris3ComYd">#REF!</definedName>
    <definedName name="Juris3CustCnt" localSheetId="1">[7]Cust_Count2!$G$39</definedName>
    <definedName name="Juris3CustCnt">#REF!</definedName>
    <definedName name="Juris3MultiYd" localSheetId="1">'[7]Gross Yardage Worksheet'!$X$51</definedName>
    <definedName name="Juris3MultiYd">#REF!</definedName>
    <definedName name="Juris3SeasonalYds" localSheetId="1">'[7]Gross Yardage Worksheet'!$R$53</definedName>
    <definedName name="Juris3SeasonalYds">#REF!</definedName>
    <definedName name="Juris3XtraYds" localSheetId="1">[7]Cust_Count2!$G$28</definedName>
    <definedName name="Juris3XtraYds">#REF!</definedName>
    <definedName name="Juris4CanCount" localSheetId="1">[7]Cust_Count1!$F$60</definedName>
    <definedName name="Juris4CanCount">#REF!</definedName>
    <definedName name="Juris4CanTons" localSheetId="1">[7]Cust_Count1!$F$30</definedName>
    <definedName name="Juris4CanTons">#REF!</definedName>
    <definedName name="Juris4ComYd" localSheetId="1">'[7]Gross Yardage Worksheet'!$L$68</definedName>
    <definedName name="Juris4ComYd">#REF!</definedName>
    <definedName name="Juris4CustCnt" localSheetId="1">[7]Cust_Count2!$H$39</definedName>
    <definedName name="Juris4CustCnt">#REF!</definedName>
    <definedName name="Juris4MultiYd" localSheetId="1">'[7]Gross Yardage Worksheet'!$X$68</definedName>
    <definedName name="Juris4MultiYd">#REF!</definedName>
    <definedName name="Juris4SeasonalYds" localSheetId="1">'[7]Gross Yardage Worksheet'!$R$70</definedName>
    <definedName name="Juris4SeasonalYds">#REF!</definedName>
    <definedName name="Juris4XtraYds" localSheetId="1">[7]Cust_Count2!$H$28</definedName>
    <definedName name="Juris4XtraYds">#REF!</definedName>
    <definedName name="Juris5CanCount" localSheetId="1">[7]Cust_Count1!$G$60</definedName>
    <definedName name="Juris5CanCount">#REF!</definedName>
    <definedName name="Juris5CanTons" localSheetId="1">[7]Cust_Count1!$G$30</definedName>
    <definedName name="Juris5CanTons">#REF!</definedName>
    <definedName name="Juris5ComYD" localSheetId="1">'[7]Gross Yardage Worksheet'!$L$85</definedName>
    <definedName name="Juris5ComYD">#REF!</definedName>
    <definedName name="Juris5CustCnt" localSheetId="1">[7]Cust_Count2!$I$39</definedName>
    <definedName name="Juris5CustCnt">#REF!</definedName>
    <definedName name="Juris5MultiYd" localSheetId="1">'[7]Gross Yardage Worksheet'!$X$85</definedName>
    <definedName name="Juris5MultiYd">#REF!</definedName>
    <definedName name="Juris5SeasonalYds" localSheetId="1">'[7]Gross Yardage Worksheet'!$R$87</definedName>
    <definedName name="Juris5SeasonalYds">#REF!</definedName>
    <definedName name="Juris5XtraYds" localSheetId="1">[7]Cust_Count2!$I$28</definedName>
    <definedName name="Juris5XtraYds">#REF!</definedName>
    <definedName name="Jurisdiction_1" localSheetId="1">'[7]Title Inputs'!$C$5</definedName>
    <definedName name="Jurisdiction_1">#REF!</definedName>
    <definedName name="Jurisdiction_2" localSheetId="1">'[7]Title Inputs'!$C$6</definedName>
    <definedName name="Jurisdiction_2">#REF!</definedName>
    <definedName name="Jurisdiction_3" localSheetId="1">'[7]Title Inputs'!$C$7</definedName>
    <definedName name="Jurisdiction_3">#REF!</definedName>
    <definedName name="Jurisdiction_4" localSheetId="1">'[7]Title Inputs'!$C$8</definedName>
    <definedName name="Jurisdiction_4">#REF!</definedName>
    <definedName name="Jurisdiction_5" localSheetId="1">'[7]Title Inputs'!$C$9</definedName>
    <definedName name="Jurisdiction_5">#REF!</definedName>
    <definedName name="lblBillAreaStatus" localSheetId="1">#REF!</definedName>
    <definedName name="lblBillAreaStatus">#REF!</definedName>
    <definedName name="lblBillCycleStatus" localSheetId="1">#REF!</definedName>
    <definedName name="lblBillCycleStatus">#REF!</definedName>
    <definedName name="lblCategoryStatus" localSheetId="1">#REF!</definedName>
    <definedName name="lblCategoryStatus">#REF!</definedName>
    <definedName name="lblCompanyStatus" localSheetId="1">#REF!</definedName>
    <definedName name="lblCompanyStatus">#REF!</definedName>
    <definedName name="lblDatabaseStatus" localSheetId="1">#REF!</definedName>
    <definedName name="lblDatabaseStatus">#REF!</definedName>
    <definedName name="lblPullStatus" localSheetId="1">#REF!</definedName>
    <definedName name="lblPullStatus">#REF!</definedName>
    <definedName name="level" localSheetId="1">#REF!</definedName>
    <definedName name="level">#REF!</definedName>
    <definedName name="lllllllllllllllllllll" localSheetId="1">#REF!</definedName>
    <definedName name="lllllllllllllllllllll">#REF!</definedName>
    <definedName name="LU_Line" localSheetId="1">#REF!</definedName>
    <definedName name="LU_Line">#REF!</definedName>
    <definedName name="MainDataEnd" localSheetId="1">#REF!</definedName>
    <definedName name="MainDataEnd">#REF!</definedName>
    <definedName name="MainDataStart" localSheetId="1">#REF!</definedName>
    <definedName name="MainDataStart">#REF!</definedName>
    <definedName name="MapKeyStart" localSheetId="1">#REF!</definedName>
    <definedName name="MapKeyStart">#REF!</definedName>
    <definedName name="master_def" localSheetId="1">#REF!</definedName>
    <definedName name="master_def">#REF!</definedName>
    <definedName name="MetaSet" localSheetId="1">[1]Orientation!$C$22</definedName>
    <definedName name="MetaSet">#REF!</definedName>
    <definedName name="Month" localSheetId="1">#REF!</definedName>
    <definedName name="Month">#REF!</definedName>
    <definedName name="NewOnlyOrg">#N/A</definedName>
    <definedName name="NOTES" localSheetId="1">#REF!</definedName>
    <definedName name="NOTES">#REF!</definedName>
    <definedName name="number" localSheetId="1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observations" localSheetId="1">#REF!</definedName>
    <definedName name="observations">#REF!</definedName>
    <definedName name="OfficerSalary">#N/A</definedName>
    <definedName name="OffsetAcctBil" localSheetId="1">[14]JEexport!$L$10</definedName>
    <definedName name="OffsetAcctBil">#REF!</definedName>
    <definedName name="OffsetAcctPmt" localSheetId="1">[14]JEexport!$L$9</definedName>
    <definedName name="OffsetAcctPmt">#REF!</definedName>
    <definedName name="Org11_13">#N/A</definedName>
    <definedName name="Org7_10">#N/A</definedName>
    <definedName name="OthCanTons" localSheetId="1">[8]Cust_Count1!$O$28</definedName>
    <definedName name="OthCanTons">#REF!</definedName>
    <definedName name="OthComYd" localSheetId="1">'[8]Gross Yardage Worksheet'!$L$82</definedName>
    <definedName name="OthComYd">#REF!</definedName>
    <definedName name="OthCustCnt" localSheetId="1">#REF!</definedName>
    <definedName name="OthCustCnt">#REF!</definedName>
    <definedName name="OthMultiYd" localSheetId="1">'[8]Gross Yardage Worksheet'!$L$98</definedName>
    <definedName name="OthMultiYd">#REF!</definedName>
    <definedName name="OthXtraYds" localSheetId="1">#REF!</definedName>
    <definedName name="OthXtraYds">#REF!</definedName>
    <definedName name="outliercut" localSheetId="1">#REF!</definedName>
    <definedName name="outliercut">#REF!</definedName>
    <definedName name="p" localSheetId="1">#REF!</definedName>
    <definedName name="p">#REF!</definedName>
    <definedName name="PAGE_1" localSheetId="1">#REF!</definedName>
    <definedName name="PAGE_1">#REF!</definedName>
    <definedName name="Page10" localSheetId="1">#REF!</definedName>
    <definedName name="Page10">#REF!</definedName>
    <definedName name="Page10a" localSheetId="1">#REF!</definedName>
    <definedName name="Page10a">#REF!</definedName>
    <definedName name="page11" localSheetId="1">#REF!</definedName>
    <definedName name="page11">#REF!</definedName>
    <definedName name="page12" localSheetId="1">#REF!</definedName>
    <definedName name="page12">#REF!</definedName>
    <definedName name="Page20" localSheetId="1">#REF!</definedName>
    <definedName name="Page20">#REF!</definedName>
    <definedName name="page7" localSheetId="1">#REF!</definedName>
    <definedName name="page7">#REF!</definedName>
    <definedName name="pBatchID" localSheetId="1">#REF!</definedName>
    <definedName name="pBatchID">#REF!</definedName>
    <definedName name="pBillArea" localSheetId="1">#REF!</definedName>
    <definedName name="pBillArea">#REF!</definedName>
    <definedName name="pBillCycle" localSheetId="1">#REF!</definedName>
    <definedName name="pBillCycle">#REF!</definedName>
    <definedName name="pCategory" localSheetId="1">#REF!</definedName>
    <definedName name="pCategory">#REF!</definedName>
    <definedName name="pCompany" localSheetId="1">#REF!</definedName>
    <definedName name="pCompany">#REF!</definedName>
    <definedName name="pCustomerNumber" localSheetId="1">#REF!</definedName>
    <definedName name="pCustomerNumber">#REF!</definedName>
    <definedName name="pDatabase" localSheetId="1">#REF!</definedName>
    <definedName name="pDatabase">#REF!</definedName>
    <definedName name="pEndPostDate" localSheetId="1">#REF!</definedName>
    <definedName name="pEndPostDate">#REF!</definedName>
    <definedName name="PER" localSheetId="1">[6]WTB!$DC$5</definedName>
    <definedName name="PER">#REF!</definedName>
    <definedName name="Period" localSheetId="1">#REF!</definedName>
    <definedName name="Period">#REF!</definedName>
    <definedName name="pMonth" localSheetId="1">#REF!</definedName>
    <definedName name="pMonth">#REF!</definedName>
    <definedName name="pOnlyShowLastTranx" localSheetId="1">#REF!</definedName>
    <definedName name="pOnlyShowLastTranx">#REF!</definedName>
    <definedName name="ppemeasurement" localSheetId="1">#REF!</definedName>
    <definedName name="ppemeasurement">#REF!</definedName>
    <definedName name="primtbl" localSheetId="1">[1]Orientation!$C$23</definedName>
    <definedName name="primtbl">#REF!</definedName>
    <definedName name="_xlnm.Print_Area" localSheetId="1">#REF!</definedName>
    <definedName name="_xlnm.Print_Area" localSheetId="0">Priceout!$A$1:$P$167</definedName>
    <definedName name="_xlnm.Print_Area">#REF!</definedName>
    <definedName name="Print_Area_MI" localSheetId="1">#REF!</definedName>
    <definedName name="Print_Area_MI">#REF!</definedName>
    <definedName name="Print_Area_MIc" localSheetId="1">#REF!</definedName>
    <definedName name="Print_Area_MIc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_xlnm.Print_Titles" localSheetId="1">Disposal!$1:$5</definedName>
    <definedName name="_xlnm.Print_Titles" localSheetId="0">Priceout!$1:$6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5" localSheetId="1">#REF!</definedName>
    <definedName name="Print5">#REF!</definedName>
    <definedName name="pServer" localSheetId="1">#REF!</definedName>
    <definedName name="pServer">#REF!</definedName>
    <definedName name="pServiceCode" localSheetId="1">#REF!</definedName>
    <definedName name="pServiceCode">#REF!</definedName>
    <definedName name="pShowAllUnposted" localSheetId="1">#REF!</definedName>
    <definedName name="pShowAllUnposted">#REF!</definedName>
    <definedName name="pShowCustomerDetail" localSheetId="1">#REF!</definedName>
    <definedName name="pShowCustomerDetail">#REF!</definedName>
    <definedName name="pSortOption" localSheetId="1">#REF!</definedName>
    <definedName name="pSortOption">#REF!</definedName>
    <definedName name="pStartPostDate" localSheetId="1">#REF!</definedName>
    <definedName name="pStartPostDate">#REF!</definedName>
    <definedName name="pTransType" localSheetId="1">#REF!</definedName>
    <definedName name="pTransType">#REF!</definedName>
    <definedName name="range" localSheetId="1">#REF!</definedName>
    <definedName name="range">#REF!</definedName>
    <definedName name="RCW_81.04.080">#N/A</definedName>
    <definedName name="RecyDisposal">#N/A</definedName>
    <definedName name="RelatedSalary">#N/A</definedName>
    <definedName name="report_type" localSheetId="1">[1]Orientation!$C$24</definedName>
    <definedName name="report_type">#REF!</definedName>
    <definedName name="Reporting_Jurisdiction" localSheetId="1">'[7]Title Inputs'!$C$4</definedName>
    <definedName name="Reporting_Jurisdiction">#REF!</definedName>
    <definedName name="ReportNames" localSheetId="1">[15]ControlPanel!$S$2:$S$16</definedName>
    <definedName name="ReportNames">#REF!</definedName>
    <definedName name="ReportVersion" localSheetId="1">[1]Settings!$D$5</definedName>
    <definedName name="ReportVersion">#REF!</definedName>
    <definedName name="RetainedEarnings" localSheetId="1">#REF!</definedName>
    <definedName name="RetainedEarnings">#REF!</definedName>
    <definedName name="RevCust" localSheetId="1">[16]RevenuesCust!#REF!</definedName>
    <definedName name="RevCust">#REF!</definedName>
    <definedName name="rngBodyText" localSheetId="1">[3]Delivery!$B$15</definedName>
    <definedName name="rngBodyText">#REF!</definedName>
    <definedName name="RngBottomRight" localSheetId="1">[3]Delivery!$B$23</definedName>
    <definedName name="RngBottomRight">#REF!</definedName>
    <definedName name="rngColDelChars" localSheetId="1">[3]Delivery!$B$26</definedName>
    <definedName name="rngColDelChars">#REF!</definedName>
    <definedName name="rngColumnDelete" localSheetId="1">[3]Delivery!$B$26</definedName>
    <definedName name="rngColumnDelete">#REF!</definedName>
    <definedName name="rngCreateLog" localSheetId="1">[1]Delivery!$B$12</definedName>
    <definedName name="rngCreateLog">#REF!</definedName>
    <definedName name="rngDeleteColumns" localSheetId="1">[3]Delivery!$A$29:$A$38</definedName>
    <definedName name="rngDeleteColumns">#REF!</definedName>
    <definedName name="rngDeleteRows" localSheetId="1">[3]Delivery!$B$29:$B$38</definedName>
    <definedName name="rngDeleteRows">#REF!</definedName>
    <definedName name="rngEmail" localSheetId="1">[3]Delivery!$B$9</definedName>
    <definedName name="rngEmail">#REF!</definedName>
    <definedName name="rngFileDir" localSheetId="1">[3]Delivery!$B$6</definedName>
    <definedName name="rngFileDir">#REF!</definedName>
    <definedName name="rngFileFormat" localSheetId="1">[3]Delivery!$B$4</definedName>
    <definedName name="rngFileFormat">#REF!</definedName>
    <definedName name="rngFileName" localSheetId="1">[3]Delivery!$B$5</definedName>
    <definedName name="rngFileName">#REF!</definedName>
    <definedName name="rngFilePassword" localSheetId="1">[1]Delivery!$B$6</definedName>
    <definedName name="rngFilePassword">#REF!</definedName>
    <definedName name="rngPassword" localSheetId="1">[3]Delivery!$B$21</definedName>
    <definedName name="rngPassword">#REF!</definedName>
    <definedName name="rngPasswordProtect" localSheetId="1">[3]Delivery!$B$20</definedName>
    <definedName name="rngPasswordProtect">#REF!</definedName>
    <definedName name="rngPrint" localSheetId="1">[3]Delivery!$B$11</definedName>
    <definedName name="rngPrint">#REF!</definedName>
    <definedName name="rngRetainFormulas" localSheetId="1">[3]Delivery!$B$19</definedName>
    <definedName name="rngRetainFormulas">#REF!</definedName>
    <definedName name="rngSaveFile" localSheetId="1">[3]Delivery!$B$10</definedName>
    <definedName name="rngSaveFile">#REF!</definedName>
    <definedName name="rngSourceTab" localSheetId="1">[1]Delivery!$E$8</definedName>
    <definedName name="rngSourceTab">#REF!</definedName>
    <definedName name="rngSubjectLine" localSheetId="1">[3]Delivery!$B$14</definedName>
    <definedName name="rngSubjectLine">#REF!</definedName>
    <definedName name="rngTabName" localSheetId="1">[3]Delivery!$B$18</definedName>
    <definedName name="rngTabName">#REF!</definedName>
    <definedName name="rngTopLeft" localSheetId="1">[3]Delivery!$B$22</definedName>
    <definedName name="rngTopLeft">#REF!</definedName>
    <definedName name="rowgroup" localSheetId="1">[1]Orientation!$C$17</definedName>
    <definedName name="rowgroup">#REF!</definedName>
    <definedName name="rowsegment" localSheetId="1">[1]Orientation!$B$17</definedName>
    <definedName name="rowsegment">#REF!</definedName>
    <definedName name="RptEmailAddress" localSheetId="1">[3]Delivery!$D$4:$D$1005</definedName>
    <definedName name="RptEmailAddress">#REF!</definedName>
    <definedName name="Sequential_Group" localSheetId="1">[1]Settings!$J$6</definedName>
    <definedName name="Sequential_Group">#REF!</definedName>
    <definedName name="Sequential_Segment" localSheetId="1">[1]Settings!$I$6</definedName>
    <definedName name="Sequential_Segment">#REF!</definedName>
    <definedName name="Sequential_sort" localSheetId="1">[1]Settings!$I$10:$J$11</definedName>
    <definedName name="Sequential_sort">#REF!</definedName>
    <definedName name="SFD" localSheetId="1">[6]WTB!$DE$5</definedName>
    <definedName name="SFD">#REF!</definedName>
    <definedName name="SFV" localSheetId="1">[6]WTB!$DE$4</definedName>
    <definedName name="SFV">#REF!</definedName>
    <definedName name="SFV_CUR1" localSheetId="1">'[6]2008 West Group IS'!$AM$9</definedName>
    <definedName name="SFV_CUR1">#REF!</definedName>
    <definedName name="SFV_CUR5" localSheetId="1">'[6]2008 Group Office IS'!$AM$9</definedName>
    <definedName name="SFV_CUR5">#REF!</definedName>
    <definedName name="SIC_Table" localSheetId="1">#REF!</definedName>
    <definedName name="SIC_Table">#REF!</definedName>
    <definedName name="sics" localSheetId="1">#REF!</definedName>
    <definedName name="sics">#REF!</definedName>
    <definedName name="slope" localSheetId="1">'[17]LG - Staff'!$Y$58</definedName>
    <definedName name="slope">#REF!</definedName>
    <definedName name="SLOPE1" localSheetId="1">'[13]LG Nonpublic 2018 V5.0'!$X$58</definedName>
    <definedName name="SLOPE1">#REF!</definedName>
    <definedName name="sortcol" localSheetId="1">#REF!</definedName>
    <definedName name="sortcol">#REF!</definedName>
    <definedName name="SPWS_WBID">"115966228744984"</definedName>
    <definedName name="sSRCDate" localSheetId="1">'[18]Feb''12 FAR Data'!#REF!</definedName>
    <definedName name="sSRCDate">#REF!</definedName>
    <definedName name="SubSystem" localSheetId="1">#REF!</definedName>
    <definedName name="SubSystem">#REF!</definedName>
    <definedName name="Supplemental_filter" localSheetId="1">[1]Settings!$C$31</definedName>
    <definedName name="Supplemental_filter">#REF!</definedName>
    <definedName name="SWDisposal">#N/A</definedName>
    <definedName name="System" localSheetId="1">[19]BS_Close!$V$8</definedName>
    <definedName name="System">#REF!</definedName>
    <definedName name="Table_SIC" localSheetId="1">#REF!</definedName>
    <definedName name="Table_SIC">#REF!</definedName>
    <definedName name="TemplateEnd" localSheetId="1">#REF!</definedName>
    <definedName name="TemplateEnd">#REF!</definedName>
    <definedName name="TemplateStart" localSheetId="1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 localSheetId="1">[1]Orientation!$B$6:$C$13</definedName>
    <definedName name="timeseries">#REF!</definedName>
    <definedName name="Total_Interest" localSheetId="1">'[20]Amortization Table'!$F$18</definedName>
    <definedName name="Total_Interest">#REF!</definedName>
    <definedName name="TotalYards" localSheetId="1">'[8]Gross Yardage Worksheet'!$N$101</definedName>
    <definedName name="TotalYards">#REF!</definedName>
    <definedName name="TOTCONT" localSheetId="1">'[12]Sorted Master'!$K$9</definedName>
    <definedName name="TOTCONT">#REF!</definedName>
    <definedName name="TOTCRECCONT" localSheetId="1">'[12]Sorted Master'!$Z$9</definedName>
    <definedName name="TOTCRECCONT">#REF!</definedName>
    <definedName name="TOTCRECCUST" localSheetId="1">'[21]Master IS (C)'!#REF!</definedName>
    <definedName name="TOTCRECCUST">#REF!</definedName>
    <definedName name="TOTCRECDH" localSheetId="1">'[21]Master IS (C)'!#REF!</definedName>
    <definedName name="TOTCRECDH">#REF!</definedName>
    <definedName name="TOTCRECREV" localSheetId="1">'[21]Master IS (C)'!#REF!</definedName>
    <definedName name="TOTCRECREV">#REF!</definedName>
    <definedName name="TOTCRECTDEP" localSheetId="1">'[21]Master IS (C)'!#REF!</definedName>
    <definedName name="TOTCRECTDEP">#REF!</definedName>
    <definedName name="TOTCRECTH" localSheetId="1">'[12]Sorted Master'!$Z$8</definedName>
    <definedName name="TOTCRECTH">#REF!</definedName>
    <definedName name="TOTCRECTV" localSheetId="1">'[21]Master IS (C)'!#REF!</definedName>
    <definedName name="TOTCRECTV">#REF!</definedName>
    <definedName name="TOTCUST" localSheetId="1">'[21]Master IS (C)'!#REF!</definedName>
    <definedName name="TOTCUST">#REF!</definedName>
    <definedName name="TOTDBCONT" localSheetId="1">'[21]Master IS (C)'!#REF!</definedName>
    <definedName name="TOTDBCONT">#REF!</definedName>
    <definedName name="TOTDBCUST" localSheetId="1">'[21]Master IS (C)'!#REF!</definedName>
    <definedName name="TOTDBCUST">#REF!</definedName>
    <definedName name="TOTDBDH" localSheetId="1">'[21]Master IS (C)'!#REF!</definedName>
    <definedName name="TOTDBDH">#REF!</definedName>
    <definedName name="TOTDBREV" localSheetId="1">'[21]Master IS (C)'!#REF!</definedName>
    <definedName name="TOTDBREV">#REF!</definedName>
    <definedName name="TOTDBTDEP" localSheetId="1">'[21]Master IS (C)'!#REF!</definedName>
    <definedName name="TOTDBTDEP">#REF!</definedName>
    <definedName name="TOTDBTH" localSheetId="1">'[21]Master IS (C)'!#REF!</definedName>
    <definedName name="TOTDBTH">#REF!</definedName>
    <definedName name="TOTDBTV" localSheetId="1">'[21]Master IS (C)'!#REF!</definedName>
    <definedName name="TOTDBTV">#REF!</definedName>
    <definedName name="TOTDEBCONT" localSheetId="1">'[21]Master IS (C)'!#REF!</definedName>
    <definedName name="TOTDEBCONT">#REF!</definedName>
    <definedName name="TOTDEBCUST" localSheetId="1">'[21]Master IS (C)'!#REF!</definedName>
    <definedName name="TOTDEBCUST">#REF!</definedName>
    <definedName name="TOTDEBDH" localSheetId="1">'[21]Master IS (C)'!#REF!</definedName>
    <definedName name="TOTDEBDH">#REF!</definedName>
    <definedName name="TOTDEBREV" localSheetId="1">'[21]Master IS (C)'!#REF!</definedName>
    <definedName name="TOTDEBREV">#REF!</definedName>
    <definedName name="TOTDEBTH" localSheetId="1">'[12]Sorted Master'!$AD$8</definedName>
    <definedName name="TOTDEBTH">#REF!</definedName>
    <definedName name="TOTDH" localSheetId="1">'[21]Master IS (C)'!#REF!</definedName>
    <definedName name="TOTDH">#REF!</definedName>
    <definedName name="TOTFELCONT" localSheetId="1">'[21]Master IS (C)'!#REF!</definedName>
    <definedName name="TOTFELCONT">#REF!</definedName>
    <definedName name="TOTFELCUST" localSheetId="1">'[21]Master IS (C)'!#REF!</definedName>
    <definedName name="TOTFELCUST">#REF!</definedName>
    <definedName name="TOTFELDH" localSheetId="1">'[21]Master IS (C)'!#REF!</definedName>
    <definedName name="TOTFELDH">#REF!</definedName>
    <definedName name="TOTFELREV" localSheetId="1">'[21]Master IS (C)'!#REF!</definedName>
    <definedName name="TOTFELREV">#REF!</definedName>
    <definedName name="TOTFELTDEP" localSheetId="1">'[21]Master IS (C)'!#REF!</definedName>
    <definedName name="TOTFELTDEP">#REF!</definedName>
    <definedName name="TOTFELTH" localSheetId="1">'[21]Master IS (C)'!#REF!</definedName>
    <definedName name="TOTFELTH">#REF!</definedName>
    <definedName name="TOTFELTV" localSheetId="1">'[21]Master IS (C)'!#REF!</definedName>
    <definedName name="TOTFELTV">#REF!</definedName>
    <definedName name="TOTRESCONT" localSheetId="1">'[21]Master IS (C)'!#REF!</definedName>
    <definedName name="TOTRESCONT">#REF!</definedName>
    <definedName name="TOTRESCUST" localSheetId="1">'[21]Master IS (C)'!#REF!</definedName>
    <definedName name="TOTRESCUST">#REF!</definedName>
    <definedName name="TOTRESDH" localSheetId="1">'[21]Master IS (C)'!#REF!</definedName>
    <definedName name="TOTRESDH">#REF!</definedName>
    <definedName name="TOTRESRCONT" localSheetId="1">'[21]Master IS (C)'!#REF!</definedName>
    <definedName name="TOTRESRCONT">#REF!</definedName>
    <definedName name="TOTRESRCUST" localSheetId="1">'[21]Master IS (C)'!#REF!</definedName>
    <definedName name="TOTRESRCUST">#REF!</definedName>
    <definedName name="TOTRESRDH" localSheetId="1">'[21]Master IS (C)'!#REF!</definedName>
    <definedName name="TOTRESRDH">#REF!</definedName>
    <definedName name="TOTRESREV" localSheetId="1">'[21]Master IS (C)'!#REF!</definedName>
    <definedName name="TOTRESREV">#REF!</definedName>
    <definedName name="TOTRESRREV" localSheetId="1">'[21]Master IS (C)'!#REF!</definedName>
    <definedName name="TOTRESRREV">#REF!</definedName>
    <definedName name="TOTRESRTDEP" localSheetId="1">'[21]Master IS (C)'!#REF!</definedName>
    <definedName name="TOTRESRTDEP">#REF!</definedName>
    <definedName name="TOTRESRTH" localSheetId="1">'[21]Master IS (C)'!#REF!</definedName>
    <definedName name="TOTRESRTH">#REF!</definedName>
    <definedName name="TOTRESRTV" localSheetId="1">'[21]Master IS (C)'!#REF!</definedName>
    <definedName name="TOTRESRTV">#REF!</definedName>
    <definedName name="TOTRESTDEP" localSheetId="1">'[21]Master IS (C)'!#REF!</definedName>
    <definedName name="TOTRESTDEP">#REF!</definedName>
    <definedName name="TOTRESTH" localSheetId="1">'[21]Master IS (C)'!#REF!</definedName>
    <definedName name="TOTRESTH">#REF!</definedName>
    <definedName name="TOTRESTV" localSheetId="1">'[21]Master IS (C)'!#REF!</definedName>
    <definedName name="TOTRESTV">#REF!</definedName>
    <definedName name="TOTREV" localSheetId="1">'[21]Master IS (C)'!#REF!</definedName>
    <definedName name="TOTREV">#REF!</definedName>
    <definedName name="TOTTDEP" localSheetId="1">'[21]Master IS (C)'!#REF!</definedName>
    <definedName name="TOTTDEP">#REF!</definedName>
    <definedName name="TOTTH" localSheetId="1">'[21]Master IS (C)'!#REF!</definedName>
    <definedName name="TOTTH">#REF!</definedName>
    <definedName name="TOTTV" localSheetId="1">'[21]Master IS (C)'!#REF!</definedName>
    <definedName name="TOTTV">#REF!</definedName>
    <definedName name="Transactions" localSheetId="1">#REF!</definedName>
    <definedName name="Transactions">#REF!</definedName>
    <definedName name="UnformattedIS" localSheetId="1">#REF!</definedName>
    <definedName name="UnformattedIS">#REF!</definedName>
    <definedName name="ValidFormats" localSheetId="1">[3]Delivery!$AA$4:$AA$10</definedName>
    <definedName name="ValidFormats">#REF!</definedName>
    <definedName name="WksInYr" localSheetId="1">#REF!</definedName>
    <definedName name="WksInYr">#REF!</definedName>
    <definedName name="wrn.PrintReviewPDXAM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Table" localSheetId="1">#REF!</definedName>
    <definedName name="WTable">#REF!</definedName>
    <definedName name="WTableOld" localSheetId="1">#REF!</definedName>
    <definedName name="WTableOld">#REF!</definedName>
    <definedName name="xperiod" localSheetId="1">[1]Orientation!$G$15</definedName>
    <definedName name="xperiod">#REF!</definedName>
    <definedName name="xtabin" localSheetId="1">[2]Hidden!#REF!</definedName>
    <definedName name="xtabin">#REF!</definedName>
    <definedName name="xx" localSheetId="1">#REF!</definedName>
    <definedName name="xx">#REF!</definedName>
    <definedName name="y_inter1" localSheetId="1">'[17]LG - Staff'!$X$55</definedName>
    <definedName name="y_inter1">#REF!</definedName>
    <definedName name="y_inter2" localSheetId="1">'[17]LG - Staff'!$X$56</definedName>
    <definedName name="y_inter2">#REF!</definedName>
    <definedName name="y_inter3" localSheetId="1">'[17]LG - Staff'!$Z$55</definedName>
    <definedName name="y_inter3">#REF!</definedName>
    <definedName name="y_inter4" localSheetId="1">'[17]LG - Staff'!$Z$56</definedName>
    <definedName name="y_inter4">#REF!</definedName>
    <definedName name="Year" localSheetId="1">'[22]Aug Av. Fuel Price'!$E$15</definedName>
    <definedName name="Year">#REF!</definedName>
    <definedName name="Year_of_Review" localSheetId="1">'[7]Title Inputs'!$C$3</definedName>
    <definedName name="Year_of_Review">#REF!</definedName>
    <definedName name="years" localSheetId="1">#REF!</definedName>
    <definedName name="years">#REF!</definedName>
    <definedName name="YWMedWasteDisp">#N/A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7" i="1" l="1"/>
  <c r="X67" i="1"/>
  <c r="V111" i="1"/>
  <c r="W111" i="1" s="1"/>
  <c r="U111" i="1"/>
  <c r="U110" i="1"/>
  <c r="V110" i="1" s="1"/>
  <c r="W110" i="1" s="1"/>
  <c r="V109" i="1"/>
  <c r="W109" i="1" s="1"/>
  <c r="U109" i="1"/>
  <c r="U108" i="1"/>
  <c r="V108" i="1" s="1"/>
  <c r="W108" i="1" s="1"/>
  <c r="U5" i="1"/>
  <c r="AA11" i="1"/>
  <c r="AA12" i="1" s="1"/>
  <c r="V5" i="1" s="1"/>
  <c r="N7" i="2" l="1"/>
  <c r="N8" i="2"/>
  <c r="B9" i="2"/>
  <c r="C9" i="2"/>
  <c r="D9" i="2"/>
  <c r="E9" i="2"/>
  <c r="E14" i="2" s="1"/>
  <c r="F9" i="2"/>
  <c r="F14" i="2" s="1"/>
  <c r="F19" i="2" s="1"/>
  <c r="G9" i="2"/>
  <c r="G14" i="2" s="1"/>
  <c r="G19" i="2" s="1"/>
  <c r="H9" i="2"/>
  <c r="I9" i="2"/>
  <c r="J9" i="2"/>
  <c r="J14" i="2" s="1"/>
  <c r="K9" i="2"/>
  <c r="K14" i="2" s="1"/>
  <c r="L9" i="2"/>
  <c r="L14" i="2" s="1"/>
  <c r="L19" i="2" s="1"/>
  <c r="M9" i="2"/>
  <c r="M14" i="2" s="1"/>
  <c r="M19" i="2" s="1"/>
  <c r="B13" i="2"/>
  <c r="B18" i="2" s="1"/>
  <c r="C13" i="2"/>
  <c r="C18" i="2" s="1"/>
  <c r="D13" i="2"/>
  <c r="D18" i="2" s="1"/>
  <c r="E13" i="2"/>
  <c r="E18" i="2" s="1"/>
  <c r="F13" i="2"/>
  <c r="F18" i="2" s="1"/>
  <c r="G13" i="2"/>
  <c r="H13" i="2"/>
  <c r="H18" i="2" s="1"/>
  <c r="I13" i="2"/>
  <c r="I18" i="2" s="1"/>
  <c r="J13" i="2"/>
  <c r="J18" i="2" s="1"/>
  <c r="K13" i="2"/>
  <c r="K18" i="2" s="1"/>
  <c r="K54" i="2" s="1"/>
  <c r="L13" i="2"/>
  <c r="L18" i="2" s="1"/>
  <c r="M13" i="2"/>
  <c r="M18" i="2" s="1"/>
  <c r="N24" i="2"/>
  <c r="N25" i="2"/>
  <c r="B26" i="2"/>
  <c r="B31" i="2" s="1"/>
  <c r="B39" i="2" s="1"/>
  <c r="C26" i="2"/>
  <c r="C31" i="2" s="1"/>
  <c r="D26" i="2"/>
  <c r="D31" i="2" s="1"/>
  <c r="E26" i="2"/>
  <c r="E31" i="2" s="1"/>
  <c r="F26" i="2"/>
  <c r="F31" i="2" s="1"/>
  <c r="G26" i="2"/>
  <c r="H26" i="2"/>
  <c r="H31" i="2" s="1"/>
  <c r="I26" i="2"/>
  <c r="I31" i="2" s="1"/>
  <c r="J26" i="2"/>
  <c r="J31" i="2" s="1"/>
  <c r="K26" i="2"/>
  <c r="K31" i="2" s="1"/>
  <c r="L26" i="2"/>
  <c r="L31" i="2" s="1"/>
  <c r="M26" i="2"/>
  <c r="M31" i="2" s="1"/>
  <c r="M39" i="2" s="1"/>
  <c r="B30" i="2"/>
  <c r="B35" i="2" s="1"/>
  <c r="C30" i="2"/>
  <c r="C35" i="2" s="1"/>
  <c r="D30" i="2"/>
  <c r="D35" i="2" s="1"/>
  <c r="E30" i="2"/>
  <c r="E35" i="2" s="1"/>
  <c r="F30" i="2"/>
  <c r="F35" i="2" s="1"/>
  <c r="G30" i="2"/>
  <c r="G35" i="2" s="1"/>
  <c r="H30" i="2"/>
  <c r="I30" i="2"/>
  <c r="I35" i="2" s="1"/>
  <c r="J30" i="2"/>
  <c r="K30" i="2"/>
  <c r="L30" i="2"/>
  <c r="L35" i="2" s="1"/>
  <c r="M30" i="2"/>
  <c r="M35" i="2" s="1"/>
  <c r="H35" i="2"/>
  <c r="J35" i="2"/>
  <c r="K35" i="2"/>
  <c r="L145" i="1"/>
  <c r="Q145" i="1" s="1"/>
  <c r="R145" i="1" s="1"/>
  <c r="S145" i="1" s="1"/>
  <c r="L144" i="1"/>
  <c r="Q144" i="1" s="1"/>
  <c r="R144" i="1" s="1"/>
  <c r="S144" i="1" s="1"/>
  <c r="L143" i="1"/>
  <c r="Q143" i="1" s="1"/>
  <c r="R143" i="1" s="1"/>
  <c r="S143" i="1" s="1"/>
  <c r="L142" i="1"/>
  <c r="M142" i="1" s="1"/>
  <c r="N142" i="1" s="1"/>
  <c r="O142" i="1" s="1"/>
  <c r="L141" i="1"/>
  <c r="Q141" i="1" s="1"/>
  <c r="R141" i="1" s="1"/>
  <c r="S141" i="1" s="1"/>
  <c r="L140" i="1"/>
  <c r="M140" i="1" s="1"/>
  <c r="N140" i="1" s="1"/>
  <c r="O140" i="1" s="1"/>
  <c r="L139" i="1"/>
  <c r="Q139" i="1" s="1"/>
  <c r="R139" i="1" s="1"/>
  <c r="S139" i="1" s="1"/>
  <c r="Q138" i="1"/>
  <c r="R138" i="1" s="1"/>
  <c r="S138" i="1" s="1"/>
  <c r="L138" i="1"/>
  <c r="M138" i="1" s="1"/>
  <c r="N138" i="1" s="1"/>
  <c r="O138" i="1" s="1"/>
  <c r="L137" i="1"/>
  <c r="Q137" i="1" s="1"/>
  <c r="R137" i="1" s="1"/>
  <c r="S137" i="1" s="1"/>
  <c r="L136" i="1"/>
  <c r="Q136" i="1" s="1"/>
  <c r="R136" i="1" s="1"/>
  <c r="S136" i="1" s="1"/>
  <c r="L135" i="1"/>
  <c r="Q135" i="1" s="1"/>
  <c r="R135" i="1" s="1"/>
  <c r="S135" i="1" s="1"/>
  <c r="O134" i="1"/>
  <c r="M134" i="1"/>
  <c r="L134" i="1"/>
  <c r="Q134" i="1" s="1"/>
  <c r="R134" i="1" s="1"/>
  <c r="S134" i="1" s="1"/>
  <c r="Q133" i="1"/>
  <c r="R133" i="1" s="1"/>
  <c r="S133" i="1" s="1"/>
  <c r="L133" i="1"/>
  <c r="M133" i="1" s="1"/>
  <c r="N133" i="1" s="1"/>
  <c r="O133" i="1" s="1"/>
  <c r="L132" i="1"/>
  <c r="Q132" i="1" s="1"/>
  <c r="R132" i="1" s="1"/>
  <c r="S132" i="1" s="1"/>
  <c r="L131" i="1"/>
  <c r="M131" i="1" s="1"/>
  <c r="N131" i="1" s="1"/>
  <c r="O131" i="1" s="1"/>
  <c r="L130" i="1"/>
  <c r="Q130" i="1" s="1"/>
  <c r="R130" i="1" s="1"/>
  <c r="S130" i="1" s="1"/>
  <c r="L129" i="1"/>
  <c r="Q129" i="1" s="1"/>
  <c r="R129" i="1" s="1"/>
  <c r="S129" i="1" s="1"/>
  <c r="L128" i="1"/>
  <c r="Q128" i="1" s="1"/>
  <c r="R128" i="1" s="1"/>
  <c r="S128" i="1" s="1"/>
  <c r="L127" i="1"/>
  <c r="Q127" i="1" s="1"/>
  <c r="R127" i="1" s="1"/>
  <c r="S127" i="1" s="1"/>
  <c r="L126" i="1"/>
  <c r="M126" i="1" s="1"/>
  <c r="N126" i="1" s="1"/>
  <c r="O126" i="1" s="1"/>
  <c r="L125" i="1"/>
  <c r="Q125" i="1" s="1"/>
  <c r="R125" i="1" s="1"/>
  <c r="S125" i="1" s="1"/>
  <c r="Q124" i="1"/>
  <c r="R124" i="1" s="1"/>
  <c r="S124" i="1" s="1"/>
  <c r="M124" i="1"/>
  <c r="N124" i="1" s="1"/>
  <c r="O124" i="1" s="1"/>
  <c r="L124" i="1"/>
  <c r="L123" i="1"/>
  <c r="Q123" i="1" s="1"/>
  <c r="R123" i="1" s="1"/>
  <c r="S123" i="1" s="1"/>
  <c r="L122" i="1"/>
  <c r="Q122" i="1" s="1"/>
  <c r="R122" i="1" s="1"/>
  <c r="S122" i="1" s="1"/>
  <c r="L121" i="1"/>
  <c r="Q121" i="1" s="1"/>
  <c r="R121" i="1" s="1"/>
  <c r="S121" i="1" s="1"/>
  <c r="M120" i="1"/>
  <c r="N120" i="1" s="1"/>
  <c r="O120" i="1" s="1"/>
  <c r="L120" i="1"/>
  <c r="Q120" i="1" s="1"/>
  <c r="R120" i="1" s="1"/>
  <c r="S120" i="1" s="1"/>
  <c r="O119" i="1"/>
  <c r="L119" i="1"/>
  <c r="M119" i="1" s="1"/>
  <c r="O118" i="1"/>
  <c r="L118" i="1"/>
  <c r="Q118" i="1" s="1"/>
  <c r="R118" i="1" s="1"/>
  <c r="S118" i="1" s="1"/>
  <c r="L117" i="1"/>
  <c r="M117" i="1" s="1"/>
  <c r="N117" i="1" s="1"/>
  <c r="O117" i="1" s="1"/>
  <c r="L116" i="1"/>
  <c r="Q116" i="1" s="1"/>
  <c r="R116" i="1" s="1"/>
  <c r="S116" i="1" s="1"/>
  <c r="C113" i="1"/>
  <c r="J112" i="1"/>
  <c r="K112" i="1" s="1"/>
  <c r="L112" i="1" s="1"/>
  <c r="J111" i="1"/>
  <c r="K111" i="1" s="1"/>
  <c r="L111" i="1" s="1"/>
  <c r="Q111" i="1" s="1"/>
  <c r="R111" i="1" s="1"/>
  <c r="S111" i="1" s="1"/>
  <c r="J110" i="1"/>
  <c r="K110" i="1" s="1"/>
  <c r="L110" i="1" s="1"/>
  <c r="O109" i="1"/>
  <c r="J109" i="1"/>
  <c r="K109" i="1" s="1"/>
  <c r="L109" i="1" s="1"/>
  <c r="O108" i="1"/>
  <c r="J108" i="1"/>
  <c r="K108" i="1" s="1"/>
  <c r="L108" i="1" s="1"/>
  <c r="G107" i="1"/>
  <c r="G106" i="1"/>
  <c r="G105" i="1"/>
  <c r="G104" i="1"/>
  <c r="G103" i="1"/>
  <c r="G102" i="1"/>
  <c r="L101" i="1"/>
  <c r="Q101" i="1" s="1"/>
  <c r="R101" i="1" s="1"/>
  <c r="D101" i="1"/>
  <c r="G101" i="1" s="1"/>
  <c r="G100" i="1"/>
  <c r="G99" i="1"/>
  <c r="G98" i="1"/>
  <c r="G97" i="1"/>
  <c r="G96" i="1"/>
  <c r="G95" i="1"/>
  <c r="G94" i="1"/>
  <c r="G93" i="1"/>
  <c r="G92" i="1"/>
  <c r="G91" i="1"/>
  <c r="G90" i="1"/>
  <c r="F89" i="1"/>
  <c r="G89" i="1" s="1"/>
  <c r="G88" i="1"/>
  <c r="G87" i="1"/>
  <c r="G86" i="1"/>
  <c r="G85" i="1"/>
  <c r="G84" i="1"/>
  <c r="G83" i="1"/>
  <c r="G82" i="1"/>
  <c r="G81" i="1"/>
  <c r="G80" i="1"/>
  <c r="E79" i="1"/>
  <c r="G79" i="1" s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F66" i="1"/>
  <c r="B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O51" i="1"/>
  <c r="G51" i="1"/>
  <c r="G50" i="1"/>
  <c r="G49" i="1"/>
  <c r="G48" i="1"/>
  <c r="G47" i="1"/>
  <c r="G46" i="1"/>
  <c r="F45" i="1"/>
  <c r="G45" i="1" s="1"/>
  <c r="G44" i="1"/>
  <c r="G43" i="1"/>
  <c r="G42" i="1"/>
  <c r="G41" i="1"/>
  <c r="G40" i="1"/>
  <c r="G39" i="1"/>
  <c r="G38" i="1"/>
  <c r="G37" i="1"/>
  <c r="G36" i="1"/>
  <c r="G35" i="1"/>
  <c r="G34" i="1"/>
  <c r="D31" i="1"/>
  <c r="G30" i="1"/>
  <c r="G29" i="1"/>
  <c r="G28" i="1"/>
  <c r="G27" i="1"/>
  <c r="O26" i="1"/>
  <c r="G26" i="1"/>
  <c r="O25" i="1"/>
  <c r="G25" i="1"/>
  <c r="O24" i="1"/>
  <c r="G24" i="1"/>
  <c r="S23" i="1"/>
  <c r="O23" i="1"/>
  <c r="G23" i="1"/>
  <c r="S22" i="1"/>
  <c r="G22" i="1"/>
  <c r="G21" i="1"/>
  <c r="G20" i="1"/>
  <c r="G19" i="1"/>
  <c r="G18" i="1"/>
  <c r="G17" i="1"/>
  <c r="E16" i="1"/>
  <c r="G16" i="1" s="1"/>
  <c r="G15" i="1"/>
  <c r="G14" i="1"/>
  <c r="G13" i="1"/>
  <c r="G12" i="1"/>
  <c r="G11" i="1"/>
  <c r="G10" i="1"/>
  <c r="G9" i="1"/>
  <c r="G8" i="1"/>
  <c r="Q109" i="1" l="1"/>
  <c r="R109" i="1" s="1"/>
  <c r="S109" i="1" s="1"/>
  <c r="M109" i="1"/>
  <c r="M122" i="1"/>
  <c r="N122" i="1" s="1"/>
  <c r="O122" i="1" s="1"/>
  <c r="M141" i="1"/>
  <c r="N141" i="1" s="1"/>
  <c r="O141" i="1" s="1"/>
  <c r="Q119" i="1"/>
  <c r="R119" i="1" s="1"/>
  <c r="S119" i="1" s="1"/>
  <c r="M136" i="1"/>
  <c r="N136" i="1" s="1"/>
  <c r="O136" i="1" s="1"/>
  <c r="M145" i="1"/>
  <c r="N145" i="1" s="1"/>
  <c r="O145" i="1" s="1"/>
  <c r="Q117" i="1"/>
  <c r="R117" i="1" s="1"/>
  <c r="S117" i="1" s="1"/>
  <c r="S146" i="1" s="1"/>
  <c r="S147" i="1" s="1"/>
  <c r="Q131" i="1"/>
  <c r="R131" i="1" s="1"/>
  <c r="S131" i="1" s="1"/>
  <c r="Q140" i="1"/>
  <c r="R140" i="1" s="1"/>
  <c r="S140" i="1" s="1"/>
  <c r="Q142" i="1"/>
  <c r="R142" i="1" s="1"/>
  <c r="S142" i="1" s="1"/>
  <c r="S101" i="1"/>
  <c r="Q126" i="1"/>
  <c r="R126" i="1" s="1"/>
  <c r="S126" i="1" s="1"/>
  <c r="M129" i="1"/>
  <c r="N129" i="1" s="1"/>
  <c r="O129" i="1" s="1"/>
  <c r="M143" i="1"/>
  <c r="N143" i="1" s="1"/>
  <c r="O143" i="1" s="1"/>
  <c r="J39" i="2"/>
  <c r="J36" i="2"/>
  <c r="D39" i="2"/>
  <c r="D36" i="2"/>
  <c r="D43" i="2" s="1"/>
  <c r="D48" i="2" s="1"/>
  <c r="C39" i="2"/>
  <c r="C36" i="2"/>
  <c r="C43" i="2" s="1"/>
  <c r="C54" i="2"/>
  <c r="J54" i="2"/>
  <c r="N9" i="2"/>
  <c r="H36" i="2"/>
  <c r="H43" i="2" s="1"/>
  <c r="H39" i="2"/>
  <c r="I54" i="2"/>
  <c r="I36" i="2"/>
  <c r="I43" i="2" s="1"/>
  <c r="I39" i="2"/>
  <c r="L36" i="2"/>
  <c r="L43" i="2" s="1"/>
  <c r="L39" i="2"/>
  <c r="F36" i="2"/>
  <c r="F43" i="2" s="1"/>
  <c r="F39" i="2"/>
  <c r="K36" i="2"/>
  <c r="K43" i="2" s="1"/>
  <c r="K39" i="2"/>
  <c r="E36" i="2"/>
  <c r="E39" i="2"/>
  <c r="L54" i="2"/>
  <c r="E42" i="2"/>
  <c r="E47" i="2" s="1"/>
  <c r="E19" i="2"/>
  <c r="E53" i="2" s="1"/>
  <c r="J42" i="2"/>
  <c r="J47" i="2" s="1"/>
  <c r="J19" i="2"/>
  <c r="K42" i="2"/>
  <c r="K47" i="2" s="1"/>
  <c r="K19" i="2"/>
  <c r="D14" i="2"/>
  <c r="N35" i="2"/>
  <c r="J43" i="2"/>
  <c r="J48" i="2" s="1"/>
  <c r="N30" i="2"/>
  <c r="N13" i="2"/>
  <c r="D54" i="2"/>
  <c r="E54" i="2"/>
  <c r="N26" i="2"/>
  <c r="M36" i="2"/>
  <c r="M43" i="2" s="1"/>
  <c r="M48" i="2" s="1"/>
  <c r="M42" i="2"/>
  <c r="M47" i="2" s="1"/>
  <c r="B36" i="2"/>
  <c r="B43" i="2" s="1"/>
  <c r="B48" i="2" s="1"/>
  <c r="E43" i="2"/>
  <c r="E48" i="2" s="1"/>
  <c r="H54" i="2"/>
  <c r="B54" i="2"/>
  <c r="F54" i="2"/>
  <c r="M54" i="2"/>
  <c r="L42" i="2"/>
  <c r="L47" i="2" s="1"/>
  <c r="F42" i="2"/>
  <c r="F47" i="2" s="1"/>
  <c r="I14" i="2"/>
  <c r="C14" i="2"/>
  <c r="G31" i="2"/>
  <c r="G39" i="2" s="1"/>
  <c r="G18" i="2"/>
  <c r="H14" i="2"/>
  <c r="B14" i="2"/>
  <c r="Q108" i="1"/>
  <c r="R108" i="1" s="1"/>
  <c r="S108" i="1" s="1"/>
  <c r="M108" i="1"/>
  <c r="Q110" i="1"/>
  <c r="R110" i="1" s="1"/>
  <c r="S110" i="1" s="1"/>
  <c r="M110" i="1"/>
  <c r="N110" i="1" s="1"/>
  <c r="O110" i="1" s="1"/>
  <c r="G164" i="1"/>
  <c r="G165" i="1" s="1"/>
  <c r="G167" i="1" s="1"/>
  <c r="M112" i="1"/>
  <c r="N112" i="1" s="1"/>
  <c r="O112" i="1" s="1"/>
  <c r="Q112" i="1"/>
  <c r="R112" i="1" s="1"/>
  <c r="S112" i="1" s="1"/>
  <c r="M111" i="1"/>
  <c r="N111" i="1" s="1"/>
  <c r="O111" i="1" s="1"/>
  <c r="M127" i="1"/>
  <c r="N127" i="1" s="1"/>
  <c r="O127" i="1" s="1"/>
  <c r="M125" i="1"/>
  <c r="N125" i="1" s="1"/>
  <c r="O125" i="1" s="1"/>
  <c r="M118" i="1"/>
  <c r="M132" i="1"/>
  <c r="N132" i="1" s="1"/>
  <c r="O132" i="1" s="1"/>
  <c r="M139" i="1"/>
  <c r="N139" i="1" s="1"/>
  <c r="O139" i="1" s="1"/>
  <c r="M123" i="1"/>
  <c r="N123" i="1" s="1"/>
  <c r="O123" i="1" s="1"/>
  <c r="M116" i="1"/>
  <c r="N116" i="1" s="1"/>
  <c r="O116" i="1" s="1"/>
  <c r="M130" i="1"/>
  <c r="N130" i="1" s="1"/>
  <c r="O130" i="1" s="1"/>
  <c r="M137" i="1"/>
  <c r="N137" i="1" s="1"/>
  <c r="O137" i="1" s="1"/>
  <c r="M101" i="1"/>
  <c r="N101" i="1" s="1"/>
  <c r="O101" i="1" s="1"/>
  <c r="M121" i="1"/>
  <c r="N121" i="1" s="1"/>
  <c r="O121" i="1" s="1"/>
  <c r="M144" i="1"/>
  <c r="N144" i="1" s="1"/>
  <c r="O144" i="1" s="1"/>
  <c r="M128" i="1"/>
  <c r="N128" i="1" s="1"/>
  <c r="O128" i="1" s="1"/>
  <c r="M135" i="1"/>
  <c r="N135" i="1" s="1"/>
  <c r="O135" i="1" s="1"/>
  <c r="K48" i="2" l="1"/>
  <c r="I48" i="2"/>
  <c r="F48" i="2"/>
  <c r="N39" i="2"/>
  <c r="H48" i="2"/>
  <c r="J53" i="2"/>
  <c r="L48" i="2"/>
  <c r="L53" i="2"/>
  <c r="C48" i="2"/>
  <c r="K53" i="2"/>
  <c r="F53" i="2"/>
  <c r="D42" i="2"/>
  <c r="D47" i="2" s="1"/>
  <c r="D19" i="2"/>
  <c r="D53" i="2" s="1"/>
  <c r="G54" i="2"/>
  <c r="N54" i="2" s="1"/>
  <c r="G42" i="2"/>
  <c r="G47" i="2" s="1"/>
  <c r="G36" i="2"/>
  <c r="G43" i="2" s="1"/>
  <c r="N18" i="2"/>
  <c r="N31" i="2"/>
  <c r="C42" i="2"/>
  <c r="C47" i="2" s="1"/>
  <c r="C19" i="2"/>
  <c r="C53" i="2" s="1"/>
  <c r="I19" i="2"/>
  <c r="I53" i="2" s="1"/>
  <c r="I42" i="2"/>
  <c r="I47" i="2" s="1"/>
  <c r="M53" i="2"/>
  <c r="H19" i="2"/>
  <c r="H53" i="2" s="1"/>
  <c r="H42" i="2"/>
  <c r="H47" i="2" s="1"/>
  <c r="B42" i="2"/>
  <c r="B47" i="2" s="1"/>
  <c r="N14" i="2"/>
  <c r="B19" i="2"/>
  <c r="H104" i="1"/>
  <c r="H100" i="1"/>
  <c r="H86" i="1"/>
  <c r="H28" i="1"/>
  <c r="H11" i="1"/>
  <c r="H69" i="1"/>
  <c r="H55" i="1"/>
  <c r="H36" i="1"/>
  <c r="H93" i="1"/>
  <c r="H79" i="1"/>
  <c r="H74" i="1"/>
  <c r="H37" i="1"/>
  <c r="H106" i="1"/>
  <c r="H102" i="1"/>
  <c r="H84" i="1"/>
  <c r="H70" i="1"/>
  <c r="H65" i="1"/>
  <c r="H22" i="1"/>
  <c r="H15" i="1"/>
  <c r="H89" i="1"/>
  <c r="H48" i="1"/>
  <c r="H43" i="1"/>
  <c r="H98" i="1"/>
  <c r="H94" i="1"/>
  <c r="H88" i="1"/>
  <c r="H14" i="1"/>
  <c r="H18" i="1"/>
  <c r="H30" i="1"/>
  <c r="J30" i="1" s="1"/>
  <c r="K30" i="1" s="1"/>
  <c r="L30" i="1" s="1"/>
  <c r="H44" i="1"/>
  <c r="H27" i="1"/>
  <c r="H97" i="1"/>
  <c r="H56" i="1"/>
  <c r="H78" i="1"/>
  <c r="H9" i="1"/>
  <c r="J9" i="1" s="1"/>
  <c r="K9" i="1" s="1"/>
  <c r="L9" i="1" s="1"/>
  <c r="H45" i="1"/>
  <c r="H40" i="1"/>
  <c r="H80" i="1"/>
  <c r="H42" i="1"/>
  <c r="H58" i="1"/>
  <c r="H17" i="1"/>
  <c r="H64" i="1"/>
  <c r="H35" i="1"/>
  <c r="H20" i="1"/>
  <c r="H75" i="1"/>
  <c r="H53" i="1"/>
  <c r="H59" i="1"/>
  <c r="H8" i="1"/>
  <c r="H34" i="1"/>
  <c r="H39" i="1"/>
  <c r="H57" i="1"/>
  <c r="H87" i="1"/>
  <c r="H10" i="1"/>
  <c r="H67" i="1"/>
  <c r="H51" i="1"/>
  <c r="H91" i="1"/>
  <c r="H72" i="1"/>
  <c r="H47" i="1"/>
  <c r="H99" i="1"/>
  <c r="H38" i="1"/>
  <c r="H24" i="1"/>
  <c r="H12" i="1"/>
  <c r="H76" i="1"/>
  <c r="H107" i="1"/>
  <c r="H54" i="1"/>
  <c r="H46" i="1"/>
  <c r="H16" i="1"/>
  <c r="H62" i="1"/>
  <c r="H103" i="1"/>
  <c r="H23" i="1"/>
  <c r="H29" i="1"/>
  <c r="H66" i="1"/>
  <c r="H105" i="1"/>
  <c r="H50" i="1"/>
  <c r="H81" i="1"/>
  <c r="H60" i="1"/>
  <c r="H101" i="1"/>
  <c r="H73" i="1"/>
  <c r="H85" i="1"/>
  <c r="H96" i="1"/>
  <c r="H90" i="1"/>
  <c r="H95" i="1"/>
  <c r="H52" i="1"/>
  <c r="H71" i="1"/>
  <c r="H68" i="1"/>
  <c r="H41" i="1"/>
  <c r="H19" i="1"/>
  <c r="H83" i="1"/>
  <c r="H82" i="1"/>
  <c r="H77" i="1"/>
  <c r="H13" i="1"/>
  <c r="H61" i="1"/>
  <c r="H92" i="1"/>
  <c r="H25" i="1"/>
  <c r="H63" i="1"/>
  <c r="H49" i="1"/>
  <c r="H21" i="1"/>
  <c r="H26" i="1"/>
  <c r="O146" i="1"/>
  <c r="O147" i="1" s="1"/>
  <c r="J90" i="1" l="1"/>
  <c r="K90" i="1" s="1"/>
  <c r="L90" i="1" s="1"/>
  <c r="U90" i="1"/>
  <c r="V90" i="1" s="1"/>
  <c r="J75" i="1"/>
  <c r="K75" i="1" s="1"/>
  <c r="L75" i="1" s="1"/>
  <c r="U75" i="1"/>
  <c r="V75" i="1" s="1"/>
  <c r="J102" i="1"/>
  <c r="K102" i="1" s="1"/>
  <c r="L102" i="1" s="1"/>
  <c r="U102" i="1"/>
  <c r="V102" i="1" s="1"/>
  <c r="W102" i="1" s="1"/>
  <c r="J26" i="1"/>
  <c r="K26" i="1" s="1"/>
  <c r="L26" i="1" s="1"/>
  <c r="U26" i="1"/>
  <c r="V26" i="1" s="1"/>
  <c r="J61" i="1"/>
  <c r="K61" i="1" s="1"/>
  <c r="L61" i="1" s="1"/>
  <c r="U61" i="1"/>
  <c r="V61" i="1" s="1"/>
  <c r="J41" i="1"/>
  <c r="K41" i="1" s="1"/>
  <c r="L41" i="1" s="1"/>
  <c r="U41" i="1"/>
  <c r="V41" i="1" s="1"/>
  <c r="J96" i="1"/>
  <c r="K96" i="1" s="1"/>
  <c r="L96" i="1" s="1"/>
  <c r="U96" i="1"/>
  <c r="V96" i="1" s="1"/>
  <c r="J50" i="1"/>
  <c r="K50" i="1" s="1"/>
  <c r="L50" i="1" s="1"/>
  <c r="U50" i="1"/>
  <c r="V50" i="1" s="1"/>
  <c r="J62" i="1"/>
  <c r="K62" i="1" s="1"/>
  <c r="L62" i="1" s="1"/>
  <c r="U62" i="1"/>
  <c r="V62" i="1" s="1"/>
  <c r="W62" i="1" s="1"/>
  <c r="J12" i="1"/>
  <c r="K12" i="1" s="1"/>
  <c r="L12" i="1" s="1"/>
  <c r="U12" i="1"/>
  <c r="V12" i="1" s="1"/>
  <c r="J91" i="1"/>
  <c r="K91" i="1" s="1"/>
  <c r="L91" i="1" s="1"/>
  <c r="U91" i="1"/>
  <c r="V91" i="1" s="1"/>
  <c r="J39" i="1"/>
  <c r="K39" i="1" s="1"/>
  <c r="L39" i="1" s="1"/>
  <c r="U39" i="1"/>
  <c r="V39" i="1" s="1"/>
  <c r="W39" i="1" s="1"/>
  <c r="J20" i="1"/>
  <c r="K20" i="1" s="1"/>
  <c r="L20" i="1" s="1"/>
  <c r="U20" i="1"/>
  <c r="V20" i="1" s="1"/>
  <c r="J80" i="1"/>
  <c r="K80" i="1" s="1"/>
  <c r="L80" i="1" s="1"/>
  <c r="U80" i="1"/>
  <c r="V80" i="1" s="1"/>
  <c r="J97" i="1"/>
  <c r="K97" i="1" s="1"/>
  <c r="L97" i="1" s="1"/>
  <c r="U97" i="1"/>
  <c r="V97" i="1" s="1"/>
  <c r="W97" i="1" s="1"/>
  <c r="J88" i="1"/>
  <c r="K88" i="1" s="1"/>
  <c r="L88" i="1" s="1"/>
  <c r="U88" i="1"/>
  <c r="V88" i="1" s="1"/>
  <c r="J15" i="1"/>
  <c r="K15" i="1" s="1"/>
  <c r="L15" i="1" s="1"/>
  <c r="U15" i="1"/>
  <c r="V15" i="1" s="1"/>
  <c r="J106" i="1"/>
  <c r="K106" i="1" s="1"/>
  <c r="L106" i="1" s="1"/>
  <c r="U106" i="1"/>
  <c r="V106" i="1" s="1"/>
  <c r="W106" i="1" s="1"/>
  <c r="J55" i="1"/>
  <c r="K55" i="1" s="1"/>
  <c r="L55" i="1" s="1"/>
  <c r="U55" i="1"/>
  <c r="V55" i="1" s="1"/>
  <c r="J104" i="1"/>
  <c r="K104" i="1" s="1"/>
  <c r="L104" i="1" s="1"/>
  <c r="U104" i="1"/>
  <c r="V104" i="1" s="1"/>
  <c r="J76" i="1"/>
  <c r="K76" i="1" s="1"/>
  <c r="L76" i="1" s="1"/>
  <c r="U76" i="1"/>
  <c r="V76" i="1" s="1"/>
  <c r="W76" i="1" s="1"/>
  <c r="J14" i="1"/>
  <c r="K14" i="1" s="1"/>
  <c r="L14" i="1" s="1"/>
  <c r="U14" i="1"/>
  <c r="V14" i="1" s="1"/>
  <c r="J100" i="1"/>
  <c r="K100" i="1" s="1"/>
  <c r="L100" i="1" s="1"/>
  <c r="U100" i="1"/>
  <c r="V100" i="1" s="1"/>
  <c r="J68" i="1"/>
  <c r="K68" i="1" s="1"/>
  <c r="L68" i="1" s="1"/>
  <c r="U68" i="1"/>
  <c r="V68" i="1" s="1"/>
  <c r="W68" i="1" s="1"/>
  <c r="J85" i="1"/>
  <c r="K85" i="1" s="1"/>
  <c r="L85" i="1" s="1"/>
  <c r="U85" i="1"/>
  <c r="V85" i="1" s="1"/>
  <c r="J105" i="1"/>
  <c r="K105" i="1" s="1"/>
  <c r="L105" i="1" s="1"/>
  <c r="U105" i="1"/>
  <c r="V105" i="1" s="1"/>
  <c r="J16" i="1"/>
  <c r="K16" i="1" s="1"/>
  <c r="L16" i="1" s="1"/>
  <c r="U16" i="1"/>
  <c r="V16" i="1" s="1"/>
  <c r="W16" i="1" s="1"/>
  <c r="J24" i="1"/>
  <c r="K24" i="1" s="1"/>
  <c r="L24" i="1" s="1"/>
  <c r="U24" i="1"/>
  <c r="V24" i="1" s="1"/>
  <c r="J51" i="1"/>
  <c r="K51" i="1" s="1"/>
  <c r="L51" i="1" s="1"/>
  <c r="U51" i="1"/>
  <c r="V51" i="1" s="1"/>
  <c r="J34" i="1"/>
  <c r="K34" i="1" s="1"/>
  <c r="L34" i="1" s="1"/>
  <c r="U34" i="1"/>
  <c r="V34" i="1" s="1"/>
  <c r="W34" i="1" s="1"/>
  <c r="X34" i="1" s="1"/>
  <c r="J35" i="1"/>
  <c r="K35" i="1" s="1"/>
  <c r="L35" i="1" s="1"/>
  <c r="U35" i="1"/>
  <c r="V35" i="1" s="1"/>
  <c r="J40" i="1"/>
  <c r="K40" i="1" s="1"/>
  <c r="L40" i="1" s="1"/>
  <c r="U40" i="1"/>
  <c r="V40" i="1" s="1"/>
  <c r="J27" i="1"/>
  <c r="K27" i="1" s="1"/>
  <c r="L27" i="1" s="1"/>
  <c r="U27" i="1"/>
  <c r="V27" i="1" s="1"/>
  <c r="W27" i="1" s="1"/>
  <c r="J94" i="1"/>
  <c r="K94" i="1" s="1"/>
  <c r="L94" i="1" s="1"/>
  <c r="U94" i="1"/>
  <c r="V94" i="1" s="1"/>
  <c r="J22" i="1"/>
  <c r="K22" i="1" s="1"/>
  <c r="L22" i="1" s="1"/>
  <c r="U22" i="1"/>
  <c r="V22" i="1" s="1"/>
  <c r="W22" i="1" s="1"/>
  <c r="J37" i="1"/>
  <c r="K37" i="1" s="1"/>
  <c r="L37" i="1" s="1"/>
  <c r="U37" i="1"/>
  <c r="V37" i="1" s="1"/>
  <c r="W37" i="1" s="1"/>
  <c r="J69" i="1"/>
  <c r="K69" i="1" s="1"/>
  <c r="L69" i="1" s="1"/>
  <c r="U69" i="1"/>
  <c r="V69" i="1" s="1"/>
  <c r="J92" i="1"/>
  <c r="K92" i="1" s="1"/>
  <c r="L92" i="1" s="1"/>
  <c r="U92" i="1"/>
  <c r="V92" i="1" s="1"/>
  <c r="J103" i="1"/>
  <c r="K103" i="1" s="1"/>
  <c r="L103" i="1" s="1"/>
  <c r="U103" i="1"/>
  <c r="V103" i="1" s="1"/>
  <c r="W103" i="1" s="1"/>
  <c r="J72" i="1"/>
  <c r="K72" i="1" s="1"/>
  <c r="L72" i="1" s="1"/>
  <c r="U72" i="1"/>
  <c r="V72" i="1" s="1"/>
  <c r="J56" i="1"/>
  <c r="K56" i="1" s="1"/>
  <c r="L56" i="1" s="1"/>
  <c r="U56" i="1"/>
  <c r="V56" i="1" s="1"/>
  <c r="J89" i="1"/>
  <c r="K89" i="1" s="1"/>
  <c r="L89" i="1" s="1"/>
  <c r="U89" i="1"/>
  <c r="V89" i="1" s="1"/>
  <c r="W89" i="1" s="1"/>
  <c r="J36" i="1"/>
  <c r="K36" i="1" s="1"/>
  <c r="L36" i="1" s="1"/>
  <c r="U36" i="1"/>
  <c r="V36" i="1" s="1"/>
  <c r="J77" i="1"/>
  <c r="K77" i="1" s="1"/>
  <c r="L77" i="1" s="1"/>
  <c r="U77" i="1"/>
  <c r="V77" i="1" s="1"/>
  <c r="J73" i="1"/>
  <c r="K73" i="1" s="1"/>
  <c r="L73" i="1" s="1"/>
  <c r="U73" i="1"/>
  <c r="V73" i="1" s="1"/>
  <c r="W73" i="1" s="1"/>
  <c r="J66" i="1"/>
  <c r="K66" i="1" s="1"/>
  <c r="L66" i="1" s="1"/>
  <c r="U66" i="1"/>
  <c r="V66" i="1" s="1"/>
  <c r="J46" i="1"/>
  <c r="K46" i="1" s="1"/>
  <c r="L46" i="1" s="1"/>
  <c r="U46" i="1"/>
  <c r="V46" i="1" s="1"/>
  <c r="J38" i="1"/>
  <c r="K38" i="1" s="1"/>
  <c r="L38" i="1" s="1"/>
  <c r="U38" i="1"/>
  <c r="V38" i="1" s="1"/>
  <c r="W38" i="1" s="1"/>
  <c r="J67" i="1"/>
  <c r="K67" i="1" s="1"/>
  <c r="L67" i="1" s="1"/>
  <c r="U67" i="1"/>
  <c r="V67" i="1" s="1"/>
  <c r="J8" i="1"/>
  <c r="K8" i="1" s="1"/>
  <c r="L8" i="1" s="1"/>
  <c r="U8" i="1"/>
  <c r="J64" i="1"/>
  <c r="K64" i="1" s="1"/>
  <c r="L64" i="1" s="1"/>
  <c r="U64" i="1"/>
  <c r="V64" i="1" s="1"/>
  <c r="W64" i="1" s="1"/>
  <c r="X64" i="1" s="1"/>
  <c r="J45" i="1"/>
  <c r="K45" i="1" s="1"/>
  <c r="L45" i="1" s="1"/>
  <c r="U45" i="1"/>
  <c r="V45" i="1" s="1"/>
  <c r="J44" i="1"/>
  <c r="K44" i="1" s="1"/>
  <c r="L44" i="1" s="1"/>
  <c r="U44" i="1"/>
  <c r="V44" i="1" s="1"/>
  <c r="J98" i="1"/>
  <c r="K98" i="1" s="1"/>
  <c r="L98" i="1" s="1"/>
  <c r="U98" i="1"/>
  <c r="V98" i="1" s="1"/>
  <c r="W98" i="1" s="1"/>
  <c r="J65" i="1"/>
  <c r="K65" i="1" s="1"/>
  <c r="L65" i="1" s="1"/>
  <c r="U65" i="1"/>
  <c r="V65" i="1" s="1"/>
  <c r="J74" i="1"/>
  <c r="K74" i="1" s="1"/>
  <c r="L74" i="1" s="1"/>
  <c r="U74" i="1"/>
  <c r="V74" i="1" s="1"/>
  <c r="J11" i="1"/>
  <c r="K11" i="1" s="1"/>
  <c r="L11" i="1" s="1"/>
  <c r="U11" i="1"/>
  <c r="V11" i="1" s="1"/>
  <c r="J81" i="1"/>
  <c r="K81" i="1" s="1"/>
  <c r="L81" i="1" s="1"/>
  <c r="U81" i="1"/>
  <c r="V81" i="1" s="1"/>
  <c r="J42" i="1"/>
  <c r="K42" i="1" s="1"/>
  <c r="L42" i="1" s="1"/>
  <c r="U42" i="1"/>
  <c r="V42" i="1" s="1"/>
  <c r="J21" i="1"/>
  <c r="K21" i="1" s="1"/>
  <c r="L21" i="1" s="1"/>
  <c r="U21" i="1"/>
  <c r="V21" i="1" s="1"/>
  <c r="W21" i="1" s="1"/>
  <c r="J71" i="1"/>
  <c r="K71" i="1" s="1"/>
  <c r="L71" i="1" s="1"/>
  <c r="U71" i="1"/>
  <c r="V71" i="1" s="1"/>
  <c r="J82" i="1"/>
  <c r="K82" i="1" s="1"/>
  <c r="L82" i="1" s="1"/>
  <c r="U82" i="1"/>
  <c r="V82" i="1" s="1"/>
  <c r="J54" i="1"/>
  <c r="K54" i="1" s="1"/>
  <c r="L54" i="1" s="1"/>
  <c r="U54" i="1"/>
  <c r="V54" i="1" s="1"/>
  <c r="W54" i="1" s="1"/>
  <c r="J59" i="1"/>
  <c r="K59" i="1" s="1"/>
  <c r="L59" i="1" s="1"/>
  <c r="U59" i="1"/>
  <c r="V59" i="1" s="1"/>
  <c r="J43" i="1"/>
  <c r="K43" i="1" s="1"/>
  <c r="L43" i="1" s="1"/>
  <c r="U43" i="1"/>
  <c r="V43" i="1" s="1"/>
  <c r="J70" i="1"/>
  <c r="K70" i="1" s="1"/>
  <c r="L70" i="1" s="1"/>
  <c r="U70" i="1"/>
  <c r="V70" i="1" s="1"/>
  <c r="W70" i="1" s="1"/>
  <c r="J79" i="1"/>
  <c r="K79" i="1" s="1"/>
  <c r="L79" i="1" s="1"/>
  <c r="U79" i="1"/>
  <c r="V79" i="1" s="1"/>
  <c r="J28" i="1"/>
  <c r="K28" i="1" s="1"/>
  <c r="L28" i="1" s="1"/>
  <c r="U28" i="1"/>
  <c r="V28" i="1" s="1"/>
  <c r="J19" i="1"/>
  <c r="K19" i="1" s="1"/>
  <c r="L19" i="1" s="1"/>
  <c r="U19" i="1"/>
  <c r="V19" i="1" s="1"/>
  <c r="W19" i="1" s="1"/>
  <c r="J57" i="1"/>
  <c r="K57" i="1" s="1"/>
  <c r="L57" i="1" s="1"/>
  <c r="U57" i="1"/>
  <c r="V57" i="1" s="1"/>
  <c r="J13" i="1"/>
  <c r="K13" i="1" s="1"/>
  <c r="L13" i="1" s="1"/>
  <c r="U13" i="1"/>
  <c r="V13" i="1" s="1"/>
  <c r="J49" i="1"/>
  <c r="K49" i="1" s="1"/>
  <c r="L49" i="1" s="1"/>
  <c r="U49" i="1"/>
  <c r="V49" i="1" s="1"/>
  <c r="W49" i="1" s="1"/>
  <c r="J63" i="1"/>
  <c r="K63" i="1" s="1"/>
  <c r="L63" i="1" s="1"/>
  <c r="U63" i="1"/>
  <c r="V63" i="1" s="1"/>
  <c r="J52" i="1"/>
  <c r="K52" i="1" s="1"/>
  <c r="L52" i="1" s="1"/>
  <c r="U52" i="1"/>
  <c r="V52" i="1" s="1"/>
  <c r="J101" i="1"/>
  <c r="U101" i="1"/>
  <c r="V101" i="1" s="1"/>
  <c r="W101" i="1" s="1"/>
  <c r="J29" i="1"/>
  <c r="K29" i="1" s="1"/>
  <c r="L29" i="1" s="1"/>
  <c r="U29" i="1"/>
  <c r="V29" i="1" s="1"/>
  <c r="J99" i="1"/>
  <c r="K99" i="1" s="1"/>
  <c r="L99" i="1" s="1"/>
  <c r="U99" i="1"/>
  <c r="V99" i="1" s="1"/>
  <c r="J10" i="1"/>
  <c r="K10" i="1" s="1"/>
  <c r="L10" i="1" s="1"/>
  <c r="U10" i="1"/>
  <c r="V10" i="1" s="1"/>
  <c r="W10" i="1" s="1"/>
  <c r="J17" i="1"/>
  <c r="K17" i="1" s="1"/>
  <c r="L17" i="1" s="1"/>
  <c r="U17" i="1"/>
  <c r="V17" i="1" s="1"/>
  <c r="J25" i="1"/>
  <c r="K25" i="1" s="1"/>
  <c r="L25" i="1" s="1"/>
  <c r="U25" i="1"/>
  <c r="V25" i="1" s="1"/>
  <c r="J83" i="1"/>
  <c r="K83" i="1" s="1"/>
  <c r="L83" i="1" s="1"/>
  <c r="U83" i="1"/>
  <c r="V83" i="1" s="1"/>
  <c r="W83" i="1" s="1"/>
  <c r="J95" i="1"/>
  <c r="K95" i="1" s="1"/>
  <c r="L95" i="1" s="1"/>
  <c r="U95" i="1"/>
  <c r="V95" i="1" s="1"/>
  <c r="J60" i="1"/>
  <c r="K60" i="1" s="1"/>
  <c r="L60" i="1" s="1"/>
  <c r="U60" i="1"/>
  <c r="V60" i="1" s="1"/>
  <c r="J23" i="1"/>
  <c r="K23" i="1" s="1"/>
  <c r="L23" i="1" s="1"/>
  <c r="U23" i="1"/>
  <c r="V23" i="1" s="1"/>
  <c r="W23" i="1" s="1"/>
  <c r="J107" i="1"/>
  <c r="K107" i="1" s="1"/>
  <c r="L107" i="1" s="1"/>
  <c r="U107" i="1"/>
  <c r="V107" i="1" s="1"/>
  <c r="J47" i="1"/>
  <c r="K47" i="1" s="1"/>
  <c r="L47" i="1" s="1"/>
  <c r="U47" i="1"/>
  <c r="V47" i="1" s="1"/>
  <c r="J87" i="1"/>
  <c r="K87" i="1" s="1"/>
  <c r="L87" i="1" s="1"/>
  <c r="U87" i="1"/>
  <c r="V87" i="1" s="1"/>
  <c r="W87" i="1" s="1"/>
  <c r="X87" i="1" s="1"/>
  <c r="J53" i="1"/>
  <c r="K53" i="1" s="1"/>
  <c r="L53" i="1" s="1"/>
  <c r="U53" i="1"/>
  <c r="V53" i="1" s="1"/>
  <c r="J58" i="1"/>
  <c r="K58" i="1" s="1"/>
  <c r="L58" i="1" s="1"/>
  <c r="U58" i="1"/>
  <c r="V58" i="1" s="1"/>
  <c r="J78" i="1"/>
  <c r="K78" i="1" s="1"/>
  <c r="L78" i="1" s="1"/>
  <c r="U78" i="1"/>
  <c r="V78" i="1" s="1"/>
  <c r="W78" i="1" s="1"/>
  <c r="X78" i="1" s="1"/>
  <c r="J18" i="1"/>
  <c r="K18" i="1" s="1"/>
  <c r="L18" i="1" s="1"/>
  <c r="U18" i="1"/>
  <c r="V18" i="1" s="1"/>
  <c r="J48" i="1"/>
  <c r="K48" i="1" s="1"/>
  <c r="L48" i="1" s="1"/>
  <c r="U48" i="1"/>
  <c r="V48" i="1" s="1"/>
  <c r="J84" i="1"/>
  <c r="K84" i="1" s="1"/>
  <c r="L84" i="1" s="1"/>
  <c r="U84" i="1"/>
  <c r="V84" i="1" s="1"/>
  <c r="W84" i="1" s="1"/>
  <c r="J93" i="1"/>
  <c r="K93" i="1" s="1"/>
  <c r="L93" i="1" s="1"/>
  <c r="U93" i="1"/>
  <c r="V93" i="1" s="1"/>
  <c r="J86" i="1"/>
  <c r="K86" i="1" s="1"/>
  <c r="L86" i="1" s="1"/>
  <c r="U86" i="1"/>
  <c r="V86" i="1" s="1"/>
  <c r="N43" i="2"/>
  <c r="G48" i="2"/>
  <c r="N48" i="2" s="1"/>
  <c r="N49" i="2" s="1"/>
  <c r="N50" i="2" s="1"/>
  <c r="N47" i="2"/>
  <c r="G53" i="2"/>
  <c r="N19" i="2"/>
  <c r="B53" i="2"/>
  <c r="N42" i="2"/>
  <c r="N44" i="2" s="1"/>
  <c r="N36" i="2"/>
  <c r="Q85" i="1"/>
  <c r="R85" i="1" s="1"/>
  <c r="S85" i="1" s="1"/>
  <c r="M85" i="1"/>
  <c r="N85" i="1" s="1"/>
  <c r="O85" i="1" s="1"/>
  <c r="Q76" i="1"/>
  <c r="R76" i="1" s="1"/>
  <c r="S76" i="1" s="1"/>
  <c r="M76" i="1"/>
  <c r="N76" i="1" s="1"/>
  <c r="O76" i="1" s="1"/>
  <c r="M59" i="1"/>
  <c r="N59" i="1" s="1"/>
  <c r="O59" i="1" s="1"/>
  <c r="Q59" i="1"/>
  <c r="R59" i="1" s="1"/>
  <c r="S59" i="1" s="1"/>
  <c r="Q27" i="1"/>
  <c r="R27" i="1" s="1"/>
  <c r="S27" i="1" s="1"/>
  <c r="M27" i="1"/>
  <c r="N27" i="1" s="1"/>
  <c r="O27" i="1" s="1"/>
  <c r="Q102" i="1"/>
  <c r="R102" i="1" s="1"/>
  <c r="S102" i="1" s="1"/>
  <c r="M102" i="1"/>
  <c r="N102" i="1" s="1"/>
  <c r="O102" i="1" s="1"/>
  <c r="Q12" i="1"/>
  <c r="R12" i="1" s="1"/>
  <c r="S12" i="1" s="1"/>
  <c r="M12" i="1"/>
  <c r="N12" i="1" s="1"/>
  <c r="O12" i="1" s="1"/>
  <c r="M54" i="1"/>
  <c r="N54" i="1" s="1"/>
  <c r="Q54" i="1"/>
  <c r="R54" i="1" s="1"/>
  <c r="S54" i="1" s="1"/>
  <c r="Q84" i="1"/>
  <c r="R84" i="1" s="1"/>
  <c r="S84" i="1" s="1"/>
  <c r="M84" i="1"/>
  <c r="N84" i="1" s="1"/>
  <c r="O84" i="1" s="1"/>
  <c r="Q25" i="1"/>
  <c r="R25" i="1" s="1"/>
  <c r="S25" i="1" s="1"/>
  <c r="M25" i="1"/>
  <c r="Q37" i="1"/>
  <c r="R37" i="1" s="1"/>
  <c r="S37" i="1" s="1"/>
  <c r="M37" i="1"/>
  <c r="N37" i="1" s="1"/>
  <c r="O37" i="1" s="1"/>
  <c r="Q61" i="1"/>
  <c r="R61" i="1" s="1"/>
  <c r="S61" i="1" s="1"/>
  <c r="M61" i="1"/>
  <c r="N61" i="1" s="1"/>
  <c r="O61" i="1" s="1"/>
  <c r="Q60" i="1"/>
  <c r="R60" i="1" s="1"/>
  <c r="S60" i="1" s="1"/>
  <c r="M60" i="1"/>
  <c r="N60" i="1" s="1"/>
  <c r="O60" i="1" s="1"/>
  <c r="Q38" i="1"/>
  <c r="R38" i="1" s="1"/>
  <c r="S38" i="1" s="1"/>
  <c r="M38" i="1"/>
  <c r="N38" i="1" s="1"/>
  <c r="O38" i="1" s="1"/>
  <c r="Q20" i="1"/>
  <c r="R20" i="1" s="1"/>
  <c r="S20" i="1" s="1"/>
  <c r="M20" i="1"/>
  <c r="N20" i="1" s="1"/>
  <c r="O20" i="1" s="1"/>
  <c r="Q18" i="1"/>
  <c r="R18" i="1" s="1"/>
  <c r="S18" i="1" s="1"/>
  <c r="M18" i="1"/>
  <c r="N18" i="1" s="1"/>
  <c r="O18" i="1" s="1"/>
  <c r="Q74" i="1"/>
  <c r="R74" i="1" s="1"/>
  <c r="S74" i="1" s="1"/>
  <c r="M74" i="1"/>
  <c r="N74" i="1" s="1"/>
  <c r="O74" i="1" s="1"/>
  <c r="M34" i="1"/>
  <c r="N34" i="1" s="1"/>
  <c r="Q34" i="1"/>
  <c r="R34" i="1" s="1"/>
  <c r="M96" i="1"/>
  <c r="N96" i="1" s="1"/>
  <c r="O96" i="1" s="1"/>
  <c r="Q96" i="1"/>
  <c r="R96" i="1" s="1"/>
  <c r="S96" i="1" s="1"/>
  <c r="Q106" i="1"/>
  <c r="R106" i="1" s="1"/>
  <c r="S106" i="1" s="1"/>
  <c r="M106" i="1"/>
  <c r="N106" i="1" s="1"/>
  <c r="O106" i="1" s="1"/>
  <c r="M13" i="1"/>
  <c r="N13" i="1" s="1"/>
  <c r="O13" i="1" s="1"/>
  <c r="Q13" i="1"/>
  <c r="R13" i="1" s="1"/>
  <c r="S13" i="1" s="1"/>
  <c r="Q81" i="1"/>
  <c r="R81" i="1" s="1"/>
  <c r="S81" i="1" s="1"/>
  <c r="M81" i="1"/>
  <c r="N81" i="1" s="1"/>
  <c r="O81" i="1" s="1"/>
  <c r="Q99" i="1"/>
  <c r="R99" i="1" s="1"/>
  <c r="M99" i="1"/>
  <c r="N99" i="1" s="1"/>
  <c r="Q35" i="1"/>
  <c r="R35" i="1" s="1"/>
  <c r="S35" i="1" s="1"/>
  <c r="M35" i="1"/>
  <c r="N35" i="1" s="1"/>
  <c r="Q14" i="1"/>
  <c r="R14" i="1" s="1"/>
  <c r="S14" i="1" s="1"/>
  <c r="M14" i="1"/>
  <c r="Q79" i="1"/>
  <c r="R79" i="1" s="1"/>
  <c r="M79" i="1"/>
  <c r="N79" i="1" s="1"/>
  <c r="Q49" i="1"/>
  <c r="R49" i="1" s="1"/>
  <c r="S49" i="1" s="1"/>
  <c r="M49" i="1"/>
  <c r="N49" i="1" s="1"/>
  <c r="O49" i="1" s="1"/>
  <c r="M77" i="1"/>
  <c r="N77" i="1" s="1"/>
  <c r="Q77" i="1"/>
  <c r="R77" i="1" s="1"/>
  <c r="S77" i="1" s="1"/>
  <c r="Q64" i="1"/>
  <c r="R64" i="1" s="1"/>
  <c r="S64" i="1" s="1"/>
  <c r="M64" i="1"/>
  <c r="N64" i="1" s="1"/>
  <c r="Q93" i="1"/>
  <c r="R93" i="1" s="1"/>
  <c r="S93" i="1" s="1"/>
  <c r="M93" i="1"/>
  <c r="N93" i="1" s="1"/>
  <c r="O93" i="1" s="1"/>
  <c r="Q70" i="1"/>
  <c r="R70" i="1" s="1"/>
  <c r="S70" i="1" s="1"/>
  <c r="M70" i="1"/>
  <c r="N70" i="1" s="1"/>
  <c r="O70" i="1" s="1"/>
  <c r="M53" i="1"/>
  <c r="N53" i="1" s="1"/>
  <c r="O53" i="1" s="1"/>
  <c r="Q53" i="1"/>
  <c r="R53" i="1" s="1"/>
  <c r="S53" i="1" s="1"/>
  <c r="Q17" i="1"/>
  <c r="R17" i="1" s="1"/>
  <c r="S17" i="1" s="1"/>
  <c r="M17" i="1"/>
  <c r="N17" i="1" s="1"/>
  <c r="O17" i="1" s="1"/>
  <c r="Q94" i="1"/>
  <c r="R94" i="1" s="1"/>
  <c r="S94" i="1" s="1"/>
  <c r="M94" i="1"/>
  <c r="N94" i="1" s="1"/>
  <c r="O94" i="1" s="1"/>
  <c r="M36" i="1"/>
  <c r="N36" i="1" s="1"/>
  <c r="O36" i="1" s="1"/>
  <c r="Q36" i="1"/>
  <c r="R36" i="1" s="1"/>
  <c r="S36" i="1" s="1"/>
  <c r="Q90" i="1"/>
  <c r="R90" i="1" s="1"/>
  <c r="M90" i="1"/>
  <c r="N90" i="1" s="1"/>
  <c r="Q107" i="1"/>
  <c r="R107" i="1" s="1"/>
  <c r="S107" i="1" s="1"/>
  <c r="M107" i="1"/>
  <c r="N107" i="1" s="1"/>
  <c r="O107" i="1" s="1"/>
  <c r="Q75" i="1"/>
  <c r="R75" i="1" s="1"/>
  <c r="S75" i="1" s="1"/>
  <c r="M75" i="1"/>
  <c r="N75" i="1" s="1"/>
  <c r="O75" i="1" s="1"/>
  <c r="Q66" i="1"/>
  <c r="R66" i="1" s="1"/>
  <c r="S66" i="1" s="1"/>
  <c r="M66" i="1"/>
  <c r="N66" i="1" s="1"/>
  <c r="O66" i="1" s="1"/>
  <c r="Q55" i="1"/>
  <c r="R55" i="1" s="1"/>
  <c r="M55" i="1"/>
  <c r="N55" i="1" s="1"/>
  <c r="M21" i="1"/>
  <c r="N21" i="1" s="1"/>
  <c r="O21" i="1" s="1"/>
  <c r="Q21" i="1"/>
  <c r="R21" i="1" s="1"/>
  <c r="S21" i="1" s="1"/>
  <c r="M8" i="1"/>
  <c r="N8" i="1" s="1"/>
  <c r="Q8" i="1"/>
  <c r="R8" i="1" s="1"/>
  <c r="M24" i="1"/>
  <c r="Q24" i="1"/>
  <c r="R24" i="1" s="1"/>
  <c r="S24" i="1" s="1"/>
  <c r="M42" i="1"/>
  <c r="N42" i="1" s="1"/>
  <c r="O42" i="1" s="1"/>
  <c r="Q42" i="1"/>
  <c r="R42" i="1" s="1"/>
  <c r="S42" i="1" s="1"/>
  <c r="Q43" i="1"/>
  <c r="R43" i="1" s="1"/>
  <c r="S43" i="1" s="1"/>
  <c r="M43" i="1"/>
  <c r="N43" i="1" s="1"/>
  <c r="O43" i="1" s="1"/>
  <c r="Q69" i="1"/>
  <c r="R69" i="1" s="1"/>
  <c r="S69" i="1" s="1"/>
  <c r="M69" i="1"/>
  <c r="N69" i="1" s="1"/>
  <c r="O69" i="1" s="1"/>
  <c r="Q56" i="1"/>
  <c r="R56" i="1" s="1"/>
  <c r="S56" i="1" s="1"/>
  <c r="M56" i="1"/>
  <c r="N56" i="1" s="1"/>
  <c r="O56" i="1" s="1"/>
  <c r="Q44" i="1"/>
  <c r="R44" i="1" s="1"/>
  <c r="S44" i="1" s="1"/>
  <c r="M44" i="1"/>
  <c r="N44" i="1" s="1"/>
  <c r="O44" i="1" s="1"/>
  <c r="Q92" i="1"/>
  <c r="R92" i="1" s="1"/>
  <c r="S92" i="1" s="1"/>
  <c r="M92" i="1"/>
  <c r="N92" i="1" s="1"/>
  <c r="O92" i="1" s="1"/>
  <c r="Q80" i="1"/>
  <c r="R80" i="1" s="1"/>
  <c r="S80" i="1" s="1"/>
  <c r="M80" i="1"/>
  <c r="N80" i="1" s="1"/>
  <c r="O80" i="1" s="1"/>
  <c r="Q48" i="1"/>
  <c r="R48" i="1" s="1"/>
  <c r="S48" i="1" s="1"/>
  <c r="M48" i="1"/>
  <c r="N48" i="1" s="1"/>
  <c r="O48" i="1" s="1"/>
  <c r="M11" i="1"/>
  <c r="N11" i="1" s="1"/>
  <c r="O11" i="1" s="1"/>
  <c r="Q11" i="1"/>
  <c r="R11" i="1" s="1"/>
  <c r="S11" i="1" s="1"/>
  <c r="Q105" i="1"/>
  <c r="R105" i="1" s="1"/>
  <c r="S105" i="1" s="1"/>
  <c r="M105" i="1"/>
  <c r="N105" i="1" s="1"/>
  <c r="O105" i="1" s="1"/>
  <c r="Q83" i="1"/>
  <c r="R83" i="1" s="1"/>
  <c r="S83" i="1" s="1"/>
  <c r="M83" i="1"/>
  <c r="N83" i="1" s="1"/>
  <c r="O83" i="1" s="1"/>
  <c r="Q91" i="1"/>
  <c r="R91" i="1" s="1"/>
  <c r="S91" i="1" s="1"/>
  <c r="M91" i="1"/>
  <c r="N91" i="1" s="1"/>
  <c r="O91" i="1" s="1"/>
  <c r="Q103" i="1"/>
  <c r="R103" i="1" s="1"/>
  <c r="S103" i="1" s="1"/>
  <c r="M103" i="1"/>
  <c r="N103" i="1" s="1"/>
  <c r="O103" i="1" s="1"/>
  <c r="M10" i="1"/>
  <c r="N10" i="1" s="1"/>
  <c r="O10" i="1" s="1"/>
  <c r="Q10" i="1"/>
  <c r="R10" i="1" s="1"/>
  <c r="S10" i="1" s="1"/>
  <c r="M40" i="1"/>
  <c r="N40" i="1" s="1"/>
  <c r="Q40" i="1"/>
  <c r="R40" i="1" s="1"/>
  <c r="Q89" i="1"/>
  <c r="R89" i="1" s="1"/>
  <c r="S89" i="1" s="1"/>
  <c r="M89" i="1"/>
  <c r="N89" i="1" s="1"/>
  <c r="O89" i="1" s="1"/>
  <c r="M28" i="1"/>
  <c r="N28" i="1" s="1"/>
  <c r="O28" i="1" s="1"/>
  <c r="Q28" i="1"/>
  <c r="R28" i="1" s="1"/>
  <c r="S28" i="1" s="1"/>
  <c r="Q97" i="1"/>
  <c r="R97" i="1" s="1"/>
  <c r="S97" i="1" s="1"/>
  <c r="M97" i="1"/>
  <c r="N97" i="1" s="1"/>
  <c r="O97" i="1" s="1"/>
  <c r="Q73" i="1"/>
  <c r="R73" i="1" s="1"/>
  <c r="S73" i="1" s="1"/>
  <c r="M73" i="1"/>
  <c r="N73" i="1" s="1"/>
  <c r="O73" i="1" s="1"/>
  <c r="Q30" i="1"/>
  <c r="R30" i="1" s="1"/>
  <c r="S30" i="1" s="1"/>
  <c r="M30" i="1"/>
  <c r="N30" i="1" s="1"/>
  <c r="O30" i="1" s="1"/>
  <c r="M50" i="1"/>
  <c r="N50" i="1" s="1"/>
  <c r="O50" i="1" s="1"/>
  <c r="Q50" i="1"/>
  <c r="R50" i="1" s="1"/>
  <c r="S50" i="1" s="1"/>
  <c r="Q47" i="1"/>
  <c r="R47" i="1" s="1"/>
  <c r="S47" i="1" s="1"/>
  <c r="M47" i="1"/>
  <c r="N47" i="1" s="1"/>
  <c r="O47" i="1" s="1"/>
  <c r="Q88" i="1"/>
  <c r="R88" i="1" s="1"/>
  <c r="S88" i="1" s="1"/>
  <c r="M88" i="1"/>
  <c r="N88" i="1" s="1"/>
  <c r="O88" i="1" s="1"/>
  <c r="M82" i="1"/>
  <c r="N82" i="1" s="1"/>
  <c r="O82" i="1" s="1"/>
  <c r="Q82" i="1"/>
  <c r="R82" i="1" s="1"/>
  <c r="S82" i="1" s="1"/>
  <c r="Q72" i="1"/>
  <c r="R72" i="1" s="1"/>
  <c r="S72" i="1" s="1"/>
  <c r="M72" i="1"/>
  <c r="N72" i="1" s="1"/>
  <c r="O72" i="1" s="1"/>
  <c r="M58" i="1"/>
  <c r="N58" i="1" s="1"/>
  <c r="O58" i="1" s="1"/>
  <c r="Q58" i="1"/>
  <c r="R58" i="1" s="1"/>
  <c r="S58" i="1" s="1"/>
  <c r="Q29" i="1"/>
  <c r="R29" i="1" s="1"/>
  <c r="S29" i="1" s="1"/>
  <c r="M29" i="1"/>
  <c r="N29" i="1" s="1"/>
  <c r="O29" i="1" s="1"/>
  <c r="Q67" i="1"/>
  <c r="R67" i="1" s="1"/>
  <c r="S67" i="1" s="1"/>
  <c r="M67" i="1"/>
  <c r="N67" i="1" s="1"/>
  <c r="Q71" i="1"/>
  <c r="R71" i="1" s="1"/>
  <c r="S71" i="1" s="1"/>
  <c r="M71" i="1"/>
  <c r="N71" i="1" s="1"/>
  <c r="O71" i="1" s="1"/>
  <c r="Q62" i="1"/>
  <c r="R62" i="1" s="1"/>
  <c r="S62" i="1" s="1"/>
  <c r="M62" i="1"/>
  <c r="N62" i="1" s="1"/>
  <c r="O62" i="1" s="1"/>
  <c r="Q87" i="1"/>
  <c r="R87" i="1" s="1"/>
  <c r="M87" i="1"/>
  <c r="N87" i="1" s="1"/>
  <c r="Q45" i="1"/>
  <c r="R45" i="1" s="1"/>
  <c r="S45" i="1" s="1"/>
  <c r="M45" i="1"/>
  <c r="N45" i="1" s="1"/>
  <c r="O45" i="1" s="1"/>
  <c r="Q15" i="1"/>
  <c r="R15" i="1" s="1"/>
  <c r="S15" i="1" s="1"/>
  <c r="M15" i="1"/>
  <c r="N15" i="1" s="1"/>
  <c r="M86" i="1"/>
  <c r="N86" i="1" s="1"/>
  <c r="O86" i="1" s="1"/>
  <c r="Q86" i="1"/>
  <c r="R86" i="1" s="1"/>
  <c r="S86" i="1" s="1"/>
  <c r="Q51" i="1"/>
  <c r="R51" i="1" s="1"/>
  <c r="S51" i="1" s="1"/>
  <c r="M51" i="1"/>
  <c r="Q23" i="1"/>
  <c r="M23" i="1"/>
  <c r="Q52" i="1"/>
  <c r="R52" i="1" s="1"/>
  <c r="S52" i="1" s="1"/>
  <c r="M52" i="1"/>
  <c r="N52" i="1" s="1"/>
  <c r="O52" i="1" s="1"/>
  <c r="M16" i="1"/>
  <c r="Q16" i="1"/>
  <c r="R16" i="1" s="1"/>
  <c r="S16" i="1" s="1"/>
  <c r="Q57" i="1"/>
  <c r="R57" i="1" s="1"/>
  <c r="S57" i="1" s="1"/>
  <c r="M57" i="1"/>
  <c r="N57" i="1" s="1"/>
  <c r="O57" i="1" s="1"/>
  <c r="Q9" i="1"/>
  <c r="M9" i="1"/>
  <c r="Q22" i="1"/>
  <c r="M22" i="1"/>
  <c r="N22" i="1" s="1"/>
  <c r="O22" i="1" s="1"/>
  <c r="M100" i="1"/>
  <c r="N100" i="1" s="1"/>
  <c r="O100" i="1" s="1"/>
  <c r="Q100" i="1"/>
  <c r="R100" i="1" s="1"/>
  <c r="S100" i="1" s="1"/>
  <c r="M63" i="1"/>
  <c r="N63" i="1" s="1"/>
  <c r="O63" i="1" s="1"/>
  <c r="Q63" i="1"/>
  <c r="R63" i="1" s="1"/>
  <c r="S63" i="1" s="1"/>
  <c r="Q98" i="1"/>
  <c r="R98" i="1" s="1"/>
  <c r="S98" i="1" s="1"/>
  <c r="M98" i="1"/>
  <c r="N98" i="1" s="1"/>
  <c r="O98" i="1" s="1"/>
  <c r="Q19" i="1"/>
  <c r="R19" i="1" s="1"/>
  <c r="S19" i="1" s="1"/>
  <c r="M19" i="1"/>
  <c r="N19" i="1" s="1"/>
  <c r="O19" i="1" s="1"/>
  <c r="M41" i="1"/>
  <c r="N41" i="1" s="1"/>
  <c r="O41" i="1" s="1"/>
  <c r="Q41" i="1"/>
  <c r="R41" i="1" s="1"/>
  <c r="S41" i="1" s="1"/>
  <c r="M68" i="1"/>
  <c r="N68" i="1" s="1"/>
  <c r="O68" i="1" s="1"/>
  <c r="Q68" i="1"/>
  <c r="R68" i="1" s="1"/>
  <c r="Q26" i="1"/>
  <c r="R26" i="1" s="1"/>
  <c r="S26" i="1" s="1"/>
  <c r="M26" i="1"/>
  <c r="M95" i="1"/>
  <c r="N95" i="1" s="1"/>
  <c r="O95" i="1" s="1"/>
  <c r="Q95" i="1"/>
  <c r="R95" i="1" s="1"/>
  <c r="S95" i="1" s="1"/>
  <c r="M46" i="1"/>
  <c r="N46" i="1" s="1"/>
  <c r="Q46" i="1"/>
  <c r="R46" i="1" s="1"/>
  <c r="Q39" i="1"/>
  <c r="R39" i="1" s="1"/>
  <c r="S39" i="1" s="1"/>
  <c r="M39" i="1"/>
  <c r="N39" i="1" s="1"/>
  <c r="O39" i="1" s="1"/>
  <c r="Q78" i="1"/>
  <c r="R78" i="1" s="1"/>
  <c r="M78" i="1"/>
  <c r="N78" i="1" s="1"/>
  <c r="Q65" i="1"/>
  <c r="R65" i="1" s="1"/>
  <c r="S65" i="1" s="1"/>
  <c r="M65" i="1"/>
  <c r="N65" i="1" s="1"/>
  <c r="O65" i="1" s="1"/>
  <c r="M104" i="1"/>
  <c r="N104" i="1" s="1"/>
  <c r="O104" i="1" s="1"/>
  <c r="Q104" i="1"/>
  <c r="R104" i="1" s="1"/>
  <c r="S104" i="1" s="1"/>
  <c r="W41" i="1" l="1"/>
  <c r="W11" i="1"/>
  <c r="W86" i="1"/>
  <c r="W48" i="1"/>
  <c r="W58" i="1"/>
  <c r="W47" i="1"/>
  <c r="W60" i="1"/>
  <c r="W25" i="1"/>
  <c r="W99" i="1"/>
  <c r="X99" i="1" s="1"/>
  <c r="W52" i="1"/>
  <c r="W13" i="1"/>
  <c r="W28" i="1"/>
  <c r="W43" i="1"/>
  <c r="W82" i="1"/>
  <c r="W42" i="1"/>
  <c r="W74" i="1"/>
  <c r="W44" i="1"/>
  <c r="U9" i="1"/>
  <c r="V9" i="1" s="1"/>
  <c r="V8" i="1"/>
  <c r="W8" i="1" s="1"/>
  <c r="W46" i="1"/>
  <c r="X46" i="1" s="1"/>
  <c r="W77" i="1"/>
  <c r="W56" i="1"/>
  <c r="W92" i="1"/>
  <c r="W40" i="1"/>
  <c r="X40" i="1" s="1"/>
  <c r="W51" i="1"/>
  <c r="W105" i="1"/>
  <c r="W100" i="1"/>
  <c r="W104" i="1"/>
  <c r="W15" i="1"/>
  <c r="W80" i="1"/>
  <c r="W91" i="1"/>
  <c r="W50" i="1"/>
  <c r="W61" i="1"/>
  <c r="W75" i="1"/>
  <c r="W93" i="1"/>
  <c r="W18" i="1"/>
  <c r="W53" i="1"/>
  <c r="W107" i="1"/>
  <c r="W95" i="1"/>
  <c r="W17" i="1"/>
  <c r="W29" i="1"/>
  <c r="W63" i="1"/>
  <c r="W57" i="1"/>
  <c r="W79" i="1"/>
  <c r="X79" i="1" s="1"/>
  <c r="W59" i="1"/>
  <c r="W71" i="1"/>
  <c r="W81" i="1"/>
  <c r="W65" i="1"/>
  <c r="W45" i="1"/>
  <c r="W67" i="1"/>
  <c r="W66" i="1"/>
  <c r="W36" i="1"/>
  <c r="W72" i="1"/>
  <c r="W69" i="1"/>
  <c r="W94" i="1"/>
  <c r="W35" i="1"/>
  <c r="W24" i="1"/>
  <c r="W85" i="1"/>
  <c r="W14" i="1"/>
  <c r="W55" i="1"/>
  <c r="X55" i="1" s="1"/>
  <c r="W88" i="1"/>
  <c r="W20" i="1"/>
  <c r="W12" i="1"/>
  <c r="W96" i="1"/>
  <c r="W26" i="1"/>
  <c r="W90" i="1"/>
  <c r="X90" i="1" s="1"/>
  <c r="N53" i="2"/>
  <c r="P55" i="1"/>
  <c r="O55" i="1"/>
  <c r="O35" i="1"/>
  <c r="P35" i="1"/>
  <c r="T55" i="1"/>
  <c r="S55" i="1"/>
  <c r="O54" i="1"/>
  <c r="P54" i="1"/>
  <c r="T99" i="1"/>
  <c r="S99" i="1"/>
  <c r="P78" i="1"/>
  <c r="O78" i="1"/>
  <c r="S78" i="1"/>
  <c r="T78" i="1"/>
  <c r="P99" i="1"/>
  <c r="O99" i="1"/>
  <c r="P64" i="1"/>
  <c r="O64" i="1"/>
  <c r="P46" i="1"/>
  <c r="O46" i="1"/>
  <c r="N14" i="1"/>
  <c r="O14" i="1" s="1"/>
  <c r="O15" i="1"/>
  <c r="N16" i="1"/>
  <c r="O16" i="1" s="1"/>
  <c r="P77" i="1"/>
  <c r="O77" i="1"/>
  <c r="O67" i="1"/>
  <c r="P67" i="1"/>
  <c r="T46" i="1"/>
  <c r="S46" i="1"/>
  <c r="P90" i="1"/>
  <c r="O90" i="1"/>
  <c r="T90" i="1"/>
  <c r="S90" i="1"/>
  <c r="S68" i="1"/>
  <c r="P87" i="1"/>
  <c r="O87" i="1"/>
  <c r="T40" i="1"/>
  <c r="S40" i="1"/>
  <c r="S8" i="1"/>
  <c r="R9" i="1"/>
  <c r="S9" i="1" s="1"/>
  <c r="P79" i="1"/>
  <c r="O79" i="1"/>
  <c r="T34" i="1"/>
  <c r="S34" i="1"/>
  <c r="T87" i="1"/>
  <c r="S87" i="1"/>
  <c r="P40" i="1"/>
  <c r="O40" i="1"/>
  <c r="O8" i="1"/>
  <c r="N9" i="1"/>
  <c r="O9" i="1" s="1"/>
  <c r="T79" i="1"/>
  <c r="S79" i="1"/>
  <c r="P34" i="1"/>
  <c r="O34" i="1"/>
  <c r="W9" i="1" l="1"/>
  <c r="O113" i="1"/>
  <c r="O114" i="1" s="1"/>
  <c r="O31" i="1"/>
  <c r="O32" i="1" s="1"/>
  <c r="S113" i="1"/>
  <c r="S114" i="1" s="1"/>
  <c r="S31" i="1"/>
  <c r="S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Sharbono, Benjamin (UTC)</author>
  </authors>
  <commentList>
    <comment ref="B22" authorId="0" shapeId="0" xr:uid="{E70DC960-7EA9-46ED-8B01-2E492D71F08A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Current Tariff No. 7 shows $80.</t>
        </r>
      </text>
    </comment>
    <comment ref="N22" authorId="0" shapeId="0" xr:uid="{1F911127-7091-4685-8CC2-A438307667EC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proposed tariff shows $90</t>
        </r>
      </text>
    </comment>
    <comment ref="B41" authorId="0" shapeId="0" xr:uid="{B0F109DB-119E-4852-8331-61B96395B78F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was shown as 28.85. Tariff shows 28.92</t>
        </r>
      </text>
    </comment>
  </commentList>
</comments>
</file>

<file path=xl/sharedStrings.xml><?xml version="1.0" encoding="utf-8"?>
<sst xmlns="http://schemas.openxmlformats.org/spreadsheetml/2006/main" count="244" uniqueCount="196">
  <si>
    <t>Torre Refuse &amp; Recycling Tariff #7</t>
  </si>
  <si>
    <t>CONFIDENTIAL PER WAC 480-07-160</t>
  </si>
  <si>
    <t>Customer Price-Out</t>
  </si>
  <si>
    <t>12 Months ending 6/30/2022</t>
  </si>
  <si>
    <t>Projected</t>
  </si>
  <si>
    <t>Actual</t>
  </si>
  <si>
    <t>Disposal</t>
  </si>
  <si>
    <t>Operating</t>
  </si>
  <si>
    <t>Test Yr</t>
  </si>
  <si>
    <t>Annual</t>
  </si>
  <si>
    <t>Lbs</t>
  </si>
  <si>
    <t>Monthly</t>
  </si>
  <si>
    <t>Cost</t>
  </si>
  <si>
    <t xml:space="preserve">Cost </t>
  </si>
  <si>
    <t>Increase</t>
  </si>
  <si>
    <t>Proposed</t>
  </si>
  <si>
    <t>Revised</t>
  </si>
  <si>
    <t>Service</t>
  </si>
  <si>
    <t>Rate</t>
  </si>
  <si>
    <t>Revenue</t>
  </si>
  <si>
    <t>Units</t>
  </si>
  <si>
    <t>/Unit</t>
  </si>
  <si>
    <t>Per Lb</t>
  </si>
  <si>
    <t>Expense</t>
  </si>
  <si>
    <t>Per Unit</t>
  </si>
  <si>
    <t>Tariff</t>
  </si>
  <si>
    <t>Residential</t>
  </si>
  <si>
    <t>32 Gal EOW</t>
  </si>
  <si>
    <t>32 Gal Monthly</t>
  </si>
  <si>
    <t>32 Gal Weekly</t>
  </si>
  <si>
    <t>64 Gal EOW</t>
  </si>
  <si>
    <t>64 Gal Monthly</t>
  </si>
  <si>
    <t>64 Gal Weekly</t>
  </si>
  <si>
    <t>64G + 96G Wkly</t>
  </si>
  <si>
    <t>96 Gal EOW</t>
  </si>
  <si>
    <t>96 Gal Weekly</t>
  </si>
  <si>
    <t>CARRY OUT 5-25F</t>
  </si>
  <si>
    <t>Extra Bag</t>
  </si>
  <si>
    <t>Extra Can</t>
  </si>
  <si>
    <t>Lost Toter</t>
  </si>
  <si>
    <t>Redelivery</t>
  </si>
  <si>
    <t>Redelivery-Cart</t>
  </si>
  <si>
    <t>Return Trip- Attempt</t>
  </si>
  <si>
    <t>Special PU - 32 Gal</t>
  </si>
  <si>
    <t>Special PU - 64 Gal</t>
  </si>
  <si>
    <t>Special PU - 96 Gal</t>
  </si>
  <si>
    <t>Total Residential</t>
  </si>
  <si>
    <t>Commercial</t>
  </si>
  <si>
    <t>1 Yard Container Weekly</t>
  </si>
  <si>
    <t>1 Yd 1x/Month</t>
  </si>
  <si>
    <t>1 Yd EOW</t>
  </si>
  <si>
    <t>1 Yd Rental</t>
  </si>
  <si>
    <t>1 Yd Special PU</t>
  </si>
  <si>
    <t>1 Yd Temp Deliv</t>
  </si>
  <si>
    <t>1.5 Yard Container Weekly</t>
  </si>
  <si>
    <t>1.5 Yard Container1/Mo</t>
  </si>
  <si>
    <t>1.5 Yd Special PU</t>
  </si>
  <si>
    <t>1.5YD E-O-WK</t>
  </si>
  <si>
    <t>1.5YD RENT</t>
  </si>
  <si>
    <t>2 Yard Container 2x/Week</t>
  </si>
  <si>
    <t>2 Yard Container Weekly</t>
  </si>
  <si>
    <t>2 Yd EOW</t>
  </si>
  <si>
    <t>2 Yd Monthly</t>
  </si>
  <si>
    <t>2 Yd Rental</t>
  </si>
  <si>
    <t>2 Yd Special PU</t>
  </si>
  <si>
    <t>2 Yd Temp Deliv</t>
  </si>
  <si>
    <t>2 Yd Temp Haul</t>
  </si>
  <si>
    <t>2 Yd Temp Rent</t>
  </si>
  <si>
    <t>2 Yd Weekly</t>
  </si>
  <si>
    <t>3 Yard Container Weekly</t>
  </si>
  <si>
    <t>3 Yd EOW</t>
  </si>
  <si>
    <t>3 Yd Monthly</t>
  </si>
  <si>
    <t>3 Yd Rental</t>
  </si>
  <si>
    <t>3 Yd Special PU</t>
  </si>
  <si>
    <t>3 Yd Temp Deliv</t>
  </si>
  <si>
    <t>3 Yd Temp Haul</t>
  </si>
  <si>
    <t>3 Yd Temp Rent</t>
  </si>
  <si>
    <t>3 Yd Weekly</t>
  </si>
  <si>
    <t>32 Gal Commercial Wkly</t>
  </si>
  <si>
    <t>32 Gal Special</t>
  </si>
  <si>
    <t>4 Yard Container 2x/Week</t>
  </si>
  <si>
    <t>4 Yard Container Weekly</t>
  </si>
  <si>
    <t>4 Yd EOW</t>
  </si>
  <si>
    <t>4 Yd Monthly</t>
  </si>
  <si>
    <t>4 Yd Rent</t>
  </si>
  <si>
    <t>4 Yd Rental</t>
  </si>
  <si>
    <t>4 Yd Special PU</t>
  </si>
  <si>
    <t>4 Yd Temp Deliv</t>
  </si>
  <si>
    <t>4 Yd Temp Haul</t>
  </si>
  <si>
    <t>4 Yd Temp PU</t>
  </si>
  <si>
    <t>4 Yd Temp Rent</t>
  </si>
  <si>
    <t>4 Yd Weekly</t>
  </si>
  <si>
    <t>6 Yard Container Weekly</t>
  </si>
  <si>
    <t>6 Yd Compactor Wkly</t>
  </si>
  <si>
    <t>6 Yd EOW</t>
  </si>
  <si>
    <t>6 Yd Monthly</t>
  </si>
  <si>
    <t>6 Yd Rent</t>
  </si>
  <si>
    <t>6 Yd Special PU</t>
  </si>
  <si>
    <t>6 Yd Temp Deliv</t>
  </si>
  <si>
    <t>6 Yd Temp PU</t>
  </si>
  <si>
    <t>6 Yd Temp Rent</t>
  </si>
  <si>
    <t>64 Gal Commercial Wkly</t>
  </si>
  <si>
    <t>64 Gal Special PU</t>
  </si>
  <si>
    <t>8 Yard Container 2x/Week</t>
  </si>
  <si>
    <t>8 Yard Container Weekly</t>
  </si>
  <si>
    <t>8 YD EOW</t>
  </si>
  <si>
    <t>8 Yd Monthly</t>
  </si>
  <si>
    <t>8 Yd Rent</t>
  </si>
  <si>
    <t>8 Yd Special PU</t>
  </si>
  <si>
    <t>8 Yd Temp Deliv</t>
  </si>
  <si>
    <t>8 Yd Temp Haul</t>
  </si>
  <si>
    <t>8 Yd Temp PU</t>
  </si>
  <si>
    <t>8 Yd Temp Rent</t>
  </si>
  <si>
    <t>96 Gal Commercial Wkly</t>
  </si>
  <si>
    <t>96 Gal Special PU</t>
  </si>
  <si>
    <t>Drive-In</t>
  </si>
  <si>
    <t>GATE CHARGE</t>
  </si>
  <si>
    <t>GATE/OBSTRUCTION</t>
  </si>
  <si>
    <t>Install Container Lockbar</t>
  </si>
  <si>
    <t>LOCK/UNLOCK CHARGE</t>
  </si>
  <si>
    <t>Loose Material/Yd</t>
  </si>
  <si>
    <t>Overfilled Can</t>
  </si>
  <si>
    <t>Redelivery-Container</t>
  </si>
  <si>
    <t>Remove Container</t>
  </si>
  <si>
    <t>Restart</t>
  </si>
  <si>
    <t>Return Trip</t>
  </si>
  <si>
    <t>Total Commercial</t>
  </si>
  <si>
    <t>Rolloff</t>
  </si>
  <si>
    <t>20 Yard Box Haul</t>
  </si>
  <si>
    <t>20 Yard Compactor Haul</t>
  </si>
  <si>
    <t>20 Yard Temp Delivery</t>
  </si>
  <si>
    <t>20 Yard Temp Haul</t>
  </si>
  <si>
    <t>20 Yd Perm Rent</t>
  </si>
  <si>
    <t>20 Yd Temp Haul</t>
  </si>
  <si>
    <t>20 Yd Temp Rent</t>
  </si>
  <si>
    <t>30 Yard Box Haul</t>
  </si>
  <si>
    <t>30 Yard Compactor Haul</t>
  </si>
  <si>
    <t>30 Yard Temp Delivery</t>
  </si>
  <si>
    <t>30 Yard Temp Haul</t>
  </si>
  <si>
    <t>30 Yard Temp Rent</t>
  </si>
  <si>
    <t>30 Yd Perm Rental</t>
  </si>
  <si>
    <t>40 Yard Box Haul</t>
  </si>
  <si>
    <t>40 Yard Temp Delivery</t>
  </si>
  <si>
    <t>40 Yard Temp Haul</t>
  </si>
  <si>
    <t>40 Yd Perm Rent</t>
  </si>
  <si>
    <t>40 Yd Temp Rent</t>
  </si>
  <si>
    <t>64 Gal Special</t>
  </si>
  <si>
    <t>96 Gal Special</t>
  </si>
  <si>
    <t>Hourly Charge</t>
  </si>
  <si>
    <t>LID CHARGE</t>
  </si>
  <si>
    <t>LID CHARGE ROLL</t>
  </si>
  <si>
    <t>Lockbar</t>
  </si>
  <si>
    <t>MILEAGE</t>
  </si>
  <si>
    <t>Total Rolloff</t>
  </si>
  <si>
    <t>SPOKANE COUNTY DISPOSAL</t>
  </si>
  <si>
    <t>Stevens Co Tip Fee</t>
  </si>
  <si>
    <t>Valley Tfr - MSW</t>
  </si>
  <si>
    <t>Total Pass Through</t>
  </si>
  <si>
    <t>Other</t>
  </si>
  <si>
    <t>Late Fee</t>
  </si>
  <si>
    <t>Returned Payment Fee</t>
  </si>
  <si>
    <t>Total Other</t>
  </si>
  <si>
    <t>Fuel Surcharge</t>
  </si>
  <si>
    <t>Total</t>
  </si>
  <si>
    <t>Proj Lbs</t>
  </si>
  <si>
    <t>Proj Tons</t>
  </si>
  <si>
    <t>Actual Tons</t>
  </si>
  <si>
    <t>Ratio</t>
  </si>
  <si>
    <t>Pass Through Revenue</t>
  </si>
  <si>
    <t>Total Expense</t>
  </si>
  <si>
    <t>PF Adjustments:</t>
  </si>
  <si>
    <t>Route Expense/Lb</t>
  </si>
  <si>
    <t>Route Expense</t>
  </si>
  <si>
    <t>Route Tons</t>
  </si>
  <si>
    <t>Combined</t>
  </si>
  <si>
    <t>Route PF Adj</t>
  </si>
  <si>
    <t>Pass Through PF Adj</t>
  </si>
  <si>
    <t>Pro Forma Rate/Ton</t>
  </si>
  <si>
    <t>Pass Through Tons</t>
  </si>
  <si>
    <t>Test Year Rate/Ton</t>
  </si>
  <si>
    <t>Pass Through Expense</t>
  </si>
  <si>
    <t>Gl Expense</t>
  </si>
  <si>
    <t>Spokane County Transfer</t>
  </si>
  <si>
    <t>Stevens County Landfill</t>
  </si>
  <si>
    <t>Non-Redacted Version</t>
  </si>
  <si>
    <t>Disposal Fee Analysis</t>
  </si>
  <si>
    <t>1-1-2024 Rate</t>
  </si>
  <si>
    <t>Add'l Pro Forma Route Exp</t>
  </si>
  <si>
    <t>2024 Update:</t>
  </si>
  <si>
    <t>Add'l Cost/Lb</t>
  </si>
  <si>
    <t>1-1-24 Disposal Increase</t>
  </si>
  <si>
    <t>Grossup</t>
  </si>
  <si>
    <t>B&amp;O</t>
  </si>
  <si>
    <t>UTC</t>
  </si>
  <si>
    <t>Bad Debt</t>
  </si>
  <si>
    <t>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</si>
</sst>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[$-409]mmm\-yy;@"/>
    <numFmt numFmtId="167" formatCode="dd\-mmm\-yy_)"/>
    <numFmt numFmtId="168" formatCode="_(* #,##0.00000_);_(* \(#,##0.00000\);_(* &quot;-&quot;??_);_(@_)"/>
  </numFmts>
  <fonts count="14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70">
    <xf numFmtId="0" fontId="0" fillId="0" borderId="0" xfId="0"/>
    <xf numFmtId="0" fontId="10" fillId="0" borderId="0" xfId="5"/>
    <xf numFmtId="164" fontId="0" fillId="0" borderId="0" xfId="1" applyNumberFormat="1" applyFont="1"/>
    <xf numFmtId="164" fontId="0" fillId="2" borderId="0" xfId="1" applyNumberFormat="1" applyFont="1" applyFill="1"/>
    <xf numFmtId="0" fontId="4" fillId="0" borderId="0" xfId="5" applyFont="1"/>
    <xf numFmtId="165" fontId="0" fillId="2" borderId="0" xfId="1" applyNumberFormat="1" applyFont="1" applyFill="1"/>
    <xf numFmtId="164" fontId="10" fillId="2" borderId="0" xfId="5" applyNumberFormat="1" applyFill="1"/>
    <xf numFmtId="0" fontId="11" fillId="0" borderId="0" xfId="5" applyFont="1"/>
    <xf numFmtId="43" fontId="0" fillId="2" borderId="0" xfId="1" applyFont="1" applyFill="1"/>
    <xf numFmtId="0" fontId="10" fillId="2" borderId="0" xfId="5" applyFill="1"/>
    <xf numFmtId="3" fontId="4" fillId="2" borderId="0" xfId="5" applyNumberFormat="1" applyFont="1" applyFill="1"/>
    <xf numFmtId="3" fontId="10" fillId="2" borderId="0" xfId="5" applyNumberFormat="1" applyFill="1"/>
    <xf numFmtId="0" fontId="4" fillId="0" borderId="0" xfId="5" applyFont="1" applyAlignment="1">
      <alignment horizontal="left"/>
    </xf>
    <xf numFmtId="0" fontId="12" fillId="0" borderId="0" xfId="5" applyFont="1" applyAlignment="1">
      <alignment horizontal="left"/>
    </xf>
    <xf numFmtId="164" fontId="4" fillId="2" borderId="0" xfId="1" applyNumberFormat="1" applyFont="1" applyFill="1"/>
    <xf numFmtId="0" fontId="4" fillId="0" borderId="2" xfId="5" applyFont="1" applyBorder="1" applyAlignment="1">
      <alignment horizontal="center"/>
    </xf>
    <xf numFmtId="166" fontId="10" fillId="0" borderId="2" xfId="5" applyNumberFormat="1" applyBorder="1" applyAlignment="1">
      <alignment horizontal="center"/>
    </xf>
    <xf numFmtId="167" fontId="13" fillId="0" borderId="0" xfId="6" applyNumberFormat="1" applyFont="1" applyAlignment="1">
      <alignment horizontal="left"/>
    </xf>
    <xf numFmtId="17" fontId="5" fillId="0" borderId="0" xfId="7" applyNumberFormat="1" applyFont="1" applyAlignment="1">
      <alignment horizontal="left"/>
    </xf>
    <xf numFmtId="0" fontId="13" fillId="0" borderId="0" xfId="6" applyFont="1"/>
    <xf numFmtId="0" fontId="3" fillId="0" borderId="0" xfId="8" applyFont="1" applyAlignment="1">
      <alignment horizontal="left"/>
    </xf>
    <xf numFmtId="0" fontId="13" fillId="0" borderId="0" xfId="6" applyFont="1" applyAlignment="1">
      <alignment horizontal="left"/>
    </xf>
    <xf numFmtId="0" fontId="10" fillId="3" borderId="0" xfId="5" applyFill="1"/>
    <xf numFmtId="43" fontId="10" fillId="3" borderId="0" xfId="1" applyFont="1" applyFill="1"/>
    <xf numFmtId="164" fontId="0" fillId="3" borderId="0" xfId="1" applyNumberFormat="1" applyFont="1" applyFill="1"/>
    <xf numFmtId="164" fontId="10" fillId="3" borderId="0" xfId="5" applyNumberFormat="1" applyFill="1"/>
    <xf numFmtId="0" fontId="4" fillId="3" borderId="0" xfId="5" applyFont="1" applyFill="1"/>
    <xf numFmtId="165" fontId="0" fillId="3" borderId="0" xfId="1" applyNumberFormat="1" applyFont="1" applyFill="1"/>
    <xf numFmtId="0" fontId="4" fillId="0" borderId="0" xfId="0" applyFont="1"/>
    <xf numFmtId="43" fontId="4" fillId="0" borderId="0" xfId="1" applyFont="1" applyFill="1"/>
    <xf numFmtId="0" fontId="3" fillId="0" borderId="0" xfId="3" applyFont="1" applyAlignment="1">
      <alignment horizontal="left"/>
    </xf>
    <xf numFmtId="41" fontId="4" fillId="0" borderId="0" xfId="0" applyNumberFormat="1" applyFont="1"/>
    <xf numFmtId="0" fontId="4" fillId="0" borderId="0" xfId="4"/>
    <xf numFmtId="17" fontId="5" fillId="0" borderId="0" xfId="4" applyNumberFormat="1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0" xfId="1" applyFont="1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4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43" fontId="6" fillId="0" borderId="1" xfId="1" quotePrefix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4" applyBorder="1" applyAlignment="1">
      <alignment horizontal="center"/>
    </xf>
    <xf numFmtId="43" fontId="0" fillId="0" borderId="0" xfId="1" applyFont="1" applyFill="1"/>
    <xf numFmtId="164" fontId="0" fillId="0" borderId="0" xfId="1" applyNumberFormat="1" applyFont="1" applyFill="1"/>
    <xf numFmtId="43" fontId="7" fillId="0" borderId="0" xfId="1" applyFont="1" applyFill="1"/>
    <xf numFmtId="165" fontId="0" fillId="0" borderId="0" xfId="1" applyNumberFormat="1" applyFont="1" applyFill="1"/>
    <xf numFmtId="164" fontId="4" fillId="0" borderId="0" xfId="1" applyNumberFormat="1" applyFont="1" applyFill="1"/>
    <xf numFmtId="0" fontId="0" fillId="0" borderId="2" xfId="0" applyBorder="1"/>
    <xf numFmtId="43" fontId="0" fillId="0" borderId="2" xfId="1" applyFont="1" applyFill="1" applyBorder="1"/>
    <xf numFmtId="164" fontId="4" fillId="0" borderId="2" xfId="1" applyNumberFormat="1" applyFont="1" applyFill="1" applyBorder="1"/>
    <xf numFmtId="164" fontId="0" fillId="0" borderId="2" xfId="1" applyNumberFormat="1" applyFont="1" applyFill="1" applyBorder="1"/>
    <xf numFmtId="165" fontId="0" fillId="0" borderId="2" xfId="1" applyNumberFormat="1" applyFont="1" applyFill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9" fontId="0" fillId="0" borderId="0" xfId="2" applyFont="1" applyFill="1"/>
    <xf numFmtId="10" fontId="0" fillId="0" borderId="0" xfId="2" applyNumberFormat="1" applyFont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168" fontId="0" fillId="0" borderId="6" xfId="1" applyNumberFormat="1" applyFont="1" applyBorder="1" applyAlignment="1">
      <alignment horizontal="center" vertical="center"/>
    </xf>
    <xf numFmtId="164" fontId="7" fillId="0" borderId="0" xfId="1" applyNumberFormat="1" applyFont="1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9">
    <cellStyle name="Comma" xfId="1" builtinId="3"/>
    <cellStyle name="Normal" xfId="0" builtinId="0"/>
    <cellStyle name="Normal 10" xfId="6" xr:uid="{0A828D6B-8E5C-4B39-8E51-25952C99E452}"/>
    <cellStyle name="Normal 2" xfId="5" xr:uid="{6B139585-3B0F-4E0C-AE95-0CB5AB35E784}"/>
    <cellStyle name="Normal 2 2" xfId="4" xr:uid="{CE6B9423-060C-45B8-8982-0B5D846691F8}"/>
    <cellStyle name="Normal 2 2 2" xfId="7" xr:uid="{035C3739-4AE8-4228-AE0E-616771AACF06}"/>
    <cellStyle name="Normal 7" xfId="3" xr:uid="{48F2F69D-1272-4D46-A79D-65B68F7FAD75}"/>
    <cellStyle name="Normal 7 2" xfId="8" xr:uid="{639EC239-0813-4F52-B6C6-AD0A109E024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estern%20Region\WUTC\WIP%20Files\2149%20Mason%20County\2021\General%20Rate%20Filing\2019.12-2020.11%20Mason%20County%20Price%20Out%20Templ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estern%20Region\ControllerDir\JoeW\My%20Local%20Documents\OPF\Rate%20Reviews\2016\2016%20OPF%20Master%20DCR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ermode/Documents/+2018/LG%20replacement/SolidWaste-NonPublic%20LG%202018%20V5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nl\AppData\Local\Microsoft\Windows\INetCache\Content.Outlook\9OQQN65L\210633-GRC-Excess%20Disposal-Staff%20Workbook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Nanette\My%20Documents\Excess%20Disposal\W_COMP\Rosario\2007%20rate%20case\Worksheets\070944%20Loan%20Recalcul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nl\Desktop\Mason_GRC_Pro_forma_11.30.20_-_(C)_Redacted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estern%20Region\WUTC\WIP%20Files\2149%20Mason%20County\2021\General%20Rate%20Filing\.Mason%20Pro%20forma11.30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Nanette\My%20Documents\Excess%20Disposal\UTIL\TRANS\Waste%20Management%20-%20Filings\Ellensburg\Year%202009\TG-091472%20(GRC)\Staff\TG-091472%20WM%20of%20Ellensburg%20(Workpapers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R Customer Count"/>
      <sheetName val="Container Count"/>
      <sheetName val="Revenue Summary"/>
      <sheetName val="2019 P&amp;L"/>
      <sheetName val="2020 P&amp;L"/>
      <sheetName val="Nov '19 DO025 Entry"/>
      <sheetName val="Nov '20 DO025 Entry"/>
      <sheetName val="RM Pivot"/>
      <sheetName val="RM Revenue"/>
      <sheetName val="Add Service Codes"/>
      <sheetName val="Mason Co. Regulated - Price Out"/>
      <sheetName val="Kitsap Regulated - Price Out"/>
      <sheetName val="Shelton Regulated - Price Out"/>
      <sheetName val="Comm Recycling- Reg Areas"/>
      <sheetName val="Mason Non-Reg - Price Out "/>
      <sheetName val="Kitsap Non-Reg - Price Out "/>
      <sheetName val="Shelton Non-Reg - Price Out "/>
      <sheetName val="Shelton-Contract"/>
      <sheetName val="DO028 RO Customer Count"/>
      <sheetName val="CD068"/>
      <sheetName val="Key"/>
      <sheetName val="Bill Area Lay Out"/>
      <sheetName val="Kits Reg Svc Codes Jan 2020"/>
      <sheetName val="Service Codes"/>
      <sheetName val="Service Codes 08-2020"/>
      <sheetName val="Service Codes 01-2019"/>
      <sheetName val="Finance Charges"/>
      <sheetName val="Service Codes (Old)"/>
    </sheetNames>
    <sheetDataSet>
      <sheetData sheetId="0"/>
      <sheetData sheetId="1">
        <row r="41">
          <cell r="L41">
            <v>3344.3999813239816</v>
          </cell>
        </row>
      </sheetData>
      <sheetData sheetId="2">
        <row r="3">
          <cell r="L3">
            <v>3151.3999813239816</v>
          </cell>
        </row>
      </sheetData>
      <sheetData sheetId="3">
        <row r="5">
          <cell r="C5">
            <v>0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J1" t="str">
            <v>SERVICE CODE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Concatenate (Area &amp;LOB &amp; Service Code)</v>
          </cell>
        </row>
      </sheetData>
      <sheetData sheetId="24">
        <row r="1">
          <cell r="A1" t="str">
            <v>Concatenate (Area &amp;LOB &amp; Service Code)</v>
          </cell>
        </row>
      </sheetData>
      <sheetData sheetId="25"/>
      <sheetData sheetId="26">
        <row r="1">
          <cell r="A1" t="str">
            <v>Concatenate (Area &amp;LOB &amp; Service Code)</v>
          </cell>
        </row>
      </sheetData>
      <sheetData sheetId="27">
        <row r="6">
          <cell r="D6">
            <v>10000</v>
          </cell>
        </row>
        <row r="12">
          <cell r="I12" t="str">
            <v>2019-12</v>
          </cell>
        </row>
        <row r="13">
          <cell r="I13" t="str">
            <v>2020-11</v>
          </cell>
        </row>
      </sheetData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</row>
        <row r="58">
          <cell r="X58">
            <v>0.68367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 refreshError="1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Sheet"/>
      <sheetName val="Model 8 - NonPublic"/>
      <sheetName val="Monthly P&amp;L"/>
      <sheetName val="Monthly P&amp;L Compare"/>
      <sheetName val="2010 2014 Comparison "/>
      <sheetName val="LG - Staff"/>
      <sheetName val="Staff Proforma"/>
      <sheetName val="Staff Restating Entries"/>
      <sheetName val="Staff Restating Adjustments"/>
      <sheetName val="Staff Proforma Entries"/>
      <sheetName val="Staff Proforma Adjustments"/>
      <sheetName val="Disposal Cost"/>
      <sheetName val="Price Out"/>
      <sheetName val="References"/>
      <sheetName val="Fuel Cost"/>
      <sheetName val="Payroll Worksheet"/>
      <sheetName val="Staff Calculations"/>
      <sheetName val="Depreciation Schedule"/>
      <sheetName val="Output Summary"/>
      <sheetName val="Input and Calculation"/>
    </sheetNames>
    <sheetDataSet>
      <sheetData sheetId="0">
        <row r="3">
          <cell r="B3" t="str">
            <v>Company:</v>
          </cell>
        </row>
      </sheetData>
      <sheetData sheetId="1"/>
      <sheetData sheetId="2"/>
      <sheetData sheetId="3"/>
      <sheetData sheetId="4"/>
      <sheetData sheetId="5">
        <row r="55">
          <cell r="X55">
            <v>5.7225999999999999</v>
          </cell>
          <cell r="Z55">
            <v>5.6985000000000001</v>
          </cell>
        </row>
        <row r="56">
          <cell r="X56">
            <v>5.7082699999999997</v>
          </cell>
          <cell r="Z56">
            <v>5.6921999999999997</v>
          </cell>
        </row>
        <row r="58">
          <cell r="Y58">
            <v>0.68367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8">
          <cell r="A18" t="str">
            <v>1990 WESTERN STAR Remaining Salvage</v>
          </cell>
        </row>
      </sheetData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49 IS (C)"/>
      <sheetName val="Master IS (C)"/>
      <sheetName val="Mason LOB (C)"/>
      <sheetName val="Restating Adj (C)"/>
      <sheetName val="Pro forma Adj (C)"/>
      <sheetName val="Allocators (C)"/>
      <sheetName val="Rate Sheet"/>
      <sheetName val="Payroll Summary (C)"/>
      <sheetName val="Depr Summary (C)"/>
      <sheetName val="Mason Co. Regulated - Price Out"/>
      <sheetName val="Kitsap Regulated - Price Out"/>
      <sheetName val="Shelton Regulated - Price Out"/>
      <sheetName val="Disposal Schedule"/>
      <sheetName val="Recycle Breakout"/>
      <sheetName val="2149_BS 11.2019"/>
      <sheetName val="2149_BS 11.2020"/>
      <sheetName val="Interject_LastPulledValues"/>
      <sheetName val="LG Total"/>
      <sheetName val="LG MSW"/>
      <sheetName val="LG Recycle"/>
      <sheetName val="LG BRG - Total"/>
      <sheetName val="LG BRG - MSW"/>
      <sheetName val="LG BRG - Recycle"/>
      <sheetName val="2184 Pro Forma-Bale Fee (C)"/>
      <sheetName val="Flow Control - Fuel Adj"/>
      <sheetName val="Tractor Haul Wages"/>
      <sheetName val="401k Accts JE Query"/>
      <sheetName val="43001 JE Query"/>
      <sheetName val="70255 JE Query"/>
      <sheetName val="70195 JE Query"/>
      <sheetName val="91010 JE Query"/>
      <sheetName val="DVP-DivCon Allocs  (C)"/>
      <sheetName val="Region OH (C)"/>
      <sheetName val="Corp-OH (C)"/>
      <sheetName val="Corp IS-B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2">
          <cell r="O12">
            <v>3.3844657870809806E-2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  <sheetName val="OH Analysis (2008)"/>
      <sheetName val="Corp. Office OH 2008"/>
      <sheetName val="Legal"/>
      <sheetName val="Lurito 25 bpi (Rolloff)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5F70-4782-48A5-A0D3-9A0DEC6BCCD9}">
  <sheetPr>
    <pageSetUpPr fitToPage="1"/>
  </sheetPr>
  <dimension ref="A1:UE311"/>
  <sheetViews>
    <sheetView tabSelected="1" workbookViewId="0">
      <pane xSplit="1" ySplit="6" topLeftCell="B64" activePane="bottomRight" state="frozen"/>
      <selection pane="topRight" activeCell="C1" sqref="C1"/>
      <selection pane="bottomLeft" activeCell="A7" sqref="A7"/>
      <selection pane="bottomRight" activeCell="A71" sqref="A71"/>
    </sheetView>
  </sheetViews>
  <sheetFormatPr defaultRowHeight="12.75" x14ac:dyDescent="0.2"/>
  <cols>
    <col min="1" max="1" width="29.7109375" style="28" bestFit="1" customWidth="1"/>
    <col min="2" max="2" width="7.7109375" style="28" bestFit="1" customWidth="1"/>
    <col min="3" max="3" width="14" style="28" bestFit="1" customWidth="1"/>
    <col min="4" max="4" width="10.28515625" style="29" bestFit="1" customWidth="1"/>
    <col min="5" max="5" width="6.7109375" style="28" bestFit="1" customWidth="1"/>
    <col min="6" max="6" width="12" style="28" bestFit="1" customWidth="1"/>
    <col min="7" max="7" width="11.28515625" style="28" bestFit="1" customWidth="1"/>
    <col min="8" max="8" width="10.28515625" style="28" bestFit="1" customWidth="1"/>
    <col min="9" max="9" width="8.140625" style="28" bestFit="1" customWidth="1"/>
    <col min="10" max="10" width="8.7109375" style="28" hidden="1" customWidth="1"/>
    <col min="11" max="11" width="8.140625" style="28" hidden="1" customWidth="1"/>
    <col min="12" max="13" width="9" style="28" hidden="1" customWidth="1"/>
    <col min="14" max="14" width="8.85546875" style="28" hidden="1" customWidth="1"/>
    <col min="15" max="15" width="10.28515625" style="28" hidden="1" customWidth="1"/>
    <col min="16" max="17" width="8.85546875" style="28" hidden="1" customWidth="1"/>
    <col min="18" max="18" width="8.85546875" style="28" customWidth="1"/>
    <col min="19" max="19" width="10.28515625" style="28" bestFit="1" customWidth="1"/>
    <col min="20" max="20" width="8.85546875" style="28" customWidth="1"/>
    <col min="21" max="21" width="8.7109375" style="28" bestFit="1" customWidth="1"/>
    <col min="22" max="22" width="12.85546875" style="29" bestFit="1" customWidth="1"/>
    <col min="23" max="24" width="8.140625" style="28" bestFit="1" customWidth="1"/>
    <col min="25" max="29" width="7.28515625" style="28" bestFit="1" customWidth="1"/>
    <col min="30" max="30" width="16.7109375" style="28" bestFit="1" customWidth="1"/>
    <col min="31" max="31" width="19" style="28" bestFit="1" customWidth="1"/>
    <col min="32" max="32" width="10.140625" style="28" bestFit="1" customWidth="1"/>
    <col min="33" max="35" width="7.28515625" style="28" bestFit="1" customWidth="1"/>
    <col min="36" max="36" width="9.85546875" style="28" bestFit="1" customWidth="1"/>
    <col min="37" max="39" width="7.28515625" style="28" bestFit="1" customWidth="1"/>
    <col min="40" max="40" width="9.85546875" style="28" bestFit="1" customWidth="1"/>
    <col min="41" max="41" width="10.140625" style="28" bestFit="1" customWidth="1"/>
    <col min="42" max="42" width="16.7109375" style="28" bestFit="1" customWidth="1"/>
    <col min="43" max="43" width="19" style="28" bestFit="1" customWidth="1"/>
    <col min="44" max="277" width="10.7109375" style="28" bestFit="1" customWidth="1"/>
    <col min="278" max="278" width="13.7109375" style="28" bestFit="1" customWidth="1"/>
    <col min="279" max="549" width="10.7109375" style="28" bestFit="1" customWidth="1"/>
    <col min="550" max="550" width="16.7109375" style="28" bestFit="1" customWidth="1"/>
    <col min="551" max="551" width="19" style="28" bestFit="1" customWidth="1"/>
    <col min="552" max="16384" width="9.140625" style="28"/>
  </cols>
  <sheetData>
    <row r="1" spans="1:551" ht="15" x14ac:dyDescent="0.25">
      <c r="A1" s="28" t="s">
        <v>0</v>
      </c>
      <c r="G1" s="30"/>
      <c r="P1" s="31"/>
      <c r="Q1" s="31"/>
      <c r="S1" s="31"/>
      <c r="T1" s="31"/>
    </row>
    <row r="2" spans="1:551" x14ac:dyDescent="0.2">
      <c r="A2" s="28" t="s">
        <v>2</v>
      </c>
      <c r="E2" s="32"/>
      <c r="F2" s="32"/>
      <c r="G2" s="33"/>
      <c r="H2" s="32"/>
      <c r="I2" s="32"/>
      <c r="J2" s="32"/>
      <c r="K2" s="32"/>
      <c r="L2" s="32"/>
      <c r="M2" s="32"/>
      <c r="N2" s="32"/>
      <c r="O2" s="32"/>
      <c r="P2" s="31"/>
      <c r="Q2" s="31"/>
      <c r="R2" s="31"/>
      <c r="S2" s="31"/>
      <c r="T2" s="31"/>
    </row>
    <row r="3" spans="1:551" ht="13.5" thickBot="1" x14ac:dyDescent="0.25">
      <c r="A3" s="28" t="s">
        <v>3</v>
      </c>
      <c r="B3" s="34"/>
      <c r="C3" s="34"/>
      <c r="D3" s="35"/>
      <c r="E3" s="36"/>
      <c r="F3" s="36"/>
      <c r="G3" s="36"/>
      <c r="H3" s="36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551" x14ac:dyDescent="0.2">
      <c r="B4" s="34"/>
      <c r="C4" s="34"/>
      <c r="D4" s="35"/>
      <c r="E4" s="36"/>
      <c r="F4" s="37"/>
      <c r="G4" s="38" t="s">
        <v>4</v>
      </c>
      <c r="H4" s="38" t="s">
        <v>5</v>
      </c>
      <c r="I4" s="39" t="s">
        <v>6</v>
      </c>
      <c r="J4" s="39"/>
      <c r="K4" s="39" t="s">
        <v>6</v>
      </c>
      <c r="L4" s="39" t="s">
        <v>7</v>
      </c>
      <c r="M4" s="39" t="s">
        <v>7</v>
      </c>
      <c r="N4" s="39"/>
      <c r="O4" s="39"/>
      <c r="P4" s="32"/>
      <c r="Q4" s="39" t="s">
        <v>7</v>
      </c>
      <c r="R4" s="32"/>
      <c r="S4" s="32"/>
      <c r="T4" s="32"/>
      <c r="U4" s="67" t="s">
        <v>190</v>
      </c>
      <c r="V4" s="68"/>
      <c r="W4" s="68"/>
      <c r="X4" s="69"/>
    </row>
    <row r="5" spans="1:551" x14ac:dyDescent="0.2">
      <c r="B5" s="34" t="s">
        <v>8</v>
      </c>
      <c r="C5" s="34" t="s">
        <v>8</v>
      </c>
      <c r="D5" s="35" t="s">
        <v>9</v>
      </c>
      <c r="E5" s="38" t="s">
        <v>10</v>
      </c>
      <c r="F5" s="38" t="s">
        <v>11</v>
      </c>
      <c r="G5" s="38" t="s">
        <v>9</v>
      </c>
      <c r="H5" s="38" t="s">
        <v>9</v>
      </c>
      <c r="I5" s="39" t="s">
        <v>12</v>
      </c>
      <c r="J5" s="39" t="s">
        <v>6</v>
      </c>
      <c r="K5" s="39" t="s">
        <v>12</v>
      </c>
      <c r="L5" s="39" t="s">
        <v>13</v>
      </c>
      <c r="M5" s="39" t="s">
        <v>14</v>
      </c>
      <c r="N5" s="39" t="s">
        <v>15</v>
      </c>
      <c r="O5" s="39" t="s">
        <v>15</v>
      </c>
      <c r="P5" s="39" t="s">
        <v>15</v>
      </c>
      <c r="Q5" s="39" t="s">
        <v>14</v>
      </c>
      <c r="R5" s="39" t="s">
        <v>16</v>
      </c>
      <c r="S5" s="39" t="s">
        <v>16</v>
      </c>
      <c r="T5" s="39" t="s">
        <v>16</v>
      </c>
      <c r="U5" s="65">
        <f>+Disposal!N50</f>
        <v>1.1211759041418606E-3</v>
      </c>
      <c r="V5" s="57">
        <f>+AA12</f>
        <v>0.97489999999999999</v>
      </c>
      <c r="W5" s="58">
        <v>45292</v>
      </c>
      <c r="X5" s="59">
        <v>45292</v>
      </c>
    </row>
    <row r="6" spans="1:551" ht="13.5" thickBot="1" x14ac:dyDescent="0.25">
      <c r="A6" s="40" t="s">
        <v>17</v>
      </c>
      <c r="B6" s="40" t="s">
        <v>18</v>
      </c>
      <c r="C6" s="40" t="s">
        <v>19</v>
      </c>
      <c r="D6" s="41" t="s">
        <v>20</v>
      </c>
      <c r="E6" s="40" t="s">
        <v>21</v>
      </c>
      <c r="F6" s="42" t="s">
        <v>20</v>
      </c>
      <c r="G6" s="42" t="s">
        <v>10</v>
      </c>
      <c r="H6" s="42" t="s">
        <v>10</v>
      </c>
      <c r="I6" s="43" t="s">
        <v>22</v>
      </c>
      <c r="J6" s="43" t="s">
        <v>23</v>
      </c>
      <c r="K6" s="43" t="s">
        <v>24</v>
      </c>
      <c r="L6" s="43" t="s">
        <v>24</v>
      </c>
      <c r="M6" s="43">
        <v>0.14299999999999999</v>
      </c>
      <c r="N6" s="43" t="s">
        <v>18</v>
      </c>
      <c r="O6" s="43" t="s">
        <v>19</v>
      </c>
      <c r="P6" s="43" t="s">
        <v>25</v>
      </c>
      <c r="Q6" s="43">
        <v>0.13</v>
      </c>
      <c r="R6" s="43" t="s">
        <v>18</v>
      </c>
      <c r="S6" s="43" t="s">
        <v>19</v>
      </c>
      <c r="T6" s="43" t="s">
        <v>25</v>
      </c>
      <c r="U6" s="60" t="s">
        <v>14</v>
      </c>
      <c r="V6" s="61" t="s">
        <v>191</v>
      </c>
      <c r="W6" s="62" t="s">
        <v>18</v>
      </c>
      <c r="X6" s="63" t="s">
        <v>25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</row>
    <row r="7" spans="1:551" x14ac:dyDescent="0.2">
      <c r="A7" t="s">
        <v>26</v>
      </c>
      <c r="B7" s="44"/>
      <c r="C7" s="45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4"/>
      <c r="W7" s="45"/>
      <c r="X7" s="45"/>
      <c r="Y7" s="45"/>
      <c r="Z7" s="64"/>
      <c r="AA7" s="64" t="s">
        <v>191</v>
      </c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</row>
    <row r="8" spans="1:551" x14ac:dyDescent="0.2">
      <c r="A8" t="s">
        <v>27</v>
      </c>
      <c r="B8" s="44">
        <v>17.14</v>
      </c>
      <c r="C8" s="44">
        <v>28239.349999999995</v>
      </c>
      <c r="D8" s="66">
        <v>1647.5700116686116</v>
      </c>
      <c r="E8" s="45">
        <v>34</v>
      </c>
      <c r="F8" s="44">
        <v>2.1666666666666665</v>
      </c>
      <c r="G8" s="45">
        <f>+D8*E8*F8</f>
        <v>121370.99085958772</v>
      </c>
      <c r="H8" s="45">
        <f t="shared" ref="H8:H30" si="0">+G8*$G$167</f>
        <v>97118.662284005914</v>
      </c>
      <c r="I8" s="47">
        <v>4.0595784212929031E-2</v>
      </c>
      <c r="J8" s="45">
        <f>+I8*H8</f>
        <v>3942.6082571298334</v>
      </c>
      <c r="K8" s="44">
        <f>+J8/D8</f>
        <v>2.3929837452776122</v>
      </c>
      <c r="L8" s="44">
        <f>+B8-K8</f>
        <v>14.747016254722389</v>
      </c>
      <c r="M8" s="44">
        <f>+L8*$M$6</f>
        <v>2.1088233244253014</v>
      </c>
      <c r="N8" s="44">
        <f>ROUND(+B8+M8,2)</f>
        <v>19.25</v>
      </c>
      <c r="O8" s="45">
        <f>+N8*D8</f>
        <v>31715.722724620773</v>
      </c>
      <c r="P8" s="45"/>
      <c r="Q8" s="44">
        <f>+L8*$Q$6</f>
        <v>1.9171121131139106</v>
      </c>
      <c r="R8" s="46">
        <f>+Q8+B8</f>
        <v>19.057112113113909</v>
      </c>
      <c r="S8" s="45">
        <f>+R8*D8</f>
        <v>31397.926426573125</v>
      </c>
      <c r="T8" s="45"/>
      <c r="U8" s="44">
        <f>+H8*$U$5/D8</f>
        <v>6.6089515604281127E-2</v>
      </c>
      <c r="V8" s="44">
        <f>+U8/$V$5</f>
        <v>6.7791071498903607E-2</v>
      </c>
      <c r="W8" s="44">
        <f>ROUND(V8+R8,2)</f>
        <v>19.12</v>
      </c>
      <c r="X8" s="44"/>
      <c r="Y8" s="44"/>
      <c r="Z8" s="64" t="s">
        <v>192</v>
      </c>
      <c r="AA8" s="64">
        <v>1.7500000000000002E-2</v>
      </c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</row>
    <row r="9" spans="1:551" x14ac:dyDescent="0.2">
      <c r="A9"/>
      <c r="B9" s="44">
        <v>20.399999999999999</v>
      </c>
      <c r="C9" s="44">
        <v>244.80000000000004</v>
      </c>
      <c r="D9" s="66">
        <v>12</v>
      </c>
      <c r="E9" s="45">
        <v>34</v>
      </c>
      <c r="F9" s="44">
        <v>4.333333333333333</v>
      </c>
      <c r="G9" s="45">
        <f t="shared" ref="G9:G72" si="1">+D9*E9*F9</f>
        <v>1767.9999999999998</v>
      </c>
      <c r="H9" s="45">
        <f t="shared" si="0"/>
        <v>1414.7185723874193</v>
      </c>
      <c r="I9" s="47">
        <v>4.0595784212929031E-2</v>
      </c>
      <c r="J9" s="45">
        <f t="shared" ref="J9:J72" si="2">+I9*H9</f>
        <v>57.431609886662692</v>
      </c>
      <c r="K9" s="44">
        <f t="shared" ref="K9:K72" si="3">+J9/D9</f>
        <v>4.7859674905552243</v>
      </c>
      <c r="L9" s="44">
        <f t="shared" ref="L9:L72" si="4">+B9-K9</f>
        <v>15.614032509444774</v>
      </c>
      <c r="M9" s="44">
        <f t="shared" ref="M9:M30" si="5">+L9*$M$6</f>
        <v>2.2328066488506026</v>
      </c>
      <c r="N9" s="44">
        <f>+N8</f>
        <v>19.25</v>
      </c>
      <c r="O9" s="45">
        <f t="shared" ref="O9:O30" si="6">+N9*D9</f>
        <v>231</v>
      </c>
      <c r="P9" s="45"/>
      <c r="Q9" s="44">
        <f t="shared" ref="Q9:Q30" si="7">+L9*$Q$6</f>
        <v>2.0298242262278205</v>
      </c>
      <c r="R9" s="46">
        <f>+R8</f>
        <v>19.057112113113909</v>
      </c>
      <c r="S9" s="45">
        <f t="shared" ref="S9:S30" si="8">+R9*D9</f>
        <v>228.68534535736691</v>
      </c>
      <c r="T9" s="45"/>
      <c r="U9" s="44">
        <f>+U8</f>
        <v>6.6089515604281127E-2</v>
      </c>
      <c r="V9" s="44">
        <f t="shared" ref="V9:V29" si="9">+U9/$V$5</f>
        <v>6.7791071498903607E-2</v>
      </c>
      <c r="W9" s="44">
        <f t="shared" ref="W9:W29" si="10">ROUND(V9+R9,2)</f>
        <v>19.12</v>
      </c>
      <c r="X9" s="44"/>
      <c r="Y9" s="44"/>
      <c r="Z9" s="64" t="s">
        <v>193</v>
      </c>
      <c r="AA9" s="64">
        <v>5.1000000000000004E-3</v>
      </c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  <c r="SE9" s="45"/>
      <c r="SF9" s="45"/>
      <c r="SG9" s="45"/>
      <c r="SH9" s="45"/>
      <c r="SI9" s="45"/>
      <c r="SJ9" s="45"/>
      <c r="SK9" s="45"/>
      <c r="SL9" s="45"/>
      <c r="SM9" s="45"/>
      <c r="SN9" s="45"/>
      <c r="SO9" s="45"/>
      <c r="SP9" s="45"/>
      <c r="SQ9" s="45"/>
      <c r="SR9" s="45"/>
      <c r="SS9" s="45"/>
      <c r="ST9" s="45"/>
      <c r="SU9" s="45"/>
      <c r="SV9" s="45"/>
      <c r="SW9" s="45"/>
      <c r="SX9" s="45"/>
      <c r="SY9" s="45"/>
      <c r="SZ9" s="45"/>
      <c r="TA9" s="45"/>
      <c r="TB9" s="45"/>
      <c r="TC9" s="45"/>
      <c r="TD9" s="45"/>
      <c r="TE9" s="45"/>
      <c r="TF9" s="45"/>
      <c r="TG9" s="45"/>
      <c r="TH9" s="45"/>
      <c r="TI9" s="45"/>
      <c r="TJ9" s="45"/>
      <c r="TK9" s="45"/>
      <c r="TL9" s="45"/>
      <c r="TM9" s="45"/>
      <c r="TN9" s="45"/>
      <c r="TO9" s="45"/>
      <c r="TP9" s="45"/>
      <c r="TQ9" s="45"/>
      <c r="TR9" s="45"/>
      <c r="TS9" s="45"/>
      <c r="TT9" s="45"/>
      <c r="TU9" s="45"/>
      <c r="TV9" s="45"/>
      <c r="TW9" s="45"/>
      <c r="TX9" s="45"/>
      <c r="TY9" s="45"/>
      <c r="TZ9" s="45"/>
      <c r="UA9" s="45"/>
      <c r="UB9" s="45"/>
      <c r="UC9" s="45"/>
      <c r="UD9" s="45"/>
      <c r="UE9" s="45"/>
    </row>
    <row r="10" spans="1:551" x14ac:dyDescent="0.2">
      <c r="A10" t="s">
        <v>28</v>
      </c>
      <c r="B10" s="44">
        <v>9.1199999999999992</v>
      </c>
      <c r="C10" s="44">
        <v>1947.1200000000008</v>
      </c>
      <c r="D10" s="66">
        <v>213.5</v>
      </c>
      <c r="E10" s="45">
        <v>34</v>
      </c>
      <c r="F10" s="44">
        <v>1</v>
      </c>
      <c r="G10" s="45">
        <f t="shared" si="1"/>
        <v>7259</v>
      </c>
      <c r="H10" s="45">
        <f t="shared" si="0"/>
        <v>5808.5079847060388</v>
      </c>
      <c r="I10" s="47">
        <v>4.0595784212929031E-2</v>
      </c>
      <c r="J10" s="45">
        <f t="shared" si="2"/>
        <v>235.80093674620164</v>
      </c>
      <c r="K10" s="44">
        <f t="shared" si="3"/>
        <v>1.1044540362819748</v>
      </c>
      <c r="L10" s="44">
        <f t="shared" si="4"/>
        <v>8.015545963718024</v>
      </c>
      <c r="M10" s="44">
        <f t="shared" si="5"/>
        <v>1.1462230728116773</v>
      </c>
      <c r="N10" s="44">
        <f t="shared" ref="N10:N30" si="11">ROUND(+B10+M10,2)</f>
        <v>10.27</v>
      </c>
      <c r="O10" s="45">
        <f t="shared" si="6"/>
        <v>2192.645</v>
      </c>
      <c r="P10" s="45"/>
      <c r="Q10" s="44">
        <f t="shared" si="7"/>
        <v>1.0420209752833431</v>
      </c>
      <c r="R10" s="46">
        <f>+Q10+B10</f>
        <v>10.162020975283342</v>
      </c>
      <c r="S10" s="45">
        <f t="shared" si="8"/>
        <v>2169.5914782229934</v>
      </c>
      <c r="T10" s="45"/>
      <c r="U10" s="44">
        <f t="shared" ref="U10:U29" si="12">+H10*$U$5/D10</f>
        <v>3.0502853355822059E-2</v>
      </c>
      <c r="V10" s="44">
        <f t="shared" si="9"/>
        <v>3.1288186845647818E-2</v>
      </c>
      <c r="W10" s="44">
        <f t="shared" si="10"/>
        <v>10.19</v>
      </c>
      <c r="X10" s="44"/>
      <c r="Y10" s="44"/>
      <c r="Z10" s="64" t="s">
        <v>194</v>
      </c>
      <c r="AA10" s="64">
        <v>2.5000000000000001E-3</v>
      </c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  <c r="SE10" s="45"/>
      <c r="SF10" s="45"/>
      <c r="SG10" s="45"/>
      <c r="SH10" s="45"/>
      <c r="SI10" s="45"/>
      <c r="SJ10" s="45"/>
      <c r="SK10" s="45"/>
      <c r="SL10" s="45"/>
      <c r="SM10" s="45"/>
      <c r="SN10" s="45"/>
      <c r="SO10" s="45"/>
      <c r="SP10" s="45"/>
      <c r="SQ10" s="45"/>
      <c r="SR10" s="45"/>
      <c r="SS10" s="45"/>
      <c r="ST10" s="45"/>
      <c r="SU10" s="45"/>
      <c r="SV10" s="45"/>
      <c r="SW10" s="45"/>
      <c r="SX10" s="45"/>
      <c r="SY10" s="45"/>
      <c r="SZ10" s="45"/>
      <c r="TA10" s="45"/>
      <c r="TB10" s="45"/>
      <c r="TC10" s="45"/>
      <c r="TD10" s="45"/>
      <c r="TE10" s="45"/>
      <c r="TF10" s="45"/>
      <c r="TG10" s="45"/>
      <c r="TH10" s="45"/>
      <c r="TI10" s="45"/>
      <c r="TJ10" s="45"/>
      <c r="TK10" s="45"/>
      <c r="TL10" s="45"/>
      <c r="TM10" s="45"/>
      <c r="TN10" s="45"/>
      <c r="TO10" s="45"/>
      <c r="TP10" s="45"/>
      <c r="TQ10" s="45"/>
      <c r="TR10" s="45"/>
      <c r="TS10" s="45"/>
      <c r="TT10" s="45"/>
      <c r="TU10" s="45"/>
      <c r="TV10" s="45"/>
      <c r="TW10" s="45"/>
      <c r="TX10" s="45"/>
      <c r="TY10" s="45"/>
      <c r="TZ10" s="45"/>
      <c r="UA10" s="45"/>
      <c r="UB10" s="45"/>
      <c r="UC10" s="45"/>
      <c r="UD10" s="45"/>
      <c r="UE10" s="45"/>
    </row>
    <row r="11" spans="1:551" x14ac:dyDescent="0.2">
      <c r="A11" t="s">
        <v>29</v>
      </c>
      <c r="B11" s="44">
        <v>23.61</v>
      </c>
      <c r="C11" s="44">
        <v>256608.82</v>
      </c>
      <c r="D11" s="66">
        <v>10868.649724692928</v>
      </c>
      <c r="E11" s="45">
        <v>34</v>
      </c>
      <c r="F11" s="44">
        <v>4.333333333333333</v>
      </c>
      <c r="G11" s="45">
        <f t="shared" si="1"/>
        <v>1601314.3927714247</v>
      </c>
      <c r="H11" s="45">
        <f t="shared" si="0"/>
        <v>1281340.0518580414</v>
      </c>
      <c r="I11" s="47">
        <v>4.0595784212929031E-2</v>
      </c>
      <c r="J11" s="45">
        <f t="shared" si="2"/>
        <v>52017.004248612342</v>
      </c>
      <c r="K11" s="44">
        <f t="shared" si="3"/>
        <v>4.7859674905552243</v>
      </c>
      <c r="L11" s="44">
        <f t="shared" si="4"/>
        <v>18.824032509444777</v>
      </c>
      <c r="M11" s="44">
        <f t="shared" si="5"/>
        <v>2.6918366488506029</v>
      </c>
      <c r="N11" s="44">
        <f t="shared" si="11"/>
        <v>26.3</v>
      </c>
      <c r="O11" s="45">
        <f t="shared" si="6"/>
        <v>285845.48775942402</v>
      </c>
      <c r="P11" s="45"/>
      <c r="Q11" s="44">
        <f t="shared" si="7"/>
        <v>2.447124226227821</v>
      </c>
      <c r="R11" s="46">
        <f t="shared" ref="R11:R30" si="13">+Q11+B11</f>
        <v>26.05712422622782</v>
      </c>
      <c r="S11" s="45">
        <f t="shared" si="8"/>
        <v>283205.75604768045</v>
      </c>
      <c r="T11" s="45"/>
      <c r="U11" s="44">
        <f t="shared" si="12"/>
        <v>0.13217903120856225</v>
      </c>
      <c r="V11" s="44">
        <f t="shared" si="9"/>
        <v>0.13558214299780721</v>
      </c>
      <c r="W11" s="44">
        <f t="shared" si="10"/>
        <v>26.19</v>
      </c>
      <c r="X11" s="44"/>
      <c r="Y11" s="44"/>
      <c r="Z11" s="64" t="s">
        <v>163</v>
      </c>
      <c r="AA11" s="64">
        <f>+AA8+AA9+AA10</f>
        <v>2.5100000000000001E-2</v>
      </c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</row>
    <row r="12" spans="1:551" x14ac:dyDescent="0.2">
      <c r="A12" t="s">
        <v>30</v>
      </c>
      <c r="B12" s="44">
        <v>20.65</v>
      </c>
      <c r="C12" s="44">
        <v>55147.340000000004</v>
      </c>
      <c r="D12" s="66">
        <v>2670.5733656174334</v>
      </c>
      <c r="E12" s="45">
        <v>47</v>
      </c>
      <c r="F12" s="44">
        <v>2.1666666666666665</v>
      </c>
      <c r="G12" s="45">
        <f t="shared" si="1"/>
        <v>271953.38773204194</v>
      </c>
      <c r="H12" s="45">
        <f t="shared" si="0"/>
        <v>217611.71292318817</v>
      </c>
      <c r="I12" s="47">
        <v>4.0595784212929031E-2</v>
      </c>
      <c r="J12" s="45">
        <f t="shared" si="2"/>
        <v>8834.1181400356072</v>
      </c>
      <c r="K12" s="44">
        <f t="shared" si="3"/>
        <v>3.3079481184719932</v>
      </c>
      <c r="L12" s="44">
        <f t="shared" si="4"/>
        <v>17.342051881528004</v>
      </c>
      <c r="M12" s="44">
        <f t="shared" si="5"/>
        <v>2.4799134190585042</v>
      </c>
      <c r="N12" s="44">
        <f t="shared" si="11"/>
        <v>23.13</v>
      </c>
      <c r="O12" s="45">
        <f t="shared" si="6"/>
        <v>61770.361946731231</v>
      </c>
      <c r="P12" s="45"/>
      <c r="Q12" s="44">
        <f t="shared" si="7"/>
        <v>2.2544667445986404</v>
      </c>
      <c r="R12" s="46">
        <f t="shared" si="13"/>
        <v>22.90446674459864</v>
      </c>
      <c r="S12" s="45">
        <f t="shared" si="8"/>
        <v>61168.05884179537</v>
      </c>
      <c r="T12" s="45"/>
      <c r="U12" s="44">
        <f t="shared" si="12"/>
        <v>9.1359036276506253E-2</v>
      </c>
      <c r="V12" s="44">
        <f t="shared" si="9"/>
        <v>9.3711187072013799E-2</v>
      </c>
      <c r="W12" s="44">
        <f t="shared" si="10"/>
        <v>23</v>
      </c>
      <c r="X12" s="44"/>
      <c r="Y12" s="44"/>
      <c r="Z12" s="64" t="s">
        <v>195</v>
      </c>
      <c r="AA12" s="64">
        <f>1-AA11</f>
        <v>0.97489999999999999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  <c r="SE12" s="45"/>
      <c r="SF12" s="45"/>
      <c r="SG12" s="45"/>
      <c r="SH12" s="45"/>
      <c r="SI12" s="45"/>
      <c r="SJ12" s="45"/>
      <c r="SK12" s="45"/>
      <c r="SL12" s="45"/>
      <c r="SM12" s="45"/>
      <c r="SN12" s="45"/>
      <c r="SO12" s="45"/>
      <c r="SP12" s="45"/>
      <c r="SQ12" s="45"/>
      <c r="SR12" s="45"/>
      <c r="SS12" s="45"/>
      <c r="ST12" s="45"/>
      <c r="SU12" s="45"/>
      <c r="SV12" s="45"/>
      <c r="SW12" s="45"/>
      <c r="SX12" s="45"/>
      <c r="SY12" s="45"/>
      <c r="SZ12" s="45"/>
      <c r="TA12" s="45"/>
      <c r="TB12" s="45"/>
      <c r="TC12" s="45"/>
      <c r="TD12" s="45"/>
      <c r="TE12" s="45"/>
      <c r="TF12" s="45"/>
      <c r="TG12" s="45"/>
      <c r="TH12" s="45"/>
      <c r="TI12" s="45"/>
      <c r="TJ12" s="45"/>
      <c r="TK12" s="45"/>
      <c r="TL12" s="45"/>
      <c r="TM12" s="45"/>
      <c r="TN12" s="45"/>
      <c r="TO12" s="45"/>
      <c r="TP12" s="45"/>
      <c r="TQ12" s="45"/>
      <c r="TR12" s="45"/>
      <c r="TS12" s="45"/>
      <c r="TT12" s="45"/>
      <c r="TU12" s="45"/>
      <c r="TV12" s="45"/>
      <c r="TW12" s="45"/>
      <c r="TX12" s="45"/>
      <c r="TY12" s="45"/>
      <c r="TZ12" s="45"/>
      <c r="UA12" s="45"/>
      <c r="UB12" s="45"/>
      <c r="UC12" s="45"/>
      <c r="UD12" s="45"/>
      <c r="UE12" s="45"/>
    </row>
    <row r="13" spans="1:551" x14ac:dyDescent="0.2">
      <c r="A13" t="s">
        <v>31</v>
      </c>
      <c r="B13" s="44">
        <v>13.68</v>
      </c>
      <c r="C13" s="44">
        <v>1942.5600000000004</v>
      </c>
      <c r="D13" s="66">
        <v>142</v>
      </c>
      <c r="E13" s="45">
        <v>47</v>
      </c>
      <c r="F13" s="44">
        <v>1</v>
      </c>
      <c r="G13" s="45">
        <f t="shared" si="1"/>
        <v>6674</v>
      </c>
      <c r="H13" s="45">
        <f t="shared" si="0"/>
        <v>5340.4025747249079</v>
      </c>
      <c r="I13" s="47">
        <v>4.0595784212929031E-2</v>
      </c>
      <c r="J13" s="45">
        <f t="shared" si="2"/>
        <v>216.79783053370298</v>
      </c>
      <c r="K13" s="44">
        <f t="shared" si="3"/>
        <v>1.5267452854486125</v>
      </c>
      <c r="L13" s="44">
        <f t="shared" si="4"/>
        <v>12.153254714551387</v>
      </c>
      <c r="M13" s="44">
        <f t="shared" si="5"/>
        <v>1.7379154241808483</v>
      </c>
      <c r="N13" s="44">
        <f t="shared" si="11"/>
        <v>15.42</v>
      </c>
      <c r="O13" s="45">
        <f t="shared" si="6"/>
        <v>2189.64</v>
      </c>
      <c r="P13" s="45"/>
      <c r="Q13" s="44">
        <f t="shared" si="7"/>
        <v>1.5799231128916804</v>
      </c>
      <c r="R13" s="46">
        <f t="shared" si="13"/>
        <v>15.259923112891681</v>
      </c>
      <c r="S13" s="45">
        <f t="shared" si="8"/>
        <v>2166.9090820306187</v>
      </c>
      <c r="T13" s="45"/>
      <c r="U13" s="44">
        <f t="shared" si="12"/>
        <v>4.2165709050695201E-2</v>
      </c>
      <c r="V13" s="44">
        <f t="shared" si="9"/>
        <v>4.3251317110160226E-2</v>
      </c>
      <c r="W13" s="44">
        <f t="shared" si="10"/>
        <v>15.3</v>
      </c>
      <c r="X13" s="44"/>
      <c r="Y13" s="4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  <c r="LZ13" s="45"/>
      <c r="MA13" s="45"/>
      <c r="MB13" s="45"/>
      <c r="MC13" s="45"/>
      <c r="MD13" s="45"/>
      <c r="ME13" s="45"/>
      <c r="MF13" s="45"/>
      <c r="MG13" s="45"/>
      <c r="MH13" s="45"/>
      <c r="MI13" s="45"/>
      <c r="MJ13" s="45"/>
      <c r="MK13" s="45"/>
      <c r="ML13" s="45"/>
      <c r="MM13" s="45"/>
      <c r="MN13" s="45"/>
      <c r="MO13" s="45"/>
      <c r="MP13" s="45"/>
      <c r="MQ13" s="45"/>
      <c r="MR13" s="45"/>
      <c r="MS13" s="45"/>
      <c r="MT13" s="45"/>
      <c r="MU13" s="45"/>
      <c r="MV13" s="45"/>
      <c r="MW13" s="45"/>
      <c r="MX13" s="45"/>
      <c r="MY13" s="45"/>
      <c r="MZ13" s="45"/>
      <c r="NA13" s="45"/>
      <c r="NB13" s="45"/>
      <c r="NC13" s="45"/>
      <c r="ND13" s="45"/>
      <c r="NE13" s="45"/>
      <c r="NF13" s="45"/>
      <c r="NG13" s="45"/>
      <c r="NH13" s="45"/>
      <c r="NI13" s="45"/>
      <c r="NJ13" s="45"/>
      <c r="NK13" s="45"/>
      <c r="NL13" s="45"/>
      <c r="NM13" s="45"/>
      <c r="NN13" s="45"/>
      <c r="NO13" s="45"/>
      <c r="NP13" s="45"/>
      <c r="NQ13" s="45"/>
      <c r="NR13" s="45"/>
      <c r="NS13" s="45"/>
      <c r="NT13" s="45"/>
      <c r="NU13" s="45"/>
      <c r="NV13" s="45"/>
      <c r="NW13" s="45"/>
      <c r="NX13" s="45"/>
      <c r="NY13" s="45"/>
      <c r="NZ13" s="45"/>
      <c r="OA13" s="45"/>
      <c r="OB13" s="45"/>
      <c r="OC13" s="45"/>
      <c r="OD13" s="45"/>
      <c r="OE13" s="45"/>
      <c r="OF13" s="45"/>
      <c r="OG13" s="45"/>
      <c r="OH13" s="45"/>
      <c r="OI13" s="45"/>
      <c r="OJ13" s="45"/>
      <c r="OK13" s="45"/>
      <c r="OL13" s="45"/>
      <c r="OM13" s="45"/>
      <c r="ON13" s="45"/>
      <c r="OO13" s="45"/>
      <c r="OP13" s="45"/>
      <c r="OQ13" s="45"/>
      <c r="OR13" s="45"/>
      <c r="OS13" s="45"/>
      <c r="OT13" s="45"/>
      <c r="OU13" s="45"/>
      <c r="OV13" s="45"/>
      <c r="OW13" s="45"/>
      <c r="OX13" s="45"/>
      <c r="OY13" s="45"/>
      <c r="OZ13" s="45"/>
      <c r="PA13" s="45"/>
      <c r="PB13" s="45"/>
      <c r="PC13" s="45"/>
      <c r="PD13" s="45"/>
      <c r="PE13" s="45"/>
      <c r="PF13" s="45"/>
      <c r="PG13" s="45"/>
      <c r="PH13" s="45"/>
      <c r="PI13" s="45"/>
      <c r="PJ13" s="45"/>
      <c r="PK13" s="45"/>
      <c r="PL13" s="45"/>
      <c r="PM13" s="45"/>
      <c r="PN13" s="45"/>
      <c r="PO13" s="45"/>
      <c r="PP13" s="45"/>
      <c r="PQ13" s="45"/>
      <c r="PR13" s="45"/>
      <c r="PS13" s="45"/>
      <c r="PT13" s="45"/>
      <c r="PU13" s="45"/>
      <c r="PV13" s="45"/>
      <c r="PW13" s="45"/>
      <c r="PX13" s="45"/>
      <c r="PY13" s="45"/>
      <c r="PZ13" s="45"/>
      <c r="QA13" s="45"/>
      <c r="QB13" s="45"/>
      <c r="QC13" s="45"/>
      <c r="QD13" s="45"/>
      <c r="QE13" s="45"/>
      <c r="QF13" s="45"/>
      <c r="QG13" s="45"/>
      <c r="QH13" s="45"/>
      <c r="QI13" s="45"/>
      <c r="QJ13" s="45"/>
      <c r="QK13" s="45"/>
      <c r="QL13" s="45"/>
      <c r="QM13" s="45"/>
      <c r="QN13" s="45"/>
      <c r="QO13" s="45"/>
      <c r="QP13" s="45"/>
      <c r="QQ13" s="45"/>
      <c r="QR13" s="45"/>
      <c r="QS13" s="45"/>
      <c r="QT13" s="45"/>
      <c r="QU13" s="45"/>
      <c r="QV13" s="45"/>
      <c r="QW13" s="45"/>
      <c r="QX13" s="45"/>
      <c r="QY13" s="45"/>
      <c r="QZ13" s="45"/>
      <c r="RA13" s="45"/>
      <c r="RB13" s="45"/>
      <c r="RC13" s="45"/>
      <c r="RD13" s="45"/>
      <c r="RE13" s="45"/>
      <c r="RF13" s="45"/>
      <c r="RG13" s="45"/>
      <c r="RH13" s="45"/>
      <c r="RI13" s="45"/>
      <c r="RJ13" s="45"/>
      <c r="RK13" s="45"/>
      <c r="RL13" s="45"/>
      <c r="RM13" s="45"/>
      <c r="RN13" s="45"/>
      <c r="RO13" s="45"/>
      <c r="RP13" s="45"/>
      <c r="RQ13" s="45"/>
      <c r="RR13" s="45"/>
      <c r="RS13" s="45"/>
      <c r="RT13" s="45"/>
      <c r="RU13" s="45"/>
      <c r="RV13" s="45"/>
      <c r="RW13" s="45"/>
      <c r="RX13" s="45"/>
      <c r="RY13" s="45"/>
      <c r="RZ13" s="45"/>
      <c r="SA13" s="45"/>
      <c r="SB13" s="45"/>
      <c r="SC13" s="45"/>
      <c r="SD13" s="45"/>
      <c r="SE13" s="45"/>
      <c r="SF13" s="45"/>
      <c r="SG13" s="45"/>
      <c r="SH13" s="45"/>
      <c r="SI13" s="45"/>
      <c r="SJ13" s="45"/>
      <c r="SK13" s="45"/>
      <c r="SL13" s="45"/>
      <c r="SM13" s="45"/>
      <c r="SN13" s="45"/>
      <c r="SO13" s="45"/>
      <c r="SP13" s="45"/>
      <c r="SQ13" s="45"/>
      <c r="SR13" s="45"/>
      <c r="SS13" s="45"/>
      <c r="ST13" s="45"/>
      <c r="SU13" s="45"/>
      <c r="SV13" s="45"/>
      <c r="SW13" s="45"/>
      <c r="SX13" s="45"/>
      <c r="SY13" s="45"/>
      <c r="SZ13" s="45"/>
      <c r="TA13" s="45"/>
      <c r="TB13" s="45"/>
      <c r="TC13" s="45"/>
      <c r="TD13" s="45"/>
      <c r="TE13" s="45"/>
      <c r="TF13" s="45"/>
      <c r="TG13" s="45"/>
      <c r="TH13" s="45"/>
      <c r="TI13" s="45"/>
      <c r="TJ13" s="45"/>
      <c r="TK13" s="45"/>
      <c r="TL13" s="45"/>
      <c r="TM13" s="45"/>
      <c r="TN13" s="45"/>
      <c r="TO13" s="45"/>
      <c r="TP13" s="45"/>
      <c r="TQ13" s="45"/>
      <c r="TR13" s="45"/>
      <c r="TS13" s="45"/>
      <c r="TT13" s="45"/>
      <c r="TU13" s="45"/>
      <c r="TV13" s="45"/>
      <c r="TW13" s="45"/>
      <c r="TX13" s="45"/>
      <c r="TY13" s="45"/>
      <c r="TZ13" s="45"/>
      <c r="UA13" s="45"/>
      <c r="UB13" s="45"/>
      <c r="UC13" s="45"/>
      <c r="UD13" s="45"/>
      <c r="UE13" s="45"/>
    </row>
    <row r="14" spans="1:551" x14ac:dyDescent="0.2">
      <c r="A14" t="s">
        <v>32</v>
      </c>
      <c r="B14" s="44">
        <v>23.61</v>
      </c>
      <c r="C14" s="44">
        <v>28.84</v>
      </c>
      <c r="D14" s="66">
        <v>1.2215163066497248</v>
      </c>
      <c r="E14" s="45">
        <v>47</v>
      </c>
      <c r="F14" s="44">
        <v>4.333333333333333</v>
      </c>
      <c r="G14" s="45">
        <f t="shared" si="1"/>
        <v>248.78215445432727</v>
      </c>
      <c r="H14" s="45">
        <f t="shared" si="0"/>
        <v>199.07055112278979</v>
      </c>
      <c r="I14" s="47">
        <v>4.0595784212929031E-2</v>
      </c>
      <c r="J14" s="45">
        <f t="shared" si="2"/>
        <v>8.0814251365296315</v>
      </c>
      <c r="K14" s="44">
        <f t="shared" si="3"/>
        <v>6.6158962369439873</v>
      </c>
      <c r="L14" s="44">
        <f t="shared" si="4"/>
        <v>16.99410376305601</v>
      </c>
      <c r="M14" s="44">
        <f t="shared" si="5"/>
        <v>2.4301568381170093</v>
      </c>
      <c r="N14" s="44">
        <f>+N15</f>
        <v>32.020000000000003</v>
      </c>
      <c r="O14" s="45">
        <f t="shared" si="6"/>
        <v>39.112952138924193</v>
      </c>
      <c r="P14" s="45"/>
      <c r="Q14" s="44">
        <f t="shared" si="7"/>
        <v>2.2092334891972816</v>
      </c>
      <c r="R14" s="46">
        <f t="shared" si="13"/>
        <v>25.819233489197281</v>
      </c>
      <c r="S14" s="45">
        <f t="shared" si="8"/>
        <v>31.538614732251148</v>
      </c>
      <c r="T14" s="45"/>
      <c r="U14" s="44">
        <f t="shared" si="12"/>
        <v>0.18271807255301253</v>
      </c>
      <c r="V14" s="44">
        <f t="shared" si="9"/>
        <v>0.18742237414402763</v>
      </c>
      <c r="W14" s="44">
        <f t="shared" si="10"/>
        <v>26.01</v>
      </c>
      <c r="X14" s="44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  <c r="MN14" s="45"/>
      <c r="MO14" s="45"/>
      <c r="MP14" s="45"/>
      <c r="MQ14" s="45"/>
      <c r="MR14" s="45"/>
      <c r="MS14" s="45"/>
      <c r="MT14" s="45"/>
      <c r="MU14" s="45"/>
      <c r="MV14" s="45"/>
      <c r="MW14" s="45"/>
      <c r="MX14" s="45"/>
      <c r="MY14" s="45"/>
      <c r="MZ14" s="45"/>
      <c r="NA14" s="45"/>
      <c r="NB14" s="45"/>
      <c r="NC14" s="45"/>
      <c r="ND14" s="45"/>
      <c r="NE14" s="45"/>
      <c r="NF14" s="45"/>
      <c r="NG14" s="45"/>
      <c r="NH14" s="45"/>
      <c r="NI14" s="45"/>
      <c r="NJ14" s="45"/>
      <c r="NK14" s="45"/>
      <c r="NL14" s="45"/>
      <c r="NM14" s="45"/>
      <c r="NN14" s="45"/>
      <c r="NO14" s="45"/>
      <c r="NP14" s="45"/>
      <c r="NQ14" s="45"/>
      <c r="NR14" s="45"/>
      <c r="NS14" s="45"/>
      <c r="NT14" s="45"/>
      <c r="NU14" s="45"/>
      <c r="NV14" s="45"/>
      <c r="NW14" s="45"/>
      <c r="NX14" s="45"/>
      <c r="NY14" s="45"/>
      <c r="NZ14" s="45"/>
      <c r="OA14" s="45"/>
      <c r="OB14" s="45"/>
      <c r="OC14" s="45"/>
      <c r="OD14" s="45"/>
      <c r="OE14" s="45"/>
      <c r="OF14" s="45"/>
      <c r="OG14" s="45"/>
      <c r="OH14" s="45"/>
      <c r="OI14" s="45"/>
      <c r="OJ14" s="45"/>
      <c r="OK14" s="45"/>
      <c r="OL14" s="45"/>
      <c r="OM14" s="45"/>
      <c r="ON14" s="45"/>
      <c r="OO14" s="45"/>
      <c r="OP14" s="45"/>
      <c r="OQ14" s="45"/>
      <c r="OR14" s="45"/>
      <c r="OS14" s="45"/>
      <c r="OT14" s="45"/>
      <c r="OU14" s="45"/>
      <c r="OV14" s="45"/>
      <c r="OW14" s="45"/>
      <c r="OX14" s="45"/>
      <c r="OY14" s="45"/>
      <c r="OZ14" s="45"/>
      <c r="PA14" s="45"/>
      <c r="PB14" s="45"/>
      <c r="PC14" s="45"/>
      <c r="PD14" s="45"/>
      <c r="PE14" s="45"/>
      <c r="PF14" s="45"/>
      <c r="PG14" s="45"/>
      <c r="PH14" s="45"/>
      <c r="PI14" s="45"/>
      <c r="PJ14" s="45"/>
      <c r="PK14" s="45"/>
      <c r="PL14" s="45"/>
      <c r="PM14" s="45"/>
      <c r="PN14" s="45"/>
      <c r="PO14" s="45"/>
      <c r="PP14" s="45"/>
      <c r="PQ14" s="45"/>
      <c r="PR14" s="45"/>
      <c r="PS14" s="45"/>
      <c r="PT14" s="45"/>
      <c r="PU14" s="45"/>
      <c r="PV14" s="45"/>
      <c r="PW14" s="45"/>
      <c r="PX14" s="45"/>
      <c r="PY14" s="45"/>
      <c r="PZ14" s="45"/>
      <c r="QA14" s="45"/>
      <c r="QB14" s="45"/>
      <c r="QC14" s="45"/>
      <c r="QD14" s="45"/>
      <c r="QE14" s="45"/>
      <c r="QF14" s="45"/>
      <c r="QG14" s="45"/>
      <c r="QH14" s="45"/>
      <c r="QI14" s="45"/>
      <c r="QJ14" s="45"/>
      <c r="QK14" s="45"/>
      <c r="QL14" s="45"/>
      <c r="QM14" s="45"/>
      <c r="QN14" s="45"/>
      <c r="QO14" s="45"/>
      <c r="QP14" s="45"/>
      <c r="QQ14" s="45"/>
      <c r="QR14" s="45"/>
      <c r="QS14" s="45"/>
      <c r="QT14" s="45"/>
      <c r="QU14" s="45"/>
      <c r="QV14" s="45"/>
      <c r="QW14" s="45"/>
      <c r="QX14" s="45"/>
      <c r="QY14" s="45"/>
      <c r="QZ14" s="45"/>
      <c r="RA14" s="45"/>
      <c r="RB14" s="45"/>
      <c r="RC14" s="45"/>
      <c r="RD14" s="45"/>
      <c r="RE14" s="45"/>
      <c r="RF14" s="45"/>
      <c r="RG14" s="45"/>
      <c r="RH14" s="45"/>
      <c r="RI14" s="45"/>
      <c r="RJ14" s="45"/>
      <c r="RK14" s="45"/>
      <c r="RL14" s="45"/>
      <c r="RM14" s="45"/>
      <c r="RN14" s="45"/>
      <c r="RO14" s="45"/>
      <c r="RP14" s="45"/>
      <c r="RQ14" s="45"/>
      <c r="RR14" s="45"/>
      <c r="RS14" s="45"/>
      <c r="RT14" s="45"/>
      <c r="RU14" s="45"/>
      <c r="RV14" s="45"/>
      <c r="RW14" s="45"/>
      <c r="RX14" s="45"/>
      <c r="RY14" s="45"/>
      <c r="RZ14" s="45"/>
      <c r="SA14" s="45"/>
      <c r="SB14" s="45"/>
      <c r="SC14" s="45"/>
      <c r="SD14" s="45"/>
      <c r="SE14" s="45"/>
      <c r="SF14" s="45"/>
      <c r="SG14" s="45"/>
      <c r="SH14" s="45"/>
      <c r="SI14" s="45"/>
      <c r="SJ14" s="45"/>
      <c r="SK14" s="45"/>
      <c r="SL14" s="45"/>
      <c r="SM14" s="45"/>
      <c r="SN14" s="45"/>
      <c r="SO14" s="45"/>
      <c r="SP14" s="45"/>
      <c r="SQ14" s="45"/>
      <c r="SR14" s="45"/>
      <c r="SS14" s="45"/>
      <c r="ST14" s="45"/>
      <c r="SU14" s="45"/>
      <c r="SV14" s="45"/>
      <c r="SW14" s="45"/>
      <c r="SX14" s="45"/>
      <c r="SY14" s="45"/>
      <c r="SZ14" s="45"/>
      <c r="TA14" s="45"/>
      <c r="TB14" s="45"/>
      <c r="TC14" s="45"/>
      <c r="TD14" s="45"/>
      <c r="TE14" s="45"/>
      <c r="TF14" s="45"/>
      <c r="TG14" s="45"/>
      <c r="TH14" s="45"/>
      <c r="TI14" s="45"/>
      <c r="TJ14" s="45"/>
      <c r="TK14" s="45"/>
      <c r="TL14" s="45"/>
      <c r="TM14" s="45"/>
      <c r="TN14" s="45"/>
      <c r="TO14" s="45"/>
      <c r="TP14" s="45"/>
      <c r="TQ14" s="45"/>
      <c r="TR14" s="45"/>
      <c r="TS14" s="45"/>
      <c r="TT14" s="45"/>
      <c r="TU14" s="45"/>
      <c r="TV14" s="45"/>
      <c r="TW14" s="45"/>
      <c r="TX14" s="45"/>
      <c r="TY14" s="45"/>
      <c r="TZ14" s="45"/>
      <c r="UA14" s="45"/>
      <c r="UB14" s="45"/>
      <c r="UC14" s="45"/>
      <c r="UD14" s="45"/>
      <c r="UE14" s="45"/>
    </row>
    <row r="15" spans="1:551" x14ac:dyDescent="0.2">
      <c r="A15"/>
      <c r="B15" s="44">
        <v>28.84</v>
      </c>
      <c r="C15" s="44">
        <v>1002986.4299999999</v>
      </c>
      <c r="D15" s="66">
        <v>34777.61546463245</v>
      </c>
      <c r="E15" s="45">
        <v>47</v>
      </c>
      <c r="F15" s="44">
        <v>4.333333333333333</v>
      </c>
      <c r="G15" s="45">
        <f t="shared" si="1"/>
        <v>7083041.0162968086</v>
      </c>
      <c r="H15" s="45">
        <f t="shared" si="0"/>
        <v>5667709.0920457905</v>
      </c>
      <c r="I15" s="47">
        <v>4.0595784212929031E-2</v>
      </c>
      <c r="J15" s="45">
        <f t="shared" si="2"/>
        <v>230085.09528234683</v>
      </c>
      <c r="K15" s="44">
        <f t="shared" si="3"/>
        <v>6.6158962369439864</v>
      </c>
      <c r="L15" s="44">
        <f t="shared" si="4"/>
        <v>22.224103763056014</v>
      </c>
      <c r="M15" s="44">
        <f t="shared" si="5"/>
        <v>3.1780468381170097</v>
      </c>
      <c r="N15" s="44">
        <f t="shared" si="11"/>
        <v>32.020000000000003</v>
      </c>
      <c r="O15" s="45">
        <f t="shared" si="6"/>
        <v>1113579.2471775312</v>
      </c>
      <c r="P15" s="45"/>
      <c r="Q15" s="44">
        <f t="shared" si="7"/>
        <v>2.889133489197282</v>
      </c>
      <c r="R15" s="46">
        <f t="shared" si="13"/>
        <v>31.729133489197281</v>
      </c>
      <c r="S15" s="45">
        <f t="shared" si="8"/>
        <v>1103463.6035132948</v>
      </c>
      <c r="T15" s="45"/>
      <c r="U15" s="44">
        <f t="shared" si="12"/>
        <v>0.18271807255301253</v>
      </c>
      <c r="V15" s="44">
        <f t="shared" si="9"/>
        <v>0.18742237414402763</v>
      </c>
      <c r="W15" s="44">
        <f t="shared" si="10"/>
        <v>31.92</v>
      </c>
      <c r="X15" s="44"/>
      <c r="Y15" s="44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  <c r="SE15" s="45"/>
      <c r="SF15" s="45"/>
      <c r="SG15" s="45"/>
      <c r="SH15" s="45"/>
      <c r="SI15" s="45"/>
      <c r="SJ15" s="45"/>
      <c r="SK15" s="45"/>
      <c r="SL15" s="45"/>
      <c r="SM15" s="45"/>
      <c r="SN15" s="45"/>
      <c r="SO15" s="45"/>
      <c r="SP15" s="45"/>
      <c r="SQ15" s="45"/>
      <c r="SR15" s="45"/>
      <c r="SS15" s="45"/>
      <c r="ST15" s="45"/>
      <c r="SU15" s="45"/>
      <c r="SV15" s="45"/>
      <c r="SW15" s="45"/>
      <c r="SX15" s="45"/>
      <c r="SY15" s="45"/>
      <c r="SZ15" s="45"/>
      <c r="TA15" s="45"/>
      <c r="TB15" s="45"/>
      <c r="TC15" s="45"/>
      <c r="TD15" s="45"/>
      <c r="TE15" s="45"/>
      <c r="TF15" s="45"/>
      <c r="TG15" s="45"/>
      <c r="TH15" s="45"/>
      <c r="TI15" s="45"/>
      <c r="TJ15" s="45"/>
      <c r="TK15" s="45"/>
      <c r="TL15" s="45"/>
      <c r="TM15" s="45"/>
      <c r="TN15" s="45"/>
      <c r="TO15" s="45"/>
      <c r="TP15" s="45"/>
      <c r="TQ15" s="45"/>
      <c r="TR15" s="45"/>
      <c r="TS15" s="45"/>
      <c r="TT15" s="45"/>
      <c r="TU15" s="45"/>
      <c r="TV15" s="45"/>
      <c r="TW15" s="45"/>
      <c r="TX15" s="45"/>
      <c r="TY15" s="45"/>
      <c r="TZ15" s="45"/>
      <c r="UA15" s="45"/>
      <c r="UB15" s="45"/>
      <c r="UC15" s="45"/>
      <c r="UD15" s="45"/>
      <c r="UE15" s="45"/>
    </row>
    <row r="16" spans="1:551" x14ac:dyDescent="0.2">
      <c r="A16" t="s">
        <v>33</v>
      </c>
      <c r="B16" s="44">
        <v>63.42</v>
      </c>
      <c r="C16" s="44">
        <v>761.04</v>
      </c>
      <c r="D16" s="66">
        <v>12</v>
      </c>
      <c r="E16" s="45">
        <f>47+68</f>
        <v>115</v>
      </c>
      <c r="F16" s="44">
        <v>4.333333333333333</v>
      </c>
      <c r="G16" s="45">
        <f t="shared" si="1"/>
        <v>5980</v>
      </c>
      <c r="H16" s="45">
        <f t="shared" si="0"/>
        <v>4785.0775242515656</v>
      </c>
      <c r="I16" s="47">
        <v>4.0595784212929031E-2</v>
      </c>
      <c r="J16" s="45">
        <f t="shared" si="2"/>
        <v>194.25397461665324</v>
      </c>
      <c r="K16" s="44">
        <f t="shared" si="3"/>
        <v>16.187831218054438</v>
      </c>
      <c r="L16" s="44">
        <f t="shared" si="4"/>
        <v>47.23216878194556</v>
      </c>
      <c r="M16" s="44">
        <f t="shared" si="5"/>
        <v>6.7542001358182144</v>
      </c>
      <c r="N16" s="44">
        <f>+N15+N17</f>
        <v>60.210000000000008</v>
      </c>
      <c r="O16" s="45">
        <f t="shared" si="6"/>
        <v>722.5200000000001</v>
      </c>
      <c r="P16" s="45"/>
      <c r="Q16" s="44">
        <f t="shared" si="7"/>
        <v>6.1401819416529229</v>
      </c>
      <c r="R16" s="46">
        <f t="shared" si="13"/>
        <v>69.560181941652928</v>
      </c>
      <c r="S16" s="45">
        <f t="shared" si="8"/>
        <v>834.72218329983514</v>
      </c>
      <c r="T16" s="45"/>
      <c r="U16" s="44">
        <f t="shared" si="12"/>
        <v>0.4470761349701371</v>
      </c>
      <c r="V16" s="44">
        <f t="shared" si="9"/>
        <v>0.45858666013964211</v>
      </c>
      <c r="W16" s="44">
        <f t="shared" si="10"/>
        <v>70.02</v>
      </c>
      <c r="X16" s="44"/>
      <c r="Y16" s="44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  <c r="LZ16" s="45"/>
      <c r="MA16" s="45"/>
      <c r="MB16" s="45"/>
      <c r="MC16" s="45"/>
      <c r="MD16" s="45"/>
      <c r="ME16" s="45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  <c r="NB16" s="45"/>
      <c r="NC16" s="45"/>
      <c r="ND16" s="45"/>
      <c r="NE16" s="45"/>
      <c r="NF16" s="45"/>
      <c r="NG16" s="45"/>
      <c r="NH16" s="45"/>
      <c r="NI16" s="45"/>
      <c r="NJ16" s="45"/>
      <c r="NK16" s="45"/>
      <c r="NL16" s="45"/>
      <c r="NM16" s="45"/>
      <c r="NN16" s="45"/>
      <c r="NO16" s="45"/>
      <c r="NP16" s="45"/>
      <c r="NQ16" s="45"/>
      <c r="NR16" s="45"/>
      <c r="NS16" s="45"/>
      <c r="NT16" s="45"/>
      <c r="NU16" s="45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  <c r="OR16" s="45"/>
      <c r="OS16" s="45"/>
      <c r="OT16" s="45"/>
      <c r="OU16" s="45"/>
      <c r="OV16" s="45"/>
      <c r="OW16" s="45"/>
      <c r="OX16" s="45"/>
      <c r="OY16" s="45"/>
      <c r="OZ16" s="45"/>
      <c r="PA16" s="45"/>
      <c r="PB16" s="45"/>
      <c r="PC16" s="45"/>
      <c r="PD16" s="45"/>
      <c r="PE16" s="45"/>
      <c r="PF16" s="45"/>
      <c r="PG16" s="45"/>
      <c r="PH16" s="45"/>
      <c r="PI16" s="45"/>
      <c r="PJ16" s="45"/>
      <c r="PK16" s="45"/>
      <c r="PL16" s="45"/>
      <c r="PM16" s="45"/>
      <c r="PN16" s="45"/>
      <c r="PO16" s="45"/>
      <c r="PP16" s="45"/>
      <c r="PQ16" s="45"/>
      <c r="PR16" s="45"/>
      <c r="PS16" s="45"/>
      <c r="PT16" s="45"/>
      <c r="PU16" s="45"/>
      <c r="PV16" s="45"/>
      <c r="PW16" s="45"/>
      <c r="PX16" s="45"/>
      <c r="PY16" s="45"/>
      <c r="PZ16" s="45"/>
      <c r="QA16" s="45"/>
      <c r="QB16" s="45"/>
      <c r="QC16" s="45"/>
      <c r="QD16" s="45"/>
      <c r="QE16" s="45"/>
      <c r="QF16" s="45"/>
      <c r="QG16" s="45"/>
      <c r="QH16" s="45"/>
      <c r="QI16" s="45"/>
      <c r="QJ16" s="45"/>
      <c r="QK16" s="45"/>
      <c r="QL16" s="45"/>
      <c r="QM16" s="45"/>
      <c r="QN16" s="45"/>
      <c r="QO16" s="45"/>
      <c r="QP16" s="45"/>
      <c r="QQ16" s="45"/>
      <c r="QR16" s="45"/>
      <c r="QS16" s="45"/>
      <c r="QT16" s="45"/>
      <c r="QU16" s="45"/>
      <c r="QV16" s="45"/>
      <c r="QW16" s="45"/>
      <c r="QX16" s="45"/>
      <c r="QY16" s="45"/>
      <c r="QZ16" s="45"/>
      <c r="RA16" s="45"/>
      <c r="RB16" s="45"/>
      <c r="RC16" s="45"/>
      <c r="RD16" s="45"/>
      <c r="RE16" s="45"/>
      <c r="RF16" s="45"/>
      <c r="RG16" s="45"/>
      <c r="RH16" s="45"/>
      <c r="RI16" s="45"/>
      <c r="RJ16" s="45"/>
      <c r="RK16" s="45"/>
      <c r="RL16" s="45"/>
      <c r="RM16" s="45"/>
      <c r="RN16" s="45"/>
      <c r="RO16" s="45"/>
      <c r="RP16" s="45"/>
      <c r="RQ16" s="45"/>
      <c r="RR16" s="45"/>
      <c r="RS16" s="45"/>
      <c r="RT16" s="45"/>
      <c r="RU16" s="45"/>
      <c r="RV16" s="45"/>
      <c r="RW16" s="45"/>
      <c r="RX16" s="45"/>
      <c r="RY16" s="45"/>
      <c r="RZ16" s="45"/>
      <c r="SA16" s="45"/>
      <c r="SB16" s="45"/>
      <c r="SC16" s="45"/>
      <c r="SD16" s="45"/>
      <c r="SE16" s="45"/>
      <c r="SF16" s="45"/>
      <c r="SG16" s="45"/>
      <c r="SH16" s="45"/>
      <c r="SI16" s="45"/>
      <c r="SJ16" s="45"/>
      <c r="SK16" s="45"/>
      <c r="SL16" s="45"/>
      <c r="SM16" s="45"/>
      <c r="SN16" s="45"/>
      <c r="SO16" s="45"/>
      <c r="SP16" s="45"/>
      <c r="SQ16" s="45"/>
      <c r="SR16" s="45"/>
      <c r="SS16" s="45"/>
      <c r="ST16" s="45"/>
      <c r="SU16" s="45"/>
      <c r="SV16" s="45"/>
      <c r="SW16" s="45"/>
      <c r="SX16" s="45"/>
      <c r="SY16" s="45"/>
      <c r="SZ16" s="45"/>
      <c r="TA16" s="45"/>
      <c r="TB16" s="45"/>
      <c r="TC16" s="45"/>
      <c r="TD16" s="45"/>
      <c r="TE16" s="45"/>
      <c r="TF16" s="45"/>
      <c r="TG16" s="45"/>
      <c r="TH16" s="45"/>
      <c r="TI16" s="45"/>
      <c r="TJ16" s="45"/>
      <c r="TK16" s="45"/>
      <c r="TL16" s="45"/>
      <c r="TM16" s="45"/>
      <c r="TN16" s="45"/>
      <c r="TO16" s="45"/>
      <c r="TP16" s="45"/>
      <c r="TQ16" s="45"/>
      <c r="TR16" s="45"/>
      <c r="TS16" s="45"/>
      <c r="TT16" s="45"/>
      <c r="TU16" s="45"/>
      <c r="TV16" s="45"/>
      <c r="TW16" s="45"/>
      <c r="TX16" s="45"/>
      <c r="TY16" s="45"/>
      <c r="TZ16" s="45"/>
      <c r="UA16" s="45"/>
      <c r="UB16" s="45"/>
      <c r="UC16" s="45"/>
      <c r="UD16" s="45"/>
      <c r="UE16" s="45"/>
    </row>
    <row r="17" spans="1:551" x14ac:dyDescent="0.2">
      <c r="A17" t="s">
        <v>34</v>
      </c>
      <c r="B17" s="44">
        <v>25.26</v>
      </c>
      <c r="C17" s="44">
        <v>39127.18</v>
      </c>
      <c r="D17" s="66">
        <v>1548.9778305621537</v>
      </c>
      <c r="E17" s="45">
        <v>68</v>
      </c>
      <c r="F17" s="44">
        <v>2.1666666666666665</v>
      </c>
      <c r="G17" s="45">
        <f t="shared" si="1"/>
        <v>228216.0670361573</v>
      </c>
      <c r="H17" s="45">
        <f t="shared" si="0"/>
        <v>182613.97542605433</v>
      </c>
      <c r="I17" s="47">
        <v>4.0595784212929031E-2</v>
      </c>
      <c r="J17" s="45">
        <f t="shared" si="2"/>
        <v>7413.3575406612263</v>
      </c>
      <c r="K17" s="44">
        <f t="shared" si="3"/>
        <v>4.7859674905552243</v>
      </c>
      <c r="L17" s="44">
        <f t="shared" si="4"/>
        <v>20.474032509444775</v>
      </c>
      <c r="M17" s="44">
        <f t="shared" si="5"/>
        <v>2.9277866488506028</v>
      </c>
      <c r="N17" s="44">
        <f t="shared" si="11"/>
        <v>28.19</v>
      </c>
      <c r="O17" s="45">
        <f t="shared" si="6"/>
        <v>43665.685043547113</v>
      </c>
      <c r="P17" s="45"/>
      <c r="Q17" s="44">
        <f t="shared" si="7"/>
        <v>2.6616242262278207</v>
      </c>
      <c r="R17" s="46">
        <f t="shared" si="13"/>
        <v>27.921624226227824</v>
      </c>
      <c r="S17" s="45">
        <f t="shared" si="8"/>
        <v>43249.976919714049</v>
      </c>
      <c r="T17" s="45"/>
      <c r="U17" s="44">
        <f t="shared" si="12"/>
        <v>0.13217903120856225</v>
      </c>
      <c r="V17" s="44">
        <f t="shared" si="9"/>
        <v>0.13558214299780721</v>
      </c>
      <c r="W17" s="44">
        <f t="shared" si="10"/>
        <v>28.06</v>
      </c>
      <c r="X17" s="44"/>
      <c r="Y17" s="44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  <c r="LZ17" s="45"/>
      <c r="MA17" s="45"/>
      <c r="MB17" s="45"/>
      <c r="MC17" s="45"/>
      <c r="MD17" s="45"/>
      <c r="ME17" s="45"/>
      <c r="MF17" s="45"/>
      <c r="MG17" s="45"/>
      <c r="MH17" s="45"/>
      <c r="MI17" s="45"/>
      <c r="MJ17" s="45"/>
      <c r="MK17" s="45"/>
      <c r="ML17" s="45"/>
      <c r="MM17" s="45"/>
      <c r="MN17" s="45"/>
      <c r="MO17" s="45"/>
      <c r="MP17" s="45"/>
      <c r="MQ17" s="45"/>
      <c r="MR17" s="45"/>
      <c r="MS17" s="45"/>
      <c r="MT17" s="45"/>
      <c r="MU17" s="45"/>
      <c r="MV17" s="45"/>
      <c r="MW17" s="45"/>
      <c r="MX17" s="45"/>
      <c r="MY17" s="45"/>
      <c r="MZ17" s="45"/>
      <c r="NA17" s="45"/>
      <c r="NB17" s="45"/>
      <c r="NC17" s="45"/>
      <c r="ND17" s="45"/>
      <c r="NE17" s="45"/>
      <c r="NF17" s="45"/>
      <c r="NG17" s="45"/>
      <c r="NH17" s="45"/>
      <c r="NI17" s="45"/>
      <c r="NJ17" s="45"/>
      <c r="NK17" s="45"/>
      <c r="NL17" s="45"/>
      <c r="NM17" s="45"/>
      <c r="NN17" s="45"/>
      <c r="NO17" s="45"/>
      <c r="NP17" s="45"/>
      <c r="NQ17" s="45"/>
      <c r="NR17" s="45"/>
      <c r="NS17" s="45"/>
      <c r="NT17" s="45"/>
      <c r="NU17" s="45"/>
      <c r="NV17" s="45"/>
      <c r="NW17" s="45"/>
      <c r="NX17" s="45"/>
      <c r="NY17" s="45"/>
      <c r="NZ17" s="45"/>
      <c r="OA17" s="45"/>
      <c r="OB17" s="45"/>
      <c r="OC17" s="45"/>
      <c r="OD17" s="45"/>
      <c r="OE17" s="45"/>
      <c r="OF17" s="45"/>
      <c r="OG17" s="45"/>
      <c r="OH17" s="45"/>
      <c r="OI17" s="45"/>
      <c r="OJ17" s="45"/>
      <c r="OK17" s="45"/>
      <c r="OL17" s="45"/>
      <c r="OM17" s="45"/>
      <c r="ON17" s="45"/>
      <c r="OO17" s="45"/>
      <c r="OP17" s="45"/>
      <c r="OQ17" s="45"/>
      <c r="OR17" s="45"/>
      <c r="OS17" s="45"/>
      <c r="OT17" s="45"/>
      <c r="OU17" s="45"/>
      <c r="OV17" s="45"/>
      <c r="OW17" s="45"/>
      <c r="OX17" s="45"/>
      <c r="OY17" s="45"/>
      <c r="OZ17" s="45"/>
      <c r="PA17" s="45"/>
      <c r="PB17" s="45"/>
      <c r="PC17" s="45"/>
      <c r="PD17" s="45"/>
      <c r="PE17" s="45"/>
      <c r="PF17" s="45"/>
      <c r="PG17" s="45"/>
      <c r="PH17" s="45"/>
      <c r="PI17" s="45"/>
      <c r="PJ17" s="45"/>
      <c r="PK17" s="45"/>
      <c r="PL17" s="45"/>
      <c r="PM17" s="45"/>
      <c r="PN17" s="45"/>
      <c r="PO17" s="45"/>
      <c r="PP17" s="45"/>
      <c r="PQ17" s="45"/>
      <c r="PR17" s="45"/>
      <c r="PS17" s="45"/>
      <c r="PT17" s="45"/>
      <c r="PU17" s="45"/>
      <c r="PV17" s="45"/>
      <c r="PW17" s="45"/>
      <c r="PX17" s="45"/>
      <c r="PY17" s="45"/>
      <c r="PZ17" s="45"/>
      <c r="QA17" s="45"/>
      <c r="QB17" s="45"/>
      <c r="QC17" s="45"/>
      <c r="QD17" s="45"/>
      <c r="QE17" s="45"/>
      <c r="QF17" s="45"/>
      <c r="QG17" s="45"/>
      <c r="QH17" s="45"/>
      <c r="QI17" s="45"/>
      <c r="QJ17" s="45"/>
      <c r="QK17" s="45"/>
      <c r="QL17" s="45"/>
      <c r="QM17" s="45"/>
      <c r="QN17" s="45"/>
      <c r="QO17" s="45"/>
      <c r="QP17" s="45"/>
      <c r="QQ17" s="45"/>
      <c r="QR17" s="45"/>
      <c r="QS17" s="45"/>
      <c r="QT17" s="45"/>
      <c r="QU17" s="45"/>
      <c r="QV17" s="45"/>
      <c r="QW17" s="45"/>
      <c r="QX17" s="45"/>
      <c r="QY17" s="45"/>
      <c r="QZ17" s="45"/>
      <c r="RA17" s="45"/>
      <c r="RB17" s="45"/>
      <c r="RC17" s="45"/>
      <c r="RD17" s="45"/>
      <c r="RE17" s="45"/>
      <c r="RF17" s="45"/>
      <c r="RG17" s="45"/>
      <c r="RH17" s="45"/>
      <c r="RI17" s="45"/>
      <c r="RJ17" s="45"/>
      <c r="RK17" s="45"/>
      <c r="RL17" s="45"/>
      <c r="RM17" s="45"/>
      <c r="RN17" s="45"/>
      <c r="RO17" s="45"/>
      <c r="RP17" s="45"/>
      <c r="RQ17" s="45"/>
      <c r="RR17" s="45"/>
      <c r="RS17" s="45"/>
      <c r="RT17" s="45"/>
      <c r="RU17" s="45"/>
      <c r="RV17" s="45"/>
      <c r="RW17" s="45"/>
      <c r="RX17" s="45"/>
      <c r="RY17" s="45"/>
      <c r="RZ17" s="45"/>
      <c r="SA17" s="45"/>
      <c r="SB17" s="45"/>
      <c r="SC17" s="45"/>
      <c r="SD17" s="45"/>
      <c r="SE17" s="45"/>
      <c r="SF17" s="45"/>
      <c r="SG17" s="45"/>
      <c r="SH17" s="45"/>
      <c r="SI17" s="45"/>
      <c r="SJ17" s="45"/>
      <c r="SK17" s="45"/>
      <c r="SL17" s="45"/>
      <c r="SM17" s="45"/>
      <c r="SN17" s="45"/>
      <c r="SO17" s="45"/>
      <c r="SP17" s="45"/>
      <c r="SQ17" s="45"/>
      <c r="SR17" s="45"/>
      <c r="SS17" s="45"/>
      <c r="ST17" s="45"/>
      <c r="SU17" s="45"/>
      <c r="SV17" s="45"/>
      <c r="SW17" s="45"/>
      <c r="SX17" s="45"/>
      <c r="SY17" s="45"/>
      <c r="SZ17" s="45"/>
      <c r="TA17" s="45"/>
      <c r="TB17" s="45"/>
      <c r="TC17" s="45"/>
      <c r="TD17" s="45"/>
      <c r="TE17" s="45"/>
      <c r="TF17" s="45"/>
      <c r="TG17" s="45"/>
      <c r="TH17" s="45"/>
      <c r="TI17" s="45"/>
      <c r="TJ17" s="45"/>
      <c r="TK17" s="45"/>
      <c r="TL17" s="45"/>
      <c r="TM17" s="45"/>
      <c r="TN17" s="45"/>
      <c r="TO17" s="45"/>
      <c r="TP17" s="45"/>
      <c r="TQ17" s="45"/>
      <c r="TR17" s="45"/>
      <c r="TS17" s="45"/>
      <c r="TT17" s="45"/>
      <c r="TU17" s="45"/>
      <c r="TV17" s="45"/>
      <c r="TW17" s="45"/>
      <c r="TX17" s="45"/>
      <c r="TY17" s="45"/>
      <c r="TZ17" s="45"/>
      <c r="UA17" s="45"/>
      <c r="UB17" s="45"/>
      <c r="UC17" s="45"/>
      <c r="UD17" s="45"/>
      <c r="UE17" s="45"/>
    </row>
    <row r="18" spans="1:551" x14ac:dyDescent="0.2">
      <c r="A18" t="s">
        <v>35</v>
      </c>
      <c r="B18" s="44">
        <v>34.74</v>
      </c>
      <c r="C18" s="44">
        <v>968444.92000000016</v>
      </c>
      <c r="D18" s="66">
        <v>27876.940702360378</v>
      </c>
      <c r="E18" s="45">
        <v>68</v>
      </c>
      <c r="F18" s="44">
        <v>4.333333333333333</v>
      </c>
      <c r="G18" s="45">
        <f t="shared" si="1"/>
        <v>8214405.1936288569</v>
      </c>
      <c r="H18" s="45">
        <f t="shared" si="0"/>
        <v>6573004.2921620021</v>
      </c>
      <c r="I18" s="47">
        <v>4.0595784212929031E-2</v>
      </c>
      <c r="J18" s="45">
        <f t="shared" si="2"/>
        <v>266836.26387526497</v>
      </c>
      <c r="K18" s="44">
        <f t="shared" si="3"/>
        <v>9.5719349811104486</v>
      </c>
      <c r="L18" s="44">
        <f t="shared" si="4"/>
        <v>25.168065018889553</v>
      </c>
      <c r="M18" s="44">
        <f t="shared" si="5"/>
        <v>3.5990332977012058</v>
      </c>
      <c r="N18" s="44">
        <f t="shared" si="11"/>
        <v>38.340000000000003</v>
      </c>
      <c r="O18" s="45">
        <f t="shared" si="6"/>
        <v>1068801.9065284969</v>
      </c>
      <c r="P18" s="45"/>
      <c r="Q18" s="44">
        <f t="shared" si="7"/>
        <v>3.2718484524556422</v>
      </c>
      <c r="R18" s="46">
        <f t="shared" si="13"/>
        <v>38.011848452455645</v>
      </c>
      <c r="S18" s="45">
        <f t="shared" si="8"/>
        <v>1059654.0452962152</v>
      </c>
      <c r="T18" s="45"/>
      <c r="U18" s="44">
        <f t="shared" si="12"/>
        <v>0.26435806241712451</v>
      </c>
      <c r="V18" s="44">
        <f t="shared" si="9"/>
        <v>0.27116428599561443</v>
      </c>
      <c r="W18" s="44">
        <f t="shared" si="10"/>
        <v>38.28</v>
      </c>
      <c r="X18" s="44"/>
      <c r="Y18" s="44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</row>
    <row r="19" spans="1:551" x14ac:dyDescent="0.2">
      <c r="A19" t="s">
        <v>36</v>
      </c>
      <c r="B19" s="44">
        <v>2.13</v>
      </c>
      <c r="C19" s="44">
        <v>50.71</v>
      </c>
      <c r="D19" s="66">
        <v>23.807511737089207</v>
      </c>
      <c r="E19" s="45"/>
      <c r="F19" s="44"/>
      <c r="G19" s="45">
        <f t="shared" si="1"/>
        <v>0</v>
      </c>
      <c r="H19" s="45">
        <f t="shared" si="0"/>
        <v>0</v>
      </c>
      <c r="I19" s="47">
        <v>4.0595784212929031E-2</v>
      </c>
      <c r="J19" s="45">
        <f t="shared" si="2"/>
        <v>0</v>
      </c>
      <c r="K19" s="44">
        <f t="shared" si="3"/>
        <v>0</v>
      </c>
      <c r="L19" s="44">
        <f t="shared" si="4"/>
        <v>2.13</v>
      </c>
      <c r="M19" s="44">
        <f t="shared" si="5"/>
        <v>0.30458999999999997</v>
      </c>
      <c r="N19" s="44">
        <f t="shared" si="11"/>
        <v>2.4300000000000002</v>
      </c>
      <c r="O19" s="45">
        <f t="shared" si="6"/>
        <v>57.852253521126777</v>
      </c>
      <c r="P19" s="45"/>
      <c r="Q19" s="44">
        <f t="shared" si="7"/>
        <v>0.27689999999999998</v>
      </c>
      <c r="R19" s="46">
        <f t="shared" si="13"/>
        <v>2.4068999999999998</v>
      </c>
      <c r="S19" s="45">
        <f t="shared" si="8"/>
        <v>57.30230000000001</v>
      </c>
      <c r="T19" s="45"/>
      <c r="U19" s="44">
        <f t="shared" si="12"/>
        <v>0</v>
      </c>
      <c r="V19" s="44">
        <f t="shared" si="9"/>
        <v>0</v>
      </c>
      <c r="W19" s="44">
        <f t="shared" si="10"/>
        <v>2.41</v>
      </c>
      <c r="X19" s="44"/>
      <c r="Y19" s="44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</row>
    <row r="20" spans="1:551" x14ac:dyDescent="0.2">
      <c r="A20" t="s">
        <v>37</v>
      </c>
      <c r="B20" s="44">
        <v>4.62</v>
      </c>
      <c r="C20" s="44">
        <v>14455.979999999781</v>
      </c>
      <c r="D20" s="66">
        <v>3129</v>
      </c>
      <c r="E20" s="45">
        <v>32</v>
      </c>
      <c r="F20" s="44">
        <v>1</v>
      </c>
      <c r="G20" s="45">
        <f t="shared" si="1"/>
        <v>100128</v>
      </c>
      <c r="H20" s="45">
        <f t="shared" si="0"/>
        <v>80120.441864257649</v>
      </c>
      <c r="I20" s="47">
        <v>4.0595784212929031E-2</v>
      </c>
      <c r="J20" s="45">
        <f t="shared" si="2"/>
        <v>3252.552168965929</v>
      </c>
      <c r="K20" s="44">
        <f t="shared" si="3"/>
        <v>1.0394861517948</v>
      </c>
      <c r="L20" s="44">
        <f t="shared" si="4"/>
        <v>3.5805138482052001</v>
      </c>
      <c r="M20" s="44">
        <f t="shared" si="5"/>
        <v>0.51201348029334359</v>
      </c>
      <c r="N20" s="44">
        <f t="shared" si="11"/>
        <v>5.13</v>
      </c>
      <c r="O20" s="45">
        <f t="shared" si="6"/>
        <v>16051.77</v>
      </c>
      <c r="P20" s="45"/>
      <c r="Q20" s="44">
        <f t="shared" si="7"/>
        <v>0.46546680026667603</v>
      </c>
      <c r="R20" s="46">
        <f t="shared" si="13"/>
        <v>5.0854668002666763</v>
      </c>
      <c r="S20" s="45">
        <f t="shared" si="8"/>
        <v>15912.425618034431</v>
      </c>
      <c r="T20" s="45"/>
      <c r="U20" s="44">
        <f t="shared" si="12"/>
        <v>2.8708567864303119E-2</v>
      </c>
      <c r="V20" s="44">
        <f t="shared" si="9"/>
        <v>2.9447705266492069E-2</v>
      </c>
      <c r="W20" s="44">
        <f t="shared" si="10"/>
        <v>5.1100000000000003</v>
      </c>
      <c r="X20" s="44"/>
      <c r="Y20" s="44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</row>
    <row r="21" spans="1:551" x14ac:dyDescent="0.2">
      <c r="A21" t="s">
        <v>38</v>
      </c>
      <c r="B21" s="44">
        <v>4.62</v>
      </c>
      <c r="C21" s="44">
        <v>7761.5999999998603</v>
      </c>
      <c r="D21" s="66">
        <v>1680</v>
      </c>
      <c r="E21" s="45">
        <v>32</v>
      </c>
      <c r="F21" s="44">
        <v>1</v>
      </c>
      <c r="G21" s="45">
        <f t="shared" si="1"/>
        <v>53760</v>
      </c>
      <c r="H21" s="45">
        <f t="shared" si="0"/>
        <v>43017.686906983974</v>
      </c>
      <c r="I21" s="47">
        <v>4.0595784212929031E-2</v>
      </c>
      <c r="J21" s="45">
        <f t="shared" si="2"/>
        <v>1746.3367350152639</v>
      </c>
      <c r="K21" s="44">
        <f t="shared" si="3"/>
        <v>1.0394861517948</v>
      </c>
      <c r="L21" s="44">
        <f t="shared" si="4"/>
        <v>3.5805138482052001</v>
      </c>
      <c r="M21" s="44">
        <f t="shared" si="5"/>
        <v>0.51201348029334359</v>
      </c>
      <c r="N21" s="44">
        <f t="shared" si="11"/>
        <v>5.13</v>
      </c>
      <c r="O21" s="45">
        <f t="shared" si="6"/>
        <v>8618.4</v>
      </c>
      <c r="P21" s="45"/>
      <c r="Q21" s="44">
        <f t="shared" si="7"/>
        <v>0.46546680026667603</v>
      </c>
      <c r="R21" s="46">
        <f t="shared" si="13"/>
        <v>5.0854668002666763</v>
      </c>
      <c r="S21" s="45">
        <f t="shared" si="8"/>
        <v>8543.5842244480154</v>
      </c>
      <c r="T21" s="45"/>
      <c r="U21" s="44">
        <f t="shared" si="12"/>
        <v>2.8708567864303116E-2</v>
      </c>
      <c r="V21" s="44">
        <f t="shared" si="9"/>
        <v>2.9447705266492066E-2</v>
      </c>
      <c r="W21" s="44">
        <f t="shared" si="10"/>
        <v>5.1100000000000003</v>
      </c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  <c r="RQ21" s="45"/>
      <c r="RR21" s="45"/>
      <c r="RS21" s="45"/>
      <c r="RT21" s="45"/>
      <c r="RU21" s="45"/>
      <c r="RV21" s="45"/>
      <c r="RW21" s="45"/>
      <c r="RX21" s="45"/>
      <c r="RY21" s="45"/>
      <c r="RZ21" s="45"/>
      <c r="SA21" s="45"/>
      <c r="SB21" s="45"/>
      <c r="SC21" s="45"/>
      <c r="SD21" s="45"/>
      <c r="SE21" s="45"/>
      <c r="SF21" s="45"/>
      <c r="SG21" s="45"/>
      <c r="SH21" s="45"/>
      <c r="SI21" s="45"/>
      <c r="SJ21" s="45"/>
      <c r="SK21" s="45"/>
      <c r="SL21" s="45"/>
      <c r="SM21" s="45"/>
      <c r="SN21" s="45"/>
      <c r="SO21" s="45"/>
      <c r="SP21" s="45"/>
      <c r="SQ21" s="45"/>
      <c r="SR21" s="45"/>
      <c r="SS21" s="45"/>
      <c r="ST21" s="45"/>
      <c r="SU21" s="45"/>
      <c r="SV21" s="45"/>
      <c r="SW21" s="45"/>
      <c r="SX21" s="45"/>
      <c r="SY21" s="45"/>
      <c r="SZ21" s="45"/>
      <c r="TA21" s="45"/>
      <c r="TB21" s="45"/>
      <c r="TC21" s="45"/>
      <c r="TD21" s="45"/>
      <c r="TE21" s="45"/>
      <c r="TF21" s="45"/>
      <c r="TG21" s="45"/>
      <c r="TH21" s="45"/>
      <c r="TI21" s="45"/>
      <c r="TJ21" s="45"/>
      <c r="TK21" s="45"/>
      <c r="TL21" s="45"/>
      <c r="TM21" s="45"/>
      <c r="TN21" s="45"/>
      <c r="TO21" s="45"/>
      <c r="TP21" s="45"/>
      <c r="TQ21" s="45"/>
      <c r="TR21" s="45"/>
      <c r="TS21" s="45"/>
      <c r="TT21" s="45"/>
      <c r="TU21" s="45"/>
      <c r="TV21" s="45"/>
      <c r="TW21" s="45"/>
      <c r="TX21" s="45"/>
      <c r="TY21" s="45"/>
      <c r="TZ21" s="45"/>
      <c r="UA21" s="45"/>
      <c r="UB21" s="45"/>
      <c r="UC21" s="45"/>
      <c r="UD21" s="45"/>
      <c r="UE21" s="45"/>
    </row>
    <row r="22" spans="1:551" x14ac:dyDescent="0.2">
      <c r="A22" t="s">
        <v>39</v>
      </c>
      <c r="B22" s="44">
        <v>75</v>
      </c>
      <c r="C22" s="44">
        <v>-75</v>
      </c>
      <c r="D22" s="66">
        <v>-1</v>
      </c>
      <c r="E22" s="45"/>
      <c r="F22" s="44"/>
      <c r="G22" s="45">
        <f t="shared" si="1"/>
        <v>0</v>
      </c>
      <c r="H22" s="45">
        <f t="shared" si="0"/>
        <v>0</v>
      </c>
      <c r="I22" s="47">
        <v>4.0595784212929031E-2</v>
      </c>
      <c r="J22" s="45">
        <f t="shared" si="2"/>
        <v>0</v>
      </c>
      <c r="K22" s="44">
        <f t="shared" si="3"/>
        <v>0</v>
      </c>
      <c r="L22" s="44">
        <f t="shared" si="4"/>
        <v>75</v>
      </c>
      <c r="M22" s="44">
        <f t="shared" si="5"/>
        <v>10.725</v>
      </c>
      <c r="N22" s="44">
        <f t="shared" si="11"/>
        <v>85.73</v>
      </c>
      <c r="O22" s="45">
        <f t="shared" si="6"/>
        <v>-85.73</v>
      </c>
      <c r="P22" s="45"/>
      <c r="Q22" s="44">
        <f t="shared" si="7"/>
        <v>9.75</v>
      </c>
      <c r="R22" s="46">
        <v>90</v>
      </c>
      <c r="S22" s="45">
        <f t="shared" si="8"/>
        <v>-90</v>
      </c>
      <c r="T22" s="45"/>
      <c r="U22" s="44">
        <f t="shared" si="12"/>
        <v>0</v>
      </c>
      <c r="V22" s="44">
        <f t="shared" si="9"/>
        <v>0</v>
      </c>
      <c r="W22" s="44">
        <f t="shared" si="10"/>
        <v>90</v>
      </c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  <c r="SE22" s="45"/>
      <c r="SF22" s="45"/>
      <c r="SG22" s="45"/>
      <c r="SH22" s="45"/>
      <c r="SI22" s="45"/>
      <c r="SJ22" s="45"/>
      <c r="SK22" s="45"/>
      <c r="SL22" s="45"/>
      <c r="SM22" s="45"/>
      <c r="SN22" s="45"/>
      <c r="SO22" s="45"/>
      <c r="SP22" s="45"/>
      <c r="SQ22" s="45"/>
      <c r="SR22" s="45"/>
      <c r="SS22" s="45"/>
      <c r="ST22" s="45"/>
      <c r="SU22" s="45"/>
      <c r="SV22" s="45"/>
      <c r="SW22" s="45"/>
      <c r="SX22" s="45"/>
      <c r="SY22" s="45"/>
      <c r="SZ22" s="45"/>
      <c r="TA22" s="45"/>
      <c r="TB22" s="45"/>
      <c r="TC22" s="45"/>
      <c r="TD22" s="45"/>
      <c r="TE22" s="45"/>
      <c r="TF22" s="45"/>
      <c r="TG22" s="45"/>
      <c r="TH22" s="45"/>
      <c r="TI22" s="45"/>
      <c r="TJ22" s="45"/>
      <c r="TK22" s="45"/>
      <c r="TL22" s="45"/>
      <c r="TM22" s="45"/>
      <c r="TN22" s="45"/>
      <c r="TO22" s="45"/>
      <c r="TP22" s="45"/>
      <c r="TQ22" s="45"/>
      <c r="TR22" s="45"/>
      <c r="TS22" s="45"/>
      <c r="TT22" s="45"/>
      <c r="TU22" s="45"/>
      <c r="TV22" s="45"/>
      <c r="TW22" s="45"/>
      <c r="TX22" s="45"/>
      <c r="TY22" s="45"/>
      <c r="TZ22" s="45"/>
      <c r="UA22" s="45"/>
      <c r="UB22" s="45"/>
      <c r="UC22" s="45"/>
      <c r="UD22" s="45"/>
      <c r="UE22" s="45"/>
    </row>
    <row r="23" spans="1:551" x14ac:dyDescent="0.2">
      <c r="A23"/>
      <c r="B23" s="44">
        <v>80</v>
      </c>
      <c r="C23" s="44">
        <v>4880</v>
      </c>
      <c r="D23" s="66">
        <v>61</v>
      </c>
      <c r="E23" s="45"/>
      <c r="F23" s="44"/>
      <c r="G23" s="45">
        <f t="shared" si="1"/>
        <v>0</v>
      </c>
      <c r="H23" s="45">
        <f t="shared" si="0"/>
        <v>0</v>
      </c>
      <c r="I23" s="47">
        <v>4.0595784212929031E-2</v>
      </c>
      <c r="J23" s="45">
        <f t="shared" si="2"/>
        <v>0</v>
      </c>
      <c r="K23" s="44">
        <f t="shared" si="3"/>
        <v>0</v>
      </c>
      <c r="L23" s="44">
        <f t="shared" si="4"/>
        <v>80</v>
      </c>
      <c r="M23" s="44">
        <f t="shared" si="5"/>
        <v>11.44</v>
      </c>
      <c r="N23" s="44">
        <v>90</v>
      </c>
      <c r="O23" s="45">
        <f t="shared" si="6"/>
        <v>5490</v>
      </c>
      <c r="P23" s="45"/>
      <c r="Q23" s="44">
        <f t="shared" si="7"/>
        <v>10.4</v>
      </c>
      <c r="R23" s="46">
        <v>90</v>
      </c>
      <c r="S23" s="45">
        <f t="shared" si="8"/>
        <v>5490</v>
      </c>
      <c r="T23" s="45"/>
      <c r="U23" s="44">
        <f t="shared" si="12"/>
        <v>0</v>
      </c>
      <c r="V23" s="44">
        <f t="shared" si="9"/>
        <v>0</v>
      </c>
      <c r="W23" s="44">
        <f t="shared" si="10"/>
        <v>90</v>
      </c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</row>
    <row r="24" spans="1:551" x14ac:dyDescent="0.2">
      <c r="A24" t="s">
        <v>40</v>
      </c>
      <c r="B24" s="44">
        <v>17</v>
      </c>
      <c r="C24" s="44">
        <v>34</v>
      </c>
      <c r="D24" s="66">
        <v>2</v>
      </c>
      <c r="E24" s="45"/>
      <c r="F24" s="44"/>
      <c r="G24" s="45">
        <f t="shared" si="1"/>
        <v>0</v>
      </c>
      <c r="H24" s="45">
        <f t="shared" si="0"/>
        <v>0</v>
      </c>
      <c r="I24" s="47">
        <v>4.0595784212929031E-2</v>
      </c>
      <c r="J24" s="45">
        <f t="shared" si="2"/>
        <v>0</v>
      </c>
      <c r="K24" s="44">
        <f t="shared" si="3"/>
        <v>0</v>
      </c>
      <c r="L24" s="44">
        <f t="shared" si="4"/>
        <v>17</v>
      </c>
      <c r="M24" s="44">
        <f t="shared" si="5"/>
        <v>2.4309999999999996</v>
      </c>
      <c r="N24" s="44">
        <v>19</v>
      </c>
      <c r="O24" s="45">
        <f t="shared" si="6"/>
        <v>38</v>
      </c>
      <c r="P24" s="45"/>
      <c r="Q24" s="44">
        <f t="shared" si="7"/>
        <v>2.21</v>
      </c>
      <c r="R24" s="46">
        <f t="shared" si="13"/>
        <v>19.21</v>
      </c>
      <c r="S24" s="45">
        <f t="shared" si="8"/>
        <v>38.42</v>
      </c>
      <c r="T24" s="45"/>
      <c r="U24" s="44">
        <f t="shared" si="12"/>
        <v>0</v>
      </c>
      <c r="V24" s="44">
        <f t="shared" si="9"/>
        <v>0</v>
      </c>
      <c r="W24" s="44">
        <f t="shared" si="10"/>
        <v>19.21</v>
      </c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  <c r="SE24" s="45"/>
      <c r="SF24" s="45"/>
      <c r="SG24" s="45"/>
      <c r="SH24" s="45"/>
      <c r="SI24" s="45"/>
      <c r="SJ24" s="45"/>
      <c r="SK24" s="45"/>
      <c r="SL24" s="45"/>
      <c r="SM24" s="45"/>
      <c r="SN24" s="45"/>
      <c r="SO24" s="45"/>
      <c r="SP24" s="45"/>
      <c r="SQ24" s="45"/>
      <c r="SR24" s="45"/>
      <c r="SS24" s="45"/>
      <c r="ST24" s="45"/>
      <c r="SU24" s="45"/>
      <c r="SV24" s="45"/>
      <c r="SW24" s="45"/>
      <c r="SX24" s="45"/>
      <c r="SY24" s="45"/>
      <c r="SZ24" s="45"/>
      <c r="TA24" s="45"/>
      <c r="TB24" s="45"/>
      <c r="TC24" s="45"/>
      <c r="TD24" s="45"/>
      <c r="TE24" s="45"/>
      <c r="TF24" s="45"/>
      <c r="TG24" s="45"/>
      <c r="TH24" s="45"/>
      <c r="TI24" s="45"/>
      <c r="TJ24" s="45"/>
      <c r="TK24" s="45"/>
      <c r="TL24" s="45"/>
      <c r="TM24" s="45"/>
      <c r="TN24" s="45"/>
      <c r="TO24" s="45"/>
      <c r="TP24" s="45"/>
      <c r="TQ24" s="45"/>
      <c r="TR24" s="45"/>
      <c r="TS24" s="45"/>
      <c r="TT24" s="45"/>
      <c r="TU24" s="45"/>
      <c r="TV24" s="45"/>
      <c r="TW24" s="45"/>
      <c r="TX24" s="45"/>
      <c r="TY24" s="45"/>
      <c r="TZ24" s="45"/>
      <c r="UA24" s="45"/>
      <c r="UB24" s="45"/>
      <c r="UC24" s="45"/>
      <c r="UD24" s="45"/>
      <c r="UE24" s="45"/>
    </row>
    <row r="25" spans="1:551" x14ac:dyDescent="0.2">
      <c r="A25" t="s">
        <v>41</v>
      </c>
      <c r="B25" s="44">
        <v>17</v>
      </c>
      <c r="C25" s="44">
        <v>1224</v>
      </c>
      <c r="D25" s="66">
        <v>72</v>
      </c>
      <c r="E25" s="45"/>
      <c r="F25" s="44"/>
      <c r="G25" s="45">
        <f t="shared" si="1"/>
        <v>0</v>
      </c>
      <c r="H25" s="45">
        <f t="shared" si="0"/>
        <v>0</v>
      </c>
      <c r="I25" s="47">
        <v>4.0595784212929031E-2</v>
      </c>
      <c r="J25" s="45">
        <f t="shared" si="2"/>
        <v>0</v>
      </c>
      <c r="K25" s="44">
        <f t="shared" si="3"/>
        <v>0</v>
      </c>
      <c r="L25" s="44">
        <f t="shared" si="4"/>
        <v>17</v>
      </c>
      <c r="M25" s="44">
        <f t="shared" si="5"/>
        <v>2.4309999999999996</v>
      </c>
      <c r="N25" s="44">
        <v>19</v>
      </c>
      <c r="O25" s="45">
        <f t="shared" si="6"/>
        <v>1368</v>
      </c>
      <c r="P25" s="45"/>
      <c r="Q25" s="44">
        <f t="shared" si="7"/>
        <v>2.21</v>
      </c>
      <c r="R25" s="46">
        <f t="shared" si="13"/>
        <v>19.21</v>
      </c>
      <c r="S25" s="45">
        <f t="shared" si="8"/>
        <v>1383.1200000000001</v>
      </c>
      <c r="T25" s="45"/>
      <c r="U25" s="44">
        <f t="shared" si="12"/>
        <v>0</v>
      </c>
      <c r="V25" s="44">
        <f t="shared" si="9"/>
        <v>0</v>
      </c>
      <c r="W25" s="44">
        <f t="shared" si="10"/>
        <v>19.21</v>
      </c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  <c r="SE25" s="45"/>
      <c r="SF25" s="45"/>
      <c r="SG25" s="45"/>
      <c r="SH25" s="45"/>
      <c r="SI25" s="45"/>
      <c r="SJ25" s="45"/>
      <c r="SK25" s="45"/>
      <c r="SL25" s="45"/>
      <c r="SM25" s="45"/>
      <c r="SN25" s="45"/>
      <c r="SO25" s="45"/>
      <c r="SP25" s="45"/>
      <c r="SQ25" s="45"/>
      <c r="SR25" s="45"/>
      <c r="SS25" s="45"/>
      <c r="ST25" s="45"/>
      <c r="SU25" s="45"/>
      <c r="SV25" s="45"/>
      <c r="SW25" s="45"/>
      <c r="SX25" s="45"/>
      <c r="SY25" s="45"/>
      <c r="SZ25" s="45"/>
      <c r="TA25" s="45"/>
      <c r="TB25" s="45"/>
      <c r="TC25" s="45"/>
      <c r="TD25" s="45"/>
      <c r="TE25" s="45"/>
      <c r="TF25" s="45"/>
      <c r="TG25" s="45"/>
      <c r="TH25" s="45"/>
      <c r="TI25" s="45"/>
      <c r="TJ25" s="45"/>
      <c r="TK25" s="45"/>
      <c r="TL25" s="45"/>
      <c r="TM25" s="45"/>
      <c r="TN25" s="45"/>
      <c r="TO25" s="45"/>
      <c r="TP25" s="45"/>
      <c r="TQ25" s="45"/>
      <c r="TR25" s="45"/>
      <c r="TS25" s="45"/>
      <c r="TT25" s="45"/>
      <c r="TU25" s="45"/>
      <c r="TV25" s="45"/>
      <c r="TW25" s="45"/>
      <c r="TX25" s="45"/>
      <c r="TY25" s="45"/>
      <c r="TZ25" s="45"/>
      <c r="UA25" s="45"/>
      <c r="UB25" s="45"/>
      <c r="UC25" s="45"/>
      <c r="UD25" s="45"/>
      <c r="UE25" s="45"/>
    </row>
    <row r="26" spans="1:551" x14ac:dyDescent="0.2">
      <c r="A26" t="s">
        <v>42</v>
      </c>
      <c r="B26" s="44">
        <v>10</v>
      </c>
      <c r="C26" s="44">
        <v>3292.88</v>
      </c>
      <c r="D26" s="66">
        <v>329.28800000000001</v>
      </c>
      <c r="E26" s="45"/>
      <c r="F26" s="44"/>
      <c r="G26" s="45">
        <f t="shared" si="1"/>
        <v>0</v>
      </c>
      <c r="H26" s="45">
        <f t="shared" si="0"/>
        <v>0</v>
      </c>
      <c r="I26" s="47">
        <v>4.0595784212929031E-2</v>
      </c>
      <c r="J26" s="45">
        <f t="shared" si="2"/>
        <v>0</v>
      </c>
      <c r="K26" s="44">
        <f t="shared" si="3"/>
        <v>0</v>
      </c>
      <c r="L26" s="44">
        <f t="shared" si="4"/>
        <v>10</v>
      </c>
      <c r="M26" s="44">
        <f t="shared" si="5"/>
        <v>1.43</v>
      </c>
      <c r="N26" s="44">
        <v>11.5</v>
      </c>
      <c r="O26" s="45">
        <f t="shared" si="6"/>
        <v>3786.8119999999999</v>
      </c>
      <c r="P26" s="45"/>
      <c r="Q26" s="44">
        <f t="shared" si="7"/>
        <v>1.3</v>
      </c>
      <c r="R26" s="46">
        <f t="shared" si="13"/>
        <v>11.3</v>
      </c>
      <c r="S26" s="45">
        <f t="shared" si="8"/>
        <v>3720.9544000000005</v>
      </c>
      <c r="T26" s="45"/>
      <c r="U26" s="44">
        <f t="shared" si="12"/>
        <v>0</v>
      </c>
      <c r="V26" s="44">
        <f t="shared" si="9"/>
        <v>0</v>
      </c>
      <c r="W26" s="44">
        <f t="shared" si="10"/>
        <v>11.3</v>
      </c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  <c r="SE26" s="45"/>
      <c r="SF26" s="45"/>
      <c r="SG26" s="45"/>
      <c r="SH26" s="45"/>
      <c r="SI26" s="45"/>
      <c r="SJ26" s="45"/>
      <c r="SK26" s="45"/>
      <c r="SL26" s="45"/>
      <c r="SM26" s="45"/>
      <c r="SN26" s="45"/>
      <c r="SO26" s="45"/>
      <c r="SP26" s="45"/>
      <c r="SQ26" s="45"/>
      <c r="SR26" s="45"/>
      <c r="SS26" s="45"/>
      <c r="ST26" s="45"/>
      <c r="SU26" s="45"/>
      <c r="SV26" s="45"/>
      <c r="SW26" s="45"/>
      <c r="SX26" s="45"/>
      <c r="SY26" s="45"/>
      <c r="SZ26" s="45"/>
      <c r="TA26" s="45"/>
      <c r="TB26" s="45"/>
      <c r="TC26" s="45"/>
      <c r="TD26" s="45"/>
      <c r="TE26" s="45"/>
      <c r="TF26" s="45"/>
      <c r="TG26" s="45"/>
      <c r="TH26" s="45"/>
      <c r="TI26" s="45"/>
      <c r="TJ26" s="45"/>
      <c r="TK26" s="45"/>
      <c r="TL26" s="45"/>
      <c r="TM26" s="45"/>
      <c r="TN26" s="45"/>
      <c r="TO26" s="45"/>
      <c r="TP26" s="45"/>
      <c r="TQ26" s="45"/>
      <c r="TR26" s="45"/>
      <c r="TS26" s="45"/>
      <c r="TT26" s="45"/>
      <c r="TU26" s="45"/>
      <c r="TV26" s="45"/>
      <c r="TW26" s="45"/>
      <c r="TX26" s="45"/>
      <c r="TY26" s="45"/>
      <c r="TZ26" s="45"/>
      <c r="UA26" s="45"/>
      <c r="UB26" s="45"/>
      <c r="UC26" s="45"/>
      <c r="UD26" s="45"/>
      <c r="UE26" s="45"/>
    </row>
    <row r="27" spans="1:551" x14ac:dyDescent="0.2">
      <c r="A27" t="s">
        <v>43</v>
      </c>
      <c r="B27" s="44">
        <v>15.54</v>
      </c>
      <c r="C27" s="44">
        <v>93.239999999999981</v>
      </c>
      <c r="D27" s="66">
        <v>6</v>
      </c>
      <c r="E27" s="45">
        <v>32</v>
      </c>
      <c r="F27" s="44">
        <v>1</v>
      </c>
      <c r="G27" s="45">
        <f t="shared" si="1"/>
        <v>192</v>
      </c>
      <c r="H27" s="45">
        <f t="shared" si="0"/>
        <v>153.63459609637133</v>
      </c>
      <c r="I27" s="47">
        <v>4.0595784212929031E-2</v>
      </c>
      <c r="J27" s="45">
        <f t="shared" si="2"/>
        <v>6.2369169107687989</v>
      </c>
      <c r="K27" s="44">
        <f t="shared" si="3"/>
        <v>1.0394861517947998</v>
      </c>
      <c r="L27" s="44">
        <f t="shared" si="4"/>
        <v>14.5005138482052</v>
      </c>
      <c r="M27" s="44">
        <f t="shared" si="5"/>
        <v>2.0735734802933434</v>
      </c>
      <c r="N27" s="44">
        <f t="shared" si="11"/>
        <v>17.61</v>
      </c>
      <c r="O27" s="45">
        <f t="shared" si="6"/>
        <v>105.66</v>
      </c>
      <c r="P27" s="45"/>
      <c r="Q27" s="44">
        <f t="shared" si="7"/>
        <v>1.8850668002666762</v>
      </c>
      <c r="R27" s="46">
        <f t="shared" si="13"/>
        <v>17.425066800266677</v>
      </c>
      <c r="S27" s="45">
        <f t="shared" si="8"/>
        <v>104.55040080160006</v>
      </c>
      <c r="T27" s="45"/>
      <c r="U27" s="44">
        <f t="shared" si="12"/>
        <v>2.8708567864303116E-2</v>
      </c>
      <c r="V27" s="44">
        <f t="shared" si="9"/>
        <v>2.9447705266492066E-2</v>
      </c>
      <c r="W27" s="44">
        <f t="shared" si="10"/>
        <v>17.45</v>
      </c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  <c r="LD27" s="45"/>
      <c r="LE27" s="45"/>
      <c r="LF27" s="45"/>
      <c r="LG27" s="45"/>
      <c r="LH27" s="45"/>
      <c r="LI27" s="45"/>
      <c r="LJ27" s="45"/>
      <c r="LK27" s="45"/>
      <c r="LL27" s="45"/>
      <c r="LM27" s="45"/>
      <c r="LN27" s="45"/>
      <c r="LO27" s="45"/>
      <c r="LP27" s="45"/>
      <c r="LQ27" s="45"/>
      <c r="LR27" s="45"/>
      <c r="LS27" s="45"/>
      <c r="LT27" s="45"/>
      <c r="LU27" s="45"/>
      <c r="LV27" s="45"/>
      <c r="LW27" s="45"/>
      <c r="LX27" s="45"/>
      <c r="LY27" s="45"/>
      <c r="LZ27" s="45"/>
      <c r="MA27" s="45"/>
      <c r="MB27" s="45"/>
      <c r="MC27" s="45"/>
      <c r="MD27" s="45"/>
      <c r="ME27" s="45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  <c r="NB27" s="45"/>
      <c r="NC27" s="45"/>
      <c r="ND27" s="45"/>
      <c r="NE27" s="45"/>
      <c r="NF27" s="45"/>
      <c r="NG27" s="45"/>
      <c r="NH27" s="45"/>
      <c r="NI27" s="45"/>
      <c r="NJ27" s="45"/>
      <c r="NK27" s="45"/>
      <c r="NL27" s="45"/>
      <c r="NM27" s="45"/>
      <c r="NN27" s="45"/>
      <c r="NO27" s="45"/>
      <c r="NP27" s="45"/>
      <c r="NQ27" s="45"/>
      <c r="NR27" s="45"/>
      <c r="NS27" s="45"/>
      <c r="NT27" s="45"/>
      <c r="NU27" s="45"/>
      <c r="NV27" s="45"/>
      <c r="NW27" s="45"/>
      <c r="NX27" s="45"/>
      <c r="NY27" s="45"/>
      <c r="NZ27" s="45"/>
      <c r="OA27" s="45"/>
      <c r="OB27" s="45"/>
      <c r="OC27" s="45"/>
      <c r="OD27" s="45"/>
      <c r="OE27" s="45"/>
      <c r="OF27" s="45"/>
      <c r="OG27" s="45"/>
      <c r="OH27" s="45"/>
      <c r="OI27" s="45"/>
      <c r="OJ27" s="45"/>
      <c r="OK27" s="45"/>
      <c r="OL27" s="45"/>
      <c r="OM27" s="45"/>
      <c r="ON27" s="45"/>
      <c r="OO27" s="45"/>
      <c r="OP27" s="45"/>
      <c r="OQ27" s="45"/>
      <c r="OR27" s="45"/>
      <c r="OS27" s="45"/>
      <c r="OT27" s="45"/>
      <c r="OU27" s="45"/>
      <c r="OV27" s="45"/>
      <c r="OW27" s="45"/>
      <c r="OX27" s="45"/>
      <c r="OY27" s="45"/>
      <c r="OZ27" s="45"/>
      <c r="PA27" s="45"/>
      <c r="PB27" s="45"/>
      <c r="PC27" s="45"/>
      <c r="PD27" s="45"/>
      <c r="PE27" s="45"/>
      <c r="PF27" s="45"/>
      <c r="PG27" s="45"/>
      <c r="PH27" s="45"/>
      <c r="PI27" s="45"/>
      <c r="PJ27" s="45"/>
      <c r="PK27" s="45"/>
      <c r="PL27" s="45"/>
      <c r="PM27" s="45"/>
      <c r="PN27" s="45"/>
      <c r="PO27" s="45"/>
      <c r="PP27" s="45"/>
      <c r="PQ27" s="45"/>
      <c r="PR27" s="45"/>
      <c r="PS27" s="45"/>
      <c r="PT27" s="45"/>
      <c r="PU27" s="45"/>
      <c r="PV27" s="45"/>
      <c r="PW27" s="45"/>
      <c r="PX27" s="45"/>
      <c r="PY27" s="45"/>
      <c r="PZ27" s="45"/>
      <c r="QA27" s="45"/>
      <c r="QB27" s="45"/>
      <c r="QC27" s="45"/>
      <c r="QD27" s="45"/>
      <c r="QE27" s="45"/>
      <c r="QF27" s="45"/>
      <c r="QG27" s="45"/>
      <c r="QH27" s="45"/>
      <c r="QI27" s="45"/>
      <c r="QJ27" s="45"/>
      <c r="QK27" s="45"/>
      <c r="QL27" s="45"/>
      <c r="QM27" s="45"/>
      <c r="QN27" s="45"/>
      <c r="QO27" s="45"/>
      <c r="QP27" s="45"/>
      <c r="QQ27" s="45"/>
      <c r="QR27" s="45"/>
      <c r="QS27" s="45"/>
      <c r="QT27" s="45"/>
      <c r="QU27" s="45"/>
      <c r="QV27" s="45"/>
      <c r="QW27" s="45"/>
      <c r="QX27" s="45"/>
      <c r="QY27" s="45"/>
      <c r="QZ27" s="45"/>
      <c r="RA27" s="45"/>
      <c r="RB27" s="45"/>
      <c r="RC27" s="45"/>
      <c r="RD27" s="45"/>
      <c r="RE27" s="45"/>
      <c r="RF27" s="45"/>
      <c r="RG27" s="45"/>
      <c r="RH27" s="45"/>
      <c r="RI27" s="45"/>
      <c r="RJ27" s="45"/>
      <c r="RK27" s="45"/>
      <c r="RL27" s="45"/>
      <c r="RM27" s="45"/>
      <c r="RN27" s="45"/>
      <c r="RO27" s="45"/>
      <c r="RP27" s="45"/>
      <c r="RQ27" s="45"/>
      <c r="RR27" s="45"/>
      <c r="RS27" s="45"/>
      <c r="RT27" s="45"/>
      <c r="RU27" s="45"/>
      <c r="RV27" s="45"/>
      <c r="RW27" s="45"/>
      <c r="RX27" s="45"/>
      <c r="RY27" s="45"/>
      <c r="RZ27" s="45"/>
      <c r="SA27" s="45"/>
      <c r="SB27" s="45"/>
      <c r="SC27" s="45"/>
      <c r="SD27" s="45"/>
      <c r="SE27" s="45"/>
      <c r="SF27" s="45"/>
      <c r="SG27" s="45"/>
      <c r="SH27" s="45"/>
      <c r="SI27" s="45"/>
      <c r="SJ27" s="45"/>
      <c r="SK27" s="45"/>
      <c r="SL27" s="45"/>
      <c r="SM27" s="45"/>
      <c r="SN27" s="45"/>
      <c r="SO27" s="45"/>
      <c r="SP27" s="45"/>
      <c r="SQ27" s="45"/>
      <c r="SR27" s="45"/>
      <c r="SS27" s="45"/>
      <c r="ST27" s="45"/>
      <c r="SU27" s="45"/>
      <c r="SV27" s="45"/>
      <c r="SW27" s="45"/>
      <c r="SX27" s="45"/>
      <c r="SY27" s="45"/>
      <c r="SZ27" s="45"/>
      <c r="TA27" s="45"/>
      <c r="TB27" s="45"/>
      <c r="TC27" s="45"/>
      <c r="TD27" s="45"/>
      <c r="TE27" s="45"/>
      <c r="TF27" s="45"/>
      <c r="TG27" s="45"/>
      <c r="TH27" s="45"/>
      <c r="TI27" s="45"/>
      <c r="TJ27" s="45"/>
      <c r="TK27" s="45"/>
      <c r="TL27" s="45"/>
      <c r="TM27" s="45"/>
      <c r="TN27" s="45"/>
      <c r="TO27" s="45"/>
      <c r="TP27" s="45"/>
      <c r="TQ27" s="45"/>
      <c r="TR27" s="45"/>
      <c r="TS27" s="45"/>
      <c r="TT27" s="45"/>
      <c r="TU27" s="45"/>
      <c r="TV27" s="45"/>
      <c r="TW27" s="45"/>
      <c r="TX27" s="45"/>
      <c r="TY27" s="45"/>
      <c r="TZ27" s="45"/>
      <c r="UA27" s="45"/>
      <c r="UB27" s="45"/>
      <c r="UC27" s="45"/>
      <c r="UD27" s="45"/>
      <c r="UE27" s="45"/>
    </row>
    <row r="28" spans="1:551" x14ac:dyDescent="0.2">
      <c r="A28" t="s">
        <v>44</v>
      </c>
      <c r="B28" s="44">
        <v>18.97</v>
      </c>
      <c r="C28" s="44">
        <v>208.67</v>
      </c>
      <c r="D28" s="66">
        <v>11</v>
      </c>
      <c r="E28" s="45">
        <v>47</v>
      </c>
      <c r="F28" s="44">
        <v>1</v>
      </c>
      <c r="G28" s="45">
        <f t="shared" si="1"/>
        <v>517</v>
      </c>
      <c r="H28" s="45">
        <f t="shared" si="0"/>
        <v>413.69315719699989</v>
      </c>
      <c r="I28" s="47">
        <v>4.0595784212929031E-2</v>
      </c>
      <c r="J28" s="45">
        <f t="shared" si="2"/>
        <v>16.794198139934736</v>
      </c>
      <c r="K28" s="44">
        <f t="shared" si="3"/>
        <v>1.5267452854486123</v>
      </c>
      <c r="L28" s="44">
        <f t="shared" si="4"/>
        <v>17.443254714551387</v>
      </c>
      <c r="M28" s="44">
        <f t="shared" si="5"/>
        <v>2.4943854241808481</v>
      </c>
      <c r="N28" s="44">
        <f t="shared" si="11"/>
        <v>21.46</v>
      </c>
      <c r="O28" s="45">
        <f t="shared" si="6"/>
        <v>236.06</v>
      </c>
      <c r="P28" s="45"/>
      <c r="Q28" s="44">
        <f t="shared" si="7"/>
        <v>2.2676231128916804</v>
      </c>
      <c r="R28" s="46">
        <f t="shared" si="13"/>
        <v>21.237623112891679</v>
      </c>
      <c r="S28" s="45">
        <f t="shared" si="8"/>
        <v>233.61385424180847</v>
      </c>
      <c r="T28" s="45"/>
      <c r="U28" s="44">
        <f t="shared" si="12"/>
        <v>4.2165709050695201E-2</v>
      </c>
      <c r="V28" s="44">
        <f t="shared" si="9"/>
        <v>4.3251317110160226E-2</v>
      </c>
      <c r="W28" s="44">
        <f t="shared" si="10"/>
        <v>21.28</v>
      </c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  <c r="LD28" s="45"/>
      <c r="LE28" s="45"/>
      <c r="LF28" s="45"/>
      <c r="LG28" s="45"/>
      <c r="LH28" s="45"/>
      <c r="LI28" s="45"/>
      <c r="LJ28" s="45"/>
      <c r="LK28" s="45"/>
      <c r="LL28" s="45"/>
      <c r="LM28" s="45"/>
      <c r="LN28" s="45"/>
      <c r="LO28" s="45"/>
      <c r="LP28" s="45"/>
      <c r="LQ28" s="45"/>
      <c r="LR28" s="45"/>
      <c r="LS28" s="45"/>
      <c r="LT28" s="45"/>
      <c r="LU28" s="45"/>
      <c r="LV28" s="45"/>
      <c r="LW28" s="45"/>
      <c r="LX28" s="45"/>
      <c r="LY28" s="45"/>
      <c r="LZ28" s="45"/>
      <c r="MA28" s="45"/>
      <c r="MB28" s="45"/>
      <c r="MC28" s="45"/>
      <c r="MD28" s="45"/>
      <c r="ME28" s="45"/>
      <c r="MF28" s="45"/>
      <c r="MG28" s="45"/>
      <c r="MH28" s="45"/>
      <c r="MI28" s="45"/>
      <c r="MJ28" s="45"/>
      <c r="MK28" s="45"/>
      <c r="ML28" s="45"/>
      <c r="MM28" s="45"/>
      <c r="MN28" s="45"/>
      <c r="MO28" s="45"/>
      <c r="MP28" s="45"/>
      <c r="MQ28" s="45"/>
      <c r="MR28" s="4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45"/>
      <c r="NF28" s="45"/>
      <c r="NG28" s="45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  <c r="OD28" s="45"/>
      <c r="OE28" s="45"/>
      <c r="OF28" s="45"/>
      <c r="OG28" s="45"/>
      <c r="OH28" s="45"/>
      <c r="OI28" s="45"/>
      <c r="OJ28" s="45"/>
      <c r="OK28" s="45"/>
      <c r="OL28" s="45"/>
      <c r="OM28" s="45"/>
      <c r="ON28" s="45"/>
      <c r="OO28" s="45"/>
      <c r="OP28" s="45"/>
      <c r="OQ28" s="45"/>
      <c r="OR28" s="45"/>
      <c r="OS28" s="45"/>
      <c r="OT28" s="45"/>
      <c r="OU28" s="45"/>
      <c r="OV28" s="45"/>
      <c r="OW28" s="45"/>
      <c r="OX28" s="45"/>
      <c r="OY28" s="45"/>
      <c r="OZ28" s="45"/>
      <c r="PA28" s="45"/>
      <c r="PB28" s="45"/>
      <c r="PC28" s="45"/>
      <c r="PD28" s="45"/>
      <c r="PE28" s="45"/>
      <c r="PF28" s="45"/>
      <c r="PG28" s="45"/>
      <c r="PH28" s="45"/>
      <c r="PI28" s="45"/>
      <c r="PJ28" s="45"/>
      <c r="PK28" s="45"/>
      <c r="PL28" s="45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  <c r="RH28" s="45"/>
      <c r="RI28" s="45"/>
      <c r="RJ28" s="45"/>
      <c r="RK28" s="45"/>
      <c r="RL28" s="45"/>
      <c r="RM28" s="45"/>
      <c r="RN28" s="45"/>
      <c r="RO28" s="45"/>
      <c r="RP28" s="45"/>
      <c r="RQ28" s="45"/>
      <c r="RR28" s="45"/>
      <c r="RS28" s="45"/>
      <c r="RT28" s="45"/>
      <c r="RU28" s="45"/>
      <c r="RV28" s="45"/>
      <c r="RW28" s="45"/>
      <c r="RX28" s="45"/>
      <c r="RY28" s="45"/>
      <c r="RZ28" s="45"/>
      <c r="SA28" s="45"/>
      <c r="SB28" s="45"/>
      <c r="SC28" s="45"/>
      <c r="SD28" s="45"/>
      <c r="SE28" s="45"/>
      <c r="SF28" s="45"/>
      <c r="SG28" s="45"/>
      <c r="SH28" s="45"/>
      <c r="SI28" s="45"/>
      <c r="SJ28" s="45"/>
      <c r="SK28" s="45"/>
      <c r="SL28" s="45"/>
      <c r="SM28" s="45"/>
      <c r="SN28" s="45"/>
      <c r="SO28" s="45"/>
      <c r="SP28" s="45"/>
      <c r="SQ28" s="45"/>
      <c r="SR28" s="45"/>
      <c r="SS28" s="45"/>
      <c r="ST28" s="45"/>
      <c r="SU28" s="45"/>
      <c r="SV28" s="45"/>
      <c r="SW28" s="45"/>
      <c r="SX28" s="45"/>
      <c r="SY28" s="45"/>
      <c r="SZ28" s="45"/>
      <c r="TA28" s="45"/>
      <c r="TB28" s="45"/>
      <c r="TC28" s="45"/>
      <c r="TD28" s="45"/>
      <c r="TE28" s="45"/>
      <c r="TF28" s="45"/>
      <c r="TG28" s="45"/>
      <c r="TH28" s="45"/>
      <c r="TI28" s="45"/>
      <c r="TJ28" s="45"/>
      <c r="TK28" s="45"/>
      <c r="TL28" s="45"/>
      <c r="TM28" s="45"/>
      <c r="TN28" s="45"/>
      <c r="TO28" s="45"/>
      <c r="TP28" s="45"/>
      <c r="TQ28" s="45"/>
      <c r="TR28" s="45"/>
      <c r="TS28" s="45"/>
      <c r="TT28" s="45"/>
      <c r="TU28" s="45"/>
      <c r="TV28" s="45"/>
      <c r="TW28" s="45"/>
      <c r="TX28" s="45"/>
      <c r="TY28" s="45"/>
      <c r="TZ28" s="45"/>
      <c r="UA28" s="45"/>
      <c r="UB28" s="45"/>
      <c r="UC28" s="45"/>
      <c r="UD28" s="45"/>
      <c r="UE28" s="45"/>
    </row>
    <row r="29" spans="1:551" x14ac:dyDescent="0.2">
      <c r="A29" t="s">
        <v>45</v>
      </c>
      <c r="B29" s="44">
        <v>21.24</v>
      </c>
      <c r="C29" s="44">
        <v>254.87999999999997</v>
      </c>
      <c r="D29" s="66">
        <v>12</v>
      </c>
      <c r="E29" s="45">
        <v>68</v>
      </c>
      <c r="F29" s="44">
        <v>1</v>
      </c>
      <c r="G29" s="45">
        <f t="shared" si="1"/>
        <v>816</v>
      </c>
      <c r="H29" s="45">
        <f t="shared" si="0"/>
        <v>652.94703340957813</v>
      </c>
      <c r="I29" s="47">
        <v>4.0595784212929031E-2</v>
      </c>
      <c r="J29" s="45">
        <f t="shared" si="2"/>
        <v>26.506896870767395</v>
      </c>
      <c r="K29" s="44">
        <f t="shared" si="3"/>
        <v>2.2089080725639496</v>
      </c>
      <c r="L29" s="44">
        <f t="shared" si="4"/>
        <v>19.031091927436048</v>
      </c>
      <c r="M29" s="44">
        <f t="shared" si="5"/>
        <v>2.7214461456233545</v>
      </c>
      <c r="N29" s="44">
        <f t="shared" si="11"/>
        <v>23.96</v>
      </c>
      <c r="O29" s="45">
        <f t="shared" si="6"/>
        <v>287.52</v>
      </c>
      <c r="P29" s="45"/>
      <c r="Q29" s="44">
        <f t="shared" si="7"/>
        <v>2.4740419505666864</v>
      </c>
      <c r="R29" s="46">
        <f t="shared" si="13"/>
        <v>23.714041950566685</v>
      </c>
      <c r="S29" s="45">
        <f t="shared" si="8"/>
        <v>284.56850340680023</v>
      </c>
      <c r="T29" s="45"/>
      <c r="U29" s="44">
        <f t="shared" si="12"/>
        <v>6.1005706711644118E-2</v>
      </c>
      <c r="V29" s="44">
        <f t="shared" si="9"/>
        <v>6.2576373691295636E-2</v>
      </c>
      <c r="W29" s="44">
        <f t="shared" si="10"/>
        <v>23.78</v>
      </c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</row>
    <row r="30" spans="1:551" x14ac:dyDescent="0.2">
      <c r="A30"/>
      <c r="B30" s="44">
        <v>21.29</v>
      </c>
      <c r="C30" s="44">
        <v>234.18999999999994</v>
      </c>
      <c r="D30" s="66">
        <v>11</v>
      </c>
      <c r="E30" s="45">
        <v>68</v>
      </c>
      <c r="F30" s="44">
        <v>1</v>
      </c>
      <c r="G30" s="45">
        <f t="shared" si="1"/>
        <v>748</v>
      </c>
      <c r="H30" s="45">
        <f t="shared" si="0"/>
        <v>598.53478062544661</v>
      </c>
      <c r="I30" s="47">
        <v>4.0595784212929031E-2</v>
      </c>
      <c r="J30" s="45">
        <f t="shared" si="2"/>
        <v>24.297988798203448</v>
      </c>
      <c r="K30" s="44">
        <f t="shared" si="3"/>
        <v>2.2089080725639501</v>
      </c>
      <c r="L30" s="44">
        <f t="shared" si="4"/>
        <v>19.081091927436049</v>
      </c>
      <c r="M30" s="44">
        <f t="shared" si="5"/>
        <v>2.7285961456233547</v>
      </c>
      <c r="N30" s="44">
        <f t="shared" si="11"/>
        <v>24.02</v>
      </c>
      <c r="O30" s="45">
        <f t="shared" si="6"/>
        <v>264.21999999999997</v>
      </c>
      <c r="P30" s="45"/>
      <c r="Q30" s="44">
        <f t="shared" si="7"/>
        <v>2.4805419505666864</v>
      </c>
      <c r="R30" s="46">
        <f t="shared" si="13"/>
        <v>23.770541950566685</v>
      </c>
      <c r="S30" s="45">
        <f t="shared" si="8"/>
        <v>261.47596145623351</v>
      </c>
      <c r="T30" s="45"/>
      <c r="U30" s="45"/>
      <c r="V30" s="44"/>
      <c r="W30" s="44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</row>
    <row r="31" spans="1:551" x14ac:dyDescent="0.2">
      <c r="A31" t="s">
        <v>46</v>
      </c>
      <c r="B31" s="44"/>
      <c r="C31" s="44">
        <v>2387893.5500002718</v>
      </c>
      <c r="D31" s="45">
        <f>SUM(D8:D30)</f>
        <v>85107.144127577689</v>
      </c>
      <c r="E31" s="45"/>
      <c r="F31" s="44"/>
      <c r="G31" s="45"/>
      <c r="H31" s="45"/>
      <c r="I31" s="47"/>
      <c r="J31" s="45"/>
      <c r="K31" s="44"/>
      <c r="L31" s="44"/>
      <c r="M31" s="45"/>
      <c r="N31" s="45"/>
      <c r="O31" s="45">
        <f>SUM(O8:O30)</f>
        <v>2646971.8933860119</v>
      </c>
      <c r="P31" s="45"/>
      <c r="Q31" s="45"/>
      <c r="R31" s="46"/>
      <c r="S31" s="45">
        <f>SUM(S8:S30)</f>
        <v>2623510.8290113057</v>
      </c>
      <c r="T31" s="45"/>
      <c r="U31" s="45"/>
      <c r="V31" s="44"/>
      <c r="W31" s="44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  <c r="NZ31" s="45"/>
      <c r="OA31" s="45"/>
      <c r="OB31" s="45"/>
      <c r="OC31" s="45"/>
      <c r="OD31" s="45"/>
      <c r="OE31" s="45"/>
      <c r="OF31" s="45"/>
      <c r="OG31" s="45"/>
      <c r="OH31" s="45"/>
      <c r="OI31" s="45"/>
      <c r="OJ31" s="45"/>
      <c r="OK31" s="45"/>
      <c r="OL31" s="45"/>
      <c r="OM31" s="45"/>
      <c r="ON31" s="45"/>
      <c r="OO31" s="45"/>
      <c r="OP31" s="45"/>
      <c r="OQ31" s="45"/>
      <c r="OR31" s="45"/>
      <c r="OS31" s="45"/>
      <c r="OT31" s="45"/>
      <c r="OU31" s="45"/>
      <c r="OV31" s="45"/>
      <c r="OW31" s="45"/>
      <c r="OX31" s="45"/>
      <c r="OY31" s="45"/>
      <c r="OZ31" s="45"/>
      <c r="PA31" s="45"/>
      <c r="PB31" s="45"/>
      <c r="PC31" s="45"/>
      <c r="PD31" s="45"/>
      <c r="PE31" s="45"/>
      <c r="PF31" s="45"/>
      <c r="PG31" s="45"/>
      <c r="PH31" s="45"/>
      <c r="PI31" s="45"/>
      <c r="PJ31" s="45"/>
      <c r="PK31" s="45"/>
      <c r="PL31" s="45"/>
      <c r="PM31" s="45"/>
      <c r="PN31" s="45"/>
      <c r="PO31" s="45"/>
      <c r="PP31" s="45"/>
      <c r="PQ31" s="45"/>
      <c r="PR31" s="45"/>
      <c r="PS31" s="45"/>
      <c r="PT31" s="45"/>
      <c r="PU31" s="45"/>
      <c r="PV31" s="45"/>
      <c r="PW31" s="45"/>
      <c r="PX31" s="45"/>
      <c r="PY31" s="45"/>
      <c r="PZ31" s="45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  <c r="RQ31" s="45"/>
      <c r="RR31" s="45"/>
      <c r="RS31" s="45"/>
      <c r="RT31" s="45"/>
      <c r="RU31" s="45"/>
      <c r="RV31" s="45"/>
      <c r="RW31" s="45"/>
      <c r="RX31" s="45"/>
      <c r="RY31" s="45"/>
      <c r="RZ31" s="45"/>
      <c r="SA31" s="45"/>
      <c r="SB31" s="45"/>
      <c r="SC31" s="45"/>
      <c r="SD31" s="45"/>
      <c r="SE31" s="45"/>
      <c r="SF31" s="45"/>
      <c r="SG31" s="45"/>
      <c r="SH31" s="45"/>
      <c r="SI31" s="45"/>
      <c r="SJ31" s="45"/>
      <c r="SK31" s="45"/>
      <c r="SL31" s="45"/>
      <c r="SM31" s="45"/>
      <c r="SN31" s="45"/>
      <c r="SO31" s="45"/>
      <c r="SP31" s="45"/>
      <c r="SQ31" s="45"/>
      <c r="SR31" s="45"/>
      <c r="SS31" s="45"/>
      <c r="ST31" s="45"/>
      <c r="SU31" s="45"/>
      <c r="SV31" s="45"/>
      <c r="SW31" s="45"/>
      <c r="SX31" s="45"/>
      <c r="SY31" s="45"/>
      <c r="SZ31" s="45"/>
      <c r="TA31" s="45"/>
      <c r="TB31" s="45"/>
      <c r="TC31" s="45"/>
      <c r="TD31" s="45"/>
      <c r="TE31" s="45"/>
      <c r="TF31" s="45"/>
      <c r="TG31" s="45"/>
      <c r="TH31" s="45"/>
      <c r="TI31" s="45"/>
      <c r="TJ31" s="45"/>
      <c r="TK31" s="45"/>
      <c r="TL31" s="45"/>
      <c r="TM31" s="45"/>
      <c r="TN31" s="45"/>
      <c r="TO31" s="45"/>
      <c r="TP31" s="45"/>
      <c r="TQ31" s="45"/>
      <c r="TR31" s="45"/>
      <c r="TS31" s="45"/>
      <c r="TT31" s="45"/>
      <c r="TU31" s="45"/>
      <c r="TV31" s="45"/>
      <c r="TW31" s="45"/>
      <c r="TX31" s="45"/>
      <c r="TY31" s="45"/>
      <c r="TZ31" s="45"/>
      <c r="UA31" s="45"/>
      <c r="UB31" s="45"/>
      <c r="UC31" s="45"/>
      <c r="UD31" s="45"/>
      <c r="UE31" s="45"/>
    </row>
    <row r="32" spans="1:551" x14ac:dyDescent="0.2">
      <c r="A32"/>
      <c r="B32" s="44"/>
      <c r="C32" s="44"/>
      <c r="D32" s="45"/>
      <c r="E32" s="45"/>
      <c r="F32" s="44"/>
      <c r="G32" s="45"/>
      <c r="H32" s="45"/>
      <c r="I32" s="47"/>
      <c r="J32" s="45"/>
      <c r="K32" s="44"/>
      <c r="L32" s="44"/>
      <c r="M32" s="45"/>
      <c r="N32" s="45"/>
      <c r="O32" s="45">
        <f>+O31-C31</f>
        <v>259078.34338574018</v>
      </c>
      <c r="P32" s="45"/>
      <c r="Q32" s="45"/>
      <c r="R32" s="46"/>
      <c r="S32" s="45">
        <f>+S31-C31</f>
        <v>235617.27901103394</v>
      </c>
      <c r="T32" s="45"/>
      <c r="U32" s="45"/>
      <c r="V32" s="44"/>
      <c r="W32" s="44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  <c r="RV32" s="45"/>
      <c r="RW32" s="45"/>
      <c r="RX32" s="45"/>
      <c r="RY32" s="45"/>
      <c r="RZ32" s="45"/>
      <c r="SA32" s="45"/>
      <c r="SB32" s="45"/>
      <c r="SC32" s="45"/>
      <c r="SD32" s="45"/>
      <c r="SE32" s="45"/>
      <c r="SF32" s="45"/>
      <c r="SG32" s="45"/>
      <c r="SH32" s="45"/>
      <c r="SI32" s="45"/>
      <c r="SJ32" s="45"/>
      <c r="SK32" s="45"/>
      <c r="SL32" s="45"/>
      <c r="SM32" s="45"/>
      <c r="SN32" s="45"/>
      <c r="SO32" s="45"/>
      <c r="SP32" s="45"/>
      <c r="SQ32" s="45"/>
      <c r="SR32" s="45"/>
      <c r="SS32" s="45"/>
      <c r="ST32" s="45"/>
      <c r="SU32" s="45"/>
      <c r="SV32" s="45"/>
      <c r="SW32" s="45"/>
      <c r="SX32" s="45"/>
      <c r="SY32" s="45"/>
      <c r="SZ32" s="45"/>
      <c r="TA32" s="45"/>
      <c r="TB32" s="45"/>
      <c r="TC32" s="45"/>
      <c r="TD32" s="45"/>
      <c r="TE32" s="45"/>
      <c r="TF32" s="45"/>
      <c r="TG32" s="45"/>
      <c r="TH32" s="45"/>
      <c r="TI32" s="45"/>
      <c r="TJ32" s="45"/>
      <c r="TK32" s="45"/>
      <c r="TL32" s="45"/>
      <c r="TM32" s="45"/>
      <c r="TN32" s="45"/>
      <c r="TO32" s="45"/>
      <c r="TP32" s="45"/>
      <c r="TQ32" s="45"/>
      <c r="TR32" s="45"/>
      <c r="TS32" s="45"/>
      <c r="TT32" s="45"/>
      <c r="TU32" s="45"/>
      <c r="TV32" s="45"/>
      <c r="TW32" s="45"/>
      <c r="TX32" s="45"/>
      <c r="TY32" s="45"/>
      <c r="TZ32" s="45"/>
      <c r="UA32" s="45"/>
      <c r="UB32" s="45"/>
      <c r="UC32" s="45"/>
      <c r="UD32" s="45"/>
      <c r="UE32" s="45"/>
    </row>
    <row r="33" spans="1:551" x14ac:dyDescent="0.2">
      <c r="A33" t="s">
        <v>47</v>
      </c>
      <c r="B33" s="44"/>
      <c r="C33" s="44"/>
      <c r="D33" s="45"/>
      <c r="E33" s="45"/>
      <c r="F33" s="44"/>
      <c r="G33" s="45"/>
      <c r="H33" s="45"/>
      <c r="I33" s="47"/>
      <c r="J33" s="45"/>
      <c r="K33" s="44"/>
      <c r="L33" s="44"/>
      <c r="M33" s="45"/>
      <c r="N33" s="45"/>
      <c r="O33" s="45"/>
      <c r="P33" s="45"/>
      <c r="Q33" s="45"/>
      <c r="R33" s="46"/>
      <c r="S33" s="45"/>
      <c r="T33" s="45"/>
      <c r="U33" s="45"/>
      <c r="V33" s="44"/>
      <c r="W33" s="44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  <c r="NZ33" s="45"/>
      <c r="OA33" s="45"/>
      <c r="OB33" s="45"/>
      <c r="OC33" s="45"/>
      <c r="OD33" s="45"/>
      <c r="OE33" s="45"/>
      <c r="OF33" s="45"/>
      <c r="OG33" s="45"/>
      <c r="OH33" s="45"/>
      <c r="OI33" s="45"/>
      <c r="OJ33" s="45"/>
      <c r="OK33" s="45"/>
      <c r="OL33" s="45"/>
      <c r="OM33" s="45"/>
      <c r="ON33" s="45"/>
      <c r="OO33" s="45"/>
      <c r="OP33" s="45"/>
      <c r="OQ33" s="45"/>
      <c r="OR33" s="45"/>
      <c r="OS33" s="45"/>
      <c r="OT33" s="45"/>
      <c r="OU33" s="45"/>
      <c r="OV33" s="45"/>
      <c r="OW33" s="45"/>
      <c r="OX33" s="45"/>
      <c r="OY33" s="45"/>
      <c r="OZ33" s="45"/>
      <c r="PA33" s="45"/>
      <c r="PB33" s="45"/>
      <c r="PC33" s="45"/>
      <c r="PD33" s="45"/>
      <c r="PE33" s="45"/>
      <c r="PF33" s="45"/>
      <c r="PG33" s="45"/>
      <c r="PH33" s="45"/>
      <c r="PI33" s="45"/>
      <c r="PJ33" s="45"/>
      <c r="PK33" s="45"/>
      <c r="PL33" s="45"/>
      <c r="PM33" s="45"/>
      <c r="PN33" s="45"/>
      <c r="PO33" s="45"/>
      <c r="PP33" s="45"/>
      <c r="PQ33" s="45"/>
      <c r="PR33" s="45"/>
      <c r="PS33" s="45"/>
      <c r="PT33" s="45"/>
      <c r="PU33" s="45"/>
      <c r="PV33" s="45"/>
      <c r="PW33" s="45"/>
      <c r="PX33" s="45"/>
      <c r="PY33" s="45"/>
      <c r="PZ33" s="45"/>
      <c r="QA33" s="45"/>
      <c r="QB33" s="45"/>
      <c r="QC33" s="45"/>
      <c r="QD33" s="45"/>
      <c r="QE33" s="45"/>
      <c r="QF33" s="45"/>
      <c r="QG33" s="45"/>
      <c r="QH33" s="45"/>
      <c r="QI33" s="45"/>
      <c r="QJ33" s="45"/>
      <c r="QK33" s="45"/>
      <c r="QL33" s="45"/>
      <c r="QM33" s="45"/>
      <c r="QN33" s="45"/>
      <c r="QO33" s="45"/>
      <c r="QP33" s="45"/>
      <c r="QQ33" s="45"/>
      <c r="QR33" s="45"/>
      <c r="QS33" s="45"/>
      <c r="QT33" s="45"/>
      <c r="QU33" s="45"/>
      <c r="QV33" s="45"/>
      <c r="QW33" s="45"/>
      <c r="QX33" s="45"/>
      <c r="QY33" s="45"/>
      <c r="QZ33" s="45"/>
      <c r="RA33" s="45"/>
      <c r="RB33" s="45"/>
      <c r="RC33" s="45"/>
      <c r="RD33" s="45"/>
      <c r="RE33" s="45"/>
      <c r="RF33" s="45"/>
      <c r="RG33" s="45"/>
      <c r="RH33" s="45"/>
      <c r="RI33" s="45"/>
      <c r="RJ33" s="45"/>
      <c r="RK33" s="45"/>
      <c r="RL33" s="45"/>
      <c r="RM33" s="45"/>
      <c r="RN33" s="45"/>
      <c r="RO33" s="45"/>
      <c r="RP33" s="45"/>
      <c r="RQ33" s="45"/>
      <c r="RR33" s="45"/>
      <c r="RS33" s="45"/>
      <c r="RT33" s="45"/>
      <c r="RU33" s="45"/>
      <c r="RV33" s="45"/>
      <c r="RW33" s="45"/>
      <c r="RX33" s="45"/>
      <c r="RY33" s="45"/>
      <c r="RZ33" s="45"/>
      <c r="SA33" s="45"/>
      <c r="SB33" s="45"/>
      <c r="SC33" s="45"/>
      <c r="SD33" s="45"/>
      <c r="SE33" s="45"/>
      <c r="SF33" s="45"/>
      <c r="SG33" s="45"/>
      <c r="SH33" s="45"/>
      <c r="SI33" s="45"/>
      <c r="SJ33" s="45"/>
      <c r="SK33" s="45"/>
      <c r="SL33" s="45"/>
      <c r="SM33" s="45"/>
      <c r="SN33" s="45"/>
      <c r="SO33" s="45"/>
      <c r="SP33" s="45"/>
      <c r="SQ33" s="45"/>
      <c r="SR33" s="45"/>
      <c r="SS33" s="45"/>
      <c r="ST33" s="45"/>
      <c r="SU33" s="45"/>
      <c r="SV33" s="45"/>
      <c r="SW33" s="45"/>
      <c r="SX33" s="45"/>
      <c r="SY33" s="45"/>
      <c r="SZ33" s="45"/>
      <c r="TA33" s="45"/>
      <c r="TB33" s="45"/>
      <c r="TC33" s="45"/>
      <c r="TD33" s="45"/>
      <c r="TE33" s="45"/>
      <c r="TF33" s="45"/>
      <c r="TG33" s="45"/>
      <c r="TH33" s="45"/>
      <c r="TI33" s="45"/>
      <c r="TJ33" s="45"/>
      <c r="TK33" s="45"/>
      <c r="TL33" s="45"/>
      <c r="TM33" s="45"/>
      <c r="TN33" s="45"/>
      <c r="TO33" s="45"/>
      <c r="TP33" s="45"/>
      <c r="TQ33" s="45"/>
      <c r="TR33" s="45"/>
      <c r="TS33" s="45"/>
      <c r="TT33" s="45"/>
      <c r="TU33" s="45"/>
      <c r="TV33" s="45"/>
      <c r="TW33" s="45"/>
      <c r="TX33" s="45"/>
      <c r="TY33" s="45"/>
      <c r="TZ33" s="45"/>
      <c r="UA33" s="45"/>
      <c r="UB33" s="45"/>
      <c r="UC33" s="45"/>
      <c r="UD33" s="45"/>
      <c r="UE33" s="45"/>
    </row>
    <row r="34" spans="1:551" x14ac:dyDescent="0.2">
      <c r="A34" t="s">
        <v>48</v>
      </c>
      <c r="B34" s="44">
        <v>99.85</v>
      </c>
      <c r="C34" s="44">
        <v>29257.979999999992</v>
      </c>
      <c r="D34" s="45">
        <v>293.01932899349026</v>
      </c>
      <c r="E34" s="48">
        <v>175</v>
      </c>
      <c r="F34" s="44">
        <v>4.333333333333333</v>
      </c>
      <c r="G34" s="45">
        <f t="shared" si="1"/>
        <v>222206.32448673013</v>
      </c>
      <c r="H34" s="45">
        <f t="shared" ref="H34:H97" si="14">+G34*$G$167</f>
        <v>177805.09850301046</v>
      </c>
      <c r="I34" s="47">
        <v>4.0595784212929031E-2</v>
      </c>
      <c r="J34" s="45">
        <f t="shared" si="2"/>
        <v>7218.1374107868032</v>
      </c>
      <c r="K34" s="44">
        <f t="shared" si="3"/>
        <v>24.633656201387186</v>
      </c>
      <c r="L34" s="44">
        <f t="shared" si="4"/>
        <v>75.216343798612812</v>
      </c>
      <c r="M34" s="44">
        <f t="shared" ref="M34:M97" si="15">+L34*$M$6</f>
        <v>10.755937163201631</v>
      </c>
      <c r="N34" s="44">
        <f t="shared" ref="N34:N97" si="16">ROUND(+B34+M34,2)</f>
        <v>110.61</v>
      </c>
      <c r="O34" s="45">
        <f t="shared" ref="O34:O97" si="17">+N34*D34</f>
        <v>32410.867979969957</v>
      </c>
      <c r="P34" s="44">
        <f>ROUND(N34/4.33,2)</f>
        <v>25.55</v>
      </c>
      <c r="Q34" s="44">
        <f t="shared" ref="Q34:Q97" si="18">+L34*$Q$6</f>
        <v>9.7781246938196666</v>
      </c>
      <c r="R34" s="46">
        <f>ROUND(Q34+B34,2)</f>
        <v>109.63</v>
      </c>
      <c r="S34" s="45">
        <f t="shared" ref="S34:S97" si="19">+R34*D34</f>
        <v>32123.709037556335</v>
      </c>
      <c r="T34" s="44">
        <f>ROUND(R34/4.33,2)</f>
        <v>25.32</v>
      </c>
      <c r="U34" s="44">
        <f t="shared" ref="U34:U97" si="20">+H34*$U$5/D34</f>
        <v>0.68033324886759983</v>
      </c>
      <c r="V34" s="44">
        <f t="shared" ref="V34:V97" si="21">+U34/$V$5</f>
        <v>0.69784926542989012</v>
      </c>
      <c r="W34" s="44">
        <f t="shared" ref="W34:W97" si="22">ROUND(V34+R34,2)</f>
        <v>110.33</v>
      </c>
      <c r="X34" s="44">
        <f>ROUND(W34/4.33,2)</f>
        <v>25.48</v>
      </c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  <c r="IW34" s="45"/>
      <c r="IX34" s="45"/>
      <c r="IY34" s="45"/>
      <c r="IZ34" s="45"/>
      <c r="JA34" s="45"/>
      <c r="JB34" s="45"/>
      <c r="JC34" s="45"/>
      <c r="JD34" s="45"/>
      <c r="JE34" s="45"/>
      <c r="JF34" s="45"/>
      <c r="JG34" s="45"/>
      <c r="JH34" s="45"/>
      <c r="JI34" s="45"/>
      <c r="JJ34" s="45"/>
      <c r="JK34" s="45"/>
      <c r="JL34" s="45"/>
      <c r="JM34" s="45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  <c r="KJ34" s="45"/>
      <c r="KK34" s="45"/>
      <c r="KL34" s="45"/>
      <c r="KM34" s="45"/>
      <c r="KN34" s="45"/>
      <c r="KO34" s="45"/>
      <c r="KP34" s="45"/>
      <c r="KQ34" s="45"/>
      <c r="KR34" s="45"/>
      <c r="KS34" s="45"/>
      <c r="KT34" s="45"/>
      <c r="KU34" s="45"/>
      <c r="KV34" s="45"/>
      <c r="KW34" s="45"/>
      <c r="KX34" s="45"/>
      <c r="KY34" s="45"/>
      <c r="KZ34" s="45"/>
      <c r="LA34" s="45"/>
      <c r="LB34" s="45"/>
      <c r="LC34" s="45"/>
      <c r="LD34" s="45"/>
      <c r="LE34" s="45"/>
      <c r="LF34" s="45"/>
      <c r="LG34" s="45"/>
      <c r="LH34" s="45"/>
      <c r="LI34" s="45"/>
      <c r="LJ34" s="45"/>
      <c r="LK34" s="45"/>
      <c r="LL34" s="45"/>
      <c r="LM34" s="45"/>
      <c r="LN34" s="45"/>
      <c r="LO34" s="45"/>
      <c r="LP34" s="45"/>
      <c r="LQ34" s="45"/>
      <c r="LR34" s="45"/>
      <c r="LS34" s="45"/>
      <c r="LT34" s="45"/>
      <c r="LU34" s="45"/>
      <c r="LV34" s="45"/>
      <c r="LW34" s="45"/>
      <c r="LX34" s="45"/>
      <c r="LY34" s="45"/>
      <c r="LZ34" s="45"/>
      <c r="MA34" s="45"/>
      <c r="MB34" s="45"/>
      <c r="MC34" s="45"/>
      <c r="MD34" s="45"/>
      <c r="ME34" s="45"/>
      <c r="MF34" s="45"/>
      <c r="MG34" s="45"/>
      <c r="MH34" s="45"/>
      <c r="MI34" s="45"/>
      <c r="MJ34" s="45"/>
      <c r="MK34" s="45"/>
      <c r="ML34" s="45"/>
      <c r="MM34" s="45"/>
      <c r="MN34" s="45"/>
      <c r="MO34" s="45"/>
      <c r="MP34" s="45"/>
      <c r="MQ34" s="45"/>
      <c r="MR34" s="45"/>
      <c r="MS34" s="45"/>
      <c r="MT34" s="45"/>
      <c r="MU34" s="45"/>
      <c r="MV34" s="45"/>
      <c r="MW34" s="45"/>
      <c r="MX34" s="45"/>
      <c r="MY34" s="45"/>
      <c r="MZ34" s="45"/>
      <c r="NA34" s="45"/>
      <c r="NB34" s="45"/>
      <c r="NC34" s="45"/>
      <c r="ND34" s="45"/>
      <c r="NE34" s="45"/>
      <c r="NF34" s="45"/>
      <c r="NG34" s="45"/>
      <c r="NH34" s="45"/>
      <c r="NI34" s="45"/>
      <c r="NJ34" s="45"/>
      <c r="NK34" s="45"/>
      <c r="NL34" s="45"/>
      <c r="NM34" s="45"/>
      <c r="NN34" s="45"/>
      <c r="NO34" s="45"/>
      <c r="NP34" s="45"/>
      <c r="NQ34" s="45"/>
      <c r="NR34" s="45"/>
      <c r="NS34" s="45"/>
      <c r="NT34" s="45"/>
      <c r="NU34" s="45"/>
      <c r="NV34" s="45"/>
      <c r="NW34" s="45"/>
      <c r="NX34" s="45"/>
      <c r="NY34" s="45"/>
      <c r="NZ34" s="45"/>
      <c r="OA34" s="45"/>
      <c r="OB34" s="45"/>
      <c r="OC34" s="45"/>
      <c r="OD34" s="45"/>
      <c r="OE34" s="45"/>
      <c r="OF34" s="45"/>
      <c r="OG34" s="45"/>
      <c r="OH34" s="45"/>
      <c r="OI34" s="45"/>
      <c r="OJ34" s="45"/>
      <c r="OK34" s="45"/>
      <c r="OL34" s="45"/>
      <c r="OM34" s="45"/>
      <c r="ON34" s="45"/>
      <c r="OO34" s="45"/>
      <c r="OP34" s="45"/>
      <c r="OQ34" s="45"/>
      <c r="OR34" s="45"/>
      <c r="OS34" s="45"/>
      <c r="OT34" s="45"/>
      <c r="OU34" s="45"/>
      <c r="OV34" s="45"/>
      <c r="OW34" s="45"/>
      <c r="OX34" s="45"/>
      <c r="OY34" s="45"/>
      <c r="OZ34" s="45"/>
      <c r="PA34" s="45"/>
      <c r="PB34" s="45"/>
      <c r="PC34" s="45"/>
      <c r="PD34" s="45"/>
      <c r="PE34" s="45"/>
      <c r="PF34" s="45"/>
      <c r="PG34" s="45"/>
      <c r="PH34" s="45"/>
      <c r="PI34" s="45"/>
      <c r="PJ34" s="45"/>
      <c r="PK34" s="45"/>
      <c r="PL34" s="45"/>
      <c r="PM34" s="45"/>
      <c r="PN34" s="45"/>
      <c r="PO34" s="45"/>
      <c r="PP34" s="45"/>
      <c r="PQ34" s="45"/>
      <c r="PR34" s="45"/>
      <c r="PS34" s="45"/>
      <c r="PT34" s="45"/>
      <c r="PU34" s="45"/>
      <c r="PV34" s="45"/>
      <c r="PW34" s="45"/>
      <c r="PX34" s="45"/>
      <c r="PY34" s="45"/>
      <c r="PZ34" s="45"/>
      <c r="QA34" s="45"/>
      <c r="QB34" s="45"/>
      <c r="QC34" s="45"/>
      <c r="QD34" s="45"/>
      <c r="QE34" s="45"/>
      <c r="QF34" s="45"/>
      <c r="QG34" s="45"/>
      <c r="QH34" s="45"/>
      <c r="QI34" s="45"/>
      <c r="QJ34" s="45"/>
      <c r="QK34" s="45"/>
      <c r="QL34" s="45"/>
      <c r="QM34" s="45"/>
      <c r="QN34" s="45"/>
      <c r="QO34" s="45"/>
      <c r="QP34" s="45"/>
      <c r="QQ34" s="45"/>
      <c r="QR34" s="45"/>
      <c r="QS34" s="45"/>
      <c r="QT34" s="45"/>
      <c r="QU34" s="45"/>
      <c r="QV34" s="45"/>
      <c r="QW34" s="45"/>
      <c r="QX34" s="45"/>
      <c r="QY34" s="45"/>
      <c r="QZ34" s="45"/>
      <c r="RA34" s="45"/>
      <c r="RB34" s="45"/>
      <c r="RC34" s="45"/>
      <c r="RD34" s="45"/>
      <c r="RE34" s="45"/>
      <c r="RF34" s="45"/>
      <c r="RG34" s="45"/>
      <c r="RH34" s="45"/>
      <c r="RI34" s="45"/>
      <c r="RJ34" s="45"/>
      <c r="RK34" s="45"/>
      <c r="RL34" s="45"/>
      <c r="RM34" s="45"/>
      <c r="RN34" s="45"/>
      <c r="RO34" s="45"/>
      <c r="RP34" s="45"/>
      <c r="RQ34" s="45"/>
      <c r="RR34" s="45"/>
      <c r="RS34" s="45"/>
      <c r="RT34" s="45"/>
      <c r="RU34" s="45"/>
      <c r="RV34" s="45"/>
      <c r="RW34" s="45"/>
      <c r="RX34" s="45"/>
      <c r="RY34" s="45"/>
      <c r="RZ34" s="45"/>
      <c r="SA34" s="45"/>
      <c r="SB34" s="45"/>
      <c r="SC34" s="45"/>
      <c r="SD34" s="45"/>
      <c r="SE34" s="45"/>
      <c r="SF34" s="45"/>
      <c r="SG34" s="45"/>
      <c r="SH34" s="45"/>
      <c r="SI34" s="45"/>
      <c r="SJ34" s="45"/>
      <c r="SK34" s="45"/>
      <c r="SL34" s="45"/>
      <c r="SM34" s="45"/>
      <c r="SN34" s="45"/>
      <c r="SO34" s="45"/>
      <c r="SP34" s="45"/>
      <c r="SQ34" s="45"/>
      <c r="SR34" s="45"/>
      <c r="SS34" s="45"/>
      <c r="ST34" s="45"/>
      <c r="SU34" s="45"/>
      <c r="SV34" s="45"/>
      <c r="SW34" s="45"/>
      <c r="SX34" s="45"/>
      <c r="SY34" s="45"/>
      <c r="SZ34" s="45"/>
      <c r="TA34" s="45"/>
      <c r="TB34" s="45"/>
      <c r="TC34" s="45"/>
      <c r="TD34" s="45"/>
      <c r="TE34" s="45"/>
      <c r="TF34" s="45"/>
      <c r="TG34" s="45"/>
      <c r="TH34" s="45"/>
      <c r="TI34" s="45"/>
      <c r="TJ34" s="45"/>
      <c r="TK34" s="45"/>
      <c r="TL34" s="45"/>
      <c r="TM34" s="45"/>
      <c r="TN34" s="45"/>
      <c r="TO34" s="45"/>
      <c r="TP34" s="45"/>
      <c r="TQ34" s="45"/>
      <c r="TR34" s="45"/>
      <c r="TS34" s="45"/>
      <c r="TT34" s="45"/>
      <c r="TU34" s="45"/>
      <c r="TV34" s="45"/>
      <c r="TW34" s="45"/>
      <c r="TX34" s="45"/>
      <c r="TY34" s="45"/>
      <c r="TZ34" s="45"/>
      <c r="UA34" s="45"/>
      <c r="UB34" s="45"/>
      <c r="UC34" s="45"/>
      <c r="UD34" s="45"/>
      <c r="UE34" s="45"/>
    </row>
    <row r="35" spans="1:551" x14ac:dyDescent="0.2">
      <c r="A35" t="s">
        <v>49</v>
      </c>
      <c r="B35" s="44">
        <v>23.06</v>
      </c>
      <c r="C35" s="44">
        <v>2917.09</v>
      </c>
      <c r="D35" s="45">
        <v>126.5</v>
      </c>
      <c r="E35" s="48">
        <v>175</v>
      </c>
      <c r="F35" s="44">
        <v>1</v>
      </c>
      <c r="G35" s="45">
        <f t="shared" si="1"/>
        <v>22137.5</v>
      </c>
      <c r="H35" s="45">
        <f t="shared" si="14"/>
        <v>17713.988911892815</v>
      </c>
      <c r="I35" s="47">
        <v>4.0595784212929031E-2</v>
      </c>
      <c r="J35" s="45">
        <f t="shared" si="2"/>
        <v>719.11327141741822</v>
      </c>
      <c r="K35" s="44">
        <f t="shared" si="3"/>
        <v>5.6846898926278122</v>
      </c>
      <c r="L35" s="44">
        <f t="shared" si="4"/>
        <v>17.375310107372187</v>
      </c>
      <c r="M35" s="44">
        <f t="shared" si="15"/>
        <v>2.4846693453542223</v>
      </c>
      <c r="N35" s="44">
        <f t="shared" si="16"/>
        <v>25.54</v>
      </c>
      <c r="O35" s="45">
        <f t="shared" si="17"/>
        <v>3230.81</v>
      </c>
      <c r="P35" s="44">
        <f>+N35-B35</f>
        <v>2.4800000000000004</v>
      </c>
      <c r="Q35" s="44">
        <f t="shared" si="18"/>
        <v>2.2587903139583845</v>
      </c>
      <c r="R35" s="46">
        <f t="shared" ref="R35:R98" si="23">ROUND(Q35+B35,2)</f>
        <v>25.32</v>
      </c>
      <c r="S35" s="45">
        <f t="shared" si="19"/>
        <v>3202.98</v>
      </c>
      <c r="T35" s="44"/>
      <c r="U35" s="44">
        <f t="shared" si="20"/>
        <v>0.15699998050790767</v>
      </c>
      <c r="V35" s="44">
        <f t="shared" si="21"/>
        <v>0.1610421381761285</v>
      </c>
      <c r="W35" s="44">
        <f t="shared" si="22"/>
        <v>25.48</v>
      </c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  <c r="LC35" s="45"/>
      <c r="LD35" s="45"/>
      <c r="LE35" s="45"/>
      <c r="LF35" s="45"/>
      <c r="LG35" s="45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  <c r="NB35" s="45"/>
      <c r="NC35" s="45"/>
      <c r="ND35" s="45"/>
      <c r="NE35" s="45"/>
      <c r="NF35" s="45"/>
      <c r="NG35" s="45"/>
      <c r="NH35" s="45"/>
      <c r="NI35" s="45"/>
      <c r="NJ35" s="45"/>
      <c r="NK35" s="45"/>
      <c r="NL35" s="45"/>
      <c r="NM35" s="45"/>
      <c r="NN35" s="45"/>
      <c r="NO35" s="45"/>
      <c r="NP35" s="45"/>
      <c r="NQ35" s="45"/>
      <c r="NR35" s="45"/>
      <c r="NS35" s="45"/>
      <c r="NT35" s="45"/>
      <c r="NU35" s="45"/>
      <c r="NV35" s="45"/>
      <c r="NW35" s="45"/>
      <c r="NX35" s="45"/>
      <c r="NY35" s="45"/>
      <c r="NZ35" s="45"/>
      <c r="OA35" s="45"/>
      <c r="OB35" s="45"/>
      <c r="OC35" s="45"/>
      <c r="OD35" s="45"/>
      <c r="OE35" s="45"/>
      <c r="OF35" s="45"/>
      <c r="OG35" s="45"/>
      <c r="OH35" s="45"/>
      <c r="OI35" s="45"/>
      <c r="OJ35" s="45"/>
      <c r="OK35" s="45"/>
      <c r="OL35" s="45"/>
      <c r="OM35" s="45"/>
      <c r="ON35" s="45"/>
      <c r="OO35" s="45"/>
      <c r="OP35" s="45"/>
      <c r="OQ35" s="45"/>
      <c r="OR35" s="45"/>
      <c r="OS35" s="45"/>
      <c r="OT35" s="45"/>
      <c r="OU35" s="45"/>
      <c r="OV35" s="45"/>
      <c r="OW35" s="45"/>
      <c r="OX35" s="45"/>
      <c r="OY35" s="45"/>
      <c r="OZ35" s="45"/>
      <c r="PA35" s="45"/>
      <c r="PB35" s="45"/>
      <c r="PC35" s="45"/>
      <c r="PD35" s="45"/>
      <c r="PE35" s="45"/>
      <c r="PF35" s="45"/>
      <c r="PG35" s="45"/>
      <c r="PH35" s="45"/>
      <c r="PI35" s="45"/>
      <c r="PJ35" s="45"/>
      <c r="PK35" s="45"/>
      <c r="PL35" s="45"/>
      <c r="PM35" s="45"/>
      <c r="PN35" s="45"/>
      <c r="PO35" s="45"/>
      <c r="PP35" s="45"/>
      <c r="PQ35" s="45"/>
      <c r="PR35" s="45"/>
      <c r="PS35" s="45"/>
      <c r="PT35" s="45"/>
      <c r="PU35" s="45"/>
      <c r="PV35" s="45"/>
      <c r="PW35" s="45"/>
      <c r="PX35" s="45"/>
      <c r="PY35" s="45"/>
      <c r="PZ35" s="45"/>
      <c r="QA35" s="45"/>
      <c r="QB35" s="45"/>
      <c r="QC35" s="45"/>
      <c r="QD35" s="45"/>
      <c r="QE35" s="45"/>
      <c r="QF35" s="45"/>
      <c r="QG35" s="45"/>
      <c r="QH35" s="45"/>
      <c r="QI35" s="45"/>
      <c r="QJ35" s="45"/>
      <c r="QK35" s="45"/>
      <c r="QL35" s="45"/>
      <c r="QM35" s="45"/>
      <c r="QN35" s="45"/>
      <c r="QO35" s="45"/>
      <c r="QP35" s="45"/>
      <c r="QQ35" s="45"/>
      <c r="QR35" s="45"/>
      <c r="QS35" s="45"/>
      <c r="QT35" s="45"/>
      <c r="QU35" s="45"/>
      <c r="QV35" s="45"/>
      <c r="QW35" s="45"/>
      <c r="QX35" s="45"/>
      <c r="QY35" s="45"/>
      <c r="QZ35" s="45"/>
      <c r="RA35" s="45"/>
      <c r="RB35" s="45"/>
      <c r="RC35" s="45"/>
      <c r="RD35" s="45"/>
      <c r="RE35" s="45"/>
      <c r="RF35" s="45"/>
      <c r="RG35" s="45"/>
      <c r="RH35" s="45"/>
      <c r="RI35" s="45"/>
      <c r="RJ35" s="45"/>
      <c r="RK35" s="45"/>
      <c r="RL35" s="45"/>
      <c r="RM35" s="45"/>
      <c r="RN35" s="45"/>
      <c r="RO35" s="45"/>
      <c r="RP35" s="45"/>
      <c r="RQ35" s="45"/>
      <c r="RR35" s="45"/>
      <c r="RS35" s="45"/>
      <c r="RT35" s="45"/>
      <c r="RU35" s="45"/>
      <c r="RV35" s="45"/>
      <c r="RW35" s="45"/>
      <c r="RX35" s="45"/>
      <c r="RY35" s="45"/>
      <c r="RZ35" s="45"/>
      <c r="SA35" s="45"/>
      <c r="SB35" s="45"/>
      <c r="SC35" s="45"/>
      <c r="SD35" s="45"/>
      <c r="SE35" s="45"/>
      <c r="SF35" s="45"/>
      <c r="SG35" s="45"/>
      <c r="SH35" s="45"/>
      <c r="SI35" s="45"/>
      <c r="SJ35" s="45"/>
      <c r="SK35" s="45"/>
      <c r="SL35" s="45"/>
      <c r="SM35" s="45"/>
      <c r="SN35" s="45"/>
      <c r="SO35" s="45"/>
      <c r="SP35" s="45"/>
      <c r="SQ35" s="45"/>
      <c r="SR35" s="45"/>
      <c r="SS35" s="45"/>
      <c r="ST35" s="45"/>
      <c r="SU35" s="45"/>
      <c r="SV35" s="45"/>
      <c r="SW35" s="45"/>
      <c r="SX35" s="45"/>
      <c r="SY35" s="45"/>
      <c r="SZ35" s="45"/>
      <c r="TA35" s="45"/>
      <c r="TB35" s="45"/>
      <c r="TC35" s="45"/>
      <c r="TD35" s="45"/>
      <c r="TE35" s="45"/>
      <c r="TF35" s="45"/>
      <c r="TG35" s="45"/>
      <c r="TH35" s="45"/>
      <c r="TI35" s="45"/>
      <c r="TJ35" s="45"/>
      <c r="TK35" s="45"/>
      <c r="TL35" s="45"/>
      <c r="TM35" s="45"/>
      <c r="TN35" s="45"/>
      <c r="TO35" s="45"/>
      <c r="TP35" s="45"/>
      <c r="TQ35" s="45"/>
      <c r="TR35" s="45"/>
      <c r="TS35" s="45"/>
      <c r="TT35" s="45"/>
      <c r="TU35" s="45"/>
      <c r="TV35" s="45"/>
      <c r="TW35" s="45"/>
      <c r="TX35" s="45"/>
      <c r="TY35" s="45"/>
      <c r="TZ35" s="45"/>
      <c r="UA35" s="45"/>
      <c r="UB35" s="45"/>
      <c r="UC35" s="45"/>
      <c r="UD35" s="45"/>
      <c r="UE35" s="45"/>
    </row>
    <row r="36" spans="1:551" x14ac:dyDescent="0.2">
      <c r="A36" t="s">
        <v>50</v>
      </c>
      <c r="B36" s="44">
        <v>50.04</v>
      </c>
      <c r="C36" s="44">
        <v>113578.28000000001</v>
      </c>
      <c r="D36" s="45">
        <v>2269.7498001598719</v>
      </c>
      <c r="E36" s="48">
        <v>175</v>
      </c>
      <c r="F36" s="44">
        <v>2.1666666666666665</v>
      </c>
      <c r="G36" s="45">
        <f t="shared" si="1"/>
        <v>860613.46589395136</v>
      </c>
      <c r="H36" s="45">
        <f t="shared" si="14"/>
        <v>688645.84493601799</v>
      </c>
      <c r="I36" s="47">
        <v>4.0595784212929031E-2</v>
      </c>
      <c r="J36" s="45">
        <f t="shared" si="2"/>
        <v>27956.118120152772</v>
      </c>
      <c r="K36" s="44">
        <f t="shared" si="3"/>
        <v>12.316828100693591</v>
      </c>
      <c r="L36" s="44">
        <f t="shared" si="4"/>
        <v>37.723171899306408</v>
      </c>
      <c r="M36" s="44">
        <f t="shared" si="15"/>
        <v>5.3944135816008156</v>
      </c>
      <c r="N36" s="44">
        <f t="shared" si="16"/>
        <v>55.43</v>
      </c>
      <c r="O36" s="45">
        <f t="shared" si="17"/>
        <v>125812.2314228617</v>
      </c>
      <c r="P36" s="45"/>
      <c r="Q36" s="44">
        <f t="shared" si="18"/>
        <v>4.9040123469098331</v>
      </c>
      <c r="R36" s="46">
        <f t="shared" si="23"/>
        <v>54.94</v>
      </c>
      <c r="S36" s="45">
        <f t="shared" si="19"/>
        <v>124700.05402078335</v>
      </c>
      <c r="T36" s="45"/>
      <c r="U36" s="44">
        <f t="shared" si="20"/>
        <v>0.34016662443379986</v>
      </c>
      <c r="V36" s="44">
        <f t="shared" si="21"/>
        <v>0.348924632714945</v>
      </c>
      <c r="W36" s="44">
        <f t="shared" si="22"/>
        <v>55.29</v>
      </c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45"/>
      <c r="IX36" s="45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  <c r="JM36" s="45"/>
      <c r="JN36" s="45"/>
      <c r="JO36" s="45"/>
      <c r="JP36" s="45"/>
      <c r="JQ36" s="45"/>
      <c r="JR36" s="45"/>
      <c r="JS36" s="45"/>
      <c r="JT36" s="45"/>
      <c r="JU36" s="45"/>
      <c r="JV36" s="45"/>
      <c r="JW36" s="45"/>
      <c r="JX36" s="45"/>
      <c r="JY36" s="45"/>
      <c r="JZ36" s="45"/>
      <c r="KA36" s="45"/>
      <c r="KB36" s="45"/>
      <c r="KC36" s="45"/>
      <c r="KD36" s="45"/>
      <c r="KE36" s="45"/>
      <c r="KF36" s="45"/>
      <c r="KG36" s="45"/>
      <c r="KH36" s="45"/>
      <c r="KI36" s="45"/>
      <c r="KJ36" s="45"/>
      <c r="KK36" s="45"/>
      <c r="KL36" s="45"/>
      <c r="KM36" s="45"/>
      <c r="KN36" s="45"/>
      <c r="KO36" s="45"/>
      <c r="KP36" s="45"/>
      <c r="KQ36" s="45"/>
      <c r="KR36" s="45"/>
      <c r="KS36" s="45"/>
      <c r="KT36" s="45"/>
      <c r="KU36" s="45"/>
      <c r="KV36" s="45"/>
      <c r="KW36" s="45"/>
      <c r="KX36" s="45"/>
      <c r="KY36" s="45"/>
      <c r="KZ36" s="45"/>
      <c r="LA36" s="45"/>
      <c r="LB36" s="45"/>
      <c r="LC36" s="45"/>
      <c r="LD36" s="45"/>
      <c r="LE36" s="45"/>
      <c r="LF36" s="45"/>
      <c r="LG36" s="45"/>
      <c r="LH36" s="45"/>
      <c r="LI36" s="45"/>
      <c r="LJ36" s="45"/>
      <c r="LK36" s="45"/>
      <c r="LL36" s="45"/>
      <c r="LM36" s="45"/>
      <c r="LN36" s="45"/>
      <c r="LO36" s="45"/>
      <c r="LP36" s="45"/>
      <c r="LQ36" s="45"/>
      <c r="LR36" s="45"/>
      <c r="LS36" s="45"/>
      <c r="LT36" s="45"/>
      <c r="LU36" s="45"/>
      <c r="LV36" s="45"/>
      <c r="LW36" s="45"/>
      <c r="LX36" s="45"/>
      <c r="LY36" s="45"/>
      <c r="LZ36" s="45"/>
      <c r="MA36" s="45"/>
      <c r="MB36" s="45"/>
      <c r="MC36" s="45"/>
      <c r="MD36" s="45"/>
      <c r="ME36" s="45"/>
      <c r="MF36" s="45"/>
      <c r="MG36" s="45"/>
      <c r="MH36" s="45"/>
      <c r="MI36" s="45"/>
      <c r="MJ36" s="45"/>
      <c r="MK36" s="45"/>
      <c r="ML36" s="45"/>
      <c r="MM36" s="45"/>
      <c r="MN36" s="45"/>
      <c r="MO36" s="45"/>
      <c r="MP36" s="45"/>
      <c r="MQ36" s="45"/>
      <c r="MR36" s="45"/>
      <c r="MS36" s="45"/>
      <c r="MT36" s="45"/>
      <c r="MU36" s="45"/>
      <c r="MV36" s="45"/>
      <c r="MW36" s="45"/>
      <c r="MX36" s="45"/>
      <c r="MY36" s="45"/>
      <c r="MZ36" s="45"/>
      <c r="NA36" s="45"/>
      <c r="NB36" s="45"/>
      <c r="NC36" s="45"/>
      <c r="ND36" s="45"/>
      <c r="NE36" s="45"/>
      <c r="NF36" s="45"/>
      <c r="NG36" s="45"/>
      <c r="NH36" s="45"/>
      <c r="NI36" s="45"/>
      <c r="NJ36" s="45"/>
      <c r="NK36" s="45"/>
      <c r="NL36" s="45"/>
      <c r="NM36" s="45"/>
      <c r="NN36" s="45"/>
      <c r="NO36" s="45"/>
      <c r="NP36" s="45"/>
      <c r="NQ36" s="45"/>
      <c r="NR36" s="45"/>
      <c r="NS36" s="45"/>
      <c r="NT36" s="45"/>
      <c r="NU36" s="45"/>
      <c r="NV36" s="45"/>
      <c r="NW36" s="45"/>
      <c r="NX36" s="45"/>
      <c r="NY36" s="45"/>
      <c r="NZ36" s="45"/>
      <c r="OA36" s="45"/>
      <c r="OB36" s="45"/>
      <c r="OC36" s="45"/>
      <c r="OD36" s="45"/>
      <c r="OE36" s="45"/>
      <c r="OF36" s="45"/>
      <c r="OG36" s="45"/>
      <c r="OH36" s="45"/>
      <c r="OI36" s="45"/>
      <c r="OJ36" s="45"/>
      <c r="OK36" s="45"/>
      <c r="OL36" s="45"/>
      <c r="OM36" s="45"/>
      <c r="ON36" s="45"/>
      <c r="OO36" s="45"/>
      <c r="OP36" s="45"/>
      <c r="OQ36" s="45"/>
      <c r="OR36" s="45"/>
      <c r="OS36" s="45"/>
      <c r="OT36" s="45"/>
      <c r="OU36" s="45"/>
      <c r="OV36" s="45"/>
      <c r="OW36" s="45"/>
      <c r="OX36" s="45"/>
      <c r="OY36" s="45"/>
      <c r="OZ36" s="45"/>
      <c r="PA36" s="45"/>
      <c r="PB36" s="45"/>
      <c r="PC36" s="45"/>
      <c r="PD36" s="45"/>
      <c r="PE36" s="45"/>
      <c r="PF36" s="45"/>
      <c r="PG36" s="45"/>
      <c r="PH36" s="45"/>
      <c r="PI36" s="45"/>
      <c r="PJ36" s="45"/>
      <c r="PK36" s="45"/>
      <c r="PL36" s="45"/>
      <c r="PM36" s="45"/>
      <c r="PN36" s="45"/>
      <c r="PO36" s="45"/>
      <c r="PP36" s="45"/>
      <c r="PQ36" s="45"/>
      <c r="PR36" s="45"/>
      <c r="PS36" s="45"/>
      <c r="PT36" s="45"/>
      <c r="PU36" s="45"/>
      <c r="PV36" s="45"/>
      <c r="PW36" s="45"/>
      <c r="PX36" s="45"/>
      <c r="PY36" s="45"/>
      <c r="PZ36" s="45"/>
      <c r="QA36" s="45"/>
      <c r="QB36" s="45"/>
      <c r="QC36" s="45"/>
      <c r="QD36" s="45"/>
      <c r="QE36" s="45"/>
      <c r="QF36" s="45"/>
      <c r="QG36" s="45"/>
      <c r="QH36" s="45"/>
      <c r="QI36" s="45"/>
      <c r="QJ36" s="45"/>
      <c r="QK36" s="45"/>
      <c r="QL36" s="45"/>
      <c r="QM36" s="45"/>
      <c r="QN36" s="45"/>
      <c r="QO36" s="45"/>
      <c r="QP36" s="45"/>
      <c r="QQ36" s="45"/>
      <c r="QR36" s="45"/>
      <c r="QS36" s="45"/>
      <c r="QT36" s="45"/>
      <c r="QU36" s="45"/>
      <c r="QV36" s="45"/>
      <c r="QW36" s="45"/>
      <c r="QX36" s="45"/>
      <c r="QY36" s="45"/>
      <c r="QZ36" s="45"/>
      <c r="RA36" s="45"/>
      <c r="RB36" s="45"/>
      <c r="RC36" s="45"/>
      <c r="RD36" s="45"/>
      <c r="RE36" s="45"/>
      <c r="RF36" s="45"/>
      <c r="RG36" s="45"/>
      <c r="RH36" s="45"/>
      <c r="RI36" s="45"/>
      <c r="RJ36" s="45"/>
      <c r="RK36" s="45"/>
      <c r="RL36" s="45"/>
      <c r="RM36" s="45"/>
      <c r="RN36" s="45"/>
      <c r="RO36" s="45"/>
      <c r="RP36" s="45"/>
      <c r="RQ36" s="45"/>
      <c r="RR36" s="45"/>
      <c r="RS36" s="45"/>
      <c r="RT36" s="45"/>
      <c r="RU36" s="45"/>
      <c r="RV36" s="45"/>
      <c r="RW36" s="45"/>
      <c r="RX36" s="45"/>
      <c r="RY36" s="45"/>
      <c r="RZ36" s="45"/>
      <c r="SA36" s="45"/>
      <c r="SB36" s="45"/>
      <c r="SC36" s="45"/>
      <c r="SD36" s="45"/>
      <c r="SE36" s="45"/>
      <c r="SF36" s="45"/>
      <c r="SG36" s="45"/>
      <c r="SH36" s="45"/>
      <c r="SI36" s="45"/>
      <c r="SJ36" s="45"/>
      <c r="SK36" s="45"/>
      <c r="SL36" s="45"/>
      <c r="SM36" s="45"/>
      <c r="SN36" s="45"/>
      <c r="SO36" s="45"/>
      <c r="SP36" s="45"/>
      <c r="SQ36" s="45"/>
      <c r="SR36" s="45"/>
      <c r="SS36" s="45"/>
      <c r="ST36" s="45"/>
      <c r="SU36" s="45"/>
      <c r="SV36" s="45"/>
      <c r="SW36" s="45"/>
      <c r="SX36" s="45"/>
      <c r="SY36" s="45"/>
      <c r="SZ36" s="45"/>
      <c r="TA36" s="45"/>
      <c r="TB36" s="45"/>
      <c r="TC36" s="45"/>
      <c r="TD36" s="45"/>
      <c r="TE36" s="45"/>
      <c r="TF36" s="45"/>
      <c r="TG36" s="45"/>
      <c r="TH36" s="45"/>
      <c r="TI36" s="45"/>
      <c r="TJ36" s="45"/>
      <c r="TK36" s="45"/>
      <c r="TL36" s="45"/>
      <c r="TM36" s="45"/>
      <c r="TN36" s="45"/>
      <c r="TO36" s="45"/>
      <c r="TP36" s="45"/>
      <c r="TQ36" s="45"/>
      <c r="TR36" s="45"/>
      <c r="TS36" s="45"/>
      <c r="TT36" s="45"/>
      <c r="TU36" s="45"/>
      <c r="TV36" s="45"/>
      <c r="TW36" s="45"/>
      <c r="TX36" s="45"/>
      <c r="TY36" s="45"/>
      <c r="TZ36" s="45"/>
      <c r="UA36" s="45"/>
      <c r="UB36" s="45"/>
      <c r="UC36" s="45"/>
      <c r="UD36" s="45"/>
      <c r="UE36" s="45"/>
    </row>
    <row r="37" spans="1:551" x14ac:dyDescent="0.2">
      <c r="A37" t="s">
        <v>51</v>
      </c>
      <c r="B37" s="44">
        <v>13.6</v>
      </c>
      <c r="C37" s="44">
        <v>36703.99</v>
      </c>
      <c r="D37" s="45">
        <v>2698.8227941176469</v>
      </c>
      <c r="E37" s="48"/>
      <c r="F37" s="44"/>
      <c r="G37" s="45">
        <f t="shared" si="1"/>
        <v>0</v>
      </c>
      <c r="H37" s="45">
        <f t="shared" si="14"/>
        <v>0</v>
      </c>
      <c r="I37" s="47">
        <v>4.0595784212929031E-2</v>
      </c>
      <c r="J37" s="45">
        <f t="shared" si="2"/>
        <v>0</v>
      </c>
      <c r="K37" s="44">
        <f t="shared" si="3"/>
        <v>0</v>
      </c>
      <c r="L37" s="44">
        <f t="shared" si="4"/>
        <v>13.6</v>
      </c>
      <c r="M37" s="44">
        <f t="shared" si="15"/>
        <v>1.9447999999999999</v>
      </c>
      <c r="N37" s="44">
        <f t="shared" si="16"/>
        <v>15.54</v>
      </c>
      <c r="O37" s="45">
        <f t="shared" si="17"/>
        <v>41939.706220588232</v>
      </c>
      <c r="P37" s="45"/>
      <c r="Q37" s="44">
        <f t="shared" si="18"/>
        <v>1.768</v>
      </c>
      <c r="R37" s="46">
        <f t="shared" si="23"/>
        <v>15.37</v>
      </c>
      <c r="S37" s="45">
        <f t="shared" si="19"/>
        <v>41480.906345588228</v>
      </c>
      <c r="T37" s="45"/>
      <c r="U37" s="44">
        <f t="shared" si="20"/>
        <v>0</v>
      </c>
      <c r="V37" s="44">
        <f t="shared" si="21"/>
        <v>0</v>
      </c>
      <c r="W37" s="44">
        <f t="shared" si="22"/>
        <v>15.37</v>
      </c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  <c r="SE37" s="45"/>
      <c r="SF37" s="45"/>
      <c r="SG37" s="45"/>
      <c r="SH37" s="45"/>
      <c r="SI37" s="45"/>
      <c r="SJ37" s="45"/>
      <c r="SK37" s="45"/>
      <c r="SL37" s="45"/>
      <c r="SM37" s="45"/>
      <c r="SN37" s="45"/>
      <c r="SO37" s="45"/>
      <c r="SP37" s="45"/>
      <c r="SQ37" s="45"/>
      <c r="SR37" s="45"/>
      <c r="SS37" s="45"/>
      <c r="ST37" s="45"/>
      <c r="SU37" s="45"/>
      <c r="SV37" s="45"/>
      <c r="SW37" s="45"/>
      <c r="SX37" s="45"/>
      <c r="SY37" s="45"/>
      <c r="SZ37" s="45"/>
      <c r="TA37" s="45"/>
      <c r="TB37" s="45"/>
      <c r="TC37" s="45"/>
      <c r="TD37" s="45"/>
      <c r="TE37" s="45"/>
      <c r="TF37" s="45"/>
      <c r="TG37" s="45"/>
      <c r="TH37" s="45"/>
      <c r="TI37" s="45"/>
      <c r="TJ37" s="45"/>
      <c r="TK37" s="45"/>
      <c r="TL37" s="45"/>
      <c r="TM37" s="45"/>
      <c r="TN37" s="45"/>
      <c r="TO37" s="45"/>
      <c r="TP37" s="45"/>
      <c r="TQ37" s="45"/>
      <c r="TR37" s="45"/>
      <c r="TS37" s="45"/>
      <c r="TT37" s="45"/>
      <c r="TU37" s="45"/>
      <c r="TV37" s="45"/>
      <c r="TW37" s="45"/>
      <c r="TX37" s="45"/>
      <c r="TY37" s="45"/>
      <c r="TZ37" s="45"/>
      <c r="UA37" s="45"/>
      <c r="UB37" s="45"/>
      <c r="UC37" s="45"/>
      <c r="UD37" s="45"/>
      <c r="UE37" s="45"/>
    </row>
    <row r="38" spans="1:551" x14ac:dyDescent="0.2">
      <c r="A38" t="s">
        <v>52</v>
      </c>
      <c r="B38" s="44">
        <v>45.32</v>
      </c>
      <c r="C38" s="44">
        <v>1178.3200000000004</v>
      </c>
      <c r="D38" s="45">
        <v>26</v>
      </c>
      <c r="E38" s="48">
        <v>175</v>
      </c>
      <c r="F38" s="44">
        <v>1</v>
      </c>
      <c r="G38" s="45">
        <f t="shared" si="1"/>
        <v>4550</v>
      </c>
      <c r="H38" s="45">
        <f t="shared" si="14"/>
        <v>3640.8198554087999</v>
      </c>
      <c r="I38" s="47">
        <v>4.0595784212929031E-2</v>
      </c>
      <c r="J38" s="45">
        <f t="shared" si="2"/>
        <v>147.80193720832312</v>
      </c>
      <c r="K38" s="44">
        <f t="shared" si="3"/>
        <v>5.6846898926278122</v>
      </c>
      <c r="L38" s="44">
        <f t="shared" si="4"/>
        <v>39.635310107372192</v>
      </c>
      <c r="M38" s="44">
        <f t="shared" si="15"/>
        <v>5.6678493453542229</v>
      </c>
      <c r="N38" s="44">
        <f t="shared" si="16"/>
        <v>50.99</v>
      </c>
      <c r="O38" s="45">
        <f t="shared" si="17"/>
        <v>1325.74</v>
      </c>
      <c r="P38" s="45"/>
      <c r="Q38" s="44">
        <f t="shared" si="18"/>
        <v>5.1525903139583855</v>
      </c>
      <c r="R38" s="46">
        <f t="shared" si="23"/>
        <v>50.47</v>
      </c>
      <c r="S38" s="45">
        <f t="shared" si="19"/>
        <v>1312.22</v>
      </c>
      <c r="T38" s="45"/>
      <c r="U38" s="44">
        <f t="shared" si="20"/>
        <v>0.15699998050790767</v>
      </c>
      <c r="V38" s="44">
        <f t="shared" si="21"/>
        <v>0.1610421381761285</v>
      </c>
      <c r="W38" s="44">
        <f t="shared" si="22"/>
        <v>50.63</v>
      </c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  <c r="RQ38" s="45"/>
      <c r="RR38" s="45"/>
      <c r="RS38" s="45"/>
      <c r="RT38" s="45"/>
      <c r="RU38" s="45"/>
      <c r="RV38" s="45"/>
      <c r="RW38" s="45"/>
      <c r="RX38" s="45"/>
      <c r="RY38" s="45"/>
      <c r="RZ38" s="45"/>
      <c r="SA38" s="45"/>
      <c r="SB38" s="45"/>
      <c r="SC38" s="45"/>
      <c r="SD38" s="45"/>
      <c r="SE38" s="45"/>
      <c r="SF38" s="45"/>
      <c r="SG38" s="45"/>
      <c r="SH38" s="45"/>
      <c r="SI38" s="45"/>
      <c r="SJ38" s="45"/>
      <c r="SK38" s="45"/>
      <c r="SL38" s="45"/>
      <c r="SM38" s="45"/>
      <c r="SN38" s="45"/>
      <c r="SO38" s="45"/>
      <c r="SP38" s="45"/>
      <c r="SQ38" s="45"/>
      <c r="SR38" s="45"/>
      <c r="SS38" s="45"/>
      <c r="ST38" s="45"/>
      <c r="SU38" s="45"/>
      <c r="SV38" s="45"/>
      <c r="SW38" s="45"/>
      <c r="SX38" s="45"/>
      <c r="SY38" s="45"/>
      <c r="SZ38" s="45"/>
      <c r="TA38" s="45"/>
      <c r="TB38" s="45"/>
      <c r="TC38" s="45"/>
      <c r="TD38" s="45"/>
      <c r="TE38" s="45"/>
      <c r="TF38" s="45"/>
      <c r="TG38" s="45"/>
      <c r="TH38" s="45"/>
      <c r="TI38" s="45"/>
      <c r="TJ38" s="45"/>
      <c r="TK38" s="45"/>
      <c r="TL38" s="45"/>
      <c r="TM38" s="45"/>
      <c r="TN38" s="45"/>
      <c r="TO38" s="45"/>
      <c r="TP38" s="45"/>
      <c r="TQ38" s="45"/>
      <c r="TR38" s="45"/>
      <c r="TS38" s="45"/>
      <c r="TT38" s="45"/>
      <c r="TU38" s="45"/>
      <c r="TV38" s="45"/>
      <c r="TW38" s="45"/>
      <c r="TX38" s="45"/>
      <c r="TY38" s="45"/>
      <c r="TZ38" s="45"/>
      <c r="UA38" s="45"/>
      <c r="UB38" s="45"/>
      <c r="UC38" s="45"/>
      <c r="UD38" s="45"/>
      <c r="UE38" s="45"/>
    </row>
    <row r="39" spans="1:551" x14ac:dyDescent="0.2">
      <c r="A39" s="49" t="s">
        <v>53</v>
      </c>
      <c r="B39" s="50">
        <v>50.88</v>
      </c>
      <c r="C39" s="50">
        <v>152.64000000000001</v>
      </c>
      <c r="D39" s="52">
        <v>3</v>
      </c>
      <c r="E39" s="51"/>
      <c r="F39" s="50"/>
      <c r="G39" s="52">
        <f t="shared" si="1"/>
        <v>0</v>
      </c>
      <c r="H39" s="52">
        <f t="shared" si="14"/>
        <v>0</v>
      </c>
      <c r="I39" s="53">
        <v>4.0595784212929031E-2</v>
      </c>
      <c r="J39" s="52">
        <f t="shared" si="2"/>
        <v>0</v>
      </c>
      <c r="K39" s="50">
        <f t="shared" si="3"/>
        <v>0</v>
      </c>
      <c r="L39" s="50">
        <f t="shared" si="4"/>
        <v>50.88</v>
      </c>
      <c r="M39" s="50">
        <f t="shared" si="15"/>
        <v>7.2758399999999996</v>
      </c>
      <c r="N39" s="50">
        <f t="shared" si="16"/>
        <v>58.16</v>
      </c>
      <c r="O39" s="52">
        <f t="shared" si="17"/>
        <v>174.48</v>
      </c>
      <c r="P39" s="52"/>
      <c r="Q39" s="44">
        <f t="shared" si="18"/>
        <v>6.6144000000000007</v>
      </c>
      <c r="R39" s="46">
        <f t="shared" si="23"/>
        <v>57.49</v>
      </c>
      <c r="S39" s="45">
        <f t="shared" si="19"/>
        <v>172.47</v>
      </c>
      <c r="T39" s="54"/>
      <c r="U39" s="44">
        <f t="shared" si="20"/>
        <v>0</v>
      </c>
      <c r="V39" s="44">
        <f t="shared" si="21"/>
        <v>0</v>
      </c>
      <c r="W39" s="44">
        <f t="shared" si="22"/>
        <v>57.49</v>
      </c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  <c r="KR39" s="45"/>
      <c r="KS39" s="45"/>
      <c r="KT39" s="45"/>
      <c r="KU39" s="45"/>
      <c r="KV39" s="45"/>
      <c r="KW39" s="45"/>
      <c r="KX39" s="45"/>
      <c r="KY39" s="45"/>
      <c r="KZ39" s="45"/>
      <c r="LA39" s="45"/>
      <c r="LB39" s="45"/>
      <c r="LC39" s="45"/>
      <c r="LD39" s="45"/>
      <c r="LE39" s="45"/>
      <c r="LF39" s="45"/>
      <c r="LG39" s="45"/>
      <c r="LH39" s="45"/>
      <c r="LI39" s="45"/>
      <c r="LJ39" s="45"/>
      <c r="LK39" s="45"/>
      <c r="LL39" s="45"/>
      <c r="LM39" s="45"/>
      <c r="LN39" s="45"/>
      <c r="LO39" s="45"/>
      <c r="LP39" s="45"/>
      <c r="LQ39" s="45"/>
      <c r="LR39" s="45"/>
      <c r="LS39" s="45"/>
      <c r="LT39" s="45"/>
      <c r="LU39" s="45"/>
      <c r="LV39" s="45"/>
      <c r="LW39" s="45"/>
      <c r="LX39" s="45"/>
      <c r="LY39" s="45"/>
      <c r="LZ39" s="45"/>
      <c r="MA39" s="45"/>
      <c r="MB39" s="45"/>
      <c r="MC39" s="45"/>
      <c r="MD39" s="45"/>
      <c r="ME39" s="45"/>
      <c r="MF39" s="45"/>
      <c r="MG39" s="45"/>
      <c r="MH39" s="45"/>
      <c r="MI39" s="45"/>
      <c r="MJ39" s="45"/>
      <c r="MK39" s="45"/>
      <c r="ML39" s="45"/>
      <c r="MM39" s="45"/>
      <c r="MN39" s="45"/>
      <c r="MO39" s="45"/>
      <c r="MP39" s="45"/>
      <c r="MQ39" s="45"/>
      <c r="MR39" s="45"/>
      <c r="MS39" s="45"/>
      <c r="MT39" s="45"/>
      <c r="MU39" s="45"/>
      <c r="MV39" s="45"/>
      <c r="MW39" s="45"/>
      <c r="MX39" s="45"/>
      <c r="MY39" s="45"/>
      <c r="MZ39" s="45"/>
      <c r="NA39" s="45"/>
      <c r="NB39" s="45"/>
      <c r="NC39" s="45"/>
      <c r="ND39" s="45"/>
      <c r="NE39" s="45"/>
      <c r="NF39" s="45"/>
      <c r="NG39" s="45"/>
      <c r="NH39" s="45"/>
      <c r="NI39" s="45"/>
      <c r="NJ39" s="45"/>
      <c r="NK39" s="45"/>
      <c r="NL39" s="45"/>
      <c r="NM39" s="45"/>
      <c r="NN39" s="45"/>
      <c r="NO39" s="45"/>
      <c r="NP39" s="45"/>
      <c r="NQ39" s="45"/>
      <c r="NR39" s="45"/>
      <c r="NS39" s="45"/>
      <c r="NT39" s="45"/>
      <c r="NU39" s="45"/>
      <c r="NV39" s="45"/>
      <c r="NW39" s="45"/>
      <c r="NX39" s="45"/>
      <c r="NY39" s="45"/>
      <c r="NZ39" s="45"/>
      <c r="OA39" s="45"/>
      <c r="OB39" s="45"/>
      <c r="OC39" s="45"/>
      <c r="OD39" s="45"/>
      <c r="OE39" s="45"/>
      <c r="OF39" s="45"/>
      <c r="OG39" s="45"/>
      <c r="OH39" s="45"/>
      <c r="OI39" s="45"/>
      <c r="OJ39" s="45"/>
      <c r="OK39" s="45"/>
      <c r="OL39" s="45"/>
      <c r="OM39" s="45"/>
      <c r="ON39" s="45"/>
      <c r="OO39" s="45"/>
      <c r="OP39" s="45"/>
      <c r="OQ39" s="45"/>
      <c r="OR39" s="45"/>
      <c r="OS39" s="45"/>
      <c r="OT39" s="45"/>
      <c r="OU39" s="45"/>
      <c r="OV39" s="45"/>
      <c r="OW39" s="45"/>
      <c r="OX39" s="45"/>
      <c r="OY39" s="45"/>
      <c r="OZ39" s="45"/>
      <c r="PA39" s="45"/>
      <c r="PB39" s="45"/>
      <c r="PC39" s="45"/>
      <c r="PD39" s="45"/>
      <c r="PE39" s="45"/>
      <c r="PF39" s="45"/>
      <c r="PG39" s="45"/>
      <c r="PH39" s="45"/>
      <c r="PI39" s="45"/>
      <c r="PJ39" s="45"/>
      <c r="PK39" s="45"/>
      <c r="PL39" s="45"/>
      <c r="PM39" s="45"/>
      <c r="PN39" s="45"/>
      <c r="PO39" s="45"/>
      <c r="PP39" s="45"/>
      <c r="PQ39" s="45"/>
      <c r="PR39" s="45"/>
      <c r="PS39" s="45"/>
      <c r="PT39" s="45"/>
      <c r="PU39" s="45"/>
      <c r="PV39" s="45"/>
      <c r="PW39" s="45"/>
      <c r="PX39" s="45"/>
      <c r="PY39" s="45"/>
      <c r="PZ39" s="45"/>
      <c r="QA39" s="45"/>
      <c r="QB39" s="45"/>
      <c r="QC39" s="45"/>
      <c r="QD39" s="45"/>
      <c r="QE39" s="45"/>
      <c r="QF39" s="45"/>
      <c r="QG39" s="45"/>
      <c r="QH39" s="45"/>
      <c r="QI39" s="45"/>
      <c r="QJ39" s="45"/>
      <c r="QK39" s="45"/>
      <c r="QL39" s="45"/>
      <c r="QM39" s="45"/>
      <c r="QN39" s="45"/>
      <c r="QO39" s="45"/>
      <c r="QP39" s="45"/>
      <c r="QQ39" s="45"/>
      <c r="QR39" s="45"/>
      <c r="QS39" s="45"/>
      <c r="QT39" s="45"/>
      <c r="QU39" s="45"/>
      <c r="QV39" s="45"/>
      <c r="QW39" s="45"/>
      <c r="QX39" s="45"/>
      <c r="QY39" s="45"/>
      <c r="QZ39" s="45"/>
      <c r="RA39" s="45"/>
      <c r="RB39" s="45"/>
      <c r="RC39" s="45"/>
      <c r="RD39" s="45"/>
      <c r="RE39" s="45"/>
      <c r="RF39" s="45"/>
      <c r="RG39" s="45"/>
      <c r="RH39" s="45"/>
      <c r="RI39" s="45"/>
      <c r="RJ39" s="45"/>
      <c r="RK39" s="45"/>
      <c r="RL39" s="45"/>
      <c r="RM39" s="45"/>
      <c r="RN39" s="45"/>
      <c r="RO39" s="45"/>
      <c r="RP39" s="45"/>
      <c r="RQ39" s="45"/>
      <c r="RR39" s="45"/>
      <c r="RS39" s="45"/>
      <c r="RT39" s="45"/>
      <c r="RU39" s="45"/>
      <c r="RV39" s="45"/>
      <c r="RW39" s="45"/>
      <c r="RX39" s="45"/>
      <c r="RY39" s="45"/>
      <c r="RZ39" s="45"/>
      <c r="SA39" s="45"/>
      <c r="SB39" s="45"/>
      <c r="SC39" s="45"/>
      <c r="SD39" s="45"/>
      <c r="SE39" s="45"/>
      <c r="SF39" s="45"/>
      <c r="SG39" s="45"/>
      <c r="SH39" s="45"/>
      <c r="SI39" s="45"/>
      <c r="SJ39" s="45"/>
      <c r="SK39" s="45"/>
      <c r="SL39" s="45"/>
      <c r="SM39" s="45"/>
      <c r="SN39" s="45"/>
      <c r="SO39" s="45"/>
      <c r="SP39" s="45"/>
      <c r="SQ39" s="45"/>
      <c r="SR39" s="45"/>
      <c r="SS39" s="45"/>
      <c r="ST39" s="45"/>
      <c r="SU39" s="45"/>
      <c r="SV39" s="45"/>
      <c r="SW39" s="45"/>
      <c r="SX39" s="45"/>
      <c r="SY39" s="45"/>
      <c r="SZ39" s="45"/>
      <c r="TA39" s="45"/>
      <c r="TB39" s="45"/>
      <c r="TC39" s="45"/>
      <c r="TD39" s="45"/>
      <c r="TE39" s="45"/>
      <c r="TF39" s="45"/>
      <c r="TG39" s="45"/>
      <c r="TH39" s="45"/>
      <c r="TI39" s="45"/>
      <c r="TJ39" s="45"/>
      <c r="TK39" s="45"/>
      <c r="TL39" s="45"/>
      <c r="TM39" s="45"/>
      <c r="TN39" s="45"/>
      <c r="TO39" s="45"/>
      <c r="TP39" s="45"/>
      <c r="TQ39" s="45"/>
      <c r="TR39" s="45"/>
      <c r="TS39" s="45"/>
      <c r="TT39" s="45"/>
      <c r="TU39" s="45"/>
      <c r="TV39" s="45"/>
      <c r="TW39" s="45"/>
      <c r="TX39" s="45"/>
      <c r="TY39" s="45"/>
      <c r="TZ39" s="45"/>
      <c r="UA39" s="45"/>
      <c r="UB39" s="45"/>
      <c r="UC39" s="45"/>
      <c r="UD39" s="45"/>
      <c r="UE39" s="45"/>
    </row>
    <row r="40" spans="1:551" x14ac:dyDescent="0.2">
      <c r="A40" t="s">
        <v>54</v>
      </c>
      <c r="B40" s="44">
        <v>125.22</v>
      </c>
      <c r="C40" s="44">
        <v>3067.8899999999985</v>
      </c>
      <c r="D40" s="45">
        <v>24.5</v>
      </c>
      <c r="E40" s="48">
        <v>250</v>
      </c>
      <c r="F40" s="44">
        <v>4.333333333333333</v>
      </c>
      <c r="G40" s="45">
        <f t="shared" si="1"/>
        <v>26541.666666666664</v>
      </c>
      <c r="H40" s="45">
        <f t="shared" si="14"/>
        <v>21238.115823217999</v>
      </c>
      <c r="I40" s="47">
        <v>4.0595784212929031E-2</v>
      </c>
      <c r="J40" s="45">
        <f t="shared" si="2"/>
        <v>862.17796704855152</v>
      </c>
      <c r="K40" s="44">
        <f t="shared" si="3"/>
        <v>35.19093743055312</v>
      </c>
      <c r="L40" s="44">
        <f t="shared" si="4"/>
        <v>90.029062569446879</v>
      </c>
      <c r="M40" s="44">
        <f t="shared" si="15"/>
        <v>12.874155947430902</v>
      </c>
      <c r="N40" s="44">
        <f t="shared" si="16"/>
        <v>138.09</v>
      </c>
      <c r="O40" s="45">
        <f t="shared" si="17"/>
        <v>3383.2049999999999</v>
      </c>
      <c r="P40" s="44">
        <f>ROUND(N40/4.33,2)</f>
        <v>31.89</v>
      </c>
      <c r="Q40" s="44">
        <f t="shared" si="18"/>
        <v>11.703778134028095</v>
      </c>
      <c r="R40" s="46">
        <f t="shared" si="23"/>
        <v>136.91999999999999</v>
      </c>
      <c r="S40" s="45">
        <f t="shared" si="19"/>
        <v>3354.5399999999995</v>
      </c>
      <c r="T40" s="44">
        <f>ROUND(R40/4.33,2)</f>
        <v>31.62</v>
      </c>
      <c r="U40" s="44">
        <f t="shared" si="20"/>
        <v>0.97190464123942832</v>
      </c>
      <c r="V40" s="44">
        <f t="shared" si="21"/>
        <v>0.99692752204270008</v>
      </c>
      <c r="W40" s="44">
        <f t="shared" si="22"/>
        <v>137.91999999999999</v>
      </c>
      <c r="X40" s="44">
        <f>ROUND(W40/4.33,2)</f>
        <v>31.85</v>
      </c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  <c r="IW40" s="45"/>
      <c r="IX40" s="45"/>
      <c r="IY40" s="45"/>
      <c r="IZ40" s="45"/>
      <c r="JA40" s="45"/>
      <c r="JB40" s="45"/>
      <c r="JC40" s="45"/>
      <c r="JD40" s="45"/>
      <c r="JE40" s="45"/>
      <c r="JF40" s="45"/>
      <c r="JG40" s="45"/>
      <c r="JH40" s="45"/>
      <c r="JI40" s="45"/>
      <c r="JJ40" s="45"/>
      <c r="JK40" s="45"/>
      <c r="JL40" s="45"/>
      <c r="JM40" s="45"/>
      <c r="JN40" s="45"/>
      <c r="JO40" s="45"/>
      <c r="JP40" s="45"/>
      <c r="JQ40" s="45"/>
      <c r="JR40" s="45"/>
      <c r="JS40" s="45"/>
      <c r="JT40" s="45"/>
      <c r="JU40" s="45"/>
      <c r="JV40" s="45"/>
      <c r="JW40" s="45"/>
      <c r="JX40" s="45"/>
      <c r="JY40" s="45"/>
      <c r="JZ40" s="45"/>
      <c r="KA40" s="45"/>
      <c r="KB40" s="45"/>
      <c r="KC40" s="45"/>
      <c r="KD40" s="45"/>
      <c r="KE40" s="45"/>
      <c r="KF40" s="45"/>
      <c r="KG40" s="45"/>
      <c r="KH40" s="45"/>
      <c r="KI40" s="45"/>
      <c r="KJ40" s="45"/>
      <c r="KK40" s="45"/>
      <c r="KL40" s="45"/>
      <c r="KM40" s="45"/>
      <c r="KN40" s="45"/>
      <c r="KO40" s="45"/>
      <c r="KP40" s="45"/>
      <c r="KQ40" s="45"/>
      <c r="KR40" s="45"/>
      <c r="KS40" s="45"/>
      <c r="KT40" s="45"/>
      <c r="KU40" s="45"/>
      <c r="KV40" s="45"/>
      <c r="KW40" s="45"/>
      <c r="KX40" s="45"/>
      <c r="KY40" s="45"/>
      <c r="KZ40" s="45"/>
      <c r="LA40" s="45"/>
      <c r="LB40" s="45"/>
      <c r="LC40" s="45"/>
      <c r="LD40" s="45"/>
      <c r="LE40" s="45"/>
      <c r="LF40" s="45"/>
      <c r="LG40" s="45"/>
      <c r="LH40" s="45"/>
      <c r="LI40" s="45"/>
      <c r="LJ40" s="45"/>
      <c r="LK40" s="45"/>
      <c r="LL40" s="45"/>
      <c r="LM40" s="45"/>
      <c r="LN40" s="45"/>
      <c r="LO40" s="45"/>
      <c r="LP40" s="45"/>
      <c r="LQ40" s="45"/>
      <c r="LR40" s="45"/>
      <c r="LS40" s="45"/>
      <c r="LT40" s="45"/>
      <c r="LU40" s="45"/>
      <c r="LV40" s="45"/>
      <c r="LW40" s="45"/>
      <c r="LX40" s="45"/>
      <c r="LY40" s="45"/>
      <c r="LZ40" s="45"/>
      <c r="MA40" s="45"/>
      <c r="MB40" s="45"/>
      <c r="MC40" s="45"/>
      <c r="MD40" s="45"/>
      <c r="ME40" s="45"/>
      <c r="MF40" s="45"/>
      <c r="MG40" s="45"/>
      <c r="MH40" s="45"/>
      <c r="MI40" s="45"/>
      <c r="MJ40" s="45"/>
      <c r="MK40" s="45"/>
      <c r="ML40" s="45"/>
      <c r="MM40" s="45"/>
      <c r="MN40" s="45"/>
      <c r="MO40" s="45"/>
      <c r="MP40" s="45"/>
      <c r="MQ40" s="45"/>
      <c r="MR40" s="45"/>
      <c r="MS40" s="45"/>
      <c r="MT40" s="45"/>
      <c r="MU40" s="45"/>
      <c r="MV40" s="45"/>
      <c r="MW40" s="45"/>
      <c r="MX40" s="45"/>
      <c r="MY40" s="45"/>
      <c r="MZ40" s="45"/>
      <c r="NA40" s="45"/>
      <c r="NB40" s="45"/>
      <c r="NC40" s="45"/>
      <c r="ND40" s="45"/>
      <c r="NE40" s="45"/>
      <c r="NF40" s="45"/>
      <c r="NG40" s="45"/>
      <c r="NH40" s="45"/>
      <c r="NI40" s="45"/>
      <c r="NJ40" s="45"/>
      <c r="NK40" s="45"/>
      <c r="NL40" s="45"/>
      <c r="NM40" s="45"/>
      <c r="NN40" s="45"/>
      <c r="NO40" s="45"/>
      <c r="NP40" s="45"/>
      <c r="NQ40" s="45"/>
      <c r="NR40" s="45"/>
      <c r="NS40" s="45"/>
      <c r="NT40" s="45"/>
      <c r="NU40" s="45"/>
      <c r="NV40" s="45"/>
      <c r="NW40" s="45"/>
      <c r="NX40" s="45"/>
      <c r="NY40" s="45"/>
      <c r="NZ40" s="45"/>
      <c r="OA40" s="45"/>
      <c r="OB40" s="45"/>
      <c r="OC40" s="45"/>
      <c r="OD40" s="45"/>
      <c r="OE40" s="45"/>
      <c r="OF40" s="45"/>
      <c r="OG40" s="45"/>
      <c r="OH40" s="45"/>
      <c r="OI40" s="45"/>
      <c r="OJ40" s="45"/>
      <c r="OK40" s="45"/>
      <c r="OL40" s="45"/>
      <c r="OM40" s="45"/>
      <c r="ON40" s="45"/>
      <c r="OO40" s="45"/>
      <c r="OP40" s="45"/>
      <c r="OQ40" s="45"/>
      <c r="OR40" s="45"/>
      <c r="OS40" s="45"/>
      <c r="OT40" s="45"/>
      <c r="OU40" s="45"/>
      <c r="OV40" s="45"/>
      <c r="OW40" s="45"/>
      <c r="OX40" s="45"/>
      <c r="OY40" s="45"/>
      <c r="OZ40" s="45"/>
      <c r="PA40" s="45"/>
      <c r="PB40" s="45"/>
      <c r="PC40" s="45"/>
      <c r="PD40" s="45"/>
      <c r="PE40" s="45"/>
      <c r="PF40" s="45"/>
      <c r="PG40" s="45"/>
      <c r="PH40" s="45"/>
      <c r="PI40" s="45"/>
      <c r="PJ40" s="45"/>
      <c r="PK40" s="45"/>
      <c r="PL40" s="45"/>
      <c r="PM40" s="45"/>
      <c r="PN40" s="45"/>
      <c r="PO40" s="45"/>
      <c r="PP40" s="45"/>
      <c r="PQ40" s="45"/>
      <c r="PR40" s="45"/>
      <c r="PS40" s="45"/>
      <c r="PT40" s="45"/>
      <c r="PU40" s="45"/>
      <c r="PV40" s="45"/>
      <c r="PW40" s="45"/>
      <c r="PX40" s="45"/>
      <c r="PY40" s="45"/>
      <c r="PZ40" s="45"/>
      <c r="QA40" s="45"/>
      <c r="QB40" s="45"/>
      <c r="QC40" s="45"/>
      <c r="QD40" s="45"/>
      <c r="QE40" s="45"/>
      <c r="QF40" s="45"/>
      <c r="QG40" s="45"/>
      <c r="QH40" s="45"/>
      <c r="QI40" s="45"/>
      <c r="QJ40" s="45"/>
      <c r="QK40" s="45"/>
      <c r="QL40" s="45"/>
      <c r="QM40" s="45"/>
      <c r="QN40" s="45"/>
      <c r="QO40" s="45"/>
      <c r="QP40" s="45"/>
      <c r="QQ40" s="45"/>
      <c r="QR40" s="45"/>
      <c r="QS40" s="45"/>
      <c r="QT40" s="45"/>
      <c r="QU40" s="45"/>
      <c r="QV40" s="45"/>
      <c r="QW40" s="45"/>
      <c r="QX40" s="45"/>
      <c r="QY40" s="45"/>
      <c r="QZ40" s="45"/>
      <c r="RA40" s="45"/>
      <c r="RB40" s="45"/>
      <c r="RC40" s="45"/>
      <c r="RD40" s="45"/>
      <c r="RE40" s="45"/>
      <c r="RF40" s="45"/>
      <c r="RG40" s="45"/>
      <c r="RH40" s="45"/>
      <c r="RI40" s="45"/>
      <c r="RJ40" s="45"/>
      <c r="RK40" s="45"/>
      <c r="RL40" s="45"/>
      <c r="RM40" s="45"/>
      <c r="RN40" s="45"/>
      <c r="RO40" s="45"/>
      <c r="RP40" s="45"/>
      <c r="RQ40" s="45"/>
      <c r="RR40" s="45"/>
      <c r="RS40" s="45"/>
      <c r="RT40" s="45"/>
      <c r="RU40" s="45"/>
      <c r="RV40" s="45"/>
      <c r="RW40" s="45"/>
      <c r="RX40" s="45"/>
      <c r="RY40" s="45"/>
      <c r="RZ40" s="45"/>
      <c r="SA40" s="45"/>
      <c r="SB40" s="45"/>
      <c r="SC40" s="45"/>
      <c r="SD40" s="45"/>
      <c r="SE40" s="45"/>
      <c r="SF40" s="45"/>
      <c r="SG40" s="45"/>
      <c r="SH40" s="45"/>
      <c r="SI40" s="45"/>
      <c r="SJ40" s="45"/>
      <c r="SK40" s="45"/>
      <c r="SL40" s="45"/>
      <c r="SM40" s="45"/>
      <c r="SN40" s="45"/>
      <c r="SO40" s="45"/>
      <c r="SP40" s="45"/>
      <c r="SQ40" s="45"/>
      <c r="SR40" s="45"/>
      <c r="SS40" s="45"/>
      <c r="ST40" s="45"/>
      <c r="SU40" s="45"/>
      <c r="SV40" s="45"/>
      <c r="SW40" s="45"/>
      <c r="SX40" s="45"/>
      <c r="SY40" s="45"/>
      <c r="SZ40" s="45"/>
      <c r="TA40" s="45"/>
      <c r="TB40" s="45"/>
      <c r="TC40" s="45"/>
      <c r="TD40" s="45"/>
      <c r="TE40" s="45"/>
      <c r="TF40" s="45"/>
      <c r="TG40" s="45"/>
      <c r="TH40" s="45"/>
      <c r="TI40" s="45"/>
      <c r="TJ40" s="45"/>
      <c r="TK40" s="45"/>
      <c r="TL40" s="45"/>
      <c r="TM40" s="45"/>
      <c r="TN40" s="45"/>
      <c r="TO40" s="45"/>
      <c r="TP40" s="45"/>
      <c r="TQ40" s="45"/>
      <c r="TR40" s="45"/>
      <c r="TS40" s="45"/>
      <c r="TT40" s="45"/>
      <c r="TU40" s="45"/>
      <c r="TV40" s="45"/>
      <c r="TW40" s="45"/>
      <c r="TX40" s="45"/>
      <c r="TY40" s="45"/>
      <c r="TZ40" s="45"/>
      <c r="UA40" s="45"/>
      <c r="UB40" s="45"/>
      <c r="UC40" s="45"/>
      <c r="UD40" s="45"/>
      <c r="UE40" s="45"/>
    </row>
    <row r="41" spans="1:551" x14ac:dyDescent="0.2">
      <c r="A41" t="s">
        <v>55</v>
      </c>
      <c r="B41" s="44">
        <v>28.92</v>
      </c>
      <c r="C41" s="44">
        <v>288.5</v>
      </c>
      <c r="D41" s="45">
        <v>10</v>
      </c>
      <c r="E41" s="48">
        <v>250</v>
      </c>
      <c r="F41" s="44">
        <v>1</v>
      </c>
      <c r="G41" s="45">
        <f t="shared" si="1"/>
        <v>2500</v>
      </c>
      <c r="H41" s="45">
        <f t="shared" si="14"/>
        <v>2000.4504700048351</v>
      </c>
      <c r="I41" s="47">
        <v>4.0595784212929031E-2</v>
      </c>
      <c r="J41" s="45">
        <f t="shared" si="2"/>
        <v>81.209855608968752</v>
      </c>
      <c r="K41" s="44">
        <f t="shared" si="3"/>
        <v>8.1209855608968748</v>
      </c>
      <c r="L41" s="44">
        <f t="shared" si="4"/>
        <v>20.799014439103125</v>
      </c>
      <c r="M41" s="44">
        <f t="shared" si="15"/>
        <v>2.9742590647917466</v>
      </c>
      <c r="N41" s="44">
        <f t="shared" si="16"/>
        <v>31.89</v>
      </c>
      <c r="O41" s="45">
        <f t="shared" si="17"/>
        <v>318.89999999999998</v>
      </c>
      <c r="P41" s="44"/>
      <c r="Q41" s="44">
        <f t="shared" si="18"/>
        <v>2.7038718770834063</v>
      </c>
      <c r="R41" s="46">
        <f t="shared" si="23"/>
        <v>31.62</v>
      </c>
      <c r="S41" s="45">
        <f t="shared" si="19"/>
        <v>316.2</v>
      </c>
      <c r="T41" s="44"/>
      <c r="U41" s="44">
        <f t="shared" si="20"/>
        <v>0.22428568643986813</v>
      </c>
      <c r="V41" s="44">
        <f t="shared" si="21"/>
        <v>0.23006019739446931</v>
      </c>
      <c r="W41" s="44">
        <f t="shared" si="22"/>
        <v>31.85</v>
      </c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  <c r="IW41" s="45"/>
      <c r="IX41" s="45"/>
      <c r="IY41" s="45"/>
      <c r="IZ41" s="45"/>
      <c r="JA41" s="45"/>
      <c r="JB41" s="45"/>
      <c r="JC41" s="45"/>
      <c r="JD41" s="45"/>
      <c r="JE41" s="45"/>
      <c r="JF41" s="45"/>
      <c r="JG41" s="45"/>
      <c r="JH41" s="45"/>
      <c r="JI41" s="45"/>
      <c r="JJ41" s="45"/>
      <c r="JK41" s="45"/>
      <c r="JL41" s="45"/>
      <c r="JM41" s="45"/>
      <c r="JN41" s="45"/>
      <c r="JO41" s="45"/>
      <c r="JP41" s="45"/>
      <c r="JQ41" s="45"/>
      <c r="JR41" s="45"/>
      <c r="JS41" s="45"/>
      <c r="JT41" s="45"/>
      <c r="JU41" s="45"/>
      <c r="JV41" s="45"/>
      <c r="JW41" s="45"/>
      <c r="JX41" s="45"/>
      <c r="JY41" s="45"/>
      <c r="JZ41" s="45"/>
      <c r="KA41" s="45"/>
      <c r="KB41" s="45"/>
      <c r="KC41" s="45"/>
      <c r="KD41" s="45"/>
      <c r="KE41" s="45"/>
      <c r="KF41" s="45"/>
      <c r="KG41" s="45"/>
      <c r="KH41" s="45"/>
      <c r="KI41" s="45"/>
      <c r="KJ41" s="45"/>
      <c r="KK41" s="45"/>
      <c r="KL41" s="45"/>
      <c r="KM41" s="45"/>
      <c r="KN41" s="45"/>
      <c r="KO41" s="45"/>
      <c r="KP41" s="45"/>
      <c r="KQ41" s="45"/>
      <c r="KR41" s="45"/>
      <c r="KS41" s="45"/>
      <c r="KT41" s="45"/>
      <c r="KU41" s="45"/>
      <c r="KV41" s="45"/>
      <c r="KW41" s="45"/>
      <c r="KX41" s="45"/>
      <c r="KY41" s="45"/>
      <c r="KZ41" s="45"/>
      <c r="LA41" s="45"/>
      <c r="LB41" s="45"/>
      <c r="LC41" s="45"/>
      <c r="LD41" s="45"/>
      <c r="LE41" s="45"/>
      <c r="LF41" s="45"/>
      <c r="LG41" s="45"/>
      <c r="LH41" s="45"/>
      <c r="LI41" s="45"/>
      <c r="LJ41" s="45"/>
      <c r="LK41" s="45"/>
      <c r="LL41" s="45"/>
      <c r="LM41" s="45"/>
      <c r="LN41" s="45"/>
      <c r="LO41" s="45"/>
      <c r="LP41" s="45"/>
      <c r="LQ41" s="45"/>
      <c r="LR41" s="45"/>
      <c r="LS41" s="45"/>
      <c r="LT41" s="45"/>
      <c r="LU41" s="45"/>
      <c r="LV41" s="45"/>
      <c r="LW41" s="45"/>
      <c r="LX41" s="45"/>
      <c r="LY41" s="45"/>
      <c r="LZ41" s="45"/>
      <c r="MA41" s="45"/>
      <c r="MB41" s="45"/>
      <c r="MC41" s="45"/>
      <c r="MD41" s="45"/>
      <c r="ME41" s="45"/>
      <c r="MF41" s="45"/>
      <c r="MG41" s="45"/>
      <c r="MH41" s="45"/>
      <c r="MI41" s="45"/>
      <c r="MJ41" s="45"/>
      <c r="MK41" s="45"/>
      <c r="ML41" s="45"/>
      <c r="MM41" s="45"/>
      <c r="MN41" s="45"/>
      <c r="MO41" s="45"/>
      <c r="MP41" s="45"/>
      <c r="MQ41" s="45"/>
      <c r="MR41" s="45"/>
      <c r="MS41" s="45"/>
      <c r="MT41" s="45"/>
      <c r="MU41" s="45"/>
      <c r="MV41" s="45"/>
      <c r="MW41" s="45"/>
      <c r="MX41" s="45"/>
      <c r="MY41" s="45"/>
      <c r="MZ41" s="45"/>
      <c r="NA41" s="45"/>
      <c r="NB41" s="45"/>
      <c r="NC41" s="45"/>
      <c r="ND41" s="45"/>
      <c r="NE41" s="45"/>
      <c r="NF41" s="45"/>
      <c r="NG41" s="45"/>
      <c r="NH41" s="45"/>
      <c r="NI41" s="45"/>
      <c r="NJ41" s="45"/>
      <c r="NK41" s="45"/>
      <c r="NL41" s="45"/>
      <c r="NM41" s="45"/>
      <c r="NN41" s="45"/>
      <c r="NO41" s="45"/>
      <c r="NP41" s="45"/>
      <c r="NQ41" s="45"/>
      <c r="NR41" s="45"/>
      <c r="NS41" s="45"/>
      <c r="NT41" s="45"/>
      <c r="NU41" s="45"/>
      <c r="NV41" s="45"/>
      <c r="NW41" s="45"/>
      <c r="NX41" s="45"/>
      <c r="NY41" s="45"/>
      <c r="NZ41" s="45"/>
      <c r="OA41" s="45"/>
      <c r="OB41" s="45"/>
      <c r="OC41" s="45"/>
      <c r="OD41" s="45"/>
      <c r="OE41" s="45"/>
      <c r="OF41" s="45"/>
      <c r="OG41" s="45"/>
      <c r="OH41" s="45"/>
      <c r="OI41" s="45"/>
      <c r="OJ41" s="45"/>
      <c r="OK41" s="45"/>
      <c r="OL41" s="45"/>
      <c r="OM41" s="45"/>
      <c r="ON41" s="45"/>
      <c r="OO41" s="45"/>
      <c r="OP41" s="45"/>
      <c r="OQ41" s="45"/>
      <c r="OR41" s="45"/>
      <c r="OS41" s="45"/>
      <c r="OT41" s="45"/>
      <c r="OU41" s="45"/>
      <c r="OV41" s="45"/>
      <c r="OW41" s="45"/>
      <c r="OX41" s="45"/>
      <c r="OY41" s="45"/>
      <c r="OZ41" s="45"/>
      <c r="PA41" s="45"/>
      <c r="PB41" s="45"/>
      <c r="PC41" s="45"/>
      <c r="PD41" s="45"/>
      <c r="PE41" s="45"/>
      <c r="PF41" s="45"/>
      <c r="PG41" s="45"/>
      <c r="PH41" s="45"/>
      <c r="PI41" s="45"/>
      <c r="PJ41" s="45"/>
      <c r="PK41" s="45"/>
      <c r="PL41" s="45"/>
      <c r="PM41" s="45"/>
      <c r="PN41" s="45"/>
      <c r="PO41" s="45"/>
      <c r="PP41" s="45"/>
      <c r="PQ41" s="45"/>
      <c r="PR41" s="45"/>
      <c r="PS41" s="45"/>
      <c r="PT41" s="45"/>
      <c r="PU41" s="45"/>
      <c r="PV41" s="45"/>
      <c r="PW41" s="45"/>
      <c r="PX41" s="45"/>
      <c r="PY41" s="45"/>
      <c r="PZ41" s="45"/>
      <c r="QA41" s="45"/>
      <c r="QB41" s="45"/>
      <c r="QC41" s="45"/>
      <c r="QD41" s="45"/>
      <c r="QE41" s="45"/>
      <c r="QF41" s="45"/>
      <c r="QG41" s="45"/>
      <c r="QH41" s="45"/>
      <c r="QI41" s="45"/>
      <c r="QJ41" s="45"/>
      <c r="QK41" s="45"/>
      <c r="QL41" s="45"/>
      <c r="QM41" s="45"/>
      <c r="QN41" s="45"/>
      <c r="QO41" s="45"/>
      <c r="QP41" s="45"/>
      <c r="QQ41" s="45"/>
      <c r="QR41" s="45"/>
      <c r="QS41" s="45"/>
      <c r="QT41" s="45"/>
      <c r="QU41" s="45"/>
      <c r="QV41" s="45"/>
      <c r="QW41" s="45"/>
      <c r="QX41" s="45"/>
      <c r="QY41" s="45"/>
      <c r="QZ41" s="45"/>
      <c r="RA41" s="45"/>
      <c r="RB41" s="45"/>
      <c r="RC41" s="45"/>
      <c r="RD41" s="45"/>
      <c r="RE41" s="45"/>
      <c r="RF41" s="45"/>
      <c r="RG41" s="45"/>
      <c r="RH41" s="45"/>
      <c r="RI41" s="45"/>
      <c r="RJ41" s="45"/>
      <c r="RK41" s="45"/>
      <c r="RL41" s="45"/>
      <c r="RM41" s="45"/>
      <c r="RN41" s="45"/>
      <c r="RO41" s="45"/>
      <c r="RP41" s="45"/>
      <c r="RQ41" s="45"/>
      <c r="RR41" s="45"/>
      <c r="RS41" s="45"/>
      <c r="RT41" s="45"/>
      <c r="RU41" s="45"/>
      <c r="RV41" s="45"/>
      <c r="RW41" s="45"/>
      <c r="RX41" s="45"/>
      <c r="RY41" s="45"/>
      <c r="RZ41" s="45"/>
      <c r="SA41" s="45"/>
      <c r="SB41" s="45"/>
      <c r="SC41" s="45"/>
      <c r="SD41" s="45"/>
      <c r="SE41" s="45"/>
      <c r="SF41" s="45"/>
      <c r="SG41" s="45"/>
      <c r="SH41" s="45"/>
      <c r="SI41" s="45"/>
      <c r="SJ41" s="45"/>
      <c r="SK41" s="45"/>
      <c r="SL41" s="45"/>
      <c r="SM41" s="45"/>
      <c r="SN41" s="45"/>
      <c r="SO41" s="45"/>
      <c r="SP41" s="45"/>
      <c r="SQ41" s="45"/>
      <c r="SR41" s="45"/>
      <c r="SS41" s="45"/>
      <c r="ST41" s="45"/>
      <c r="SU41" s="45"/>
      <c r="SV41" s="45"/>
      <c r="SW41" s="45"/>
      <c r="SX41" s="45"/>
      <c r="SY41" s="45"/>
      <c r="SZ41" s="45"/>
      <c r="TA41" s="45"/>
      <c r="TB41" s="45"/>
      <c r="TC41" s="45"/>
      <c r="TD41" s="45"/>
      <c r="TE41" s="45"/>
      <c r="TF41" s="45"/>
      <c r="TG41" s="45"/>
      <c r="TH41" s="45"/>
      <c r="TI41" s="45"/>
      <c r="TJ41" s="45"/>
      <c r="TK41" s="45"/>
      <c r="TL41" s="45"/>
      <c r="TM41" s="45"/>
      <c r="TN41" s="45"/>
      <c r="TO41" s="45"/>
      <c r="TP41" s="45"/>
      <c r="TQ41" s="45"/>
      <c r="TR41" s="45"/>
      <c r="TS41" s="45"/>
      <c r="TT41" s="45"/>
      <c r="TU41" s="45"/>
      <c r="TV41" s="45"/>
      <c r="TW41" s="45"/>
      <c r="TX41" s="45"/>
      <c r="TY41" s="45"/>
      <c r="TZ41" s="45"/>
      <c r="UA41" s="45"/>
      <c r="UB41" s="45"/>
      <c r="UC41" s="45"/>
      <c r="UD41" s="45"/>
      <c r="UE41" s="45"/>
    </row>
    <row r="42" spans="1:551" x14ac:dyDescent="0.2">
      <c r="A42" t="s">
        <v>56</v>
      </c>
      <c r="B42" s="44">
        <v>51.19</v>
      </c>
      <c r="C42" s="44">
        <v>51.19</v>
      </c>
      <c r="D42" s="45">
        <v>1</v>
      </c>
      <c r="E42" s="48">
        <v>250</v>
      </c>
      <c r="F42" s="44">
        <v>1</v>
      </c>
      <c r="G42" s="45">
        <f t="shared" si="1"/>
        <v>250</v>
      </c>
      <c r="H42" s="45">
        <f t="shared" si="14"/>
        <v>200.04504700048349</v>
      </c>
      <c r="I42" s="47">
        <v>4.0595784212929031E-2</v>
      </c>
      <c r="J42" s="45">
        <f t="shared" si="2"/>
        <v>8.1209855608968731</v>
      </c>
      <c r="K42" s="44">
        <f t="shared" si="3"/>
        <v>8.1209855608968731</v>
      </c>
      <c r="L42" s="44">
        <f t="shared" si="4"/>
        <v>43.069014439103128</v>
      </c>
      <c r="M42" s="44">
        <f t="shared" si="15"/>
        <v>6.1588690647917472</v>
      </c>
      <c r="N42" s="44">
        <f t="shared" si="16"/>
        <v>57.35</v>
      </c>
      <c r="O42" s="45">
        <f t="shared" si="17"/>
        <v>57.35</v>
      </c>
      <c r="P42" s="45"/>
      <c r="Q42" s="44">
        <f t="shared" si="18"/>
        <v>5.5989718770834065</v>
      </c>
      <c r="R42" s="46">
        <f t="shared" si="23"/>
        <v>56.79</v>
      </c>
      <c r="S42" s="45">
        <f t="shared" si="19"/>
        <v>56.79</v>
      </c>
      <c r="T42" s="45"/>
      <c r="U42" s="44">
        <f t="shared" si="20"/>
        <v>0.2242856864398681</v>
      </c>
      <c r="V42" s="44">
        <f t="shared" si="21"/>
        <v>0.23006019739446928</v>
      </c>
      <c r="W42" s="44">
        <f t="shared" si="22"/>
        <v>57.02</v>
      </c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  <c r="IW42" s="45"/>
      <c r="IX42" s="45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  <c r="JM42" s="45"/>
      <c r="JN42" s="45"/>
      <c r="JO42" s="45"/>
      <c r="JP42" s="45"/>
      <c r="JQ42" s="45"/>
      <c r="JR42" s="45"/>
      <c r="JS42" s="45"/>
      <c r="JT42" s="45"/>
      <c r="JU42" s="45"/>
      <c r="JV42" s="45"/>
      <c r="JW42" s="45"/>
      <c r="JX42" s="45"/>
      <c r="JY42" s="45"/>
      <c r="JZ42" s="45"/>
      <c r="KA42" s="45"/>
      <c r="KB42" s="45"/>
      <c r="KC42" s="45"/>
      <c r="KD42" s="45"/>
      <c r="KE42" s="45"/>
      <c r="KF42" s="45"/>
      <c r="KG42" s="45"/>
      <c r="KH42" s="45"/>
      <c r="KI42" s="45"/>
      <c r="KJ42" s="45"/>
      <c r="KK42" s="45"/>
      <c r="KL42" s="45"/>
      <c r="KM42" s="45"/>
      <c r="KN42" s="45"/>
      <c r="KO42" s="45"/>
      <c r="KP42" s="45"/>
      <c r="KQ42" s="45"/>
      <c r="KR42" s="45"/>
      <c r="KS42" s="45"/>
      <c r="KT42" s="45"/>
      <c r="KU42" s="45"/>
      <c r="KV42" s="45"/>
      <c r="KW42" s="45"/>
      <c r="KX42" s="45"/>
      <c r="KY42" s="45"/>
      <c r="KZ42" s="45"/>
      <c r="LA42" s="45"/>
      <c r="LB42" s="45"/>
      <c r="LC42" s="45"/>
      <c r="LD42" s="45"/>
      <c r="LE42" s="45"/>
      <c r="LF42" s="45"/>
      <c r="LG42" s="45"/>
      <c r="LH42" s="45"/>
      <c r="LI42" s="45"/>
      <c r="LJ42" s="45"/>
      <c r="LK42" s="45"/>
      <c r="LL42" s="45"/>
      <c r="LM42" s="45"/>
      <c r="LN42" s="45"/>
      <c r="LO42" s="45"/>
      <c r="LP42" s="45"/>
      <c r="LQ42" s="45"/>
      <c r="LR42" s="45"/>
      <c r="LS42" s="45"/>
      <c r="LT42" s="45"/>
      <c r="LU42" s="45"/>
      <c r="LV42" s="45"/>
      <c r="LW42" s="45"/>
      <c r="LX42" s="45"/>
      <c r="LY42" s="45"/>
      <c r="LZ42" s="45"/>
      <c r="MA42" s="45"/>
      <c r="MB42" s="45"/>
      <c r="MC42" s="45"/>
      <c r="MD42" s="45"/>
      <c r="ME42" s="45"/>
      <c r="MF42" s="45"/>
      <c r="MG42" s="45"/>
      <c r="MH42" s="45"/>
      <c r="MI42" s="45"/>
      <c r="MJ42" s="45"/>
      <c r="MK42" s="45"/>
      <c r="ML42" s="45"/>
      <c r="MM42" s="45"/>
      <c r="MN42" s="45"/>
      <c r="MO42" s="45"/>
      <c r="MP42" s="45"/>
      <c r="MQ42" s="45"/>
      <c r="MR42" s="45"/>
      <c r="MS42" s="45"/>
      <c r="MT42" s="45"/>
      <c r="MU42" s="45"/>
      <c r="MV42" s="45"/>
      <c r="MW42" s="45"/>
      <c r="MX42" s="45"/>
      <c r="MY42" s="45"/>
      <c r="MZ42" s="45"/>
      <c r="NA42" s="45"/>
      <c r="NB42" s="45"/>
      <c r="NC42" s="45"/>
      <c r="ND42" s="45"/>
      <c r="NE42" s="45"/>
      <c r="NF42" s="45"/>
      <c r="NG42" s="45"/>
      <c r="NH42" s="45"/>
      <c r="NI42" s="45"/>
      <c r="NJ42" s="45"/>
      <c r="NK42" s="45"/>
      <c r="NL42" s="45"/>
      <c r="NM42" s="45"/>
      <c r="NN42" s="45"/>
      <c r="NO42" s="45"/>
      <c r="NP42" s="45"/>
      <c r="NQ42" s="45"/>
      <c r="NR42" s="45"/>
      <c r="NS42" s="45"/>
      <c r="NT42" s="45"/>
      <c r="NU42" s="45"/>
      <c r="NV42" s="45"/>
      <c r="NW42" s="45"/>
      <c r="NX42" s="45"/>
      <c r="NY42" s="45"/>
      <c r="NZ42" s="45"/>
      <c r="OA42" s="45"/>
      <c r="OB42" s="45"/>
      <c r="OC42" s="45"/>
      <c r="OD42" s="45"/>
      <c r="OE42" s="45"/>
      <c r="OF42" s="45"/>
      <c r="OG42" s="45"/>
      <c r="OH42" s="45"/>
      <c r="OI42" s="45"/>
      <c r="OJ42" s="45"/>
      <c r="OK42" s="45"/>
      <c r="OL42" s="45"/>
      <c r="OM42" s="45"/>
      <c r="ON42" s="45"/>
      <c r="OO42" s="45"/>
      <c r="OP42" s="45"/>
      <c r="OQ42" s="45"/>
      <c r="OR42" s="45"/>
      <c r="OS42" s="45"/>
      <c r="OT42" s="45"/>
      <c r="OU42" s="45"/>
      <c r="OV42" s="45"/>
      <c r="OW42" s="45"/>
      <c r="OX42" s="45"/>
      <c r="OY42" s="45"/>
      <c r="OZ42" s="45"/>
      <c r="PA42" s="45"/>
      <c r="PB42" s="45"/>
      <c r="PC42" s="45"/>
      <c r="PD42" s="45"/>
      <c r="PE42" s="45"/>
      <c r="PF42" s="45"/>
      <c r="PG42" s="45"/>
      <c r="PH42" s="45"/>
      <c r="PI42" s="45"/>
      <c r="PJ42" s="45"/>
      <c r="PK42" s="45"/>
      <c r="PL42" s="45"/>
      <c r="PM42" s="45"/>
      <c r="PN42" s="45"/>
      <c r="PO42" s="45"/>
      <c r="PP42" s="45"/>
      <c r="PQ42" s="45"/>
      <c r="PR42" s="45"/>
      <c r="PS42" s="45"/>
      <c r="PT42" s="45"/>
      <c r="PU42" s="45"/>
      <c r="PV42" s="45"/>
      <c r="PW42" s="45"/>
      <c r="PX42" s="45"/>
      <c r="PY42" s="45"/>
      <c r="PZ42" s="45"/>
      <c r="QA42" s="45"/>
      <c r="QB42" s="45"/>
      <c r="QC42" s="45"/>
      <c r="QD42" s="45"/>
      <c r="QE42" s="45"/>
      <c r="QF42" s="45"/>
      <c r="QG42" s="45"/>
      <c r="QH42" s="45"/>
      <c r="QI42" s="45"/>
      <c r="QJ42" s="45"/>
      <c r="QK42" s="45"/>
      <c r="QL42" s="45"/>
      <c r="QM42" s="45"/>
      <c r="QN42" s="45"/>
      <c r="QO42" s="45"/>
      <c r="QP42" s="45"/>
      <c r="QQ42" s="45"/>
      <c r="QR42" s="45"/>
      <c r="QS42" s="45"/>
      <c r="QT42" s="45"/>
      <c r="QU42" s="45"/>
      <c r="QV42" s="45"/>
      <c r="QW42" s="45"/>
      <c r="QX42" s="45"/>
      <c r="QY42" s="45"/>
      <c r="QZ42" s="45"/>
      <c r="RA42" s="45"/>
      <c r="RB42" s="45"/>
      <c r="RC42" s="45"/>
      <c r="RD42" s="45"/>
      <c r="RE42" s="45"/>
      <c r="RF42" s="45"/>
      <c r="RG42" s="45"/>
      <c r="RH42" s="45"/>
      <c r="RI42" s="45"/>
      <c r="RJ42" s="45"/>
      <c r="RK42" s="45"/>
      <c r="RL42" s="45"/>
      <c r="RM42" s="45"/>
      <c r="RN42" s="45"/>
      <c r="RO42" s="45"/>
      <c r="RP42" s="45"/>
      <c r="RQ42" s="45"/>
      <c r="RR42" s="45"/>
      <c r="RS42" s="45"/>
      <c r="RT42" s="45"/>
      <c r="RU42" s="45"/>
      <c r="RV42" s="45"/>
      <c r="RW42" s="45"/>
      <c r="RX42" s="45"/>
      <c r="RY42" s="45"/>
      <c r="RZ42" s="45"/>
      <c r="SA42" s="45"/>
      <c r="SB42" s="45"/>
      <c r="SC42" s="45"/>
      <c r="SD42" s="45"/>
      <c r="SE42" s="45"/>
      <c r="SF42" s="45"/>
      <c r="SG42" s="45"/>
      <c r="SH42" s="45"/>
      <c r="SI42" s="45"/>
      <c r="SJ42" s="45"/>
      <c r="SK42" s="45"/>
      <c r="SL42" s="45"/>
      <c r="SM42" s="45"/>
      <c r="SN42" s="45"/>
      <c r="SO42" s="45"/>
      <c r="SP42" s="45"/>
      <c r="SQ42" s="45"/>
      <c r="SR42" s="45"/>
      <c r="SS42" s="45"/>
      <c r="ST42" s="45"/>
      <c r="SU42" s="45"/>
      <c r="SV42" s="45"/>
      <c r="SW42" s="45"/>
      <c r="SX42" s="45"/>
      <c r="SY42" s="45"/>
      <c r="SZ42" s="45"/>
      <c r="TA42" s="45"/>
      <c r="TB42" s="45"/>
      <c r="TC42" s="45"/>
      <c r="TD42" s="45"/>
      <c r="TE42" s="45"/>
      <c r="TF42" s="45"/>
      <c r="TG42" s="45"/>
      <c r="TH42" s="45"/>
      <c r="TI42" s="45"/>
      <c r="TJ42" s="45"/>
      <c r="TK42" s="45"/>
      <c r="TL42" s="45"/>
      <c r="TM42" s="45"/>
      <c r="TN42" s="45"/>
      <c r="TO42" s="45"/>
      <c r="TP42" s="45"/>
      <c r="TQ42" s="45"/>
      <c r="TR42" s="45"/>
      <c r="TS42" s="45"/>
      <c r="TT42" s="45"/>
      <c r="TU42" s="45"/>
      <c r="TV42" s="45"/>
      <c r="TW42" s="45"/>
      <c r="TX42" s="45"/>
      <c r="TY42" s="45"/>
      <c r="TZ42" s="45"/>
      <c r="UA42" s="45"/>
      <c r="UB42" s="45"/>
      <c r="UC42" s="45"/>
      <c r="UD42" s="45"/>
      <c r="UE42" s="45"/>
    </row>
    <row r="43" spans="1:551" x14ac:dyDescent="0.2">
      <c r="A43" t="s">
        <v>57</v>
      </c>
      <c r="B43" s="44">
        <v>62.76</v>
      </c>
      <c r="C43" s="44">
        <v>5114.9400000000014</v>
      </c>
      <c r="D43" s="45">
        <v>81.5</v>
      </c>
      <c r="E43" s="48">
        <v>250</v>
      </c>
      <c r="F43" s="44">
        <v>2.1666666666666665</v>
      </c>
      <c r="G43" s="45">
        <f t="shared" si="1"/>
        <v>44145.833333333328</v>
      </c>
      <c r="H43" s="45">
        <f t="shared" si="14"/>
        <v>35324.621216168707</v>
      </c>
      <c r="I43" s="47">
        <v>4.0595784212929031E-2</v>
      </c>
      <c r="J43" s="45">
        <f t="shared" si="2"/>
        <v>1434.0307002950394</v>
      </c>
      <c r="K43" s="44">
        <f t="shared" si="3"/>
        <v>17.595468715276557</v>
      </c>
      <c r="L43" s="44">
        <f t="shared" si="4"/>
        <v>45.164531284723438</v>
      </c>
      <c r="M43" s="44">
        <f t="shared" si="15"/>
        <v>6.4585279737154515</v>
      </c>
      <c r="N43" s="44">
        <f t="shared" si="16"/>
        <v>69.22</v>
      </c>
      <c r="O43" s="45">
        <f t="shared" si="17"/>
        <v>5641.43</v>
      </c>
      <c r="P43" s="45"/>
      <c r="Q43" s="44">
        <f t="shared" si="18"/>
        <v>5.8713890670140474</v>
      </c>
      <c r="R43" s="46">
        <f t="shared" si="23"/>
        <v>68.63</v>
      </c>
      <c r="S43" s="45">
        <f t="shared" si="19"/>
        <v>5593.3449999999993</v>
      </c>
      <c r="T43" s="45"/>
      <c r="U43" s="44">
        <f t="shared" si="20"/>
        <v>0.48595232061971416</v>
      </c>
      <c r="V43" s="44">
        <f t="shared" si="21"/>
        <v>0.49846376102135004</v>
      </c>
      <c r="W43" s="44">
        <f t="shared" si="22"/>
        <v>69.13</v>
      </c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  <c r="IW43" s="45"/>
      <c r="IX43" s="45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  <c r="JM43" s="45"/>
      <c r="JN43" s="45"/>
      <c r="JO43" s="45"/>
      <c r="JP43" s="45"/>
      <c r="JQ43" s="45"/>
      <c r="JR43" s="45"/>
      <c r="JS43" s="45"/>
      <c r="JT43" s="45"/>
      <c r="JU43" s="45"/>
      <c r="JV43" s="45"/>
      <c r="JW43" s="45"/>
      <c r="JX43" s="45"/>
      <c r="JY43" s="45"/>
      <c r="JZ43" s="45"/>
      <c r="KA43" s="45"/>
      <c r="KB43" s="45"/>
      <c r="KC43" s="45"/>
      <c r="KD43" s="45"/>
      <c r="KE43" s="45"/>
      <c r="KF43" s="45"/>
      <c r="KG43" s="45"/>
      <c r="KH43" s="45"/>
      <c r="KI43" s="45"/>
      <c r="KJ43" s="45"/>
      <c r="KK43" s="45"/>
      <c r="KL43" s="45"/>
      <c r="KM43" s="45"/>
      <c r="KN43" s="45"/>
      <c r="KO43" s="45"/>
      <c r="KP43" s="45"/>
      <c r="KQ43" s="45"/>
      <c r="KR43" s="45"/>
      <c r="KS43" s="45"/>
      <c r="KT43" s="45"/>
      <c r="KU43" s="45"/>
      <c r="KV43" s="45"/>
      <c r="KW43" s="45"/>
      <c r="KX43" s="45"/>
      <c r="KY43" s="45"/>
      <c r="KZ43" s="45"/>
      <c r="LA43" s="45"/>
      <c r="LB43" s="45"/>
      <c r="LC43" s="45"/>
      <c r="LD43" s="45"/>
      <c r="LE43" s="45"/>
      <c r="LF43" s="45"/>
      <c r="LG43" s="45"/>
      <c r="LH43" s="45"/>
      <c r="LI43" s="45"/>
      <c r="LJ43" s="45"/>
      <c r="LK43" s="45"/>
      <c r="LL43" s="45"/>
      <c r="LM43" s="45"/>
      <c r="LN43" s="45"/>
      <c r="LO43" s="45"/>
      <c r="LP43" s="45"/>
      <c r="LQ43" s="45"/>
      <c r="LR43" s="45"/>
      <c r="LS43" s="45"/>
      <c r="LT43" s="45"/>
      <c r="LU43" s="45"/>
      <c r="LV43" s="45"/>
      <c r="LW43" s="45"/>
      <c r="LX43" s="45"/>
      <c r="LY43" s="45"/>
      <c r="LZ43" s="45"/>
      <c r="MA43" s="45"/>
      <c r="MB43" s="45"/>
      <c r="MC43" s="45"/>
      <c r="MD43" s="45"/>
      <c r="ME43" s="45"/>
      <c r="MF43" s="45"/>
      <c r="MG43" s="45"/>
      <c r="MH43" s="45"/>
      <c r="MI43" s="45"/>
      <c r="MJ43" s="45"/>
      <c r="MK43" s="45"/>
      <c r="ML43" s="45"/>
      <c r="MM43" s="45"/>
      <c r="MN43" s="45"/>
      <c r="MO43" s="45"/>
      <c r="MP43" s="45"/>
      <c r="MQ43" s="45"/>
      <c r="MR43" s="45"/>
      <c r="MS43" s="45"/>
      <c r="MT43" s="45"/>
      <c r="MU43" s="45"/>
      <c r="MV43" s="45"/>
      <c r="MW43" s="45"/>
      <c r="MX43" s="45"/>
      <c r="MY43" s="45"/>
      <c r="MZ43" s="45"/>
      <c r="NA43" s="45"/>
      <c r="NB43" s="45"/>
      <c r="NC43" s="45"/>
      <c r="ND43" s="45"/>
      <c r="NE43" s="45"/>
      <c r="NF43" s="45"/>
      <c r="NG43" s="45"/>
      <c r="NH43" s="45"/>
      <c r="NI43" s="45"/>
      <c r="NJ43" s="45"/>
      <c r="NK43" s="45"/>
      <c r="NL43" s="45"/>
      <c r="NM43" s="45"/>
      <c r="NN43" s="45"/>
      <c r="NO43" s="45"/>
      <c r="NP43" s="45"/>
      <c r="NQ43" s="45"/>
      <c r="NR43" s="45"/>
      <c r="NS43" s="45"/>
      <c r="NT43" s="45"/>
      <c r="NU43" s="45"/>
      <c r="NV43" s="45"/>
      <c r="NW43" s="45"/>
      <c r="NX43" s="45"/>
      <c r="NY43" s="45"/>
      <c r="NZ43" s="45"/>
      <c r="OA43" s="45"/>
      <c r="OB43" s="45"/>
      <c r="OC43" s="45"/>
      <c r="OD43" s="45"/>
      <c r="OE43" s="45"/>
      <c r="OF43" s="45"/>
      <c r="OG43" s="45"/>
      <c r="OH43" s="45"/>
      <c r="OI43" s="45"/>
      <c r="OJ43" s="45"/>
      <c r="OK43" s="45"/>
      <c r="OL43" s="45"/>
      <c r="OM43" s="45"/>
      <c r="ON43" s="45"/>
      <c r="OO43" s="45"/>
      <c r="OP43" s="45"/>
      <c r="OQ43" s="45"/>
      <c r="OR43" s="45"/>
      <c r="OS43" s="45"/>
      <c r="OT43" s="45"/>
      <c r="OU43" s="45"/>
      <c r="OV43" s="45"/>
      <c r="OW43" s="45"/>
      <c r="OX43" s="45"/>
      <c r="OY43" s="45"/>
      <c r="OZ43" s="45"/>
      <c r="PA43" s="45"/>
      <c r="PB43" s="45"/>
      <c r="PC43" s="45"/>
      <c r="PD43" s="45"/>
      <c r="PE43" s="45"/>
      <c r="PF43" s="45"/>
      <c r="PG43" s="45"/>
      <c r="PH43" s="45"/>
      <c r="PI43" s="45"/>
      <c r="PJ43" s="45"/>
      <c r="PK43" s="45"/>
      <c r="PL43" s="45"/>
      <c r="PM43" s="45"/>
      <c r="PN43" s="45"/>
      <c r="PO43" s="45"/>
      <c r="PP43" s="45"/>
      <c r="PQ43" s="45"/>
      <c r="PR43" s="45"/>
      <c r="PS43" s="45"/>
      <c r="PT43" s="45"/>
      <c r="PU43" s="45"/>
      <c r="PV43" s="45"/>
      <c r="PW43" s="45"/>
      <c r="PX43" s="45"/>
      <c r="PY43" s="45"/>
      <c r="PZ43" s="45"/>
      <c r="QA43" s="45"/>
      <c r="QB43" s="45"/>
      <c r="QC43" s="45"/>
      <c r="QD43" s="45"/>
      <c r="QE43" s="45"/>
      <c r="QF43" s="45"/>
      <c r="QG43" s="45"/>
      <c r="QH43" s="45"/>
      <c r="QI43" s="45"/>
      <c r="QJ43" s="45"/>
      <c r="QK43" s="45"/>
      <c r="QL43" s="45"/>
      <c r="QM43" s="45"/>
      <c r="QN43" s="45"/>
      <c r="QO43" s="45"/>
      <c r="QP43" s="45"/>
      <c r="QQ43" s="45"/>
      <c r="QR43" s="45"/>
      <c r="QS43" s="45"/>
      <c r="QT43" s="45"/>
      <c r="QU43" s="45"/>
      <c r="QV43" s="45"/>
      <c r="QW43" s="45"/>
      <c r="QX43" s="45"/>
      <c r="QY43" s="45"/>
      <c r="QZ43" s="45"/>
      <c r="RA43" s="45"/>
      <c r="RB43" s="45"/>
      <c r="RC43" s="45"/>
      <c r="RD43" s="45"/>
      <c r="RE43" s="45"/>
      <c r="RF43" s="45"/>
      <c r="RG43" s="45"/>
      <c r="RH43" s="45"/>
      <c r="RI43" s="45"/>
      <c r="RJ43" s="45"/>
      <c r="RK43" s="45"/>
      <c r="RL43" s="45"/>
      <c r="RM43" s="45"/>
      <c r="RN43" s="45"/>
      <c r="RO43" s="45"/>
      <c r="RP43" s="45"/>
      <c r="RQ43" s="45"/>
      <c r="RR43" s="45"/>
      <c r="RS43" s="45"/>
      <c r="RT43" s="45"/>
      <c r="RU43" s="45"/>
      <c r="RV43" s="45"/>
      <c r="RW43" s="45"/>
      <c r="RX43" s="45"/>
      <c r="RY43" s="45"/>
      <c r="RZ43" s="45"/>
      <c r="SA43" s="45"/>
      <c r="SB43" s="45"/>
      <c r="SC43" s="45"/>
      <c r="SD43" s="45"/>
      <c r="SE43" s="45"/>
      <c r="SF43" s="45"/>
      <c r="SG43" s="45"/>
      <c r="SH43" s="45"/>
      <c r="SI43" s="45"/>
      <c r="SJ43" s="45"/>
      <c r="SK43" s="45"/>
      <c r="SL43" s="45"/>
      <c r="SM43" s="45"/>
      <c r="SN43" s="45"/>
      <c r="SO43" s="45"/>
      <c r="SP43" s="45"/>
      <c r="SQ43" s="45"/>
      <c r="SR43" s="45"/>
      <c r="SS43" s="45"/>
      <c r="ST43" s="45"/>
      <c r="SU43" s="45"/>
      <c r="SV43" s="45"/>
      <c r="SW43" s="45"/>
      <c r="SX43" s="45"/>
      <c r="SY43" s="45"/>
      <c r="SZ43" s="45"/>
      <c r="TA43" s="45"/>
      <c r="TB43" s="45"/>
      <c r="TC43" s="45"/>
      <c r="TD43" s="45"/>
      <c r="TE43" s="45"/>
      <c r="TF43" s="45"/>
      <c r="TG43" s="45"/>
      <c r="TH43" s="45"/>
      <c r="TI43" s="45"/>
      <c r="TJ43" s="45"/>
      <c r="TK43" s="45"/>
      <c r="TL43" s="45"/>
      <c r="TM43" s="45"/>
      <c r="TN43" s="45"/>
      <c r="TO43" s="45"/>
      <c r="TP43" s="45"/>
      <c r="TQ43" s="45"/>
      <c r="TR43" s="45"/>
      <c r="TS43" s="45"/>
      <c r="TT43" s="45"/>
      <c r="TU43" s="45"/>
      <c r="TV43" s="45"/>
      <c r="TW43" s="45"/>
      <c r="TX43" s="45"/>
      <c r="TY43" s="45"/>
      <c r="TZ43" s="45"/>
      <c r="UA43" s="45"/>
      <c r="UB43" s="45"/>
      <c r="UC43" s="45"/>
      <c r="UD43" s="45"/>
      <c r="UE43" s="45"/>
    </row>
    <row r="44" spans="1:551" x14ac:dyDescent="0.2">
      <c r="A44" s="49" t="s">
        <v>58</v>
      </c>
      <c r="B44" s="50">
        <v>14.7</v>
      </c>
      <c r="C44" s="50">
        <v>1735.1099999999994</v>
      </c>
      <c r="D44" s="52">
        <v>118.03469387755102</v>
      </c>
      <c r="E44" s="51"/>
      <c r="F44" s="50"/>
      <c r="G44" s="52">
        <f t="shared" si="1"/>
        <v>0</v>
      </c>
      <c r="H44" s="52">
        <f t="shared" si="14"/>
        <v>0</v>
      </c>
      <c r="I44" s="53">
        <v>4.0595784212929031E-2</v>
      </c>
      <c r="J44" s="52">
        <f t="shared" si="2"/>
        <v>0</v>
      </c>
      <c r="K44" s="50">
        <f t="shared" si="3"/>
        <v>0</v>
      </c>
      <c r="L44" s="50">
        <f t="shared" si="4"/>
        <v>14.7</v>
      </c>
      <c r="M44" s="50">
        <f t="shared" si="15"/>
        <v>2.1020999999999996</v>
      </c>
      <c r="N44" s="50">
        <f t="shared" si="16"/>
        <v>16.8</v>
      </c>
      <c r="O44" s="52">
        <f t="shared" si="17"/>
        <v>1982.9828571428573</v>
      </c>
      <c r="P44" s="52"/>
      <c r="Q44" s="44">
        <f t="shared" si="18"/>
        <v>1.911</v>
      </c>
      <c r="R44" s="46">
        <f t="shared" si="23"/>
        <v>16.61</v>
      </c>
      <c r="S44" s="45">
        <f t="shared" si="19"/>
        <v>1960.5562653061224</v>
      </c>
      <c r="T44" s="54"/>
      <c r="U44" s="44">
        <f t="shared" si="20"/>
        <v>0</v>
      </c>
      <c r="V44" s="44">
        <f t="shared" si="21"/>
        <v>0</v>
      </c>
      <c r="W44" s="44">
        <f t="shared" si="22"/>
        <v>16.61</v>
      </c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  <c r="IW44" s="45"/>
      <c r="IX44" s="45"/>
      <c r="IY44" s="45"/>
      <c r="IZ44" s="45"/>
      <c r="JA44" s="45"/>
      <c r="JB44" s="45"/>
      <c r="JC44" s="45"/>
      <c r="JD44" s="45"/>
      <c r="JE44" s="45"/>
      <c r="JF44" s="45"/>
      <c r="JG44" s="45"/>
      <c r="JH44" s="45"/>
      <c r="JI44" s="45"/>
      <c r="JJ44" s="45"/>
      <c r="JK44" s="45"/>
      <c r="JL44" s="45"/>
      <c r="JM44" s="45"/>
      <c r="JN44" s="45"/>
      <c r="JO44" s="45"/>
      <c r="JP44" s="45"/>
      <c r="JQ44" s="45"/>
      <c r="JR44" s="45"/>
      <c r="JS44" s="45"/>
      <c r="JT44" s="45"/>
      <c r="JU44" s="45"/>
      <c r="JV44" s="45"/>
      <c r="JW44" s="45"/>
      <c r="JX44" s="45"/>
      <c r="JY44" s="45"/>
      <c r="JZ44" s="45"/>
      <c r="KA44" s="45"/>
      <c r="KB44" s="45"/>
      <c r="KC44" s="45"/>
      <c r="KD44" s="45"/>
      <c r="KE44" s="45"/>
      <c r="KF44" s="45"/>
      <c r="KG44" s="45"/>
      <c r="KH44" s="45"/>
      <c r="KI44" s="45"/>
      <c r="KJ44" s="45"/>
      <c r="KK44" s="45"/>
      <c r="KL44" s="45"/>
      <c r="KM44" s="45"/>
      <c r="KN44" s="45"/>
      <c r="KO44" s="45"/>
      <c r="KP44" s="45"/>
      <c r="KQ44" s="45"/>
      <c r="KR44" s="45"/>
      <c r="KS44" s="45"/>
      <c r="KT44" s="45"/>
      <c r="KU44" s="45"/>
      <c r="KV44" s="45"/>
      <c r="KW44" s="45"/>
      <c r="KX44" s="45"/>
      <c r="KY44" s="45"/>
      <c r="KZ44" s="45"/>
      <c r="LA44" s="45"/>
      <c r="LB44" s="45"/>
      <c r="LC44" s="45"/>
      <c r="LD44" s="45"/>
      <c r="LE44" s="45"/>
      <c r="LF44" s="45"/>
      <c r="LG44" s="45"/>
      <c r="LH44" s="45"/>
      <c r="LI44" s="45"/>
      <c r="LJ44" s="45"/>
      <c r="LK44" s="45"/>
      <c r="LL44" s="45"/>
      <c r="LM44" s="45"/>
      <c r="LN44" s="45"/>
      <c r="LO44" s="45"/>
      <c r="LP44" s="45"/>
      <c r="LQ44" s="45"/>
      <c r="LR44" s="45"/>
      <c r="LS44" s="45"/>
      <c r="LT44" s="45"/>
      <c r="LU44" s="45"/>
      <c r="LV44" s="45"/>
      <c r="LW44" s="45"/>
      <c r="LX44" s="45"/>
      <c r="LY44" s="45"/>
      <c r="LZ44" s="45"/>
      <c r="MA44" s="45"/>
      <c r="MB44" s="45"/>
      <c r="MC44" s="45"/>
      <c r="MD44" s="45"/>
      <c r="ME44" s="45"/>
      <c r="MF44" s="45"/>
      <c r="MG44" s="45"/>
      <c r="MH44" s="45"/>
      <c r="MI44" s="45"/>
      <c r="MJ44" s="45"/>
      <c r="MK44" s="45"/>
      <c r="ML44" s="45"/>
      <c r="MM44" s="45"/>
      <c r="MN44" s="45"/>
      <c r="MO44" s="45"/>
      <c r="MP44" s="45"/>
      <c r="MQ44" s="45"/>
      <c r="MR44" s="45"/>
      <c r="MS44" s="45"/>
      <c r="MT44" s="45"/>
      <c r="MU44" s="45"/>
      <c r="MV44" s="45"/>
      <c r="MW44" s="45"/>
      <c r="MX44" s="45"/>
      <c r="MY44" s="45"/>
      <c r="MZ44" s="45"/>
      <c r="NA44" s="45"/>
      <c r="NB44" s="45"/>
      <c r="NC44" s="45"/>
      <c r="ND44" s="45"/>
      <c r="NE44" s="45"/>
      <c r="NF44" s="45"/>
      <c r="NG44" s="45"/>
      <c r="NH44" s="45"/>
      <c r="NI44" s="45"/>
      <c r="NJ44" s="45"/>
      <c r="NK44" s="45"/>
      <c r="NL44" s="45"/>
      <c r="NM44" s="45"/>
      <c r="NN44" s="45"/>
      <c r="NO44" s="45"/>
      <c r="NP44" s="45"/>
      <c r="NQ44" s="45"/>
      <c r="NR44" s="45"/>
      <c r="NS44" s="45"/>
      <c r="NT44" s="45"/>
      <c r="NU44" s="45"/>
      <c r="NV44" s="45"/>
      <c r="NW44" s="45"/>
      <c r="NX44" s="45"/>
      <c r="NY44" s="45"/>
      <c r="NZ44" s="45"/>
      <c r="OA44" s="45"/>
      <c r="OB44" s="45"/>
      <c r="OC44" s="45"/>
      <c r="OD44" s="45"/>
      <c r="OE44" s="45"/>
      <c r="OF44" s="45"/>
      <c r="OG44" s="45"/>
      <c r="OH44" s="45"/>
      <c r="OI44" s="45"/>
      <c r="OJ44" s="45"/>
      <c r="OK44" s="45"/>
      <c r="OL44" s="45"/>
      <c r="OM44" s="45"/>
      <c r="ON44" s="45"/>
      <c r="OO44" s="45"/>
      <c r="OP44" s="45"/>
      <c r="OQ44" s="45"/>
      <c r="OR44" s="45"/>
      <c r="OS44" s="45"/>
      <c r="OT44" s="45"/>
      <c r="OU44" s="45"/>
      <c r="OV44" s="45"/>
      <c r="OW44" s="45"/>
      <c r="OX44" s="45"/>
      <c r="OY44" s="45"/>
      <c r="OZ44" s="45"/>
      <c r="PA44" s="45"/>
      <c r="PB44" s="45"/>
      <c r="PC44" s="45"/>
      <c r="PD44" s="45"/>
      <c r="PE44" s="45"/>
      <c r="PF44" s="45"/>
      <c r="PG44" s="45"/>
      <c r="PH44" s="45"/>
      <c r="PI44" s="45"/>
      <c r="PJ44" s="45"/>
      <c r="PK44" s="45"/>
      <c r="PL44" s="45"/>
      <c r="PM44" s="45"/>
      <c r="PN44" s="45"/>
      <c r="PO44" s="45"/>
      <c r="PP44" s="45"/>
      <c r="PQ44" s="45"/>
      <c r="PR44" s="45"/>
      <c r="PS44" s="45"/>
      <c r="PT44" s="45"/>
      <c r="PU44" s="45"/>
      <c r="PV44" s="45"/>
      <c r="PW44" s="45"/>
      <c r="PX44" s="45"/>
      <c r="PY44" s="45"/>
      <c r="PZ44" s="45"/>
      <c r="QA44" s="45"/>
      <c r="QB44" s="45"/>
      <c r="QC44" s="45"/>
      <c r="QD44" s="45"/>
      <c r="QE44" s="45"/>
      <c r="QF44" s="45"/>
      <c r="QG44" s="45"/>
      <c r="QH44" s="45"/>
      <c r="QI44" s="45"/>
      <c r="QJ44" s="45"/>
      <c r="QK44" s="45"/>
      <c r="QL44" s="45"/>
      <c r="QM44" s="45"/>
      <c r="QN44" s="45"/>
      <c r="QO44" s="45"/>
      <c r="QP44" s="45"/>
      <c r="QQ44" s="45"/>
      <c r="QR44" s="45"/>
      <c r="QS44" s="45"/>
      <c r="QT44" s="45"/>
      <c r="QU44" s="45"/>
      <c r="QV44" s="45"/>
      <c r="QW44" s="45"/>
      <c r="QX44" s="45"/>
      <c r="QY44" s="45"/>
      <c r="QZ44" s="45"/>
      <c r="RA44" s="45"/>
      <c r="RB44" s="45"/>
      <c r="RC44" s="45"/>
      <c r="RD44" s="45"/>
      <c r="RE44" s="45"/>
      <c r="RF44" s="45"/>
      <c r="RG44" s="45"/>
      <c r="RH44" s="45"/>
      <c r="RI44" s="45"/>
      <c r="RJ44" s="45"/>
      <c r="RK44" s="45"/>
      <c r="RL44" s="45"/>
      <c r="RM44" s="45"/>
      <c r="RN44" s="45"/>
      <c r="RO44" s="45"/>
      <c r="RP44" s="45"/>
      <c r="RQ44" s="45"/>
      <c r="RR44" s="45"/>
      <c r="RS44" s="45"/>
      <c r="RT44" s="45"/>
      <c r="RU44" s="45"/>
      <c r="RV44" s="45"/>
      <c r="RW44" s="45"/>
      <c r="RX44" s="45"/>
      <c r="RY44" s="45"/>
      <c r="RZ44" s="45"/>
      <c r="SA44" s="45"/>
      <c r="SB44" s="45"/>
      <c r="SC44" s="45"/>
      <c r="SD44" s="45"/>
      <c r="SE44" s="45"/>
      <c r="SF44" s="45"/>
      <c r="SG44" s="45"/>
      <c r="SH44" s="45"/>
      <c r="SI44" s="45"/>
      <c r="SJ44" s="45"/>
      <c r="SK44" s="45"/>
      <c r="SL44" s="45"/>
      <c r="SM44" s="45"/>
      <c r="SN44" s="45"/>
      <c r="SO44" s="45"/>
      <c r="SP44" s="45"/>
      <c r="SQ44" s="45"/>
      <c r="SR44" s="45"/>
      <c r="SS44" s="45"/>
      <c r="ST44" s="45"/>
      <c r="SU44" s="45"/>
      <c r="SV44" s="45"/>
      <c r="SW44" s="45"/>
      <c r="SX44" s="45"/>
      <c r="SY44" s="45"/>
      <c r="SZ44" s="45"/>
      <c r="TA44" s="45"/>
      <c r="TB44" s="45"/>
      <c r="TC44" s="45"/>
      <c r="TD44" s="45"/>
      <c r="TE44" s="45"/>
      <c r="TF44" s="45"/>
      <c r="TG44" s="45"/>
      <c r="TH44" s="45"/>
      <c r="TI44" s="45"/>
      <c r="TJ44" s="45"/>
      <c r="TK44" s="45"/>
      <c r="TL44" s="45"/>
      <c r="TM44" s="45"/>
      <c r="TN44" s="45"/>
      <c r="TO44" s="45"/>
      <c r="TP44" s="45"/>
      <c r="TQ44" s="45"/>
      <c r="TR44" s="45"/>
      <c r="TS44" s="45"/>
      <c r="TT44" s="45"/>
      <c r="TU44" s="45"/>
      <c r="TV44" s="45"/>
      <c r="TW44" s="45"/>
      <c r="TX44" s="45"/>
      <c r="TY44" s="45"/>
      <c r="TZ44" s="45"/>
      <c r="UA44" s="45"/>
      <c r="UB44" s="45"/>
      <c r="UC44" s="45"/>
      <c r="UD44" s="45"/>
      <c r="UE44" s="45"/>
    </row>
    <row r="45" spans="1:551" x14ac:dyDescent="0.2">
      <c r="A45" t="s">
        <v>59</v>
      </c>
      <c r="B45" s="44">
        <v>311.24</v>
      </c>
      <c r="C45" s="44">
        <v>6224.7999999999993</v>
      </c>
      <c r="D45" s="45">
        <v>100</v>
      </c>
      <c r="E45" s="48">
        <v>324</v>
      </c>
      <c r="F45" s="44">
        <f>+F46*2</f>
        <v>8.6666666666666661</v>
      </c>
      <c r="G45" s="45">
        <f t="shared" si="1"/>
        <v>280800</v>
      </c>
      <c r="H45" s="45">
        <f t="shared" si="14"/>
        <v>224690.59679094306</v>
      </c>
      <c r="I45" s="47">
        <v>4.0595784212929031E-2</v>
      </c>
      <c r="J45" s="45">
        <f t="shared" si="2"/>
        <v>9121.4909819993682</v>
      </c>
      <c r="K45" s="44">
        <f t="shared" si="3"/>
        <v>91.214909819993679</v>
      </c>
      <c r="L45" s="44">
        <f t="shared" si="4"/>
        <v>220.02509018000632</v>
      </c>
      <c r="M45" s="44">
        <f t="shared" si="15"/>
        <v>31.463587895740901</v>
      </c>
      <c r="N45" s="44">
        <f t="shared" si="16"/>
        <v>342.7</v>
      </c>
      <c r="O45" s="45">
        <f t="shared" si="17"/>
        <v>34270</v>
      </c>
      <c r="P45" s="45"/>
      <c r="Q45" s="44">
        <f t="shared" si="18"/>
        <v>28.603261723400824</v>
      </c>
      <c r="R45" s="46">
        <f t="shared" si="23"/>
        <v>339.84</v>
      </c>
      <c r="S45" s="45">
        <f t="shared" si="19"/>
        <v>33984</v>
      </c>
      <c r="T45" s="45"/>
      <c r="U45" s="44">
        <f t="shared" si="20"/>
        <v>2.5191768300925985</v>
      </c>
      <c r="V45" s="44">
        <f t="shared" si="21"/>
        <v>2.5840361371346789</v>
      </c>
      <c r="W45" s="44">
        <f t="shared" si="22"/>
        <v>342.42</v>
      </c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5"/>
      <c r="JA45" s="45"/>
      <c r="JB45" s="45"/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  <c r="KR45" s="45"/>
      <c r="KS45" s="45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5"/>
      <c r="LE45" s="45"/>
      <c r="LF45" s="45"/>
      <c r="LG45" s="45"/>
      <c r="LH45" s="45"/>
      <c r="LI45" s="45"/>
      <c r="LJ45" s="45"/>
      <c r="LK45" s="45"/>
      <c r="LL45" s="45"/>
      <c r="LM45" s="45"/>
      <c r="LN45" s="45"/>
      <c r="LO45" s="45"/>
      <c r="LP45" s="45"/>
      <c r="LQ45" s="45"/>
      <c r="LR45" s="45"/>
      <c r="LS45" s="45"/>
      <c r="LT45" s="45"/>
      <c r="LU45" s="45"/>
      <c r="LV45" s="45"/>
      <c r="LW45" s="45"/>
      <c r="LX45" s="45"/>
      <c r="LY45" s="45"/>
      <c r="LZ45" s="45"/>
      <c r="MA45" s="45"/>
      <c r="MB45" s="45"/>
      <c r="MC45" s="45"/>
      <c r="MD45" s="45"/>
      <c r="ME45" s="45"/>
      <c r="MF45" s="45"/>
      <c r="MG45" s="45"/>
      <c r="MH45" s="45"/>
      <c r="MI45" s="45"/>
      <c r="MJ45" s="45"/>
      <c r="MK45" s="45"/>
      <c r="ML45" s="45"/>
      <c r="MM45" s="45"/>
      <c r="MN45" s="45"/>
      <c r="MO45" s="45"/>
      <c r="MP45" s="45"/>
      <c r="MQ45" s="45"/>
      <c r="MR45" s="45"/>
      <c r="MS45" s="45"/>
      <c r="MT45" s="45"/>
      <c r="MU45" s="45"/>
      <c r="MV45" s="45"/>
      <c r="MW45" s="45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5"/>
      <c r="NI45" s="45"/>
      <c r="NJ45" s="45"/>
      <c r="NK45" s="45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5"/>
      <c r="NW45" s="45"/>
      <c r="NX45" s="45"/>
      <c r="NY45" s="45"/>
      <c r="NZ45" s="45"/>
      <c r="OA45" s="45"/>
      <c r="OB45" s="45"/>
      <c r="OC45" s="45"/>
      <c r="OD45" s="45"/>
      <c r="OE45" s="45"/>
      <c r="OF45" s="45"/>
      <c r="OG45" s="45"/>
      <c r="OH45" s="45"/>
      <c r="OI45" s="45"/>
      <c r="OJ45" s="45"/>
      <c r="OK45" s="45"/>
      <c r="OL45" s="45"/>
      <c r="OM45" s="45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5"/>
      <c r="OY45" s="45"/>
      <c r="OZ45" s="45"/>
      <c r="PA45" s="45"/>
      <c r="PB45" s="45"/>
      <c r="PC45" s="45"/>
      <c r="PD45" s="45"/>
      <c r="PE45" s="45"/>
      <c r="PF45" s="45"/>
      <c r="PG45" s="45"/>
      <c r="PH45" s="45"/>
      <c r="PI45" s="45"/>
      <c r="PJ45" s="45"/>
      <c r="PK45" s="45"/>
      <c r="PL45" s="45"/>
      <c r="PM45" s="45"/>
      <c r="PN45" s="45"/>
      <c r="PO45" s="45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5"/>
      <c r="QA45" s="45"/>
      <c r="QB45" s="45"/>
      <c r="QC45" s="45"/>
      <c r="QD45" s="45"/>
      <c r="QE45" s="45"/>
      <c r="QF45" s="45"/>
      <c r="QG45" s="45"/>
      <c r="QH45" s="45"/>
      <c r="QI45" s="45"/>
      <c r="QJ45" s="45"/>
      <c r="QK45" s="45"/>
      <c r="QL45" s="45"/>
      <c r="QM45" s="45"/>
      <c r="QN45" s="45"/>
      <c r="QO45" s="45"/>
      <c r="QP45" s="45"/>
      <c r="QQ45" s="45"/>
      <c r="QR45" s="45"/>
      <c r="QS45" s="45"/>
      <c r="QT45" s="45"/>
      <c r="QU45" s="45"/>
      <c r="QV45" s="45"/>
      <c r="QW45" s="45"/>
      <c r="QX45" s="45"/>
      <c r="QY45" s="45"/>
      <c r="QZ45" s="45"/>
      <c r="RA45" s="45"/>
      <c r="RB45" s="45"/>
      <c r="RC45" s="45"/>
      <c r="RD45" s="45"/>
      <c r="RE45" s="45"/>
      <c r="RF45" s="45"/>
      <c r="RG45" s="45"/>
      <c r="RH45" s="45"/>
      <c r="RI45" s="45"/>
      <c r="RJ45" s="45"/>
      <c r="RK45" s="45"/>
      <c r="RL45" s="45"/>
      <c r="RM45" s="45"/>
      <c r="RN45" s="45"/>
      <c r="RO45" s="45"/>
      <c r="RP45" s="45"/>
      <c r="RQ45" s="45"/>
      <c r="RR45" s="45"/>
      <c r="RS45" s="45"/>
      <c r="RT45" s="45"/>
      <c r="RU45" s="45"/>
      <c r="RV45" s="45"/>
      <c r="RW45" s="45"/>
      <c r="RX45" s="45"/>
      <c r="RY45" s="45"/>
      <c r="RZ45" s="45"/>
      <c r="SA45" s="45"/>
      <c r="SB45" s="45"/>
      <c r="SC45" s="45"/>
      <c r="SD45" s="45"/>
      <c r="SE45" s="45"/>
      <c r="SF45" s="45"/>
      <c r="SG45" s="45"/>
      <c r="SH45" s="45"/>
      <c r="SI45" s="45"/>
      <c r="SJ45" s="45"/>
      <c r="SK45" s="45"/>
      <c r="SL45" s="45"/>
      <c r="SM45" s="45"/>
      <c r="SN45" s="45"/>
      <c r="SO45" s="45"/>
      <c r="SP45" s="45"/>
      <c r="SQ45" s="45"/>
      <c r="SR45" s="45"/>
      <c r="SS45" s="45"/>
      <c r="ST45" s="45"/>
      <c r="SU45" s="45"/>
      <c r="SV45" s="45"/>
      <c r="SW45" s="45"/>
      <c r="SX45" s="45"/>
      <c r="SY45" s="45"/>
      <c r="SZ45" s="45"/>
      <c r="TA45" s="45"/>
      <c r="TB45" s="45"/>
      <c r="TC45" s="45"/>
      <c r="TD45" s="45"/>
      <c r="TE45" s="45"/>
      <c r="TF45" s="45"/>
      <c r="TG45" s="45"/>
      <c r="TH45" s="45"/>
      <c r="TI45" s="45"/>
      <c r="TJ45" s="45"/>
      <c r="TK45" s="45"/>
      <c r="TL45" s="45"/>
      <c r="TM45" s="45"/>
      <c r="TN45" s="45"/>
      <c r="TO45" s="45"/>
      <c r="TP45" s="45"/>
      <c r="TQ45" s="45"/>
      <c r="TR45" s="45"/>
      <c r="TS45" s="45"/>
      <c r="TT45" s="45"/>
      <c r="TU45" s="45"/>
      <c r="TV45" s="45"/>
      <c r="TW45" s="45"/>
      <c r="TX45" s="45"/>
      <c r="TY45" s="45"/>
      <c r="TZ45" s="45"/>
      <c r="UA45" s="45"/>
      <c r="UB45" s="45"/>
      <c r="UC45" s="45"/>
      <c r="UD45" s="45"/>
      <c r="UE45" s="45"/>
    </row>
    <row r="46" spans="1:551" x14ac:dyDescent="0.2">
      <c r="A46" t="s">
        <v>60</v>
      </c>
      <c r="B46" s="44">
        <v>155.62</v>
      </c>
      <c r="C46" s="44">
        <v>51595.839999999997</v>
      </c>
      <c r="D46" s="45">
        <v>321.30015422182237</v>
      </c>
      <c r="E46" s="48">
        <v>324</v>
      </c>
      <c r="F46" s="44">
        <v>4.333333333333333</v>
      </c>
      <c r="G46" s="45">
        <f t="shared" si="1"/>
        <v>451105.41652743856</v>
      </c>
      <c r="H46" s="45">
        <f t="shared" si="14"/>
        <v>360965.61700561654</v>
      </c>
      <c r="I46" s="47">
        <v>4.0595784212929031E-2</v>
      </c>
      <c r="J46" s="45">
        <f t="shared" si="2"/>
        <v>14653.682296246796</v>
      </c>
      <c r="K46" s="44">
        <f t="shared" si="3"/>
        <v>45.607454909996846</v>
      </c>
      <c r="L46" s="44">
        <f t="shared" si="4"/>
        <v>110.01254509000316</v>
      </c>
      <c r="M46" s="44">
        <f t="shared" si="15"/>
        <v>15.73179394787045</v>
      </c>
      <c r="N46" s="44">
        <f t="shared" si="16"/>
        <v>171.35</v>
      </c>
      <c r="O46" s="45">
        <f t="shared" si="17"/>
        <v>55054.781425909263</v>
      </c>
      <c r="P46" s="44">
        <f>ROUND(N46/4.33,2)</f>
        <v>39.57</v>
      </c>
      <c r="Q46" s="44">
        <f t="shared" si="18"/>
        <v>14.301630861700412</v>
      </c>
      <c r="R46" s="46">
        <f t="shared" si="23"/>
        <v>169.92</v>
      </c>
      <c r="S46" s="45">
        <f t="shared" si="19"/>
        <v>54595.322205372053</v>
      </c>
      <c r="T46" s="44">
        <f>ROUND(R46/4.33,2)</f>
        <v>39.24</v>
      </c>
      <c r="U46" s="44">
        <f t="shared" si="20"/>
        <v>1.259588415046299</v>
      </c>
      <c r="V46" s="44">
        <f t="shared" si="21"/>
        <v>1.2920180685673393</v>
      </c>
      <c r="W46" s="44">
        <f t="shared" si="22"/>
        <v>171.21</v>
      </c>
      <c r="X46" s="44">
        <f>ROUND(W46/4.33,2)</f>
        <v>39.54</v>
      </c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  <c r="KR46" s="45"/>
      <c r="KS46" s="45"/>
      <c r="KT46" s="45"/>
      <c r="KU46" s="45"/>
      <c r="KV46" s="45"/>
      <c r="KW46" s="45"/>
      <c r="KX46" s="45"/>
      <c r="KY46" s="45"/>
      <c r="KZ46" s="45"/>
      <c r="LA46" s="45"/>
      <c r="LB46" s="45"/>
      <c r="LC46" s="45"/>
      <c r="LD46" s="45"/>
      <c r="LE46" s="45"/>
      <c r="LF46" s="45"/>
      <c r="LG46" s="45"/>
      <c r="LH46" s="45"/>
      <c r="LI46" s="45"/>
      <c r="LJ46" s="45"/>
      <c r="LK46" s="45"/>
      <c r="LL46" s="45"/>
      <c r="LM46" s="45"/>
      <c r="LN46" s="45"/>
      <c r="LO46" s="45"/>
      <c r="LP46" s="45"/>
      <c r="LQ46" s="45"/>
      <c r="LR46" s="45"/>
      <c r="LS46" s="45"/>
      <c r="LT46" s="45"/>
      <c r="LU46" s="45"/>
      <c r="LV46" s="45"/>
      <c r="LW46" s="45"/>
      <c r="LX46" s="45"/>
      <c r="LY46" s="45"/>
      <c r="LZ46" s="45"/>
      <c r="MA46" s="45"/>
      <c r="MB46" s="45"/>
      <c r="MC46" s="45"/>
      <c r="MD46" s="45"/>
      <c r="ME46" s="45"/>
      <c r="MF46" s="45"/>
      <c r="MG46" s="45"/>
      <c r="MH46" s="45"/>
      <c r="MI46" s="45"/>
      <c r="MJ46" s="45"/>
      <c r="MK46" s="45"/>
      <c r="ML46" s="45"/>
      <c r="MM46" s="45"/>
      <c r="MN46" s="45"/>
      <c r="MO46" s="45"/>
      <c r="MP46" s="45"/>
      <c r="MQ46" s="45"/>
      <c r="MR46" s="45"/>
      <c r="MS46" s="45"/>
      <c r="MT46" s="45"/>
      <c r="MU46" s="45"/>
      <c r="MV46" s="45"/>
      <c r="MW46" s="45"/>
      <c r="MX46" s="45"/>
      <c r="MY46" s="45"/>
      <c r="MZ46" s="45"/>
      <c r="NA46" s="45"/>
      <c r="NB46" s="45"/>
      <c r="NC46" s="45"/>
      <c r="ND46" s="45"/>
      <c r="NE46" s="45"/>
      <c r="NF46" s="45"/>
      <c r="NG46" s="45"/>
      <c r="NH46" s="45"/>
      <c r="NI46" s="45"/>
      <c r="NJ46" s="45"/>
      <c r="NK46" s="45"/>
      <c r="NL46" s="45"/>
      <c r="NM46" s="45"/>
      <c r="NN46" s="45"/>
      <c r="NO46" s="45"/>
      <c r="NP46" s="45"/>
      <c r="NQ46" s="45"/>
      <c r="NR46" s="45"/>
      <c r="NS46" s="45"/>
      <c r="NT46" s="45"/>
      <c r="NU46" s="45"/>
      <c r="NV46" s="45"/>
      <c r="NW46" s="45"/>
      <c r="NX46" s="45"/>
      <c r="NY46" s="45"/>
      <c r="NZ46" s="45"/>
      <c r="OA46" s="45"/>
      <c r="OB46" s="45"/>
      <c r="OC46" s="45"/>
      <c r="OD46" s="45"/>
      <c r="OE46" s="45"/>
      <c r="OF46" s="45"/>
      <c r="OG46" s="45"/>
      <c r="OH46" s="45"/>
      <c r="OI46" s="45"/>
      <c r="OJ46" s="45"/>
      <c r="OK46" s="45"/>
      <c r="OL46" s="45"/>
      <c r="OM46" s="45"/>
      <c r="ON46" s="45"/>
      <c r="OO46" s="45"/>
      <c r="OP46" s="45"/>
      <c r="OQ46" s="45"/>
      <c r="OR46" s="45"/>
      <c r="OS46" s="45"/>
      <c r="OT46" s="45"/>
      <c r="OU46" s="45"/>
      <c r="OV46" s="45"/>
      <c r="OW46" s="45"/>
      <c r="OX46" s="45"/>
      <c r="OY46" s="45"/>
      <c r="OZ46" s="45"/>
      <c r="PA46" s="45"/>
      <c r="PB46" s="45"/>
      <c r="PC46" s="45"/>
      <c r="PD46" s="45"/>
      <c r="PE46" s="45"/>
      <c r="PF46" s="45"/>
      <c r="PG46" s="45"/>
      <c r="PH46" s="45"/>
      <c r="PI46" s="45"/>
      <c r="PJ46" s="45"/>
      <c r="PK46" s="45"/>
      <c r="PL46" s="45"/>
      <c r="PM46" s="45"/>
      <c r="PN46" s="45"/>
      <c r="PO46" s="45"/>
      <c r="PP46" s="45"/>
      <c r="PQ46" s="45"/>
      <c r="PR46" s="45"/>
      <c r="PS46" s="45"/>
      <c r="PT46" s="45"/>
      <c r="PU46" s="45"/>
      <c r="PV46" s="45"/>
      <c r="PW46" s="45"/>
      <c r="PX46" s="45"/>
      <c r="PY46" s="45"/>
      <c r="PZ46" s="45"/>
      <c r="QA46" s="45"/>
      <c r="QB46" s="45"/>
      <c r="QC46" s="45"/>
      <c r="QD46" s="45"/>
      <c r="QE46" s="45"/>
      <c r="QF46" s="45"/>
      <c r="QG46" s="45"/>
      <c r="QH46" s="45"/>
      <c r="QI46" s="45"/>
      <c r="QJ46" s="45"/>
      <c r="QK46" s="45"/>
      <c r="QL46" s="45"/>
      <c r="QM46" s="45"/>
      <c r="QN46" s="45"/>
      <c r="QO46" s="45"/>
      <c r="QP46" s="45"/>
      <c r="QQ46" s="45"/>
      <c r="QR46" s="45"/>
      <c r="QS46" s="45"/>
      <c r="QT46" s="45"/>
      <c r="QU46" s="45"/>
      <c r="QV46" s="45"/>
      <c r="QW46" s="45"/>
      <c r="QX46" s="45"/>
      <c r="QY46" s="45"/>
      <c r="QZ46" s="45"/>
      <c r="RA46" s="45"/>
      <c r="RB46" s="45"/>
      <c r="RC46" s="45"/>
      <c r="RD46" s="45"/>
      <c r="RE46" s="45"/>
      <c r="RF46" s="45"/>
      <c r="RG46" s="45"/>
      <c r="RH46" s="45"/>
      <c r="RI46" s="45"/>
      <c r="RJ46" s="45"/>
      <c r="RK46" s="45"/>
      <c r="RL46" s="45"/>
      <c r="RM46" s="45"/>
      <c r="RN46" s="45"/>
      <c r="RO46" s="45"/>
      <c r="RP46" s="45"/>
      <c r="RQ46" s="45"/>
      <c r="RR46" s="45"/>
      <c r="RS46" s="45"/>
      <c r="RT46" s="45"/>
      <c r="RU46" s="45"/>
      <c r="RV46" s="45"/>
      <c r="RW46" s="45"/>
      <c r="RX46" s="45"/>
      <c r="RY46" s="45"/>
      <c r="RZ46" s="45"/>
      <c r="SA46" s="45"/>
      <c r="SB46" s="45"/>
      <c r="SC46" s="45"/>
      <c r="SD46" s="45"/>
      <c r="SE46" s="45"/>
      <c r="SF46" s="45"/>
      <c r="SG46" s="45"/>
      <c r="SH46" s="45"/>
      <c r="SI46" s="45"/>
      <c r="SJ46" s="45"/>
      <c r="SK46" s="45"/>
      <c r="SL46" s="45"/>
      <c r="SM46" s="45"/>
      <c r="SN46" s="45"/>
      <c r="SO46" s="45"/>
      <c r="SP46" s="45"/>
      <c r="SQ46" s="45"/>
      <c r="SR46" s="45"/>
      <c r="SS46" s="45"/>
      <c r="ST46" s="45"/>
      <c r="SU46" s="45"/>
      <c r="SV46" s="45"/>
      <c r="SW46" s="45"/>
      <c r="SX46" s="45"/>
      <c r="SY46" s="45"/>
      <c r="SZ46" s="45"/>
      <c r="TA46" s="45"/>
      <c r="TB46" s="45"/>
      <c r="TC46" s="45"/>
      <c r="TD46" s="45"/>
      <c r="TE46" s="45"/>
      <c r="TF46" s="45"/>
      <c r="TG46" s="45"/>
      <c r="TH46" s="45"/>
      <c r="TI46" s="45"/>
      <c r="TJ46" s="45"/>
      <c r="TK46" s="45"/>
      <c r="TL46" s="45"/>
      <c r="TM46" s="45"/>
      <c r="TN46" s="45"/>
      <c r="TO46" s="45"/>
      <c r="TP46" s="45"/>
      <c r="TQ46" s="45"/>
      <c r="TR46" s="45"/>
      <c r="TS46" s="45"/>
      <c r="TT46" s="45"/>
      <c r="TU46" s="45"/>
      <c r="TV46" s="45"/>
      <c r="TW46" s="45"/>
      <c r="TX46" s="45"/>
      <c r="TY46" s="45"/>
      <c r="TZ46" s="45"/>
      <c r="UA46" s="45"/>
      <c r="UB46" s="45"/>
      <c r="UC46" s="45"/>
      <c r="UD46" s="45"/>
      <c r="UE46" s="45"/>
    </row>
    <row r="47" spans="1:551" x14ac:dyDescent="0.2">
      <c r="A47" t="s">
        <v>61</v>
      </c>
      <c r="B47" s="44">
        <v>77.989999999999995</v>
      </c>
      <c r="C47" s="44">
        <v>239934.71</v>
      </c>
      <c r="D47" s="45">
        <v>3076.4804462110524</v>
      </c>
      <c r="E47" s="48">
        <v>324</v>
      </c>
      <c r="F47" s="44">
        <v>2.1666666666666665</v>
      </c>
      <c r="G47" s="45">
        <f t="shared" si="1"/>
        <v>2159689.2732401588</v>
      </c>
      <c r="H47" s="45">
        <f t="shared" si="14"/>
        <v>1728140.5686870706</v>
      </c>
      <c r="I47" s="47">
        <v>4.0595784212929031E-2</v>
      </c>
      <c r="J47" s="45">
        <f t="shared" si="2"/>
        <v>70155.221616028779</v>
      </c>
      <c r="K47" s="44">
        <f t="shared" si="3"/>
        <v>22.803727454998423</v>
      </c>
      <c r="L47" s="44">
        <f t="shared" si="4"/>
        <v>55.186272545001572</v>
      </c>
      <c r="M47" s="44">
        <f t="shared" si="15"/>
        <v>7.8916369739352241</v>
      </c>
      <c r="N47" s="44">
        <f t="shared" si="16"/>
        <v>85.88</v>
      </c>
      <c r="O47" s="45">
        <f t="shared" si="17"/>
        <v>264208.14072060515</v>
      </c>
      <c r="P47" s="45"/>
      <c r="Q47" s="44">
        <f t="shared" si="18"/>
        <v>7.1742154308502046</v>
      </c>
      <c r="R47" s="46">
        <f t="shared" si="23"/>
        <v>85.16</v>
      </c>
      <c r="S47" s="45">
        <f t="shared" si="19"/>
        <v>261993.0747993332</v>
      </c>
      <c r="T47" s="45"/>
      <c r="U47" s="44">
        <f t="shared" si="20"/>
        <v>0.62979420752314963</v>
      </c>
      <c r="V47" s="44">
        <f t="shared" si="21"/>
        <v>0.64600903428366974</v>
      </c>
      <c r="W47" s="44">
        <f t="shared" si="22"/>
        <v>85.81</v>
      </c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  <c r="IW47" s="45"/>
      <c r="IX47" s="45"/>
      <c r="IY47" s="45"/>
      <c r="IZ47" s="45"/>
      <c r="JA47" s="45"/>
      <c r="JB47" s="45"/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</row>
    <row r="48" spans="1:551" x14ac:dyDescent="0.2">
      <c r="A48" t="s">
        <v>62</v>
      </c>
      <c r="B48" s="44">
        <v>35.94</v>
      </c>
      <c r="C48" s="44">
        <v>20324.070000000003</v>
      </c>
      <c r="D48" s="45">
        <v>565.5</v>
      </c>
      <c r="E48" s="48">
        <v>324</v>
      </c>
      <c r="F48" s="44">
        <v>1</v>
      </c>
      <c r="G48" s="45">
        <f t="shared" si="1"/>
        <v>183222</v>
      </c>
      <c r="H48" s="45">
        <f t="shared" si="14"/>
        <v>146610.61440609035</v>
      </c>
      <c r="I48" s="47">
        <v>4.0595784212929031E-2</v>
      </c>
      <c r="J48" s="45">
        <f t="shared" si="2"/>
        <v>5951.7728657545877</v>
      </c>
      <c r="K48" s="44">
        <f t="shared" si="3"/>
        <v>10.524797286922349</v>
      </c>
      <c r="L48" s="44">
        <f t="shared" si="4"/>
        <v>25.415202713077647</v>
      </c>
      <c r="M48" s="44">
        <f t="shared" si="15"/>
        <v>3.6343739879701031</v>
      </c>
      <c r="N48" s="44">
        <f t="shared" si="16"/>
        <v>39.57</v>
      </c>
      <c r="O48" s="45">
        <f t="shared" si="17"/>
        <v>22376.834999999999</v>
      </c>
      <c r="P48" s="45"/>
      <c r="Q48" s="44">
        <f t="shared" si="18"/>
        <v>3.3039763527000945</v>
      </c>
      <c r="R48" s="46">
        <f t="shared" si="23"/>
        <v>39.24</v>
      </c>
      <c r="S48" s="45">
        <f t="shared" si="19"/>
        <v>22190.22</v>
      </c>
      <c r="T48" s="45"/>
      <c r="U48" s="44">
        <f t="shared" si="20"/>
        <v>0.29067424962606903</v>
      </c>
      <c r="V48" s="44">
        <f t="shared" si="21"/>
        <v>0.29815801582323215</v>
      </c>
      <c r="W48" s="44">
        <f t="shared" si="22"/>
        <v>39.54</v>
      </c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  <c r="KR48" s="45"/>
      <c r="KS48" s="45"/>
      <c r="KT48" s="45"/>
      <c r="KU48" s="45"/>
      <c r="KV48" s="45"/>
      <c r="KW48" s="45"/>
      <c r="KX48" s="45"/>
      <c r="KY48" s="45"/>
      <c r="KZ48" s="45"/>
      <c r="LA48" s="45"/>
      <c r="LB48" s="45"/>
      <c r="LC48" s="45"/>
      <c r="LD48" s="45"/>
      <c r="LE48" s="45"/>
      <c r="LF48" s="45"/>
      <c r="LG48" s="45"/>
      <c r="LH48" s="45"/>
      <c r="LI48" s="45"/>
      <c r="LJ48" s="45"/>
      <c r="LK48" s="45"/>
      <c r="LL48" s="45"/>
      <c r="LM48" s="45"/>
      <c r="LN48" s="45"/>
      <c r="LO48" s="45"/>
      <c r="LP48" s="45"/>
      <c r="LQ48" s="45"/>
      <c r="LR48" s="45"/>
      <c r="LS48" s="45"/>
      <c r="LT48" s="45"/>
      <c r="LU48" s="45"/>
      <c r="LV48" s="45"/>
      <c r="LW48" s="45"/>
      <c r="LX48" s="45"/>
      <c r="LY48" s="45"/>
      <c r="LZ48" s="45"/>
      <c r="MA48" s="45"/>
      <c r="MB48" s="45"/>
      <c r="MC48" s="45"/>
      <c r="MD48" s="45"/>
      <c r="ME48" s="45"/>
      <c r="MF48" s="45"/>
      <c r="MG48" s="45"/>
      <c r="MH48" s="45"/>
      <c r="MI48" s="45"/>
      <c r="MJ48" s="45"/>
      <c r="MK48" s="45"/>
      <c r="ML48" s="45"/>
      <c r="MM48" s="45"/>
      <c r="MN48" s="45"/>
      <c r="MO48" s="45"/>
      <c r="MP48" s="45"/>
      <c r="MQ48" s="45"/>
      <c r="MR48" s="45"/>
      <c r="MS48" s="45"/>
      <c r="MT48" s="45"/>
      <c r="MU48" s="45"/>
      <c r="MV48" s="45"/>
      <c r="MW48" s="45"/>
      <c r="MX48" s="45"/>
      <c r="MY48" s="45"/>
      <c r="MZ48" s="45"/>
      <c r="NA48" s="45"/>
      <c r="NB48" s="45"/>
      <c r="NC48" s="45"/>
      <c r="ND48" s="45"/>
      <c r="NE48" s="45"/>
      <c r="NF48" s="45"/>
      <c r="NG48" s="45"/>
      <c r="NH48" s="45"/>
      <c r="NI48" s="45"/>
      <c r="NJ48" s="45"/>
      <c r="NK48" s="45"/>
      <c r="NL48" s="45"/>
      <c r="NM48" s="45"/>
      <c r="NN48" s="45"/>
      <c r="NO48" s="45"/>
      <c r="NP48" s="45"/>
      <c r="NQ48" s="45"/>
      <c r="NR48" s="45"/>
      <c r="NS48" s="45"/>
      <c r="NT48" s="45"/>
      <c r="NU48" s="45"/>
      <c r="NV48" s="45"/>
      <c r="NW48" s="45"/>
      <c r="NX48" s="45"/>
      <c r="NY48" s="45"/>
      <c r="NZ48" s="45"/>
      <c r="OA48" s="45"/>
      <c r="OB48" s="45"/>
      <c r="OC48" s="45"/>
      <c r="OD48" s="45"/>
      <c r="OE48" s="45"/>
      <c r="OF48" s="45"/>
      <c r="OG48" s="45"/>
      <c r="OH48" s="45"/>
      <c r="OI48" s="45"/>
      <c r="OJ48" s="45"/>
      <c r="OK48" s="45"/>
      <c r="OL48" s="45"/>
      <c r="OM48" s="45"/>
      <c r="ON48" s="45"/>
      <c r="OO48" s="45"/>
      <c r="OP48" s="45"/>
      <c r="OQ48" s="45"/>
      <c r="OR48" s="45"/>
      <c r="OS48" s="45"/>
      <c r="OT48" s="45"/>
      <c r="OU48" s="45"/>
      <c r="OV48" s="45"/>
      <c r="OW48" s="45"/>
      <c r="OX48" s="45"/>
      <c r="OY48" s="45"/>
      <c r="OZ48" s="45"/>
      <c r="PA48" s="45"/>
      <c r="PB48" s="45"/>
      <c r="PC48" s="45"/>
      <c r="PD48" s="45"/>
      <c r="PE48" s="45"/>
      <c r="PF48" s="45"/>
      <c r="PG48" s="45"/>
      <c r="PH48" s="45"/>
      <c r="PI48" s="45"/>
      <c r="PJ48" s="45"/>
      <c r="PK48" s="45"/>
      <c r="PL48" s="45"/>
      <c r="PM48" s="45"/>
      <c r="PN48" s="45"/>
      <c r="PO48" s="45"/>
      <c r="PP48" s="45"/>
      <c r="PQ48" s="45"/>
      <c r="PR48" s="45"/>
      <c r="PS48" s="45"/>
      <c r="PT48" s="45"/>
      <c r="PU48" s="45"/>
      <c r="PV48" s="45"/>
      <c r="PW48" s="45"/>
      <c r="PX48" s="45"/>
      <c r="PY48" s="45"/>
      <c r="PZ48" s="45"/>
      <c r="QA48" s="45"/>
      <c r="QB48" s="45"/>
      <c r="QC48" s="45"/>
      <c r="QD48" s="45"/>
      <c r="QE48" s="45"/>
      <c r="QF48" s="45"/>
      <c r="QG48" s="45"/>
      <c r="QH48" s="45"/>
      <c r="QI48" s="45"/>
      <c r="QJ48" s="45"/>
      <c r="QK48" s="45"/>
      <c r="QL48" s="45"/>
      <c r="QM48" s="45"/>
      <c r="QN48" s="45"/>
      <c r="QO48" s="45"/>
      <c r="QP48" s="45"/>
      <c r="QQ48" s="45"/>
      <c r="QR48" s="45"/>
      <c r="QS48" s="45"/>
      <c r="QT48" s="45"/>
      <c r="QU48" s="45"/>
      <c r="QV48" s="45"/>
      <c r="QW48" s="45"/>
      <c r="QX48" s="45"/>
      <c r="QY48" s="45"/>
      <c r="QZ48" s="45"/>
      <c r="RA48" s="45"/>
      <c r="RB48" s="45"/>
      <c r="RC48" s="45"/>
      <c r="RD48" s="45"/>
      <c r="RE48" s="45"/>
      <c r="RF48" s="45"/>
      <c r="RG48" s="45"/>
      <c r="RH48" s="45"/>
      <c r="RI48" s="45"/>
      <c r="RJ48" s="45"/>
      <c r="RK48" s="45"/>
      <c r="RL48" s="45"/>
      <c r="RM48" s="45"/>
      <c r="RN48" s="45"/>
      <c r="RO48" s="45"/>
      <c r="RP48" s="45"/>
      <c r="RQ48" s="45"/>
      <c r="RR48" s="45"/>
      <c r="RS48" s="45"/>
      <c r="RT48" s="45"/>
      <c r="RU48" s="45"/>
      <c r="RV48" s="45"/>
      <c r="RW48" s="45"/>
      <c r="RX48" s="45"/>
      <c r="RY48" s="45"/>
      <c r="RZ48" s="45"/>
      <c r="SA48" s="45"/>
      <c r="SB48" s="45"/>
      <c r="SC48" s="45"/>
      <c r="SD48" s="45"/>
      <c r="SE48" s="45"/>
      <c r="SF48" s="45"/>
      <c r="SG48" s="45"/>
      <c r="SH48" s="45"/>
      <c r="SI48" s="45"/>
      <c r="SJ48" s="45"/>
      <c r="SK48" s="45"/>
      <c r="SL48" s="45"/>
      <c r="SM48" s="45"/>
      <c r="SN48" s="45"/>
      <c r="SO48" s="45"/>
      <c r="SP48" s="45"/>
      <c r="SQ48" s="45"/>
      <c r="SR48" s="45"/>
      <c r="SS48" s="45"/>
      <c r="ST48" s="45"/>
      <c r="SU48" s="45"/>
      <c r="SV48" s="45"/>
      <c r="SW48" s="45"/>
      <c r="SX48" s="45"/>
      <c r="SY48" s="45"/>
      <c r="SZ48" s="45"/>
      <c r="TA48" s="45"/>
      <c r="TB48" s="45"/>
      <c r="TC48" s="45"/>
      <c r="TD48" s="45"/>
      <c r="TE48" s="45"/>
      <c r="TF48" s="45"/>
      <c r="TG48" s="45"/>
      <c r="TH48" s="45"/>
      <c r="TI48" s="45"/>
      <c r="TJ48" s="45"/>
      <c r="TK48" s="45"/>
      <c r="TL48" s="45"/>
      <c r="TM48" s="45"/>
      <c r="TN48" s="45"/>
      <c r="TO48" s="45"/>
      <c r="TP48" s="45"/>
      <c r="TQ48" s="45"/>
      <c r="TR48" s="45"/>
      <c r="TS48" s="45"/>
      <c r="TT48" s="45"/>
      <c r="TU48" s="45"/>
      <c r="TV48" s="45"/>
      <c r="TW48" s="45"/>
      <c r="TX48" s="45"/>
      <c r="TY48" s="45"/>
      <c r="TZ48" s="45"/>
      <c r="UA48" s="45"/>
      <c r="UB48" s="45"/>
      <c r="UC48" s="45"/>
      <c r="UD48" s="45"/>
      <c r="UE48" s="45"/>
    </row>
    <row r="49" spans="1:551" x14ac:dyDescent="0.2">
      <c r="A49" t="s">
        <v>63</v>
      </c>
      <c r="B49" s="44">
        <v>17</v>
      </c>
      <c r="C49" s="44">
        <v>71829.279999999999</v>
      </c>
      <c r="D49" s="45">
        <v>4225.2517647058821</v>
      </c>
      <c r="E49" s="48"/>
      <c r="F49" s="44"/>
      <c r="G49" s="45">
        <f t="shared" si="1"/>
        <v>0</v>
      </c>
      <c r="H49" s="45">
        <f t="shared" si="14"/>
        <v>0</v>
      </c>
      <c r="I49" s="47">
        <v>4.0595784212929031E-2</v>
      </c>
      <c r="J49" s="45">
        <f t="shared" si="2"/>
        <v>0</v>
      </c>
      <c r="K49" s="44">
        <f t="shared" si="3"/>
        <v>0</v>
      </c>
      <c r="L49" s="44">
        <f t="shared" si="4"/>
        <v>17</v>
      </c>
      <c r="M49" s="44">
        <f t="shared" si="15"/>
        <v>2.4309999999999996</v>
      </c>
      <c r="N49" s="44">
        <f t="shared" si="16"/>
        <v>19.43</v>
      </c>
      <c r="O49" s="45">
        <f t="shared" si="17"/>
        <v>82096.641788235283</v>
      </c>
      <c r="P49" s="45"/>
      <c r="Q49" s="44">
        <f t="shared" si="18"/>
        <v>2.21</v>
      </c>
      <c r="R49" s="46">
        <f t="shared" si="23"/>
        <v>19.21</v>
      </c>
      <c r="S49" s="45">
        <f t="shared" si="19"/>
        <v>81167.0864</v>
      </c>
      <c r="T49" s="45"/>
      <c r="U49" s="44">
        <f t="shared" si="20"/>
        <v>0</v>
      </c>
      <c r="V49" s="44">
        <f t="shared" si="21"/>
        <v>0</v>
      </c>
      <c r="W49" s="44">
        <f t="shared" si="22"/>
        <v>19.21</v>
      </c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  <c r="QU49" s="45"/>
      <c r="QV49" s="45"/>
      <c r="QW49" s="45"/>
      <c r="QX49" s="45"/>
      <c r="QY49" s="45"/>
      <c r="QZ49" s="45"/>
      <c r="RA49" s="45"/>
      <c r="RB49" s="45"/>
      <c r="RC49" s="45"/>
      <c r="RD49" s="45"/>
      <c r="RE49" s="45"/>
      <c r="RF49" s="45"/>
      <c r="RG49" s="45"/>
      <c r="RH49" s="45"/>
      <c r="RI49" s="45"/>
      <c r="RJ49" s="45"/>
      <c r="RK49" s="45"/>
      <c r="RL49" s="45"/>
      <c r="RM49" s="45"/>
      <c r="RN49" s="45"/>
      <c r="RO49" s="45"/>
      <c r="RP49" s="45"/>
      <c r="RQ49" s="45"/>
      <c r="RR49" s="45"/>
      <c r="RS49" s="45"/>
      <c r="RT49" s="45"/>
      <c r="RU49" s="45"/>
      <c r="RV49" s="45"/>
      <c r="RW49" s="45"/>
      <c r="RX49" s="45"/>
      <c r="RY49" s="45"/>
      <c r="RZ49" s="45"/>
      <c r="SA49" s="45"/>
      <c r="SB49" s="45"/>
      <c r="SC49" s="45"/>
      <c r="SD49" s="45"/>
      <c r="SE49" s="45"/>
      <c r="SF49" s="45"/>
      <c r="SG49" s="45"/>
      <c r="SH49" s="45"/>
      <c r="SI49" s="45"/>
      <c r="SJ49" s="45"/>
      <c r="SK49" s="45"/>
      <c r="SL49" s="45"/>
      <c r="SM49" s="45"/>
      <c r="SN49" s="45"/>
      <c r="SO49" s="45"/>
      <c r="SP49" s="45"/>
      <c r="SQ49" s="45"/>
      <c r="SR49" s="45"/>
      <c r="SS49" s="45"/>
      <c r="ST49" s="45"/>
      <c r="SU49" s="45"/>
      <c r="SV49" s="45"/>
      <c r="SW49" s="45"/>
      <c r="SX49" s="45"/>
      <c r="SY49" s="45"/>
      <c r="SZ49" s="45"/>
      <c r="TA49" s="45"/>
      <c r="TB49" s="45"/>
      <c r="TC49" s="45"/>
      <c r="TD49" s="45"/>
      <c r="TE49" s="45"/>
      <c r="TF49" s="45"/>
      <c r="TG49" s="45"/>
      <c r="TH49" s="45"/>
      <c r="TI49" s="45"/>
      <c r="TJ49" s="45"/>
      <c r="TK49" s="45"/>
      <c r="TL49" s="45"/>
      <c r="TM49" s="45"/>
      <c r="TN49" s="45"/>
      <c r="TO49" s="45"/>
      <c r="TP49" s="45"/>
      <c r="TQ49" s="45"/>
      <c r="TR49" s="45"/>
      <c r="TS49" s="45"/>
      <c r="TT49" s="45"/>
      <c r="TU49" s="45"/>
      <c r="TV49" s="45"/>
      <c r="TW49" s="45"/>
      <c r="TX49" s="45"/>
      <c r="TY49" s="45"/>
      <c r="TZ49" s="45"/>
      <c r="UA49" s="45"/>
      <c r="UB49" s="45"/>
      <c r="UC49" s="45"/>
      <c r="UD49" s="45"/>
      <c r="UE49" s="45"/>
    </row>
    <row r="50" spans="1:551" x14ac:dyDescent="0.2">
      <c r="A50" t="s">
        <v>64</v>
      </c>
      <c r="B50" s="44">
        <v>57.59</v>
      </c>
      <c r="C50" s="44">
        <v>1842.8799999999992</v>
      </c>
      <c r="D50" s="45">
        <v>32</v>
      </c>
      <c r="E50" s="48">
        <v>324</v>
      </c>
      <c r="F50" s="44">
        <v>1</v>
      </c>
      <c r="G50" s="45">
        <f t="shared" si="1"/>
        <v>10368</v>
      </c>
      <c r="H50" s="45">
        <f t="shared" si="14"/>
        <v>8296.2681892040528</v>
      </c>
      <c r="I50" s="47">
        <v>4.0595784212929031E-2</v>
      </c>
      <c r="J50" s="45">
        <f t="shared" si="2"/>
        <v>336.79351318151521</v>
      </c>
      <c r="K50" s="44">
        <f t="shared" si="3"/>
        <v>10.52479728692235</v>
      </c>
      <c r="L50" s="44">
        <f t="shared" si="4"/>
        <v>47.065202713077653</v>
      </c>
      <c r="M50" s="44">
        <f t="shared" si="15"/>
        <v>6.7303239879701042</v>
      </c>
      <c r="N50" s="44">
        <f t="shared" si="16"/>
        <v>64.319999999999993</v>
      </c>
      <c r="O50" s="45">
        <f t="shared" si="17"/>
        <v>2058.2399999999998</v>
      </c>
      <c r="P50" s="45"/>
      <c r="Q50" s="44">
        <f t="shared" si="18"/>
        <v>6.1184763527000952</v>
      </c>
      <c r="R50" s="46">
        <f t="shared" si="23"/>
        <v>63.71</v>
      </c>
      <c r="S50" s="45">
        <f t="shared" si="19"/>
        <v>2038.72</v>
      </c>
      <c r="T50" s="45"/>
      <c r="U50" s="44">
        <f t="shared" si="20"/>
        <v>0.29067424962606908</v>
      </c>
      <c r="V50" s="44">
        <f t="shared" si="21"/>
        <v>0.2981580158232322</v>
      </c>
      <c r="W50" s="44">
        <f t="shared" si="22"/>
        <v>64.010000000000005</v>
      </c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5"/>
      <c r="LE50" s="45"/>
      <c r="LF50" s="45"/>
      <c r="LG50" s="45"/>
      <c r="LH50" s="45"/>
      <c r="LI50" s="45"/>
      <c r="LJ50" s="45"/>
      <c r="LK50" s="45"/>
      <c r="LL50" s="45"/>
      <c r="LM50" s="45"/>
      <c r="LN50" s="45"/>
      <c r="LO50" s="45"/>
      <c r="LP50" s="45"/>
      <c r="LQ50" s="45"/>
      <c r="LR50" s="45"/>
      <c r="LS50" s="45"/>
      <c r="LT50" s="45"/>
      <c r="LU50" s="45"/>
      <c r="LV50" s="45"/>
      <c r="LW50" s="45"/>
      <c r="LX50" s="45"/>
      <c r="LY50" s="45"/>
      <c r="LZ50" s="45"/>
      <c r="MA50" s="45"/>
      <c r="MB50" s="45"/>
      <c r="MC50" s="45"/>
      <c r="MD50" s="45"/>
      <c r="ME50" s="45"/>
      <c r="MF50" s="45"/>
      <c r="MG50" s="45"/>
      <c r="MH50" s="45"/>
      <c r="MI50" s="45"/>
      <c r="MJ50" s="45"/>
      <c r="MK50" s="45"/>
      <c r="ML50" s="45"/>
      <c r="MM50" s="45"/>
      <c r="MN50" s="45"/>
      <c r="MO50" s="45"/>
      <c r="MP50" s="45"/>
      <c r="MQ50" s="45"/>
      <c r="MR50" s="45"/>
      <c r="MS50" s="45"/>
      <c r="MT50" s="45"/>
      <c r="MU50" s="45"/>
      <c r="MV50" s="45"/>
      <c r="MW50" s="45"/>
      <c r="MX50" s="45"/>
      <c r="MY50" s="45"/>
      <c r="MZ50" s="45"/>
      <c r="NA50" s="45"/>
      <c r="NB50" s="45"/>
      <c r="NC50" s="45"/>
      <c r="ND50" s="45"/>
      <c r="NE50" s="45"/>
      <c r="NF50" s="45"/>
      <c r="NG50" s="45"/>
      <c r="NH50" s="45"/>
      <c r="NI50" s="45"/>
      <c r="NJ50" s="45"/>
      <c r="NK50" s="45"/>
      <c r="NL50" s="45"/>
      <c r="NM50" s="45"/>
      <c r="NN50" s="45"/>
      <c r="NO50" s="45"/>
      <c r="NP50" s="45"/>
      <c r="NQ50" s="45"/>
      <c r="NR50" s="45"/>
      <c r="NS50" s="45"/>
      <c r="NT50" s="45"/>
      <c r="NU50" s="45"/>
      <c r="NV50" s="45"/>
      <c r="NW50" s="45"/>
      <c r="NX50" s="45"/>
      <c r="NY50" s="45"/>
      <c r="NZ50" s="45"/>
      <c r="OA50" s="45"/>
      <c r="OB50" s="45"/>
      <c r="OC50" s="45"/>
      <c r="OD50" s="45"/>
      <c r="OE50" s="45"/>
      <c r="OF50" s="45"/>
      <c r="OG50" s="45"/>
      <c r="OH50" s="45"/>
      <c r="OI50" s="45"/>
      <c r="OJ50" s="45"/>
      <c r="OK50" s="45"/>
      <c r="OL50" s="45"/>
      <c r="OM50" s="45"/>
      <c r="ON50" s="45"/>
      <c r="OO50" s="45"/>
      <c r="OP50" s="45"/>
      <c r="OQ50" s="45"/>
      <c r="OR50" s="45"/>
      <c r="OS50" s="45"/>
      <c r="OT50" s="45"/>
      <c r="OU50" s="45"/>
      <c r="OV50" s="45"/>
      <c r="OW50" s="45"/>
      <c r="OX50" s="45"/>
      <c r="OY50" s="45"/>
      <c r="OZ50" s="45"/>
      <c r="PA50" s="45"/>
      <c r="PB50" s="45"/>
      <c r="PC50" s="45"/>
      <c r="PD50" s="45"/>
      <c r="PE50" s="45"/>
      <c r="PF50" s="45"/>
      <c r="PG50" s="45"/>
      <c r="PH50" s="45"/>
      <c r="PI50" s="45"/>
      <c r="PJ50" s="45"/>
      <c r="PK50" s="45"/>
      <c r="PL50" s="45"/>
      <c r="PM50" s="45"/>
      <c r="PN50" s="45"/>
      <c r="PO50" s="45"/>
      <c r="PP50" s="45"/>
      <c r="PQ50" s="45"/>
      <c r="PR50" s="45"/>
      <c r="PS50" s="45"/>
      <c r="PT50" s="45"/>
      <c r="PU50" s="45"/>
      <c r="PV50" s="45"/>
      <c r="PW50" s="45"/>
      <c r="PX50" s="45"/>
      <c r="PY50" s="45"/>
      <c r="PZ50" s="45"/>
      <c r="QA50" s="45"/>
      <c r="QB50" s="45"/>
      <c r="QC50" s="45"/>
      <c r="QD50" s="45"/>
      <c r="QE50" s="45"/>
      <c r="QF50" s="45"/>
      <c r="QG50" s="45"/>
      <c r="QH50" s="45"/>
      <c r="QI50" s="45"/>
      <c r="QJ50" s="45"/>
      <c r="QK50" s="45"/>
      <c r="QL50" s="45"/>
      <c r="QM50" s="45"/>
      <c r="QN50" s="45"/>
      <c r="QO50" s="45"/>
      <c r="QP50" s="45"/>
      <c r="QQ50" s="45"/>
      <c r="QR50" s="45"/>
      <c r="QS50" s="45"/>
      <c r="QT50" s="45"/>
      <c r="QU50" s="45"/>
      <c r="QV50" s="45"/>
      <c r="QW50" s="45"/>
      <c r="QX50" s="45"/>
      <c r="QY50" s="45"/>
      <c r="QZ50" s="45"/>
      <c r="RA50" s="45"/>
      <c r="RB50" s="45"/>
      <c r="RC50" s="45"/>
      <c r="RD50" s="45"/>
      <c r="RE50" s="45"/>
      <c r="RF50" s="45"/>
      <c r="RG50" s="45"/>
      <c r="RH50" s="45"/>
      <c r="RI50" s="45"/>
      <c r="RJ50" s="45"/>
      <c r="RK50" s="45"/>
      <c r="RL50" s="45"/>
      <c r="RM50" s="45"/>
      <c r="RN50" s="45"/>
      <c r="RO50" s="45"/>
      <c r="RP50" s="45"/>
      <c r="RQ50" s="45"/>
      <c r="RR50" s="45"/>
      <c r="RS50" s="45"/>
      <c r="RT50" s="45"/>
      <c r="RU50" s="45"/>
      <c r="RV50" s="45"/>
      <c r="RW50" s="45"/>
      <c r="RX50" s="45"/>
      <c r="RY50" s="45"/>
      <c r="RZ50" s="45"/>
      <c r="SA50" s="45"/>
      <c r="SB50" s="45"/>
      <c r="SC50" s="45"/>
      <c r="SD50" s="45"/>
      <c r="SE50" s="45"/>
      <c r="SF50" s="45"/>
      <c r="SG50" s="45"/>
      <c r="SH50" s="45"/>
      <c r="SI50" s="45"/>
      <c r="SJ50" s="45"/>
      <c r="SK50" s="45"/>
      <c r="SL50" s="45"/>
      <c r="SM50" s="45"/>
      <c r="SN50" s="45"/>
      <c r="SO50" s="45"/>
      <c r="SP50" s="45"/>
      <c r="SQ50" s="45"/>
      <c r="SR50" s="45"/>
      <c r="SS50" s="45"/>
      <c r="ST50" s="45"/>
      <c r="SU50" s="45"/>
      <c r="SV50" s="45"/>
      <c r="SW50" s="45"/>
      <c r="SX50" s="45"/>
      <c r="SY50" s="45"/>
      <c r="SZ50" s="45"/>
      <c r="TA50" s="45"/>
      <c r="TB50" s="45"/>
      <c r="TC50" s="45"/>
      <c r="TD50" s="45"/>
      <c r="TE50" s="45"/>
      <c r="TF50" s="45"/>
      <c r="TG50" s="45"/>
      <c r="TH50" s="45"/>
      <c r="TI50" s="45"/>
      <c r="TJ50" s="45"/>
      <c r="TK50" s="45"/>
      <c r="TL50" s="45"/>
      <c r="TM50" s="45"/>
      <c r="TN50" s="45"/>
      <c r="TO50" s="45"/>
      <c r="TP50" s="45"/>
      <c r="TQ50" s="45"/>
      <c r="TR50" s="45"/>
      <c r="TS50" s="45"/>
      <c r="TT50" s="45"/>
      <c r="TU50" s="45"/>
      <c r="TV50" s="45"/>
      <c r="TW50" s="45"/>
      <c r="TX50" s="45"/>
      <c r="TY50" s="45"/>
      <c r="TZ50" s="45"/>
      <c r="UA50" s="45"/>
      <c r="UB50" s="45"/>
      <c r="UC50" s="45"/>
      <c r="UD50" s="45"/>
      <c r="UE50" s="45"/>
    </row>
    <row r="51" spans="1:551" x14ac:dyDescent="0.2">
      <c r="A51" t="s">
        <v>65</v>
      </c>
      <c r="B51" s="44">
        <v>50.88</v>
      </c>
      <c r="C51" s="44">
        <v>762.32</v>
      </c>
      <c r="D51" s="45">
        <v>14.982704402515722</v>
      </c>
      <c r="E51" s="48"/>
      <c r="F51" s="44"/>
      <c r="G51" s="45">
        <f t="shared" si="1"/>
        <v>0</v>
      </c>
      <c r="H51" s="45">
        <f t="shared" si="14"/>
        <v>0</v>
      </c>
      <c r="I51" s="47">
        <v>4.0595784212929031E-2</v>
      </c>
      <c r="J51" s="45">
        <f t="shared" si="2"/>
        <v>0</v>
      </c>
      <c r="K51" s="44">
        <f t="shared" si="3"/>
        <v>0</v>
      </c>
      <c r="L51" s="44">
        <f t="shared" si="4"/>
        <v>50.88</v>
      </c>
      <c r="M51" s="44">
        <f t="shared" si="15"/>
        <v>7.2758399999999996</v>
      </c>
      <c r="N51" s="44">
        <v>58.12</v>
      </c>
      <c r="O51" s="45">
        <f t="shared" si="17"/>
        <v>870.79477987421376</v>
      </c>
      <c r="P51" s="45"/>
      <c r="Q51" s="44">
        <f t="shared" si="18"/>
        <v>6.6144000000000007</v>
      </c>
      <c r="R51" s="46">
        <f t="shared" si="23"/>
        <v>57.49</v>
      </c>
      <c r="S51" s="45">
        <f t="shared" si="19"/>
        <v>861.3556761006289</v>
      </c>
      <c r="T51" s="45"/>
      <c r="U51" s="44">
        <f t="shared" si="20"/>
        <v>0</v>
      </c>
      <c r="V51" s="44">
        <f t="shared" si="21"/>
        <v>0</v>
      </c>
      <c r="W51" s="44">
        <f t="shared" si="22"/>
        <v>57.49</v>
      </c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  <c r="QU51" s="45"/>
      <c r="QV51" s="45"/>
      <c r="QW51" s="45"/>
      <c r="QX51" s="45"/>
      <c r="QY51" s="45"/>
      <c r="QZ51" s="45"/>
      <c r="RA51" s="45"/>
      <c r="RB51" s="45"/>
      <c r="RC51" s="45"/>
      <c r="RD51" s="45"/>
      <c r="RE51" s="45"/>
      <c r="RF51" s="45"/>
      <c r="RG51" s="45"/>
      <c r="RH51" s="45"/>
      <c r="RI51" s="45"/>
      <c r="RJ51" s="45"/>
      <c r="RK51" s="45"/>
      <c r="RL51" s="45"/>
      <c r="RM51" s="45"/>
      <c r="RN51" s="45"/>
      <c r="RO51" s="45"/>
      <c r="RP51" s="45"/>
      <c r="RQ51" s="45"/>
      <c r="RR51" s="45"/>
      <c r="RS51" s="45"/>
      <c r="RT51" s="45"/>
      <c r="RU51" s="45"/>
      <c r="RV51" s="45"/>
      <c r="RW51" s="45"/>
      <c r="RX51" s="45"/>
      <c r="RY51" s="45"/>
      <c r="RZ51" s="45"/>
      <c r="SA51" s="45"/>
      <c r="SB51" s="45"/>
      <c r="SC51" s="45"/>
      <c r="SD51" s="45"/>
      <c r="SE51" s="45"/>
      <c r="SF51" s="45"/>
      <c r="SG51" s="45"/>
      <c r="SH51" s="45"/>
      <c r="SI51" s="45"/>
      <c r="SJ51" s="45"/>
      <c r="SK51" s="45"/>
      <c r="SL51" s="45"/>
      <c r="SM51" s="45"/>
      <c r="SN51" s="45"/>
      <c r="SO51" s="45"/>
      <c r="SP51" s="45"/>
      <c r="SQ51" s="45"/>
      <c r="SR51" s="45"/>
      <c r="SS51" s="45"/>
      <c r="ST51" s="45"/>
      <c r="SU51" s="45"/>
      <c r="SV51" s="45"/>
      <c r="SW51" s="45"/>
      <c r="SX51" s="45"/>
      <c r="SY51" s="45"/>
      <c r="SZ51" s="45"/>
      <c r="TA51" s="45"/>
      <c r="TB51" s="45"/>
      <c r="TC51" s="45"/>
      <c r="TD51" s="45"/>
      <c r="TE51" s="45"/>
      <c r="TF51" s="45"/>
      <c r="TG51" s="45"/>
      <c r="TH51" s="45"/>
      <c r="TI51" s="45"/>
      <c r="TJ51" s="45"/>
      <c r="TK51" s="45"/>
      <c r="TL51" s="45"/>
      <c r="TM51" s="45"/>
      <c r="TN51" s="45"/>
      <c r="TO51" s="45"/>
      <c r="TP51" s="45"/>
      <c r="TQ51" s="45"/>
      <c r="TR51" s="45"/>
      <c r="TS51" s="45"/>
      <c r="TT51" s="45"/>
      <c r="TU51" s="45"/>
      <c r="TV51" s="45"/>
      <c r="TW51" s="45"/>
      <c r="TX51" s="45"/>
      <c r="TY51" s="45"/>
      <c r="TZ51" s="45"/>
      <c r="UA51" s="45"/>
      <c r="UB51" s="45"/>
      <c r="UC51" s="45"/>
      <c r="UD51" s="45"/>
      <c r="UE51" s="45"/>
    </row>
    <row r="52" spans="1:551" x14ac:dyDescent="0.2">
      <c r="A52" t="s">
        <v>66</v>
      </c>
      <c r="B52" s="44">
        <v>50.85</v>
      </c>
      <c r="C52" s="44">
        <v>762.75000000000023</v>
      </c>
      <c r="D52" s="45">
        <v>15</v>
      </c>
      <c r="E52" s="48"/>
      <c r="F52" s="44"/>
      <c r="G52" s="45">
        <f t="shared" si="1"/>
        <v>0</v>
      </c>
      <c r="H52" s="45">
        <f t="shared" si="14"/>
        <v>0</v>
      </c>
      <c r="I52" s="47">
        <v>4.0595784212929031E-2</v>
      </c>
      <c r="J52" s="45">
        <f t="shared" si="2"/>
        <v>0</v>
      </c>
      <c r="K52" s="44">
        <f t="shared" si="3"/>
        <v>0</v>
      </c>
      <c r="L52" s="44">
        <f t="shared" si="4"/>
        <v>50.85</v>
      </c>
      <c r="M52" s="44">
        <f t="shared" si="15"/>
        <v>7.2715499999999995</v>
      </c>
      <c r="N52" s="44">
        <f t="shared" si="16"/>
        <v>58.12</v>
      </c>
      <c r="O52" s="45">
        <f t="shared" si="17"/>
        <v>871.8</v>
      </c>
      <c r="P52" s="45"/>
      <c r="Q52" s="44">
        <f t="shared" si="18"/>
        <v>6.6105</v>
      </c>
      <c r="R52" s="46">
        <f t="shared" si="23"/>
        <v>57.46</v>
      </c>
      <c r="S52" s="45">
        <f t="shared" si="19"/>
        <v>861.9</v>
      </c>
      <c r="T52" s="45"/>
      <c r="U52" s="44">
        <f t="shared" si="20"/>
        <v>0</v>
      </c>
      <c r="V52" s="44">
        <f t="shared" si="21"/>
        <v>0</v>
      </c>
      <c r="W52" s="44">
        <f t="shared" si="22"/>
        <v>57.46</v>
      </c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  <c r="QU52" s="45"/>
      <c r="QV52" s="45"/>
      <c r="QW52" s="45"/>
      <c r="QX52" s="45"/>
      <c r="QY52" s="45"/>
      <c r="QZ52" s="45"/>
      <c r="RA52" s="45"/>
      <c r="RB52" s="45"/>
      <c r="RC52" s="45"/>
      <c r="RD52" s="45"/>
      <c r="RE52" s="45"/>
      <c r="RF52" s="45"/>
      <c r="RG52" s="45"/>
      <c r="RH52" s="45"/>
      <c r="RI52" s="45"/>
      <c r="RJ52" s="45"/>
      <c r="RK52" s="45"/>
      <c r="RL52" s="45"/>
      <c r="RM52" s="45"/>
      <c r="RN52" s="45"/>
      <c r="RO52" s="45"/>
      <c r="RP52" s="45"/>
      <c r="RQ52" s="45"/>
      <c r="RR52" s="45"/>
      <c r="RS52" s="45"/>
      <c r="RT52" s="45"/>
      <c r="RU52" s="45"/>
      <c r="RV52" s="45"/>
      <c r="RW52" s="45"/>
      <c r="RX52" s="45"/>
      <c r="RY52" s="45"/>
      <c r="RZ52" s="45"/>
      <c r="SA52" s="45"/>
      <c r="SB52" s="45"/>
      <c r="SC52" s="45"/>
      <c r="SD52" s="45"/>
      <c r="SE52" s="45"/>
      <c r="SF52" s="45"/>
      <c r="SG52" s="45"/>
      <c r="SH52" s="45"/>
      <c r="SI52" s="45"/>
      <c r="SJ52" s="45"/>
      <c r="SK52" s="45"/>
      <c r="SL52" s="45"/>
      <c r="SM52" s="45"/>
      <c r="SN52" s="45"/>
      <c r="SO52" s="45"/>
      <c r="SP52" s="45"/>
      <c r="SQ52" s="45"/>
      <c r="SR52" s="45"/>
      <c r="SS52" s="45"/>
      <c r="ST52" s="45"/>
      <c r="SU52" s="45"/>
      <c r="SV52" s="45"/>
      <c r="SW52" s="45"/>
      <c r="SX52" s="45"/>
      <c r="SY52" s="45"/>
      <c r="SZ52" s="45"/>
      <c r="TA52" s="45"/>
      <c r="TB52" s="45"/>
      <c r="TC52" s="45"/>
      <c r="TD52" s="45"/>
      <c r="TE52" s="45"/>
      <c r="TF52" s="45"/>
      <c r="TG52" s="45"/>
      <c r="TH52" s="45"/>
      <c r="TI52" s="45"/>
      <c r="TJ52" s="45"/>
      <c r="TK52" s="45"/>
      <c r="TL52" s="45"/>
      <c r="TM52" s="45"/>
      <c r="TN52" s="45"/>
      <c r="TO52" s="45"/>
      <c r="TP52" s="45"/>
      <c r="TQ52" s="45"/>
      <c r="TR52" s="45"/>
      <c r="TS52" s="45"/>
      <c r="TT52" s="45"/>
      <c r="TU52" s="45"/>
      <c r="TV52" s="45"/>
      <c r="TW52" s="45"/>
      <c r="TX52" s="45"/>
      <c r="TY52" s="45"/>
      <c r="TZ52" s="45"/>
      <c r="UA52" s="45"/>
      <c r="UB52" s="45"/>
      <c r="UC52" s="45"/>
      <c r="UD52" s="45"/>
      <c r="UE52" s="45"/>
    </row>
    <row r="53" spans="1:551" x14ac:dyDescent="0.2">
      <c r="A53" t="s">
        <v>67</v>
      </c>
      <c r="B53" s="44">
        <v>1.91</v>
      </c>
      <c r="C53" s="44">
        <v>382</v>
      </c>
      <c r="D53" s="45">
        <v>200</v>
      </c>
      <c r="E53" s="48"/>
      <c r="F53" s="44"/>
      <c r="G53" s="45">
        <f t="shared" si="1"/>
        <v>0</v>
      </c>
      <c r="H53" s="45">
        <f t="shared" si="14"/>
        <v>0</v>
      </c>
      <c r="I53" s="47">
        <v>4.0595784212929031E-2</v>
      </c>
      <c r="J53" s="45">
        <f t="shared" si="2"/>
        <v>0</v>
      </c>
      <c r="K53" s="44">
        <f t="shared" si="3"/>
        <v>0</v>
      </c>
      <c r="L53" s="44">
        <f t="shared" si="4"/>
        <v>1.91</v>
      </c>
      <c r="M53" s="44">
        <f t="shared" si="15"/>
        <v>0.27312999999999998</v>
      </c>
      <c r="N53" s="44">
        <f t="shared" si="16"/>
        <v>2.1800000000000002</v>
      </c>
      <c r="O53" s="45">
        <f t="shared" si="17"/>
        <v>436.00000000000006</v>
      </c>
      <c r="P53" s="45"/>
      <c r="Q53" s="44">
        <f t="shared" si="18"/>
        <v>0.24829999999999999</v>
      </c>
      <c r="R53" s="46">
        <f t="shared" si="23"/>
        <v>2.16</v>
      </c>
      <c r="S53" s="45">
        <f t="shared" si="19"/>
        <v>432</v>
      </c>
      <c r="T53" s="45"/>
      <c r="U53" s="44">
        <f t="shared" si="20"/>
        <v>0</v>
      </c>
      <c r="V53" s="44">
        <f t="shared" si="21"/>
        <v>0</v>
      </c>
      <c r="W53" s="44">
        <f t="shared" si="22"/>
        <v>2.16</v>
      </c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5"/>
      <c r="LE53" s="45"/>
      <c r="LF53" s="45"/>
      <c r="LG53" s="45"/>
      <c r="LH53" s="45"/>
      <c r="LI53" s="45"/>
      <c r="LJ53" s="45"/>
      <c r="LK53" s="45"/>
      <c r="LL53" s="45"/>
      <c r="LM53" s="45"/>
      <c r="LN53" s="45"/>
      <c r="LO53" s="45"/>
      <c r="LP53" s="45"/>
      <c r="LQ53" s="45"/>
      <c r="LR53" s="45"/>
      <c r="LS53" s="45"/>
      <c r="LT53" s="45"/>
      <c r="LU53" s="45"/>
      <c r="LV53" s="45"/>
      <c r="LW53" s="45"/>
      <c r="LX53" s="45"/>
      <c r="LY53" s="45"/>
      <c r="LZ53" s="45"/>
      <c r="MA53" s="45"/>
      <c r="MB53" s="45"/>
      <c r="MC53" s="45"/>
      <c r="MD53" s="45"/>
      <c r="ME53" s="45"/>
      <c r="MF53" s="45"/>
      <c r="MG53" s="45"/>
      <c r="MH53" s="45"/>
      <c r="MI53" s="45"/>
      <c r="MJ53" s="45"/>
      <c r="MK53" s="45"/>
      <c r="ML53" s="45"/>
      <c r="MM53" s="45"/>
      <c r="MN53" s="45"/>
      <c r="MO53" s="45"/>
      <c r="MP53" s="45"/>
      <c r="MQ53" s="45"/>
      <c r="MR53" s="45"/>
      <c r="MS53" s="45"/>
      <c r="MT53" s="45"/>
      <c r="MU53" s="45"/>
      <c r="MV53" s="45"/>
      <c r="MW53" s="45"/>
      <c r="MX53" s="45"/>
      <c r="MY53" s="45"/>
      <c r="MZ53" s="45"/>
      <c r="NA53" s="45"/>
      <c r="NB53" s="45"/>
      <c r="NC53" s="45"/>
      <c r="ND53" s="45"/>
      <c r="NE53" s="45"/>
      <c r="NF53" s="45"/>
      <c r="NG53" s="45"/>
      <c r="NH53" s="45"/>
      <c r="NI53" s="45"/>
      <c r="NJ53" s="45"/>
      <c r="NK53" s="45"/>
      <c r="NL53" s="45"/>
      <c r="NM53" s="45"/>
      <c r="NN53" s="45"/>
      <c r="NO53" s="45"/>
      <c r="NP53" s="45"/>
      <c r="NQ53" s="45"/>
      <c r="NR53" s="45"/>
      <c r="NS53" s="45"/>
      <c r="NT53" s="45"/>
      <c r="NU53" s="45"/>
      <c r="NV53" s="45"/>
      <c r="NW53" s="45"/>
      <c r="NX53" s="45"/>
      <c r="NY53" s="45"/>
      <c r="NZ53" s="45"/>
      <c r="OA53" s="45"/>
      <c r="OB53" s="45"/>
      <c r="OC53" s="45"/>
      <c r="OD53" s="45"/>
      <c r="OE53" s="45"/>
      <c r="OF53" s="45"/>
      <c r="OG53" s="45"/>
      <c r="OH53" s="45"/>
      <c r="OI53" s="45"/>
      <c r="OJ53" s="45"/>
      <c r="OK53" s="45"/>
      <c r="OL53" s="45"/>
      <c r="OM53" s="45"/>
      <c r="ON53" s="45"/>
      <c r="OO53" s="45"/>
      <c r="OP53" s="45"/>
      <c r="OQ53" s="45"/>
      <c r="OR53" s="45"/>
      <c r="OS53" s="45"/>
      <c r="OT53" s="45"/>
      <c r="OU53" s="45"/>
      <c r="OV53" s="45"/>
      <c r="OW53" s="45"/>
      <c r="OX53" s="45"/>
      <c r="OY53" s="45"/>
      <c r="OZ53" s="45"/>
      <c r="PA53" s="45"/>
      <c r="PB53" s="45"/>
      <c r="PC53" s="45"/>
      <c r="PD53" s="45"/>
      <c r="PE53" s="45"/>
      <c r="PF53" s="45"/>
      <c r="PG53" s="45"/>
      <c r="PH53" s="45"/>
      <c r="PI53" s="45"/>
      <c r="PJ53" s="45"/>
      <c r="PK53" s="45"/>
      <c r="PL53" s="45"/>
      <c r="PM53" s="45"/>
      <c r="PN53" s="45"/>
      <c r="PO53" s="45"/>
      <c r="PP53" s="45"/>
      <c r="PQ53" s="45"/>
      <c r="PR53" s="45"/>
      <c r="PS53" s="45"/>
      <c r="PT53" s="45"/>
      <c r="PU53" s="45"/>
      <c r="PV53" s="45"/>
      <c r="PW53" s="45"/>
      <c r="PX53" s="45"/>
      <c r="PY53" s="45"/>
      <c r="PZ53" s="45"/>
      <c r="QA53" s="45"/>
      <c r="QB53" s="45"/>
      <c r="QC53" s="45"/>
      <c r="QD53" s="45"/>
      <c r="QE53" s="45"/>
      <c r="QF53" s="45"/>
      <c r="QG53" s="45"/>
      <c r="QH53" s="45"/>
      <c r="QI53" s="45"/>
      <c r="QJ53" s="45"/>
      <c r="QK53" s="45"/>
      <c r="QL53" s="45"/>
      <c r="QM53" s="45"/>
      <c r="QN53" s="45"/>
      <c r="QO53" s="45"/>
      <c r="QP53" s="45"/>
      <c r="QQ53" s="45"/>
      <c r="QR53" s="45"/>
      <c r="QS53" s="45"/>
      <c r="QT53" s="45"/>
      <c r="QU53" s="45"/>
      <c r="QV53" s="45"/>
      <c r="QW53" s="45"/>
      <c r="QX53" s="45"/>
      <c r="QY53" s="45"/>
      <c r="QZ53" s="45"/>
      <c r="RA53" s="45"/>
      <c r="RB53" s="45"/>
      <c r="RC53" s="45"/>
      <c r="RD53" s="45"/>
      <c r="RE53" s="45"/>
      <c r="RF53" s="45"/>
      <c r="RG53" s="45"/>
      <c r="RH53" s="45"/>
      <c r="RI53" s="45"/>
      <c r="RJ53" s="45"/>
      <c r="RK53" s="45"/>
      <c r="RL53" s="45"/>
      <c r="RM53" s="45"/>
      <c r="RN53" s="45"/>
      <c r="RO53" s="45"/>
      <c r="RP53" s="45"/>
      <c r="RQ53" s="45"/>
      <c r="RR53" s="45"/>
      <c r="RS53" s="45"/>
      <c r="RT53" s="45"/>
      <c r="RU53" s="45"/>
      <c r="RV53" s="45"/>
      <c r="RW53" s="45"/>
      <c r="RX53" s="45"/>
      <c r="RY53" s="45"/>
      <c r="RZ53" s="45"/>
      <c r="SA53" s="45"/>
      <c r="SB53" s="45"/>
      <c r="SC53" s="45"/>
      <c r="SD53" s="45"/>
      <c r="SE53" s="45"/>
      <c r="SF53" s="45"/>
      <c r="SG53" s="45"/>
      <c r="SH53" s="45"/>
      <c r="SI53" s="45"/>
      <c r="SJ53" s="45"/>
      <c r="SK53" s="45"/>
      <c r="SL53" s="45"/>
      <c r="SM53" s="45"/>
      <c r="SN53" s="45"/>
      <c r="SO53" s="45"/>
      <c r="SP53" s="45"/>
      <c r="SQ53" s="45"/>
      <c r="SR53" s="45"/>
      <c r="SS53" s="45"/>
      <c r="ST53" s="45"/>
      <c r="SU53" s="45"/>
      <c r="SV53" s="45"/>
      <c r="SW53" s="45"/>
      <c r="SX53" s="45"/>
      <c r="SY53" s="45"/>
      <c r="SZ53" s="45"/>
      <c r="TA53" s="45"/>
      <c r="TB53" s="45"/>
      <c r="TC53" s="45"/>
      <c r="TD53" s="45"/>
      <c r="TE53" s="45"/>
      <c r="TF53" s="45"/>
      <c r="TG53" s="45"/>
      <c r="TH53" s="45"/>
      <c r="TI53" s="45"/>
      <c r="TJ53" s="45"/>
      <c r="TK53" s="45"/>
      <c r="TL53" s="45"/>
      <c r="TM53" s="45"/>
      <c r="TN53" s="45"/>
      <c r="TO53" s="45"/>
      <c r="TP53" s="45"/>
      <c r="TQ53" s="45"/>
      <c r="TR53" s="45"/>
      <c r="TS53" s="45"/>
      <c r="TT53" s="45"/>
      <c r="TU53" s="45"/>
      <c r="TV53" s="45"/>
      <c r="TW53" s="45"/>
      <c r="TX53" s="45"/>
      <c r="TY53" s="45"/>
      <c r="TZ53" s="45"/>
      <c r="UA53" s="45"/>
      <c r="UB53" s="45"/>
      <c r="UC53" s="45"/>
      <c r="UD53" s="45"/>
      <c r="UE53" s="45"/>
    </row>
    <row r="54" spans="1:551" x14ac:dyDescent="0.2">
      <c r="A54" s="49" t="s">
        <v>68</v>
      </c>
      <c r="B54" s="50">
        <v>155.62</v>
      </c>
      <c r="C54" s="50">
        <v>40422.300000000003</v>
      </c>
      <c r="D54" s="52">
        <v>259.7500321295463</v>
      </c>
      <c r="E54" s="51">
        <v>324</v>
      </c>
      <c r="F54" s="50">
        <v>4.333333333333333</v>
      </c>
      <c r="G54" s="52">
        <f t="shared" si="1"/>
        <v>364689.04510988295</v>
      </c>
      <c r="H54" s="52">
        <f t="shared" si="14"/>
        <v>291816.94867827196</v>
      </c>
      <c r="I54" s="53">
        <v>4.0595784212929031E-2</v>
      </c>
      <c r="J54" s="52">
        <f t="shared" si="2"/>
        <v>11846.537878218514</v>
      </c>
      <c r="K54" s="50">
        <f t="shared" si="3"/>
        <v>45.607454909996846</v>
      </c>
      <c r="L54" s="50">
        <f t="shared" si="4"/>
        <v>110.01254509000316</v>
      </c>
      <c r="M54" s="50">
        <f t="shared" si="15"/>
        <v>15.73179394787045</v>
      </c>
      <c r="N54" s="50">
        <f t="shared" si="16"/>
        <v>171.35</v>
      </c>
      <c r="O54" s="52">
        <f t="shared" si="17"/>
        <v>44508.168005397754</v>
      </c>
      <c r="P54" s="50">
        <f>ROUND(N54/4.33,2)</f>
        <v>39.57</v>
      </c>
      <c r="Q54" s="44">
        <f t="shared" si="18"/>
        <v>14.301630861700412</v>
      </c>
      <c r="R54" s="46">
        <f t="shared" si="23"/>
        <v>169.92</v>
      </c>
      <c r="S54" s="45">
        <f t="shared" si="19"/>
        <v>44136.7254594525</v>
      </c>
      <c r="T54" s="55"/>
      <c r="U54" s="44">
        <f t="shared" si="20"/>
        <v>1.259588415046299</v>
      </c>
      <c r="V54" s="44">
        <f t="shared" si="21"/>
        <v>1.2920180685673393</v>
      </c>
      <c r="W54" s="44">
        <f t="shared" si="22"/>
        <v>171.21</v>
      </c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  <c r="QU54" s="45"/>
      <c r="QV54" s="45"/>
      <c r="QW54" s="45"/>
      <c r="QX54" s="45"/>
      <c r="QY54" s="45"/>
      <c r="QZ54" s="45"/>
      <c r="RA54" s="45"/>
      <c r="RB54" s="45"/>
      <c r="RC54" s="45"/>
      <c r="RD54" s="45"/>
      <c r="RE54" s="45"/>
      <c r="RF54" s="45"/>
      <c r="RG54" s="45"/>
      <c r="RH54" s="45"/>
      <c r="RI54" s="45"/>
      <c r="RJ54" s="45"/>
      <c r="RK54" s="45"/>
      <c r="RL54" s="45"/>
      <c r="RM54" s="45"/>
      <c r="RN54" s="45"/>
      <c r="RO54" s="45"/>
      <c r="RP54" s="45"/>
      <c r="RQ54" s="45"/>
      <c r="RR54" s="45"/>
      <c r="RS54" s="45"/>
      <c r="RT54" s="45"/>
      <c r="RU54" s="45"/>
      <c r="RV54" s="45"/>
      <c r="RW54" s="45"/>
      <c r="RX54" s="45"/>
      <c r="RY54" s="45"/>
      <c r="RZ54" s="45"/>
      <c r="SA54" s="45"/>
      <c r="SB54" s="45"/>
      <c r="SC54" s="45"/>
      <c r="SD54" s="45"/>
      <c r="SE54" s="45"/>
      <c r="SF54" s="45"/>
      <c r="SG54" s="45"/>
      <c r="SH54" s="45"/>
      <c r="SI54" s="45"/>
      <c r="SJ54" s="45"/>
      <c r="SK54" s="45"/>
      <c r="SL54" s="45"/>
      <c r="SM54" s="45"/>
      <c r="SN54" s="45"/>
      <c r="SO54" s="45"/>
      <c r="SP54" s="45"/>
      <c r="SQ54" s="45"/>
      <c r="SR54" s="45"/>
      <c r="SS54" s="45"/>
      <c r="ST54" s="45"/>
      <c r="SU54" s="45"/>
      <c r="SV54" s="45"/>
      <c r="SW54" s="45"/>
      <c r="SX54" s="45"/>
      <c r="SY54" s="45"/>
      <c r="SZ54" s="45"/>
      <c r="TA54" s="45"/>
      <c r="TB54" s="45"/>
      <c r="TC54" s="45"/>
      <c r="TD54" s="45"/>
      <c r="TE54" s="45"/>
      <c r="TF54" s="45"/>
      <c r="TG54" s="45"/>
      <c r="TH54" s="45"/>
      <c r="TI54" s="45"/>
      <c r="TJ54" s="45"/>
      <c r="TK54" s="45"/>
      <c r="TL54" s="45"/>
      <c r="TM54" s="45"/>
      <c r="TN54" s="45"/>
      <c r="TO54" s="45"/>
      <c r="TP54" s="45"/>
      <c r="TQ54" s="45"/>
      <c r="TR54" s="45"/>
      <c r="TS54" s="45"/>
      <c r="TT54" s="45"/>
      <c r="TU54" s="45"/>
      <c r="TV54" s="45"/>
      <c r="TW54" s="45"/>
      <c r="TX54" s="45"/>
      <c r="TY54" s="45"/>
      <c r="TZ54" s="45"/>
      <c r="UA54" s="45"/>
      <c r="UB54" s="45"/>
      <c r="UC54" s="45"/>
      <c r="UD54" s="45"/>
      <c r="UE54" s="45"/>
    </row>
    <row r="55" spans="1:551" x14ac:dyDescent="0.2">
      <c r="A55" t="s">
        <v>69</v>
      </c>
      <c r="B55" s="44">
        <v>196.63</v>
      </c>
      <c r="C55" s="44">
        <v>33741.700000000012</v>
      </c>
      <c r="D55" s="45">
        <v>171.59995931444845</v>
      </c>
      <c r="E55" s="48">
        <v>473</v>
      </c>
      <c r="F55" s="44">
        <v>4.333333333333333</v>
      </c>
      <c r="G55" s="45">
        <f t="shared" si="1"/>
        <v>351722.71660818113</v>
      </c>
      <c r="H55" s="45">
        <f t="shared" si="14"/>
        <v>281441.54950008536</v>
      </c>
      <c r="I55" s="47">
        <v>4.0595784212929031E-2</v>
      </c>
      <c r="J55" s="45">
        <f t="shared" si="2"/>
        <v>11425.340412057849</v>
      </c>
      <c r="K55" s="44">
        <f t="shared" si="3"/>
        <v>66.581253618606496</v>
      </c>
      <c r="L55" s="44">
        <f t="shared" si="4"/>
        <v>130.0487463813935</v>
      </c>
      <c r="M55" s="44">
        <f t="shared" si="15"/>
        <v>18.596970732539269</v>
      </c>
      <c r="N55" s="44">
        <f t="shared" si="16"/>
        <v>215.23</v>
      </c>
      <c r="O55" s="45">
        <f t="shared" si="17"/>
        <v>36933.459243248741</v>
      </c>
      <c r="P55" s="44">
        <f>+N55/4.33</f>
        <v>49.706697459584291</v>
      </c>
      <c r="Q55" s="44">
        <f t="shared" si="18"/>
        <v>16.906337029581156</v>
      </c>
      <c r="R55" s="46">
        <f t="shared" si="23"/>
        <v>213.54</v>
      </c>
      <c r="S55" s="45">
        <f t="shared" si="19"/>
        <v>36643.455312007325</v>
      </c>
      <c r="T55" s="44">
        <f>ROUND(R55/4.33,2)</f>
        <v>49.32</v>
      </c>
      <c r="U55" s="44">
        <f t="shared" si="20"/>
        <v>1.8388435812249984</v>
      </c>
      <c r="V55" s="44">
        <f t="shared" si="21"/>
        <v>1.8861868717047885</v>
      </c>
      <c r="W55" s="44">
        <f t="shared" si="22"/>
        <v>215.43</v>
      </c>
      <c r="X55" s="44">
        <f>ROUND(W55/4.33,2)</f>
        <v>49.75</v>
      </c>
      <c r="Y55" s="44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5"/>
      <c r="LE55" s="45"/>
      <c r="LF55" s="45"/>
      <c r="LG55" s="45"/>
      <c r="LH55" s="45"/>
      <c r="LI55" s="45"/>
      <c r="LJ55" s="45"/>
      <c r="LK55" s="45"/>
      <c r="LL55" s="45"/>
      <c r="LM55" s="45"/>
      <c r="LN55" s="45"/>
      <c r="LO55" s="45"/>
      <c r="LP55" s="45"/>
      <c r="LQ55" s="45"/>
      <c r="LR55" s="45"/>
      <c r="LS55" s="45"/>
      <c r="LT55" s="45"/>
      <c r="LU55" s="45"/>
      <c r="LV55" s="45"/>
      <c r="LW55" s="45"/>
      <c r="LX55" s="45"/>
      <c r="LY55" s="45"/>
      <c r="LZ55" s="45"/>
      <c r="MA55" s="45"/>
      <c r="MB55" s="45"/>
      <c r="MC55" s="45"/>
      <c r="MD55" s="45"/>
      <c r="ME55" s="45"/>
      <c r="MF55" s="45"/>
      <c r="MG55" s="45"/>
      <c r="MH55" s="45"/>
      <c r="MI55" s="45"/>
      <c r="MJ55" s="45"/>
      <c r="MK55" s="45"/>
      <c r="ML55" s="45"/>
      <c r="MM55" s="45"/>
      <c r="MN55" s="45"/>
      <c r="MO55" s="45"/>
      <c r="MP55" s="45"/>
      <c r="MQ55" s="45"/>
      <c r="MR55" s="45"/>
      <c r="MS55" s="45"/>
      <c r="MT55" s="45"/>
      <c r="MU55" s="45"/>
      <c r="MV55" s="45"/>
      <c r="MW55" s="45"/>
      <c r="MX55" s="45"/>
      <c r="MY55" s="45"/>
      <c r="MZ55" s="45"/>
      <c r="NA55" s="45"/>
      <c r="NB55" s="45"/>
      <c r="NC55" s="45"/>
      <c r="ND55" s="45"/>
      <c r="NE55" s="45"/>
      <c r="NF55" s="45"/>
      <c r="NG55" s="45"/>
      <c r="NH55" s="45"/>
      <c r="NI55" s="45"/>
      <c r="NJ55" s="45"/>
      <c r="NK55" s="45"/>
      <c r="NL55" s="45"/>
      <c r="NM55" s="45"/>
      <c r="NN55" s="45"/>
      <c r="NO55" s="45"/>
      <c r="NP55" s="45"/>
      <c r="NQ55" s="45"/>
      <c r="NR55" s="45"/>
      <c r="NS55" s="45"/>
      <c r="NT55" s="45"/>
      <c r="NU55" s="45"/>
      <c r="NV55" s="45"/>
      <c r="NW55" s="45"/>
      <c r="NX55" s="45"/>
      <c r="NY55" s="45"/>
      <c r="NZ55" s="45"/>
      <c r="OA55" s="45"/>
      <c r="OB55" s="45"/>
      <c r="OC55" s="45"/>
      <c r="OD55" s="45"/>
      <c r="OE55" s="45"/>
      <c r="OF55" s="45"/>
      <c r="OG55" s="45"/>
      <c r="OH55" s="45"/>
      <c r="OI55" s="45"/>
      <c r="OJ55" s="45"/>
      <c r="OK55" s="45"/>
      <c r="OL55" s="45"/>
      <c r="OM55" s="45"/>
      <c r="ON55" s="45"/>
      <c r="OO55" s="45"/>
      <c r="OP55" s="45"/>
      <c r="OQ55" s="45"/>
      <c r="OR55" s="45"/>
      <c r="OS55" s="45"/>
      <c r="OT55" s="45"/>
      <c r="OU55" s="45"/>
      <c r="OV55" s="45"/>
      <c r="OW55" s="45"/>
      <c r="OX55" s="45"/>
      <c r="OY55" s="45"/>
      <c r="OZ55" s="45"/>
      <c r="PA55" s="45"/>
      <c r="PB55" s="45"/>
      <c r="PC55" s="45"/>
      <c r="PD55" s="45"/>
      <c r="PE55" s="45"/>
      <c r="PF55" s="45"/>
      <c r="PG55" s="45"/>
      <c r="PH55" s="45"/>
      <c r="PI55" s="45"/>
      <c r="PJ55" s="45"/>
      <c r="PK55" s="45"/>
      <c r="PL55" s="45"/>
      <c r="PM55" s="45"/>
      <c r="PN55" s="45"/>
      <c r="PO55" s="45"/>
      <c r="PP55" s="45"/>
      <c r="PQ55" s="45"/>
      <c r="PR55" s="45"/>
      <c r="PS55" s="45"/>
      <c r="PT55" s="45"/>
      <c r="PU55" s="45"/>
      <c r="PV55" s="45"/>
      <c r="PW55" s="45"/>
      <c r="PX55" s="45"/>
      <c r="PY55" s="45"/>
      <c r="PZ55" s="45"/>
      <c r="QA55" s="45"/>
      <c r="QB55" s="45"/>
      <c r="QC55" s="45"/>
      <c r="QD55" s="45"/>
      <c r="QE55" s="45"/>
      <c r="QF55" s="45"/>
      <c r="QG55" s="45"/>
      <c r="QH55" s="45"/>
      <c r="QI55" s="45"/>
      <c r="QJ55" s="45"/>
      <c r="QK55" s="45"/>
      <c r="QL55" s="45"/>
      <c r="QM55" s="45"/>
      <c r="QN55" s="45"/>
      <c r="QO55" s="45"/>
      <c r="QP55" s="45"/>
      <c r="QQ55" s="45"/>
      <c r="QR55" s="45"/>
      <c r="QS55" s="45"/>
      <c r="QT55" s="45"/>
      <c r="QU55" s="45"/>
      <c r="QV55" s="45"/>
      <c r="QW55" s="45"/>
      <c r="QX55" s="45"/>
      <c r="QY55" s="45"/>
      <c r="QZ55" s="45"/>
      <c r="RA55" s="45"/>
      <c r="RB55" s="45"/>
      <c r="RC55" s="45"/>
      <c r="RD55" s="45"/>
      <c r="RE55" s="45"/>
      <c r="RF55" s="45"/>
      <c r="RG55" s="45"/>
      <c r="RH55" s="45"/>
      <c r="RI55" s="45"/>
      <c r="RJ55" s="45"/>
      <c r="RK55" s="45"/>
      <c r="RL55" s="45"/>
      <c r="RM55" s="45"/>
      <c r="RN55" s="45"/>
      <c r="RO55" s="45"/>
      <c r="RP55" s="45"/>
      <c r="RQ55" s="45"/>
      <c r="RR55" s="45"/>
      <c r="RS55" s="45"/>
      <c r="RT55" s="45"/>
      <c r="RU55" s="45"/>
      <c r="RV55" s="45"/>
      <c r="RW55" s="45"/>
      <c r="RX55" s="45"/>
      <c r="RY55" s="45"/>
      <c r="RZ55" s="45"/>
      <c r="SA55" s="45"/>
      <c r="SB55" s="45"/>
      <c r="SC55" s="45"/>
      <c r="SD55" s="45"/>
      <c r="SE55" s="45"/>
      <c r="SF55" s="45"/>
      <c r="SG55" s="45"/>
      <c r="SH55" s="45"/>
      <c r="SI55" s="45"/>
      <c r="SJ55" s="45"/>
      <c r="SK55" s="45"/>
      <c r="SL55" s="45"/>
      <c r="SM55" s="45"/>
      <c r="SN55" s="45"/>
      <c r="SO55" s="45"/>
      <c r="SP55" s="45"/>
      <c r="SQ55" s="45"/>
      <c r="SR55" s="45"/>
      <c r="SS55" s="45"/>
      <c r="ST55" s="45"/>
      <c r="SU55" s="45"/>
      <c r="SV55" s="45"/>
      <c r="SW55" s="45"/>
      <c r="SX55" s="45"/>
      <c r="SY55" s="45"/>
      <c r="SZ55" s="45"/>
      <c r="TA55" s="45"/>
      <c r="TB55" s="45"/>
      <c r="TC55" s="45"/>
      <c r="TD55" s="45"/>
      <c r="TE55" s="45"/>
      <c r="TF55" s="45"/>
      <c r="TG55" s="45"/>
      <c r="TH55" s="45"/>
      <c r="TI55" s="45"/>
      <c r="TJ55" s="45"/>
      <c r="TK55" s="45"/>
      <c r="TL55" s="45"/>
      <c r="TM55" s="45"/>
      <c r="TN55" s="45"/>
      <c r="TO55" s="45"/>
      <c r="TP55" s="45"/>
      <c r="TQ55" s="45"/>
      <c r="TR55" s="45"/>
      <c r="TS55" s="45"/>
      <c r="TT55" s="45"/>
      <c r="TU55" s="45"/>
      <c r="TV55" s="45"/>
      <c r="TW55" s="45"/>
      <c r="TX55" s="45"/>
      <c r="TY55" s="45"/>
      <c r="TZ55" s="45"/>
      <c r="UA55" s="45"/>
      <c r="UB55" s="45"/>
      <c r="UC55" s="45"/>
      <c r="UD55" s="45"/>
      <c r="UE55" s="45"/>
    </row>
    <row r="56" spans="1:551" x14ac:dyDescent="0.2">
      <c r="A56" t="s">
        <v>70</v>
      </c>
      <c r="B56" s="44">
        <v>98.54</v>
      </c>
      <c r="C56" s="44">
        <v>72689.659999999974</v>
      </c>
      <c r="D56" s="45">
        <v>737.66653135782417</v>
      </c>
      <c r="E56" s="48">
        <v>473</v>
      </c>
      <c r="F56" s="44">
        <v>2.1666666666666665</v>
      </c>
      <c r="G56" s="45">
        <f t="shared" si="1"/>
        <v>755985.25021987676</v>
      </c>
      <c r="H56" s="45">
        <f t="shared" si="14"/>
        <v>604924.41964763007</v>
      </c>
      <c r="I56" s="47">
        <v>4.0595784212929031E-2</v>
      </c>
      <c r="J56" s="45">
        <f t="shared" si="2"/>
        <v>24557.381205146517</v>
      </c>
      <c r="K56" s="44">
        <f t="shared" si="3"/>
        <v>33.290626809303248</v>
      </c>
      <c r="L56" s="44">
        <f t="shared" si="4"/>
        <v>65.249373190696758</v>
      </c>
      <c r="M56" s="44">
        <f t="shared" si="15"/>
        <v>9.330660366269635</v>
      </c>
      <c r="N56" s="44">
        <f t="shared" si="16"/>
        <v>107.87</v>
      </c>
      <c r="O56" s="45">
        <f t="shared" si="17"/>
        <v>79572.088737568498</v>
      </c>
      <c r="P56" s="45"/>
      <c r="Q56" s="44">
        <f t="shared" si="18"/>
        <v>8.4824185147905791</v>
      </c>
      <c r="R56" s="46">
        <f t="shared" si="23"/>
        <v>107.02</v>
      </c>
      <c r="S56" s="45">
        <f t="shared" si="19"/>
        <v>78945.072185914338</v>
      </c>
      <c r="T56" s="45"/>
      <c r="U56" s="44">
        <f t="shared" si="20"/>
        <v>0.91942179061249907</v>
      </c>
      <c r="V56" s="44">
        <f t="shared" si="21"/>
        <v>0.94309343585239414</v>
      </c>
      <c r="W56" s="44">
        <f t="shared" si="22"/>
        <v>107.96</v>
      </c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/>
      <c r="KA56" s="45"/>
      <c r="KB56" s="45"/>
      <c r="KC56" s="45"/>
      <c r="KD56" s="45"/>
      <c r="KE56" s="45"/>
      <c r="KF56" s="45"/>
      <c r="KG56" s="45"/>
      <c r="KH56" s="45"/>
      <c r="KI56" s="45"/>
      <c r="KJ56" s="45"/>
      <c r="KK56" s="45"/>
      <c r="KL56" s="45"/>
      <c r="KM56" s="45"/>
      <c r="KN56" s="45"/>
      <c r="KO56" s="45"/>
      <c r="KP56" s="45"/>
      <c r="KQ56" s="45"/>
      <c r="KR56" s="45"/>
      <c r="KS56" s="45"/>
      <c r="KT56" s="45"/>
      <c r="KU56" s="45"/>
      <c r="KV56" s="45"/>
      <c r="KW56" s="45"/>
      <c r="KX56" s="45"/>
      <c r="KY56" s="45"/>
      <c r="KZ56" s="45"/>
      <c r="LA56" s="45"/>
      <c r="LB56" s="45"/>
      <c r="LC56" s="45"/>
      <c r="LD56" s="45"/>
      <c r="LE56" s="45"/>
      <c r="LF56" s="45"/>
      <c r="LG56" s="45"/>
      <c r="LH56" s="45"/>
      <c r="LI56" s="45"/>
      <c r="LJ56" s="45"/>
      <c r="LK56" s="45"/>
      <c r="LL56" s="45"/>
      <c r="LM56" s="45"/>
      <c r="LN56" s="45"/>
      <c r="LO56" s="45"/>
      <c r="LP56" s="45"/>
      <c r="LQ56" s="45"/>
      <c r="LR56" s="45"/>
      <c r="LS56" s="45"/>
      <c r="LT56" s="45"/>
      <c r="LU56" s="45"/>
      <c r="LV56" s="45"/>
      <c r="LW56" s="45"/>
      <c r="LX56" s="45"/>
      <c r="LY56" s="45"/>
      <c r="LZ56" s="45"/>
      <c r="MA56" s="45"/>
      <c r="MB56" s="45"/>
      <c r="MC56" s="45"/>
      <c r="MD56" s="45"/>
      <c r="ME56" s="45"/>
      <c r="MF56" s="45"/>
      <c r="MG56" s="45"/>
      <c r="MH56" s="45"/>
      <c r="MI56" s="45"/>
      <c r="MJ56" s="45"/>
      <c r="MK56" s="45"/>
      <c r="ML56" s="45"/>
      <c r="MM56" s="45"/>
      <c r="MN56" s="45"/>
      <c r="MO56" s="45"/>
      <c r="MP56" s="45"/>
      <c r="MQ56" s="45"/>
      <c r="MR56" s="45"/>
      <c r="MS56" s="45"/>
      <c r="MT56" s="45"/>
      <c r="MU56" s="45"/>
      <c r="MV56" s="45"/>
      <c r="MW56" s="45"/>
      <c r="MX56" s="45"/>
      <c r="MY56" s="45"/>
      <c r="MZ56" s="45"/>
      <c r="NA56" s="45"/>
      <c r="NB56" s="45"/>
      <c r="NC56" s="45"/>
      <c r="ND56" s="45"/>
      <c r="NE56" s="45"/>
      <c r="NF56" s="45"/>
      <c r="NG56" s="45"/>
      <c r="NH56" s="45"/>
      <c r="NI56" s="45"/>
      <c r="NJ56" s="45"/>
      <c r="NK56" s="45"/>
      <c r="NL56" s="45"/>
      <c r="NM56" s="45"/>
      <c r="NN56" s="45"/>
      <c r="NO56" s="45"/>
      <c r="NP56" s="45"/>
      <c r="NQ56" s="45"/>
      <c r="NR56" s="45"/>
      <c r="NS56" s="45"/>
      <c r="NT56" s="45"/>
      <c r="NU56" s="45"/>
      <c r="NV56" s="45"/>
      <c r="NW56" s="45"/>
      <c r="NX56" s="45"/>
      <c r="NY56" s="45"/>
      <c r="NZ56" s="45"/>
      <c r="OA56" s="45"/>
      <c r="OB56" s="45"/>
      <c r="OC56" s="45"/>
      <c r="OD56" s="45"/>
      <c r="OE56" s="45"/>
      <c r="OF56" s="45"/>
      <c r="OG56" s="45"/>
      <c r="OH56" s="45"/>
      <c r="OI56" s="45"/>
      <c r="OJ56" s="45"/>
      <c r="OK56" s="45"/>
      <c r="OL56" s="45"/>
      <c r="OM56" s="45"/>
      <c r="ON56" s="45"/>
      <c r="OO56" s="45"/>
      <c r="OP56" s="45"/>
      <c r="OQ56" s="45"/>
      <c r="OR56" s="45"/>
      <c r="OS56" s="45"/>
      <c r="OT56" s="45"/>
      <c r="OU56" s="45"/>
      <c r="OV56" s="45"/>
      <c r="OW56" s="45"/>
      <c r="OX56" s="45"/>
      <c r="OY56" s="45"/>
      <c r="OZ56" s="45"/>
      <c r="PA56" s="45"/>
      <c r="PB56" s="45"/>
      <c r="PC56" s="45"/>
      <c r="PD56" s="45"/>
      <c r="PE56" s="45"/>
      <c r="PF56" s="45"/>
      <c r="PG56" s="45"/>
      <c r="PH56" s="45"/>
      <c r="PI56" s="45"/>
      <c r="PJ56" s="45"/>
      <c r="PK56" s="45"/>
      <c r="PL56" s="45"/>
      <c r="PM56" s="45"/>
      <c r="PN56" s="45"/>
      <c r="PO56" s="45"/>
      <c r="PP56" s="45"/>
      <c r="PQ56" s="45"/>
      <c r="PR56" s="45"/>
      <c r="PS56" s="45"/>
      <c r="PT56" s="45"/>
      <c r="PU56" s="45"/>
      <c r="PV56" s="45"/>
      <c r="PW56" s="45"/>
      <c r="PX56" s="45"/>
      <c r="PY56" s="45"/>
      <c r="PZ56" s="45"/>
      <c r="QA56" s="45"/>
      <c r="QB56" s="45"/>
      <c r="QC56" s="45"/>
      <c r="QD56" s="45"/>
      <c r="QE56" s="45"/>
      <c r="QF56" s="45"/>
      <c r="QG56" s="45"/>
      <c r="QH56" s="45"/>
      <c r="QI56" s="45"/>
      <c r="QJ56" s="45"/>
      <c r="QK56" s="45"/>
      <c r="QL56" s="45"/>
      <c r="QM56" s="45"/>
      <c r="QN56" s="45"/>
      <c r="QO56" s="45"/>
      <c r="QP56" s="45"/>
      <c r="QQ56" s="45"/>
      <c r="QR56" s="45"/>
      <c r="QS56" s="45"/>
      <c r="QT56" s="45"/>
      <c r="QU56" s="45"/>
      <c r="QV56" s="45"/>
      <c r="QW56" s="45"/>
      <c r="QX56" s="45"/>
      <c r="QY56" s="45"/>
      <c r="QZ56" s="45"/>
      <c r="RA56" s="45"/>
      <c r="RB56" s="45"/>
      <c r="RC56" s="45"/>
      <c r="RD56" s="45"/>
      <c r="RE56" s="45"/>
      <c r="RF56" s="45"/>
      <c r="RG56" s="45"/>
      <c r="RH56" s="45"/>
      <c r="RI56" s="45"/>
      <c r="RJ56" s="45"/>
      <c r="RK56" s="45"/>
      <c r="RL56" s="45"/>
      <c r="RM56" s="45"/>
      <c r="RN56" s="45"/>
      <c r="RO56" s="45"/>
      <c r="RP56" s="45"/>
      <c r="RQ56" s="45"/>
      <c r="RR56" s="45"/>
      <c r="RS56" s="45"/>
      <c r="RT56" s="45"/>
      <c r="RU56" s="45"/>
      <c r="RV56" s="45"/>
      <c r="RW56" s="45"/>
      <c r="RX56" s="45"/>
      <c r="RY56" s="45"/>
      <c r="RZ56" s="45"/>
      <c r="SA56" s="45"/>
      <c r="SB56" s="45"/>
      <c r="SC56" s="45"/>
      <c r="SD56" s="45"/>
      <c r="SE56" s="45"/>
      <c r="SF56" s="45"/>
      <c r="SG56" s="45"/>
      <c r="SH56" s="45"/>
      <c r="SI56" s="45"/>
      <c r="SJ56" s="45"/>
      <c r="SK56" s="45"/>
      <c r="SL56" s="45"/>
      <c r="SM56" s="45"/>
      <c r="SN56" s="45"/>
      <c r="SO56" s="45"/>
      <c r="SP56" s="45"/>
      <c r="SQ56" s="45"/>
      <c r="SR56" s="45"/>
      <c r="SS56" s="45"/>
      <c r="ST56" s="45"/>
      <c r="SU56" s="45"/>
      <c r="SV56" s="45"/>
      <c r="SW56" s="45"/>
      <c r="SX56" s="45"/>
      <c r="SY56" s="45"/>
      <c r="SZ56" s="45"/>
      <c r="TA56" s="45"/>
      <c r="TB56" s="45"/>
      <c r="TC56" s="45"/>
      <c r="TD56" s="45"/>
      <c r="TE56" s="45"/>
      <c r="TF56" s="45"/>
      <c r="TG56" s="45"/>
      <c r="TH56" s="45"/>
      <c r="TI56" s="45"/>
      <c r="TJ56" s="45"/>
      <c r="TK56" s="45"/>
      <c r="TL56" s="45"/>
      <c r="TM56" s="45"/>
      <c r="TN56" s="45"/>
      <c r="TO56" s="45"/>
      <c r="TP56" s="45"/>
      <c r="TQ56" s="45"/>
      <c r="TR56" s="45"/>
      <c r="TS56" s="45"/>
      <c r="TT56" s="45"/>
      <c r="TU56" s="45"/>
      <c r="TV56" s="45"/>
      <c r="TW56" s="45"/>
      <c r="TX56" s="45"/>
      <c r="TY56" s="45"/>
      <c r="TZ56" s="45"/>
      <c r="UA56" s="45"/>
      <c r="UB56" s="45"/>
      <c r="UC56" s="45"/>
      <c r="UD56" s="45"/>
      <c r="UE56" s="45"/>
    </row>
    <row r="57" spans="1:551" x14ac:dyDescent="0.2">
      <c r="A57" t="s">
        <v>71</v>
      </c>
      <c r="B57" s="44">
        <v>45.41</v>
      </c>
      <c r="C57" s="44">
        <v>5880.6</v>
      </c>
      <c r="D57" s="45">
        <v>129.50011010790575</v>
      </c>
      <c r="E57" s="48">
        <v>473</v>
      </c>
      <c r="F57" s="44">
        <v>1</v>
      </c>
      <c r="G57" s="45">
        <f t="shared" si="1"/>
        <v>61253.552081039423</v>
      </c>
      <c r="H57" s="45">
        <f t="shared" si="14"/>
        <v>49013.87881999238</v>
      </c>
      <c r="I57" s="47">
        <v>4.0595784212929031E-2</v>
      </c>
      <c r="J57" s="45">
        <f t="shared" si="2"/>
        <v>1989.7568480150633</v>
      </c>
      <c r="K57" s="44">
        <f t="shared" si="3"/>
        <v>15.364904681216887</v>
      </c>
      <c r="L57" s="44">
        <f t="shared" si="4"/>
        <v>30.045095318783112</v>
      </c>
      <c r="M57" s="44">
        <f t="shared" si="15"/>
        <v>4.296448630585985</v>
      </c>
      <c r="N57" s="44">
        <f t="shared" si="16"/>
        <v>49.71</v>
      </c>
      <c r="O57" s="45">
        <f t="shared" si="17"/>
        <v>6437.450473463995</v>
      </c>
      <c r="P57" s="45"/>
      <c r="Q57" s="44">
        <f t="shared" si="18"/>
        <v>3.9058623914418047</v>
      </c>
      <c r="R57" s="46">
        <f t="shared" si="23"/>
        <v>49.32</v>
      </c>
      <c r="S57" s="45">
        <f t="shared" si="19"/>
        <v>6386.9454305219115</v>
      </c>
      <c r="T57" s="45"/>
      <c r="U57" s="44">
        <f t="shared" si="20"/>
        <v>0.42434851874423041</v>
      </c>
      <c r="V57" s="44">
        <f t="shared" si="21"/>
        <v>0.43527389347033585</v>
      </c>
      <c r="W57" s="44">
        <f t="shared" si="22"/>
        <v>49.76</v>
      </c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  <c r="IY57" s="45"/>
      <c r="IZ57" s="45"/>
      <c r="JA57" s="45"/>
      <c r="JB57" s="45"/>
      <c r="JC57" s="45"/>
      <c r="JD57" s="45"/>
      <c r="JE57" s="45"/>
      <c r="JF57" s="45"/>
      <c r="JG57" s="45"/>
      <c r="JH57" s="45"/>
      <c r="JI57" s="45"/>
      <c r="JJ57" s="45"/>
      <c r="JK57" s="45"/>
      <c r="JL57" s="45"/>
      <c r="JM57" s="45"/>
      <c r="JN57" s="45"/>
      <c r="JO57" s="45"/>
      <c r="JP57" s="45"/>
      <c r="JQ57" s="45"/>
      <c r="JR57" s="45"/>
      <c r="JS57" s="45"/>
      <c r="JT57" s="45"/>
      <c r="JU57" s="45"/>
      <c r="JV57" s="45"/>
      <c r="JW57" s="45"/>
      <c r="JX57" s="45"/>
      <c r="JY57" s="45"/>
      <c r="JZ57" s="45"/>
      <c r="KA57" s="45"/>
      <c r="KB57" s="45"/>
      <c r="KC57" s="45"/>
      <c r="KD57" s="45"/>
      <c r="KE57" s="45"/>
      <c r="KF57" s="45"/>
      <c r="KG57" s="45"/>
      <c r="KH57" s="45"/>
      <c r="KI57" s="45"/>
      <c r="KJ57" s="45"/>
      <c r="KK57" s="45"/>
      <c r="KL57" s="45"/>
      <c r="KM57" s="45"/>
      <c r="KN57" s="45"/>
      <c r="KO57" s="45"/>
      <c r="KP57" s="45"/>
      <c r="KQ57" s="45"/>
      <c r="KR57" s="45"/>
      <c r="KS57" s="45"/>
      <c r="KT57" s="45"/>
      <c r="KU57" s="45"/>
      <c r="KV57" s="45"/>
      <c r="KW57" s="45"/>
      <c r="KX57" s="45"/>
      <c r="KY57" s="45"/>
      <c r="KZ57" s="45"/>
      <c r="LA57" s="45"/>
      <c r="LB57" s="45"/>
      <c r="LC57" s="45"/>
      <c r="LD57" s="45"/>
      <c r="LE57" s="45"/>
      <c r="LF57" s="45"/>
      <c r="LG57" s="45"/>
      <c r="LH57" s="45"/>
      <c r="LI57" s="45"/>
      <c r="LJ57" s="45"/>
      <c r="LK57" s="45"/>
      <c r="LL57" s="45"/>
      <c r="LM57" s="45"/>
      <c r="LN57" s="45"/>
      <c r="LO57" s="45"/>
      <c r="LP57" s="45"/>
      <c r="LQ57" s="45"/>
      <c r="LR57" s="45"/>
      <c r="LS57" s="45"/>
      <c r="LT57" s="45"/>
      <c r="LU57" s="45"/>
      <c r="LV57" s="45"/>
      <c r="LW57" s="45"/>
      <c r="LX57" s="45"/>
      <c r="LY57" s="45"/>
      <c r="LZ57" s="45"/>
      <c r="MA57" s="45"/>
      <c r="MB57" s="45"/>
      <c r="MC57" s="45"/>
      <c r="MD57" s="45"/>
      <c r="ME57" s="45"/>
      <c r="MF57" s="45"/>
      <c r="MG57" s="45"/>
      <c r="MH57" s="45"/>
      <c r="MI57" s="45"/>
      <c r="MJ57" s="45"/>
      <c r="MK57" s="45"/>
      <c r="ML57" s="45"/>
      <c r="MM57" s="45"/>
      <c r="MN57" s="45"/>
      <c r="MO57" s="45"/>
      <c r="MP57" s="45"/>
      <c r="MQ57" s="45"/>
      <c r="MR57" s="45"/>
      <c r="MS57" s="45"/>
      <c r="MT57" s="45"/>
      <c r="MU57" s="45"/>
      <c r="MV57" s="45"/>
      <c r="MW57" s="45"/>
      <c r="MX57" s="45"/>
      <c r="MY57" s="45"/>
      <c r="MZ57" s="45"/>
      <c r="NA57" s="45"/>
      <c r="NB57" s="45"/>
      <c r="NC57" s="45"/>
      <c r="ND57" s="45"/>
      <c r="NE57" s="45"/>
      <c r="NF57" s="45"/>
      <c r="NG57" s="45"/>
      <c r="NH57" s="45"/>
      <c r="NI57" s="45"/>
      <c r="NJ57" s="45"/>
      <c r="NK57" s="45"/>
      <c r="NL57" s="45"/>
      <c r="NM57" s="45"/>
      <c r="NN57" s="45"/>
      <c r="NO57" s="45"/>
      <c r="NP57" s="45"/>
      <c r="NQ57" s="45"/>
      <c r="NR57" s="45"/>
      <c r="NS57" s="45"/>
      <c r="NT57" s="45"/>
      <c r="NU57" s="45"/>
      <c r="NV57" s="45"/>
      <c r="NW57" s="45"/>
      <c r="NX57" s="45"/>
      <c r="NY57" s="45"/>
      <c r="NZ57" s="45"/>
      <c r="OA57" s="45"/>
      <c r="OB57" s="45"/>
      <c r="OC57" s="45"/>
      <c r="OD57" s="45"/>
      <c r="OE57" s="45"/>
      <c r="OF57" s="45"/>
      <c r="OG57" s="45"/>
      <c r="OH57" s="45"/>
      <c r="OI57" s="45"/>
      <c r="OJ57" s="45"/>
      <c r="OK57" s="45"/>
      <c r="OL57" s="45"/>
      <c r="OM57" s="45"/>
      <c r="ON57" s="45"/>
      <c r="OO57" s="45"/>
      <c r="OP57" s="45"/>
      <c r="OQ57" s="45"/>
      <c r="OR57" s="45"/>
      <c r="OS57" s="45"/>
      <c r="OT57" s="45"/>
      <c r="OU57" s="45"/>
      <c r="OV57" s="45"/>
      <c r="OW57" s="45"/>
      <c r="OX57" s="45"/>
      <c r="OY57" s="45"/>
      <c r="OZ57" s="45"/>
      <c r="PA57" s="45"/>
      <c r="PB57" s="45"/>
      <c r="PC57" s="45"/>
      <c r="PD57" s="45"/>
      <c r="PE57" s="45"/>
      <c r="PF57" s="45"/>
      <c r="PG57" s="45"/>
      <c r="PH57" s="45"/>
      <c r="PI57" s="45"/>
      <c r="PJ57" s="45"/>
      <c r="PK57" s="45"/>
      <c r="PL57" s="45"/>
      <c r="PM57" s="45"/>
      <c r="PN57" s="45"/>
      <c r="PO57" s="45"/>
      <c r="PP57" s="45"/>
      <c r="PQ57" s="45"/>
      <c r="PR57" s="45"/>
      <c r="PS57" s="45"/>
      <c r="PT57" s="45"/>
      <c r="PU57" s="45"/>
      <c r="PV57" s="45"/>
      <c r="PW57" s="45"/>
      <c r="PX57" s="45"/>
      <c r="PY57" s="45"/>
      <c r="PZ57" s="45"/>
      <c r="QA57" s="45"/>
      <c r="QB57" s="45"/>
      <c r="QC57" s="45"/>
      <c r="QD57" s="45"/>
      <c r="QE57" s="45"/>
      <c r="QF57" s="45"/>
      <c r="QG57" s="45"/>
      <c r="QH57" s="45"/>
      <c r="QI57" s="45"/>
      <c r="QJ57" s="45"/>
      <c r="QK57" s="45"/>
      <c r="QL57" s="45"/>
      <c r="QM57" s="45"/>
      <c r="QN57" s="45"/>
      <c r="QO57" s="45"/>
      <c r="QP57" s="45"/>
      <c r="QQ57" s="45"/>
      <c r="QR57" s="45"/>
      <c r="QS57" s="45"/>
      <c r="QT57" s="45"/>
      <c r="QU57" s="45"/>
      <c r="QV57" s="45"/>
      <c r="QW57" s="45"/>
      <c r="QX57" s="45"/>
      <c r="QY57" s="45"/>
      <c r="QZ57" s="45"/>
      <c r="RA57" s="45"/>
      <c r="RB57" s="45"/>
      <c r="RC57" s="45"/>
      <c r="RD57" s="45"/>
      <c r="RE57" s="45"/>
      <c r="RF57" s="45"/>
      <c r="RG57" s="45"/>
      <c r="RH57" s="45"/>
      <c r="RI57" s="45"/>
      <c r="RJ57" s="45"/>
      <c r="RK57" s="45"/>
      <c r="RL57" s="45"/>
      <c r="RM57" s="45"/>
      <c r="RN57" s="45"/>
      <c r="RO57" s="45"/>
      <c r="RP57" s="45"/>
      <c r="RQ57" s="45"/>
      <c r="RR57" s="45"/>
      <c r="RS57" s="45"/>
      <c r="RT57" s="45"/>
      <c r="RU57" s="45"/>
      <c r="RV57" s="45"/>
      <c r="RW57" s="45"/>
      <c r="RX57" s="45"/>
      <c r="RY57" s="45"/>
      <c r="RZ57" s="45"/>
      <c r="SA57" s="45"/>
      <c r="SB57" s="45"/>
      <c r="SC57" s="45"/>
      <c r="SD57" s="45"/>
      <c r="SE57" s="45"/>
      <c r="SF57" s="45"/>
      <c r="SG57" s="45"/>
      <c r="SH57" s="45"/>
      <c r="SI57" s="45"/>
      <c r="SJ57" s="45"/>
      <c r="SK57" s="45"/>
      <c r="SL57" s="45"/>
      <c r="SM57" s="45"/>
      <c r="SN57" s="45"/>
      <c r="SO57" s="45"/>
      <c r="SP57" s="45"/>
      <c r="SQ57" s="45"/>
      <c r="SR57" s="45"/>
      <c r="SS57" s="45"/>
      <c r="ST57" s="45"/>
      <c r="SU57" s="45"/>
      <c r="SV57" s="45"/>
      <c r="SW57" s="45"/>
      <c r="SX57" s="45"/>
      <c r="SY57" s="45"/>
      <c r="SZ57" s="45"/>
      <c r="TA57" s="45"/>
      <c r="TB57" s="45"/>
      <c r="TC57" s="45"/>
      <c r="TD57" s="45"/>
      <c r="TE57" s="45"/>
      <c r="TF57" s="45"/>
      <c r="TG57" s="45"/>
      <c r="TH57" s="45"/>
      <c r="TI57" s="45"/>
      <c r="TJ57" s="45"/>
      <c r="TK57" s="45"/>
      <c r="TL57" s="45"/>
      <c r="TM57" s="45"/>
      <c r="TN57" s="45"/>
      <c r="TO57" s="45"/>
      <c r="TP57" s="45"/>
      <c r="TQ57" s="45"/>
      <c r="TR57" s="45"/>
      <c r="TS57" s="45"/>
      <c r="TT57" s="45"/>
      <c r="TU57" s="45"/>
      <c r="TV57" s="45"/>
      <c r="TW57" s="45"/>
      <c r="TX57" s="45"/>
      <c r="TY57" s="45"/>
      <c r="TZ57" s="45"/>
      <c r="UA57" s="45"/>
      <c r="UB57" s="45"/>
      <c r="UC57" s="45"/>
      <c r="UD57" s="45"/>
      <c r="UE57" s="45"/>
    </row>
    <row r="58" spans="1:551" x14ac:dyDescent="0.2">
      <c r="A58" t="s">
        <v>72</v>
      </c>
      <c r="B58" s="44">
        <v>20.3</v>
      </c>
      <c r="C58" s="44">
        <v>20778.35999999999</v>
      </c>
      <c r="D58" s="45">
        <v>1023.5645320197044</v>
      </c>
      <c r="E58" s="48"/>
      <c r="F58" s="44"/>
      <c r="G58" s="45">
        <f t="shared" si="1"/>
        <v>0</v>
      </c>
      <c r="H58" s="45">
        <f t="shared" si="14"/>
        <v>0</v>
      </c>
      <c r="I58" s="47">
        <v>4.0595784212929031E-2</v>
      </c>
      <c r="J58" s="45">
        <f t="shared" si="2"/>
        <v>0</v>
      </c>
      <c r="K58" s="44">
        <f t="shared" si="3"/>
        <v>0</v>
      </c>
      <c r="L58" s="44">
        <f t="shared" si="4"/>
        <v>20.3</v>
      </c>
      <c r="M58" s="44">
        <f t="shared" si="15"/>
        <v>2.9028999999999998</v>
      </c>
      <c r="N58" s="44">
        <f t="shared" si="16"/>
        <v>23.2</v>
      </c>
      <c r="O58" s="45">
        <f t="shared" si="17"/>
        <v>23746.697142857141</v>
      </c>
      <c r="P58" s="45"/>
      <c r="Q58" s="44">
        <f t="shared" si="18"/>
        <v>2.6390000000000002</v>
      </c>
      <c r="R58" s="46">
        <f t="shared" si="23"/>
        <v>22.94</v>
      </c>
      <c r="S58" s="45">
        <f t="shared" si="19"/>
        <v>23480.570364532021</v>
      </c>
      <c r="T58" s="45"/>
      <c r="U58" s="44">
        <f t="shared" si="20"/>
        <v>0</v>
      </c>
      <c r="V58" s="44">
        <f t="shared" si="21"/>
        <v>0</v>
      </c>
      <c r="W58" s="44">
        <f t="shared" si="22"/>
        <v>22.94</v>
      </c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  <c r="IY58" s="45"/>
      <c r="IZ58" s="45"/>
      <c r="JA58" s="45"/>
      <c r="JB58" s="45"/>
      <c r="JC58" s="45"/>
      <c r="JD58" s="45"/>
      <c r="JE58" s="45"/>
      <c r="JF58" s="45"/>
      <c r="JG58" s="45"/>
      <c r="JH58" s="45"/>
      <c r="JI58" s="45"/>
      <c r="JJ58" s="45"/>
      <c r="JK58" s="45"/>
      <c r="JL58" s="45"/>
      <c r="JM58" s="45"/>
      <c r="JN58" s="45"/>
      <c r="JO58" s="45"/>
      <c r="JP58" s="45"/>
      <c r="JQ58" s="45"/>
      <c r="JR58" s="45"/>
      <c r="JS58" s="45"/>
      <c r="JT58" s="45"/>
      <c r="JU58" s="45"/>
      <c r="JV58" s="45"/>
      <c r="JW58" s="45"/>
      <c r="JX58" s="45"/>
      <c r="JY58" s="45"/>
      <c r="JZ58" s="45"/>
      <c r="KA58" s="45"/>
      <c r="KB58" s="45"/>
      <c r="KC58" s="45"/>
      <c r="KD58" s="45"/>
      <c r="KE58" s="45"/>
      <c r="KF58" s="45"/>
      <c r="KG58" s="45"/>
      <c r="KH58" s="45"/>
      <c r="KI58" s="45"/>
      <c r="KJ58" s="45"/>
      <c r="KK58" s="45"/>
      <c r="KL58" s="45"/>
      <c r="KM58" s="45"/>
      <c r="KN58" s="45"/>
      <c r="KO58" s="45"/>
      <c r="KP58" s="45"/>
      <c r="KQ58" s="45"/>
      <c r="KR58" s="45"/>
      <c r="KS58" s="45"/>
      <c r="KT58" s="45"/>
      <c r="KU58" s="45"/>
      <c r="KV58" s="45"/>
      <c r="KW58" s="45"/>
      <c r="KX58" s="45"/>
      <c r="KY58" s="45"/>
      <c r="KZ58" s="45"/>
      <c r="LA58" s="45"/>
      <c r="LB58" s="45"/>
      <c r="LC58" s="45"/>
      <c r="LD58" s="45"/>
      <c r="LE58" s="45"/>
      <c r="LF58" s="45"/>
      <c r="LG58" s="45"/>
      <c r="LH58" s="45"/>
      <c r="LI58" s="45"/>
      <c r="LJ58" s="45"/>
      <c r="LK58" s="45"/>
      <c r="LL58" s="45"/>
      <c r="LM58" s="45"/>
      <c r="LN58" s="45"/>
      <c r="LO58" s="45"/>
      <c r="LP58" s="45"/>
      <c r="LQ58" s="45"/>
      <c r="LR58" s="45"/>
      <c r="LS58" s="45"/>
      <c r="LT58" s="45"/>
      <c r="LU58" s="45"/>
      <c r="LV58" s="45"/>
      <c r="LW58" s="45"/>
      <c r="LX58" s="45"/>
      <c r="LY58" s="45"/>
      <c r="LZ58" s="45"/>
      <c r="MA58" s="45"/>
      <c r="MB58" s="45"/>
      <c r="MC58" s="45"/>
      <c r="MD58" s="45"/>
      <c r="ME58" s="45"/>
      <c r="MF58" s="45"/>
      <c r="MG58" s="45"/>
      <c r="MH58" s="45"/>
      <c r="MI58" s="45"/>
      <c r="MJ58" s="45"/>
      <c r="MK58" s="45"/>
      <c r="ML58" s="45"/>
      <c r="MM58" s="45"/>
      <c r="MN58" s="45"/>
      <c r="MO58" s="45"/>
      <c r="MP58" s="45"/>
      <c r="MQ58" s="45"/>
      <c r="MR58" s="45"/>
      <c r="MS58" s="45"/>
      <c r="MT58" s="45"/>
      <c r="MU58" s="45"/>
      <c r="MV58" s="45"/>
      <c r="MW58" s="45"/>
      <c r="MX58" s="45"/>
      <c r="MY58" s="45"/>
      <c r="MZ58" s="45"/>
      <c r="NA58" s="45"/>
      <c r="NB58" s="45"/>
      <c r="NC58" s="45"/>
      <c r="ND58" s="45"/>
      <c r="NE58" s="45"/>
      <c r="NF58" s="45"/>
      <c r="NG58" s="45"/>
      <c r="NH58" s="45"/>
      <c r="NI58" s="45"/>
      <c r="NJ58" s="45"/>
      <c r="NK58" s="45"/>
      <c r="NL58" s="45"/>
      <c r="NM58" s="45"/>
      <c r="NN58" s="45"/>
      <c r="NO58" s="45"/>
      <c r="NP58" s="45"/>
      <c r="NQ58" s="45"/>
      <c r="NR58" s="45"/>
      <c r="NS58" s="45"/>
      <c r="NT58" s="45"/>
      <c r="NU58" s="45"/>
      <c r="NV58" s="45"/>
      <c r="NW58" s="45"/>
      <c r="NX58" s="45"/>
      <c r="NY58" s="45"/>
      <c r="NZ58" s="45"/>
      <c r="OA58" s="45"/>
      <c r="OB58" s="45"/>
      <c r="OC58" s="45"/>
      <c r="OD58" s="45"/>
      <c r="OE58" s="45"/>
      <c r="OF58" s="45"/>
      <c r="OG58" s="45"/>
      <c r="OH58" s="45"/>
      <c r="OI58" s="45"/>
      <c r="OJ58" s="45"/>
      <c r="OK58" s="45"/>
      <c r="OL58" s="45"/>
      <c r="OM58" s="45"/>
      <c r="ON58" s="45"/>
      <c r="OO58" s="45"/>
      <c r="OP58" s="45"/>
      <c r="OQ58" s="45"/>
      <c r="OR58" s="45"/>
      <c r="OS58" s="45"/>
      <c r="OT58" s="45"/>
      <c r="OU58" s="45"/>
      <c r="OV58" s="45"/>
      <c r="OW58" s="45"/>
      <c r="OX58" s="45"/>
      <c r="OY58" s="45"/>
      <c r="OZ58" s="45"/>
      <c r="PA58" s="45"/>
      <c r="PB58" s="45"/>
      <c r="PC58" s="45"/>
      <c r="PD58" s="45"/>
      <c r="PE58" s="45"/>
      <c r="PF58" s="45"/>
      <c r="PG58" s="45"/>
      <c r="PH58" s="45"/>
      <c r="PI58" s="45"/>
      <c r="PJ58" s="45"/>
      <c r="PK58" s="45"/>
      <c r="PL58" s="45"/>
      <c r="PM58" s="45"/>
      <c r="PN58" s="45"/>
      <c r="PO58" s="45"/>
      <c r="PP58" s="45"/>
      <c r="PQ58" s="45"/>
      <c r="PR58" s="45"/>
      <c r="PS58" s="45"/>
      <c r="PT58" s="45"/>
      <c r="PU58" s="45"/>
      <c r="PV58" s="45"/>
      <c r="PW58" s="45"/>
      <c r="PX58" s="45"/>
      <c r="PY58" s="45"/>
      <c r="PZ58" s="45"/>
      <c r="QA58" s="45"/>
      <c r="QB58" s="45"/>
      <c r="QC58" s="45"/>
      <c r="QD58" s="45"/>
      <c r="QE58" s="45"/>
      <c r="QF58" s="45"/>
      <c r="QG58" s="45"/>
      <c r="QH58" s="45"/>
      <c r="QI58" s="45"/>
      <c r="QJ58" s="45"/>
      <c r="QK58" s="45"/>
      <c r="QL58" s="45"/>
      <c r="QM58" s="45"/>
      <c r="QN58" s="45"/>
      <c r="QO58" s="45"/>
      <c r="QP58" s="45"/>
      <c r="QQ58" s="45"/>
      <c r="QR58" s="45"/>
      <c r="QS58" s="45"/>
      <c r="QT58" s="45"/>
      <c r="QU58" s="45"/>
      <c r="QV58" s="45"/>
      <c r="QW58" s="45"/>
      <c r="QX58" s="45"/>
      <c r="QY58" s="45"/>
      <c r="QZ58" s="45"/>
      <c r="RA58" s="45"/>
      <c r="RB58" s="45"/>
      <c r="RC58" s="45"/>
      <c r="RD58" s="45"/>
      <c r="RE58" s="45"/>
      <c r="RF58" s="45"/>
      <c r="RG58" s="45"/>
      <c r="RH58" s="45"/>
      <c r="RI58" s="45"/>
      <c r="RJ58" s="45"/>
      <c r="RK58" s="45"/>
      <c r="RL58" s="45"/>
      <c r="RM58" s="45"/>
      <c r="RN58" s="45"/>
      <c r="RO58" s="45"/>
      <c r="RP58" s="45"/>
      <c r="RQ58" s="45"/>
      <c r="RR58" s="45"/>
      <c r="RS58" s="45"/>
      <c r="RT58" s="45"/>
      <c r="RU58" s="45"/>
      <c r="RV58" s="45"/>
      <c r="RW58" s="45"/>
      <c r="RX58" s="45"/>
      <c r="RY58" s="45"/>
      <c r="RZ58" s="45"/>
      <c r="SA58" s="45"/>
      <c r="SB58" s="45"/>
      <c r="SC58" s="45"/>
      <c r="SD58" s="45"/>
      <c r="SE58" s="45"/>
      <c r="SF58" s="45"/>
      <c r="SG58" s="45"/>
      <c r="SH58" s="45"/>
      <c r="SI58" s="45"/>
      <c r="SJ58" s="45"/>
      <c r="SK58" s="45"/>
      <c r="SL58" s="45"/>
      <c r="SM58" s="45"/>
      <c r="SN58" s="45"/>
      <c r="SO58" s="45"/>
      <c r="SP58" s="45"/>
      <c r="SQ58" s="45"/>
      <c r="SR58" s="45"/>
      <c r="SS58" s="45"/>
      <c r="ST58" s="45"/>
      <c r="SU58" s="45"/>
      <c r="SV58" s="45"/>
      <c r="SW58" s="45"/>
      <c r="SX58" s="45"/>
      <c r="SY58" s="45"/>
      <c r="SZ58" s="45"/>
      <c r="TA58" s="45"/>
      <c r="TB58" s="45"/>
      <c r="TC58" s="45"/>
      <c r="TD58" s="45"/>
      <c r="TE58" s="45"/>
      <c r="TF58" s="45"/>
      <c r="TG58" s="45"/>
      <c r="TH58" s="45"/>
      <c r="TI58" s="45"/>
      <c r="TJ58" s="45"/>
      <c r="TK58" s="45"/>
      <c r="TL58" s="45"/>
      <c r="TM58" s="45"/>
      <c r="TN58" s="45"/>
      <c r="TO58" s="45"/>
      <c r="TP58" s="45"/>
      <c r="TQ58" s="45"/>
      <c r="TR58" s="45"/>
      <c r="TS58" s="45"/>
      <c r="TT58" s="45"/>
      <c r="TU58" s="45"/>
      <c r="TV58" s="45"/>
      <c r="TW58" s="45"/>
      <c r="TX58" s="45"/>
      <c r="TY58" s="45"/>
      <c r="TZ58" s="45"/>
      <c r="UA58" s="45"/>
      <c r="UB58" s="45"/>
      <c r="UC58" s="45"/>
      <c r="UD58" s="45"/>
      <c r="UE58" s="45"/>
    </row>
    <row r="59" spans="1:551" x14ac:dyDescent="0.2">
      <c r="A59" t="s">
        <v>73</v>
      </c>
      <c r="B59" s="44">
        <v>66.52</v>
      </c>
      <c r="C59" s="44">
        <v>1729.5199999999998</v>
      </c>
      <c r="D59" s="45">
        <v>26</v>
      </c>
      <c r="E59" s="48">
        <v>473</v>
      </c>
      <c r="F59" s="44">
        <v>1</v>
      </c>
      <c r="G59" s="45">
        <f t="shared" si="1"/>
        <v>12298</v>
      </c>
      <c r="H59" s="45">
        <f t="shared" si="14"/>
        <v>9840.615952047785</v>
      </c>
      <c r="I59" s="47">
        <v>4.0595784212929031E-2</v>
      </c>
      <c r="J59" s="45">
        <f t="shared" si="2"/>
        <v>399.48752171163903</v>
      </c>
      <c r="K59" s="44">
        <f t="shared" si="3"/>
        <v>15.364904681216887</v>
      </c>
      <c r="L59" s="44">
        <f t="shared" si="4"/>
        <v>51.155095318783111</v>
      </c>
      <c r="M59" s="44">
        <f t="shared" si="15"/>
        <v>7.3151786305859847</v>
      </c>
      <c r="N59" s="44">
        <f t="shared" si="16"/>
        <v>73.84</v>
      </c>
      <c r="O59" s="45">
        <f t="shared" si="17"/>
        <v>1919.8400000000001</v>
      </c>
      <c r="P59" s="45"/>
      <c r="Q59" s="44">
        <f t="shared" si="18"/>
        <v>6.6501623914418051</v>
      </c>
      <c r="R59" s="46">
        <f t="shared" si="23"/>
        <v>73.17</v>
      </c>
      <c r="S59" s="45">
        <f t="shared" si="19"/>
        <v>1902.42</v>
      </c>
      <c r="T59" s="45"/>
      <c r="U59" s="44">
        <f t="shared" si="20"/>
        <v>0.42434851874423046</v>
      </c>
      <c r="V59" s="44">
        <f t="shared" si="21"/>
        <v>0.4352738934703359</v>
      </c>
      <c r="W59" s="44">
        <f t="shared" si="22"/>
        <v>73.61</v>
      </c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  <c r="LC59" s="45"/>
      <c r="LD59" s="45"/>
      <c r="LE59" s="45"/>
      <c r="LF59" s="45"/>
      <c r="LG59" s="45"/>
      <c r="LH59" s="45"/>
      <c r="LI59" s="45"/>
      <c r="LJ59" s="45"/>
      <c r="LK59" s="45"/>
      <c r="LL59" s="45"/>
      <c r="LM59" s="45"/>
      <c r="LN59" s="45"/>
      <c r="LO59" s="45"/>
      <c r="LP59" s="45"/>
      <c r="LQ59" s="45"/>
      <c r="LR59" s="45"/>
      <c r="LS59" s="45"/>
      <c r="LT59" s="45"/>
      <c r="LU59" s="45"/>
      <c r="LV59" s="45"/>
      <c r="LW59" s="45"/>
      <c r="LX59" s="45"/>
      <c r="LY59" s="45"/>
      <c r="LZ59" s="45"/>
      <c r="MA59" s="45"/>
      <c r="MB59" s="45"/>
      <c r="MC59" s="45"/>
      <c r="MD59" s="45"/>
      <c r="ME59" s="45"/>
      <c r="MF59" s="45"/>
      <c r="MG59" s="45"/>
      <c r="MH59" s="45"/>
      <c r="MI59" s="45"/>
      <c r="MJ59" s="45"/>
      <c r="MK59" s="45"/>
      <c r="ML59" s="45"/>
      <c r="MM59" s="45"/>
      <c r="MN59" s="45"/>
      <c r="MO59" s="45"/>
      <c r="MP59" s="45"/>
      <c r="MQ59" s="45"/>
      <c r="MR59" s="45"/>
      <c r="MS59" s="45"/>
      <c r="MT59" s="45"/>
      <c r="MU59" s="45"/>
      <c r="MV59" s="45"/>
      <c r="MW59" s="45"/>
      <c r="MX59" s="45"/>
      <c r="MY59" s="45"/>
      <c r="MZ59" s="45"/>
      <c r="NA59" s="45"/>
      <c r="NB59" s="45"/>
      <c r="NC59" s="45"/>
      <c r="ND59" s="45"/>
      <c r="NE59" s="45"/>
      <c r="NF59" s="45"/>
      <c r="NG59" s="45"/>
      <c r="NH59" s="45"/>
      <c r="NI59" s="45"/>
      <c r="NJ59" s="45"/>
      <c r="NK59" s="45"/>
      <c r="NL59" s="45"/>
      <c r="NM59" s="45"/>
      <c r="NN59" s="45"/>
      <c r="NO59" s="45"/>
      <c r="NP59" s="45"/>
      <c r="NQ59" s="45"/>
      <c r="NR59" s="45"/>
      <c r="NS59" s="45"/>
      <c r="NT59" s="45"/>
      <c r="NU59" s="45"/>
      <c r="NV59" s="45"/>
      <c r="NW59" s="45"/>
      <c r="NX59" s="45"/>
      <c r="NY59" s="45"/>
      <c r="NZ59" s="45"/>
      <c r="OA59" s="45"/>
      <c r="OB59" s="45"/>
      <c r="OC59" s="45"/>
      <c r="OD59" s="45"/>
      <c r="OE59" s="45"/>
      <c r="OF59" s="45"/>
      <c r="OG59" s="45"/>
      <c r="OH59" s="45"/>
      <c r="OI59" s="45"/>
      <c r="OJ59" s="45"/>
      <c r="OK59" s="45"/>
      <c r="OL59" s="45"/>
      <c r="OM59" s="45"/>
      <c r="ON59" s="45"/>
      <c r="OO59" s="45"/>
      <c r="OP59" s="45"/>
      <c r="OQ59" s="45"/>
      <c r="OR59" s="45"/>
      <c r="OS59" s="45"/>
      <c r="OT59" s="45"/>
      <c r="OU59" s="45"/>
      <c r="OV59" s="45"/>
      <c r="OW59" s="45"/>
      <c r="OX59" s="45"/>
      <c r="OY59" s="45"/>
      <c r="OZ59" s="45"/>
      <c r="PA59" s="45"/>
      <c r="PB59" s="45"/>
      <c r="PC59" s="45"/>
      <c r="PD59" s="45"/>
      <c r="PE59" s="45"/>
      <c r="PF59" s="45"/>
      <c r="PG59" s="45"/>
      <c r="PH59" s="45"/>
      <c r="PI59" s="45"/>
      <c r="PJ59" s="45"/>
      <c r="PK59" s="45"/>
      <c r="PL59" s="45"/>
      <c r="PM59" s="45"/>
      <c r="PN59" s="45"/>
      <c r="PO59" s="45"/>
      <c r="PP59" s="45"/>
      <c r="PQ59" s="45"/>
      <c r="PR59" s="45"/>
      <c r="PS59" s="45"/>
      <c r="PT59" s="45"/>
      <c r="PU59" s="45"/>
      <c r="PV59" s="45"/>
      <c r="PW59" s="45"/>
      <c r="PX59" s="45"/>
      <c r="PY59" s="45"/>
      <c r="PZ59" s="45"/>
      <c r="QA59" s="45"/>
      <c r="QB59" s="45"/>
      <c r="QC59" s="45"/>
      <c r="QD59" s="45"/>
      <c r="QE59" s="45"/>
      <c r="QF59" s="45"/>
      <c r="QG59" s="45"/>
      <c r="QH59" s="45"/>
      <c r="QI59" s="45"/>
      <c r="QJ59" s="45"/>
      <c r="QK59" s="45"/>
      <c r="QL59" s="45"/>
      <c r="QM59" s="45"/>
      <c r="QN59" s="45"/>
      <c r="QO59" s="45"/>
      <c r="QP59" s="45"/>
      <c r="QQ59" s="45"/>
      <c r="QR59" s="45"/>
      <c r="QS59" s="45"/>
      <c r="QT59" s="45"/>
      <c r="QU59" s="45"/>
      <c r="QV59" s="45"/>
      <c r="QW59" s="45"/>
      <c r="QX59" s="45"/>
      <c r="QY59" s="45"/>
      <c r="QZ59" s="45"/>
      <c r="RA59" s="45"/>
      <c r="RB59" s="45"/>
      <c r="RC59" s="45"/>
      <c r="RD59" s="45"/>
      <c r="RE59" s="45"/>
      <c r="RF59" s="45"/>
      <c r="RG59" s="45"/>
      <c r="RH59" s="45"/>
      <c r="RI59" s="45"/>
      <c r="RJ59" s="45"/>
      <c r="RK59" s="45"/>
      <c r="RL59" s="45"/>
      <c r="RM59" s="45"/>
      <c r="RN59" s="45"/>
      <c r="RO59" s="45"/>
      <c r="RP59" s="45"/>
      <c r="RQ59" s="45"/>
      <c r="RR59" s="45"/>
      <c r="RS59" s="45"/>
      <c r="RT59" s="45"/>
      <c r="RU59" s="45"/>
      <c r="RV59" s="45"/>
      <c r="RW59" s="45"/>
      <c r="RX59" s="45"/>
      <c r="RY59" s="45"/>
      <c r="RZ59" s="45"/>
      <c r="SA59" s="45"/>
      <c r="SB59" s="45"/>
      <c r="SC59" s="45"/>
      <c r="SD59" s="45"/>
      <c r="SE59" s="45"/>
      <c r="SF59" s="45"/>
      <c r="SG59" s="45"/>
      <c r="SH59" s="45"/>
      <c r="SI59" s="45"/>
      <c r="SJ59" s="45"/>
      <c r="SK59" s="45"/>
      <c r="SL59" s="45"/>
      <c r="SM59" s="45"/>
      <c r="SN59" s="45"/>
      <c r="SO59" s="45"/>
      <c r="SP59" s="45"/>
      <c r="SQ59" s="45"/>
      <c r="SR59" s="45"/>
      <c r="SS59" s="45"/>
      <c r="ST59" s="45"/>
      <c r="SU59" s="45"/>
      <c r="SV59" s="45"/>
      <c r="SW59" s="45"/>
      <c r="SX59" s="45"/>
      <c r="SY59" s="45"/>
      <c r="SZ59" s="45"/>
      <c r="TA59" s="45"/>
      <c r="TB59" s="45"/>
      <c r="TC59" s="45"/>
      <c r="TD59" s="45"/>
      <c r="TE59" s="45"/>
      <c r="TF59" s="45"/>
      <c r="TG59" s="45"/>
      <c r="TH59" s="45"/>
      <c r="TI59" s="45"/>
      <c r="TJ59" s="45"/>
      <c r="TK59" s="45"/>
      <c r="TL59" s="45"/>
      <c r="TM59" s="45"/>
      <c r="TN59" s="45"/>
      <c r="TO59" s="45"/>
      <c r="TP59" s="45"/>
      <c r="TQ59" s="45"/>
      <c r="TR59" s="45"/>
      <c r="TS59" s="45"/>
      <c r="TT59" s="45"/>
      <c r="TU59" s="45"/>
      <c r="TV59" s="45"/>
      <c r="TW59" s="45"/>
      <c r="TX59" s="45"/>
      <c r="TY59" s="45"/>
      <c r="TZ59" s="45"/>
      <c r="UA59" s="45"/>
      <c r="UB59" s="45"/>
      <c r="UC59" s="45"/>
      <c r="UD59" s="45"/>
      <c r="UE59" s="45"/>
    </row>
    <row r="60" spans="1:551" x14ac:dyDescent="0.2">
      <c r="A60" t="s">
        <v>74</v>
      </c>
      <c r="B60" s="44">
        <v>50.88</v>
      </c>
      <c r="C60" s="44">
        <v>152.64000000000001</v>
      </c>
      <c r="D60" s="45">
        <v>3</v>
      </c>
      <c r="E60" s="48"/>
      <c r="F60" s="44"/>
      <c r="G60" s="45">
        <f t="shared" si="1"/>
        <v>0</v>
      </c>
      <c r="H60" s="45">
        <f t="shared" si="14"/>
        <v>0</v>
      </c>
      <c r="I60" s="47">
        <v>4.0595784212929031E-2</v>
      </c>
      <c r="J60" s="45">
        <f t="shared" si="2"/>
        <v>0</v>
      </c>
      <c r="K60" s="44">
        <f t="shared" si="3"/>
        <v>0</v>
      </c>
      <c r="L60" s="44">
        <f t="shared" si="4"/>
        <v>50.88</v>
      </c>
      <c r="M60" s="44">
        <f t="shared" si="15"/>
        <v>7.2758399999999996</v>
      </c>
      <c r="N60" s="44">
        <f t="shared" si="16"/>
        <v>58.16</v>
      </c>
      <c r="O60" s="45">
        <f t="shared" si="17"/>
        <v>174.48</v>
      </c>
      <c r="P60" s="45"/>
      <c r="Q60" s="44">
        <f t="shared" si="18"/>
        <v>6.6144000000000007</v>
      </c>
      <c r="R60" s="46">
        <f t="shared" si="23"/>
        <v>57.49</v>
      </c>
      <c r="S60" s="45">
        <f t="shared" si="19"/>
        <v>172.47</v>
      </c>
      <c r="T60" s="45"/>
      <c r="U60" s="44">
        <f t="shared" si="20"/>
        <v>0</v>
      </c>
      <c r="V60" s="44">
        <f t="shared" si="21"/>
        <v>0</v>
      </c>
      <c r="W60" s="44">
        <f t="shared" si="22"/>
        <v>57.49</v>
      </c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5"/>
      <c r="LE60" s="45"/>
      <c r="LF60" s="45"/>
      <c r="LG60" s="45"/>
      <c r="LH60" s="45"/>
      <c r="LI60" s="45"/>
      <c r="LJ60" s="45"/>
      <c r="LK60" s="45"/>
      <c r="LL60" s="45"/>
      <c r="LM60" s="45"/>
      <c r="LN60" s="45"/>
      <c r="LO60" s="45"/>
      <c r="LP60" s="45"/>
      <c r="LQ60" s="45"/>
      <c r="LR60" s="45"/>
      <c r="LS60" s="45"/>
      <c r="LT60" s="45"/>
      <c r="LU60" s="45"/>
      <c r="LV60" s="45"/>
      <c r="LW60" s="45"/>
      <c r="LX60" s="45"/>
      <c r="LY60" s="45"/>
      <c r="LZ60" s="45"/>
      <c r="MA60" s="45"/>
      <c r="MB60" s="45"/>
      <c r="MC60" s="45"/>
      <c r="MD60" s="45"/>
      <c r="ME60" s="45"/>
      <c r="MF60" s="45"/>
      <c r="MG60" s="45"/>
      <c r="MH60" s="45"/>
      <c r="MI60" s="45"/>
      <c r="MJ60" s="45"/>
      <c r="MK60" s="45"/>
      <c r="ML60" s="45"/>
      <c r="MM60" s="45"/>
      <c r="MN60" s="45"/>
      <c r="MO60" s="45"/>
      <c r="MP60" s="45"/>
      <c r="MQ60" s="45"/>
      <c r="MR60" s="45"/>
      <c r="MS60" s="45"/>
      <c r="MT60" s="45"/>
      <c r="MU60" s="45"/>
      <c r="MV60" s="45"/>
      <c r="MW60" s="45"/>
      <c r="MX60" s="45"/>
      <c r="MY60" s="45"/>
      <c r="MZ60" s="45"/>
      <c r="NA60" s="45"/>
      <c r="NB60" s="45"/>
      <c r="NC60" s="45"/>
      <c r="ND60" s="45"/>
      <c r="NE60" s="45"/>
      <c r="NF60" s="45"/>
      <c r="NG60" s="45"/>
      <c r="NH60" s="45"/>
      <c r="NI60" s="45"/>
      <c r="NJ60" s="45"/>
      <c r="NK60" s="45"/>
      <c r="NL60" s="45"/>
      <c r="NM60" s="45"/>
      <c r="NN60" s="45"/>
      <c r="NO60" s="45"/>
      <c r="NP60" s="45"/>
      <c r="NQ60" s="45"/>
      <c r="NR60" s="45"/>
      <c r="NS60" s="45"/>
      <c r="NT60" s="45"/>
      <c r="NU60" s="45"/>
      <c r="NV60" s="45"/>
      <c r="NW60" s="45"/>
      <c r="NX60" s="45"/>
      <c r="NY60" s="45"/>
      <c r="NZ60" s="45"/>
      <c r="OA60" s="45"/>
      <c r="OB60" s="45"/>
      <c r="OC60" s="45"/>
      <c r="OD60" s="45"/>
      <c r="OE60" s="45"/>
      <c r="OF60" s="45"/>
      <c r="OG60" s="45"/>
      <c r="OH60" s="45"/>
      <c r="OI60" s="45"/>
      <c r="OJ60" s="45"/>
      <c r="OK60" s="45"/>
      <c r="OL60" s="45"/>
      <c r="OM60" s="45"/>
      <c r="ON60" s="45"/>
      <c r="OO60" s="45"/>
      <c r="OP60" s="45"/>
      <c r="OQ60" s="45"/>
      <c r="OR60" s="45"/>
      <c r="OS60" s="45"/>
      <c r="OT60" s="45"/>
      <c r="OU60" s="45"/>
      <c r="OV60" s="45"/>
      <c r="OW60" s="45"/>
      <c r="OX60" s="45"/>
      <c r="OY60" s="45"/>
      <c r="OZ60" s="45"/>
      <c r="PA60" s="45"/>
      <c r="PB60" s="45"/>
      <c r="PC60" s="45"/>
      <c r="PD60" s="45"/>
      <c r="PE60" s="45"/>
      <c r="PF60" s="45"/>
      <c r="PG60" s="45"/>
      <c r="PH60" s="45"/>
      <c r="PI60" s="45"/>
      <c r="PJ60" s="45"/>
      <c r="PK60" s="45"/>
      <c r="PL60" s="45"/>
      <c r="PM60" s="45"/>
      <c r="PN60" s="45"/>
      <c r="PO60" s="45"/>
      <c r="PP60" s="45"/>
      <c r="PQ60" s="45"/>
      <c r="PR60" s="45"/>
      <c r="PS60" s="45"/>
      <c r="PT60" s="45"/>
      <c r="PU60" s="45"/>
      <c r="PV60" s="45"/>
      <c r="PW60" s="45"/>
      <c r="PX60" s="45"/>
      <c r="PY60" s="45"/>
      <c r="PZ60" s="45"/>
      <c r="QA60" s="45"/>
      <c r="QB60" s="45"/>
      <c r="QC60" s="45"/>
      <c r="QD60" s="45"/>
      <c r="QE60" s="45"/>
      <c r="QF60" s="45"/>
      <c r="QG60" s="45"/>
      <c r="QH60" s="45"/>
      <c r="QI60" s="45"/>
      <c r="QJ60" s="45"/>
      <c r="QK60" s="45"/>
      <c r="QL60" s="45"/>
      <c r="QM60" s="45"/>
      <c r="QN60" s="45"/>
      <c r="QO60" s="45"/>
      <c r="QP60" s="45"/>
      <c r="QQ60" s="45"/>
      <c r="QR60" s="45"/>
      <c r="QS60" s="45"/>
      <c r="QT60" s="45"/>
      <c r="QU60" s="45"/>
      <c r="QV60" s="45"/>
      <c r="QW60" s="45"/>
      <c r="QX60" s="45"/>
      <c r="QY60" s="45"/>
      <c r="QZ60" s="45"/>
      <c r="RA60" s="45"/>
      <c r="RB60" s="45"/>
      <c r="RC60" s="45"/>
      <c r="RD60" s="45"/>
      <c r="RE60" s="45"/>
      <c r="RF60" s="45"/>
      <c r="RG60" s="45"/>
      <c r="RH60" s="45"/>
      <c r="RI60" s="45"/>
      <c r="RJ60" s="45"/>
      <c r="RK60" s="45"/>
      <c r="RL60" s="45"/>
      <c r="RM60" s="45"/>
      <c r="RN60" s="45"/>
      <c r="RO60" s="45"/>
      <c r="RP60" s="45"/>
      <c r="RQ60" s="45"/>
      <c r="RR60" s="45"/>
      <c r="RS60" s="45"/>
      <c r="RT60" s="45"/>
      <c r="RU60" s="45"/>
      <c r="RV60" s="45"/>
      <c r="RW60" s="45"/>
      <c r="RX60" s="45"/>
      <c r="RY60" s="45"/>
      <c r="RZ60" s="45"/>
      <c r="SA60" s="45"/>
      <c r="SB60" s="45"/>
      <c r="SC60" s="45"/>
      <c r="SD60" s="45"/>
      <c r="SE60" s="45"/>
      <c r="SF60" s="45"/>
      <c r="SG60" s="45"/>
      <c r="SH60" s="45"/>
      <c r="SI60" s="45"/>
      <c r="SJ60" s="45"/>
      <c r="SK60" s="45"/>
      <c r="SL60" s="45"/>
      <c r="SM60" s="45"/>
      <c r="SN60" s="45"/>
      <c r="SO60" s="45"/>
      <c r="SP60" s="45"/>
      <c r="SQ60" s="45"/>
      <c r="SR60" s="45"/>
      <c r="SS60" s="45"/>
      <c r="ST60" s="45"/>
      <c r="SU60" s="45"/>
      <c r="SV60" s="45"/>
      <c r="SW60" s="45"/>
      <c r="SX60" s="45"/>
      <c r="SY60" s="45"/>
      <c r="SZ60" s="45"/>
      <c r="TA60" s="45"/>
      <c r="TB60" s="45"/>
      <c r="TC60" s="45"/>
      <c r="TD60" s="45"/>
      <c r="TE60" s="45"/>
      <c r="TF60" s="45"/>
      <c r="TG60" s="45"/>
      <c r="TH60" s="45"/>
      <c r="TI60" s="45"/>
      <c r="TJ60" s="45"/>
      <c r="TK60" s="45"/>
      <c r="TL60" s="45"/>
      <c r="TM60" s="45"/>
      <c r="TN60" s="45"/>
      <c r="TO60" s="45"/>
      <c r="TP60" s="45"/>
      <c r="TQ60" s="45"/>
      <c r="TR60" s="45"/>
      <c r="TS60" s="45"/>
      <c r="TT60" s="45"/>
      <c r="TU60" s="45"/>
      <c r="TV60" s="45"/>
      <c r="TW60" s="45"/>
      <c r="TX60" s="45"/>
      <c r="TY60" s="45"/>
      <c r="TZ60" s="45"/>
      <c r="UA60" s="45"/>
      <c r="UB60" s="45"/>
      <c r="UC60" s="45"/>
      <c r="UD60" s="45"/>
      <c r="UE60" s="45"/>
    </row>
    <row r="61" spans="1:551" x14ac:dyDescent="0.2">
      <c r="A61" t="s">
        <v>75</v>
      </c>
      <c r="B61" s="44">
        <v>54.49</v>
      </c>
      <c r="C61" s="44">
        <v>871.84</v>
      </c>
      <c r="D61" s="45">
        <v>16</v>
      </c>
      <c r="E61" s="48">
        <v>473</v>
      </c>
      <c r="F61" s="44">
        <v>1</v>
      </c>
      <c r="G61" s="45">
        <f t="shared" si="1"/>
        <v>7568</v>
      </c>
      <c r="H61" s="45">
        <f t="shared" si="14"/>
        <v>6055.7636627986367</v>
      </c>
      <c r="I61" s="47">
        <v>4.0595784212929031E-2</v>
      </c>
      <c r="J61" s="45">
        <f t="shared" si="2"/>
        <v>245.83847489947019</v>
      </c>
      <c r="K61" s="44">
        <f t="shared" si="3"/>
        <v>15.364904681216887</v>
      </c>
      <c r="L61" s="44">
        <f t="shared" si="4"/>
        <v>39.125095318783117</v>
      </c>
      <c r="M61" s="44">
        <f t="shared" si="15"/>
        <v>5.5948886305859853</v>
      </c>
      <c r="N61" s="44">
        <f t="shared" si="16"/>
        <v>60.08</v>
      </c>
      <c r="O61" s="45">
        <f t="shared" si="17"/>
        <v>961.28</v>
      </c>
      <c r="P61" s="45"/>
      <c r="Q61" s="44">
        <f t="shared" si="18"/>
        <v>5.0862623914418057</v>
      </c>
      <c r="R61" s="46">
        <f t="shared" si="23"/>
        <v>59.58</v>
      </c>
      <c r="S61" s="45">
        <f t="shared" si="19"/>
        <v>953.28</v>
      </c>
      <c r="T61" s="45"/>
      <c r="U61" s="44">
        <f t="shared" si="20"/>
        <v>0.42434851874423046</v>
      </c>
      <c r="V61" s="44">
        <f t="shared" si="21"/>
        <v>0.4352738934703359</v>
      </c>
      <c r="W61" s="44">
        <f t="shared" si="22"/>
        <v>60.02</v>
      </c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  <c r="IY61" s="45"/>
      <c r="IZ61" s="45"/>
      <c r="JA61" s="45"/>
      <c r="JB61" s="45"/>
      <c r="JC61" s="45"/>
      <c r="JD61" s="45"/>
      <c r="JE61" s="45"/>
      <c r="JF61" s="45"/>
      <c r="JG61" s="45"/>
      <c r="JH61" s="45"/>
      <c r="JI61" s="45"/>
      <c r="JJ61" s="45"/>
      <c r="JK61" s="45"/>
      <c r="JL61" s="45"/>
      <c r="JM61" s="45"/>
      <c r="JN61" s="45"/>
      <c r="JO61" s="45"/>
      <c r="JP61" s="45"/>
      <c r="JQ61" s="45"/>
      <c r="JR61" s="45"/>
      <c r="JS61" s="45"/>
      <c r="JT61" s="45"/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/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/>
      <c r="LD61" s="45"/>
      <c r="LE61" s="45"/>
      <c r="LF61" s="45"/>
      <c r="LG61" s="45"/>
      <c r="LH61" s="45"/>
      <c r="LI61" s="45"/>
      <c r="LJ61" s="45"/>
      <c r="LK61" s="45"/>
      <c r="LL61" s="45"/>
      <c r="LM61" s="45"/>
      <c r="LN61" s="45"/>
      <c r="LO61" s="45"/>
      <c r="LP61" s="45"/>
      <c r="LQ61" s="45"/>
      <c r="LR61" s="45"/>
      <c r="LS61" s="45"/>
      <c r="LT61" s="45"/>
      <c r="LU61" s="45"/>
      <c r="LV61" s="45"/>
      <c r="LW61" s="45"/>
      <c r="LX61" s="45"/>
      <c r="LY61" s="45"/>
      <c r="LZ61" s="45"/>
      <c r="MA61" s="45"/>
      <c r="MB61" s="45"/>
      <c r="MC61" s="45"/>
      <c r="MD61" s="45"/>
      <c r="ME61" s="45"/>
      <c r="MF61" s="45"/>
      <c r="MG61" s="45"/>
      <c r="MH61" s="45"/>
      <c r="MI61" s="45"/>
      <c r="MJ61" s="45"/>
      <c r="MK61" s="45"/>
      <c r="ML61" s="45"/>
      <c r="MM61" s="45"/>
      <c r="MN61" s="45"/>
      <c r="MO61" s="45"/>
      <c r="MP61" s="45"/>
      <c r="MQ61" s="45"/>
      <c r="MR61" s="45"/>
      <c r="MS61" s="45"/>
      <c r="MT61" s="45"/>
      <c r="MU61" s="45"/>
      <c r="MV61" s="45"/>
      <c r="MW61" s="45"/>
      <c r="MX61" s="45"/>
      <c r="MY61" s="45"/>
      <c r="MZ61" s="45"/>
      <c r="NA61" s="45"/>
      <c r="NB61" s="45"/>
      <c r="NC61" s="45"/>
      <c r="ND61" s="45"/>
      <c r="NE61" s="45"/>
      <c r="NF61" s="45"/>
      <c r="NG61" s="45"/>
      <c r="NH61" s="45"/>
      <c r="NI61" s="45"/>
      <c r="NJ61" s="45"/>
      <c r="NK61" s="45"/>
      <c r="NL61" s="45"/>
      <c r="NM61" s="45"/>
      <c r="NN61" s="45"/>
      <c r="NO61" s="45"/>
      <c r="NP61" s="45"/>
      <c r="NQ61" s="45"/>
      <c r="NR61" s="45"/>
      <c r="NS61" s="45"/>
      <c r="NT61" s="45"/>
      <c r="NU61" s="45"/>
      <c r="NV61" s="45"/>
      <c r="NW61" s="45"/>
      <c r="NX61" s="45"/>
      <c r="NY61" s="45"/>
      <c r="NZ61" s="45"/>
      <c r="OA61" s="45"/>
      <c r="OB61" s="45"/>
      <c r="OC61" s="45"/>
      <c r="OD61" s="45"/>
      <c r="OE61" s="45"/>
      <c r="OF61" s="45"/>
      <c r="OG61" s="45"/>
      <c r="OH61" s="45"/>
      <c r="OI61" s="45"/>
      <c r="OJ61" s="45"/>
      <c r="OK61" s="45"/>
      <c r="OL61" s="45"/>
      <c r="OM61" s="45"/>
      <c r="ON61" s="45"/>
      <c r="OO61" s="45"/>
      <c r="OP61" s="45"/>
      <c r="OQ61" s="45"/>
      <c r="OR61" s="45"/>
      <c r="OS61" s="45"/>
      <c r="OT61" s="45"/>
      <c r="OU61" s="45"/>
      <c r="OV61" s="45"/>
      <c r="OW61" s="45"/>
      <c r="OX61" s="45"/>
      <c r="OY61" s="45"/>
      <c r="OZ61" s="45"/>
      <c r="PA61" s="45"/>
      <c r="PB61" s="45"/>
      <c r="PC61" s="45"/>
      <c r="PD61" s="45"/>
      <c r="PE61" s="45"/>
      <c r="PF61" s="45"/>
      <c r="PG61" s="45"/>
      <c r="PH61" s="45"/>
      <c r="PI61" s="45"/>
      <c r="PJ61" s="45"/>
      <c r="PK61" s="45"/>
      <c r="PL61" s="45"/>
      <c r="PM61" s="45"/>
      <c r="PN61" s="45"/>
      <c r="PO61" s="45"/>
      <c r="PP61" s="45"/>
      <c r="PQ61" s="45"/>
      <c r="PR61" s="45"/>
      <c r="PS61" s="45"/>
      <c r="PT61" s="45"/>
      <c r="PU61" s="45"/>
      <c r="PV61" s="45"/>
      <c r="PW61" s="45"/>
      <c r="PX61" s="45"/>
      <c r="PY61" s="45"/>
      <c r="PZ61" s="45"/>
      <c r="QA61" s="45"/>
      <c r="QB61" s="45"/>
      <c r="QC61" s="45"/>
      <c r="QD61" s="45"/>
      <c r="QE61" s="45"/>
      <c r="QF61" s="45"/>
      <c r="QG61" s="45"/>
      <c r="QH61" s="45"/>
      <c r="QI61" s="45"/>
      <c r="QJ61" s="45"/>
      <c r="QK61" s="45"/>
      <c r="QL61" s="45"/>
      <c r="QM61" s="45"/>
      <c r="QN61" s="45"/>
      <c r="QO61" s="45"/>
      <c r="QP61" s="45"/>
      <c r="QQ61" s="45"/>
      <c r="QR61" s="45"/>
      <c r="QS61" s="45"/>
      <c r="QT61" s="45"/>
      <c r="QU61" s="45"/>
      <c r="QV61" s="45"/>
      <c r="QW61" s="45"/>
      <c r="QX61" s="45"/>
      <c r="QY61" s="45"/>
      <c r="QZ61" s="45"/>
      <c r="RA61" s="45"/>
      <c r="RB61" s="45"/>
      <c r="RC61" s="45"/>
      <c r="RD61" s="45"/>
      <c r="RE61" s="45"/>
      <c r="RF61" s="45"/>
      <c r="RG61" s="45"/>
      <c r="RH61" s="45"/>
      <c r="RI61" s="45"/>
      <c r="RJ61" s="45"/>
      <c r="RK61" s="45"/>
      <c r="RL61" s="45"/>
      <c r="RM61" s="45"/>
      <c r="RN61" s="45"/>
      <c r="RO61" s="45"/>
      <c r="RP61" s="45"/>
      <c r="RQ61" s="45"/>
      <c r="RR61" s="45"/>
      <c r="RS61" s="45"/>
      <c r="RT61" s="45"/>
      <c r="RU61" s="45"/>
      <c r="RV61" s="45"/>
      <c r="RW61" s="45"/>
      <c r="RX61" s="45"/>
      <c r="RY61" s="45"/>
      <c r="RZ61" s="45"/>
      <c r="SA61" s="45"/>
      <c r="SB61" s="45"/>
      <c r="SC61" s="45"/>
      <c r="SD61" s="45"/>
      <c r="SE61" s="45"/>
      <c r="SF61" s="45"/>
      <c r="SG61" s="45"/>
      <c r="SH61" s="45"/>
      <c r="SI61" s="45"/>
      <c r="SJ61" s="45"/>
      <c r="SK61" s="45"/>
      <c r="SL61" s="45"/>
      <c r="SM61" s="45"/>
      <c r="SN61" s="45"/>
      <c r="SO61" s="45"/>
      <c r="SP61" s="45"/>
      <c r="SQ61" s="45"/>
      <c r="SR61" s="45"/>
      <c r="SS61" s="45"/>
      <c r="ST61" s="45"/>
      <c r="SU61" s="45"/>
      <c r="SV61" s="45"/>
      <c r="SW61" s="45"/>
      <c r="SX61" s="45"/>
      <c r="SY61" s="45"/>
      <c r="SZ61" s="45"/>
      <c r="TA61" s="45"/>
      <c r="TB61" s="45"/>
      <c r="TC61" s="45"/>
      <c r="TD61" s="45"/>
      <c r="TE61" s="45"/>
      <c r="TF61" s="45"/>
      <c r="TG61" s="45"/>
      <c r="TH61" s="45"/>
      <c r="TI61" s="45"/>
      <c r="TJ61" s="45"/>
      <c r="TK61" s="45"/>
      <c r="TL61" s="45"/>
      <c r="TM61" s="45"/>
      <c r="TN61" s="45"/>
      <c r="TO61" s="45"/>
      <c r="TP61" s="45"/>
      <c r="TQ61" s="45"/>
      <c r="TR61" s="45"/>
      <c r="TS61" s="45"/>
      <c r="TT61" s="45"/>
      <c r="TU61" s="45"/>
      <c r="TV61" s="45"/>
      <c r="TW61" s="45"/>
      <c r="TX61" s="45"/>
      <c r="TY61" s="45"/>
      <c r="TZ61" s="45"/>
      <c r="UA61" s="45"/>
      <c r="UB61" s="45"/>
      <c r="UC61" s="45"/>
      <c r="UD61" s="45"/>
      <c r="UE61" s="45"/>
    </row>
    <row r="62" spans="1:551" x14ac:dyDescent="0.2">
      <c r="A62" t="s">
        <v>76</v>
      </c>
      <c r="B62" s="44">
        <v>2.1800000000000002</v>
      </c>
      <c r="C62" s="44">
        <v>368.41999999999996</v>
      </c>
      <c r="D62" s="45">
        <v>169</v>
      </c>
      <c r="E62" s="48"/>
      <c r="F62" s="44"/>
      <c r="G62" s="45">
        <f t="shared" si="1"/>
        <v>0</v>
      </c>
      <c r="H62" s="45">
        <f t="shared" si="14"/>
        <v>0</v>
      </c>
      <c r="I62" s="47">
        <v>4.0595784212929031E-2</v>
      </c>
      <c r="J62" s="45">
        <f t="shared" si="2"/>
        <v>0</v>
      </c>
      <c r="K62" s="44">
        <f t="shared" si="3"/>
        <v>0</v>
      </c>
      <c r="L62" s="44">
        <f t="shared" si="4"/>
        <v>2.1800000000000002</v>
      </c>
      <c r="M62" s="44">
        <f t="shared" si="15"/>
        <v>0.31174000000000002</v>
      </c>
      <c r="N62" s="44">
        <f t="shared" si="16"/>
        <v>2.4900000000000002</v>
      </c>
      <c r="O62" s="45">
        <f t="shared" si="17"/>
        <v>420.81000000000006</v>
      </c>
      <c r="P62" s="45"/>
      <c r="Q62" s="44">
        <f t="shared" si="18"/>
        <v>0.28340000000000004</v>
      </c>
      <c r="R62" s="46">
        <f t="shared" si="23"/>
        <v>2.46</v>
      </c>
      <c r="S62" s="45">
        <f t="shared" si="19"/>
        <v>415.74</v>
      </c>
      <c r="T62" s="45"/>
      <c r="U62" s="44">
        <f t="shared" si="20"/>
        <v>0</v>
      </c>
      <c r="V62" s="44">
        <f t="shared" si="21"/>
        <v>0</v>
      </c>
      <c r="W62" s="44">
        <f t="shared" si="22"/>
        <v>2.46</v>
      </c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  <c r="IY62" s="45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  <c r="JV62" s="45"/>
      <c r="JW62" s="45"/>
      <c r="JX62" s="45"/>
      <c r="JY62" s="45"/>
      <c r="JZ62" s="45"/>
      <c r="KA62" s="45"/>
      <c r="KB62" s="45"/>
      <c r="KC62" s="45"/>
      <c r="KD62" s="45"/>
      <c r="KE62" s="45"/>
      <c r="KF62" s="45"/>
      <c r="KG62" s="45"/>
      <c r="KH62" s="45"/>
      <c r="KI62" s="45"/>
      <c r="KJ62" s="45"/>
      <c r="KK62" s="45"/>
      <c r="KL62" s="45"/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/>
      <c r="LD62" s="45"/>
      <c r="LE62" s="45"/>
      <c r="LF62" s="45"/>
      <c r="LG62" s="45"/>
      <c r="LH62" s="45"/>
      <c r="LI62" s="45"/>
      <c r="LJ62" s="45"/>
      <c r="LK62" s="45"/>
      <c r="LL62" s="45"/>
      <c r="LM62" s="45"/>
      <c r="LN62" s="45"/>
      <c r="LO62" s="45"/>
      <c r="LP62" s="45"/>
      <c r="LQ62" s="45"/>
      <c r="LR62" s="45"/>
      <c r="LS62" s="45"/>
      <c r="LT62" s="45"/>
      <c r="LU62" s="45"/>
      <c r="LV62" s="45"/>
      <c r="LW62" s="45"/>
      <c r="LX62" s="45"/>
      <c r="LY62" s="45"/>
      <c r="LZ62" s="45"/>
      <c r="MA62" s="45"/>
      <c r="MB62" s="45"/>
      <c r="MC62" s="45"/>
      <c r="MD62" s="45"/>
      <c r="ME62" s="45"/>
      <c r="MF62" s="45"/>
      <c r="MG62" s="45"/>
      <c r="MH62" s="45"/>
      <c r="MI62" s="45"/>
      <c r="MJ62" s="45"/>
      <c r="MK62" s="45"/>
      <c r="ML62" s="45"/>
      <c r="MM62" s="45"/>
      <c r="MN62" s="45"/>
      <c r="MO62" s="45"/>
      <c r="MP62" s="45"/>
      <c r="MQ62" s="45"/>
      <c r="MR62" s="45"/>
      <c r="MS62" s="45"/>
      <c r="MT62" s="45"/>
      <c r="MU62" s="45"/>
      <c r="MV62" s="45"/>
      <c r="MW62" s="45"/>
      <c r="MX62" s="45"/>
      <c r="MY62" s="45"/>
      <c r="MZ62" s="45"/>
      <c r="NA62" s="45"/>
      <c r="NB62" s="45"/>
      <c r="NC62" s="45"/>
      <c r="ND62" s="45"/>
      <c r="NE62" s="45"/>
      <c r="NF62" s="45"/>
      <c r="NG62" s="45"/>
      <c r="NH62" s="45"/>
      <c r="NI62" s="45"/>
      <c r="NJ62" s="45"/>
      <c r="NK62" s="45"/>
      <c r="NL62" s="45"/>
      <c r="NM62" s="45"/>
      <c r="NN62" s="45"/>
      <c r="NO62" s="45"/>
      <c r="NP62" s="45"/>
      <c r="NQ62" s="45"/>
      <c r="NR62" s="45"/>
      <c r="NS62" s="45"/>
      <c r="NT62" s="45"/>
      <c r="NU62" s="45"/>
      <c r="NV62" s="45"/>
      <c r="NW62" s="45"/>
      <c r="NX62" s="45"/>
      <c r="NY62" s="45"/>
      <c r="NZ62" s="45"/>
      <c r="OA62" s="45"/>
      <c r="OB62" s="45"/>
      <c r="OC62" s="45"/>
      <c r="OD62" s="45"/>
      <c r="OE62" s="45"/>
      <c r="OF62" s="45"/>
      <c r="OG62" s="45"/>
      <c r="OH62" s="45"/>
      <c r="OI62" s="45"/>
      <c r="OJ62" s="45"/>
      <c r="OK62" s="45"/>
      <c r="OL62" s="45"/>
      <c r="OM62" s="45"/>
      <c r="ON62" s="45"/>
      <c r="OO62" s="45"/>
      <c r="OP62" s="45"/>
      <c r="OQ62" s="45"/>
      <c r="OR62" s="45"/>
      <c r="OS62" s="45"/>
      <c r="OT62" s="45"/>
      <c r="OU62" s="45"/>
      <c r="OV62" s="45"/>
      <c r="OW62" s="45"/>
      <c r="OX62" s="45"/>
      <c r="OY62" s="45"/>
      <c r="OZ62" s="45"/>
      <c r="PA62" s="45"/>
      <c r="PB62" s="45"/>
      <c r="PC62" s="45"/>
      <c r="PD62" s="45"/>
      <c r="PE62" s="45"/>
      <c r="PF62" s="45"/>
      <c r="PG62" s="45"/>
      <c r="PH62" s="45"/>
      <c r="PI62" s="45"/>
      <c r="PJ62" s="45"/>
      <c r="PK62" s="45"/>
      <c r="PL62" s="45"/>
      <c r="PM62" s="45"/>
      <c r="PN62" s="45"/>
      <c r="PO62" s="45"/>
      <c r="PP62" s="45"/>
      <c r="PQ62" s="45"/>
      <c r="PR62" s="45"/>
      <c r="PS62" s="45"/>
      <c r="PT62" s="45"/>
      <c r="PU62" s="45"/>
      <c r="PV62" s="45"/>
      <c r="PW62" s="45"/>
      <c r="PX62" s="45"/>
      <c r="PY62" s="45"/>
      <c r="PZ62" s="45"/>
      <c r="QA62" s="45"/>
      <c r="QB62" s="45"/>
      <c r="QC62" s="45"/>
      <c r="QD62" s="45"/>
      <c r="QE62" s="45"/>
      <c r="QF62" s="45"/>
      <c r="QG62" s="45"/>
      <c r="QH62" s="45"/>
      <c r="QI62" s="45"/>
      <c r="QJ62" s="45"/>
      <c r="QK62" s="45"/>
      <c r="QL62" s="45"/>
      <c r="QM62" s="45"/>
      <c r="QN62" s="45"/>
      <c r="QO62" s="45"/>
      <c r="QP62" s="45"/>
      <c r="QQ62" s="45"/>
      <c r="QR62" s="45"/>
      <c r="QS62" s="45"/>
      <c r="QT62" s="45"/>
      <c r="QU62" s="45"/>
      <c r="QV62" s="45"/>
      <c r="QW62" s="45"/>
      <c r="QX62" s="45"/>
      <c r="QY62" s="45"/>
      <c r="QZ62" s="45"/>
      <c r="RA62" s="45"/>
      <c r="RB62" s="45"/>
      <c r="RC62" s="45"/>
      <c r="RD62" s="45"/>
      <c r="RE62" s="45"/>
      <c r="RF62" s="45"/>
      <c r="RG62" s="45"/>
      <c r="RH62" s="45"/>
      <c r="RI62" s="45"/>
      <c r="RJ62" s="45"/>
      <c r="RK62" s="45"/>
      <c r="RL62" s="45"/>
      <c r="RM62" s="45"/>
      <c r="RN62" s="45"/>
      <c r="RO62" s="45"/>
      <c r="RP62" s="45"/>
      <c r="RQ62" s="45"/>
      <c r="RR62" s="45"/>
      <c r="RS62" s="45"/>
      <c r="RT62" s="45"/>
      <c r="RU62" s="45"/>
      <c r="RV62" s="45"/>
      <c r="RW62" s="45"/>
      <c r="RX62" s="45"/>
      <c r="RY62" s="45"/>
      <c r="RZ62" s="45"/>
      <c r="SA62" s="45"/>
      <c r="SB62" s="45"/>
      <c r="SC62" s="45"/>
      <c r="SD62" s="45"/>
      <c r="SE62" s="45"/>
      <c r="SF62" s="45"/>
      <c r="SG62" s="45"/>
      <c r="SH62" s="45"/>
      <c r="SI62" s="45"/>
      <c r="SJ62" s="45"/>
      <c r="SK62" s="45"/>
      <c r="SL62" s="45"/>
      <c r="SM62" s="45"/>
      <c r="SN62" s="45"/>
      <c r="SO62" s="45"/>
      <c r="SP62" s="45"/>
      <c r="SQ62" s="45"/>
      <c r="SR62" s="45"/>
      <c r="SS62" s="45"/>
      <c r="ST62" s="45"/>
      <c r="SU62" s="45"/>
      <c r="SV62" s="45"/>
      <c r="SW62" s="45"/>
      <c r="SX62" s="45"/>
      <c r="SY62" s="45"/>
      <c r="SZ62" s="45"/>
      <c r="TA62" s="45"/>
      <c r="TB62" s="45"/>
      <c r="TC62" s="45"/>
      <c r="TD62" s="45"/>
      <c r="TE62" s="45"/>
      <c r="TF62" s="45"/>
      <c r="TG62" s="45"/>
      <c r="TH62" s="45"/>
      <c r="TI62" s="45"/>
      <c r="TJ62" s="45"/>
      <c r="TK62" s="45"/>
      <c r="TL62" s="45"/>
      <c r="TM62" s="45"/>
      <c r="TN62" s="45"/>
      <c r="TO62" s="45"/>
      <c r="TP62" s="45"/>
      <c r="TQ62" s="45"/>
      <c r="TR62" s="45"/>
      <c r="TS62" s="45"/>
      <c r="TT62" s="45"/>
      <c r="TU62" s="45"/>
      <c r="TV62" s="45"/>
      <c r="TW62" s="45"/>
      <c r="TX62" s="45"/>
      <c r="TY62" s="45"/>
      <c r="TZ62" s="45"/>
      <c r="UA62" s="45"/>
      <c r="UB62" s="45"/>
      <c r="UC62" s="45"/>
      <c r="UD62" s="45"/>
      <c r="UE62" s="45"/>
    </row>
    <row r="63" spans="1:551" x14ac:dyDescent="0.2">
      <c r="A63" s="49" t="s">
        <v>77</v>
      </c>
      <c r="B63" s="50">
        <v>196.63</v>
      </c>
      <c r="C63" s="50">
        <v>1179.78</v>
      </c>
      <c r="D63" s="52">
        <v>6</v>
      </c>
      <c r="E63" s="51">
        <v>473</v>
      </c>
      <c r="F63" s="50">
        <v>4.333333333333333</v>
      </c>
      <c r="G63" s="52">
        <f t="shared" si="1"/>
        <v>12298</v>
      </c>
      <c r="H63" s="52">
        <f t="shared" si="14"/>
        <v>9840.615952047785</v>
      </c>
      <c r="I63" s="53">
        <v>4.0595784212929031E-2</v>
      </c>
      <c r="J63" s="52">
        <f t="shared" si="2"/>
        <v>399.48752171163903</v>
      </c>
      <c r="K63" s="50">
        <f t="shared" si="3"/>
        <v>66.58125361860651</v>
      </c>
      <c r="L63" s="50">
        <f t="shared" si="4"/>
        <v>130.04874638139347</v>
      </c>
      <c r="M63" s="50">
        <f t="shared" si="15"/>
        <v>18.596970732539265</v>
      </c>
      <c r="N63" s="50">
        <f t="shared" si="16"/>
        <v>215.23</v>
      </c>
      <c r="O63" s="52">
        <f t="shared" si="17"/>
        <v>1291.3799999999999</v>
      </c>
      <c r="P63" s="52"/>
      <c r="Q63" s="44">
        <f t="shared" si="18"/>
        <v>16.906337029581152</v>
      </c>
      <c r="R63" s="46">
        <f t="shared" si="23"/>
        <v>213.54</v>
      </c>
      <c r="S63" s="45">
        <f t="shared" si="19"/>
        <v>1281.24</v>
      </c>
      <c r="T63" s="54"/>
      <c r="U63" s="44">
        <f t="shared" si="20"/>
        <v>1.8388435812249986</v>
      </c>
      <c r="V63" s="44">
        <f t="shared" si="21"/>
        <v>1.8861868717047887</v>
      </c>
      <c r="W63" s="44">
        <f t="shared" si="22"/>
        <v>215.43</v>
      </c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  <c r="IY63" s="45"/>
      <c r="IZ63" s="45"/>
      <c r="JA63" s="45"/>
      <c r="JB63" s="45"/>
      <c r="JC63" s="45"/>
      <c r="JD63" s="45"/>
      <c r="JE63" s="45"/>
      <c r="JF63" s="45"/>
      <c r="JG63" s="45"/>
      <c r="JH63" s="45"/>
      <c r="JI63" s="45"/>
      <c r="JJ63" s="45"/>
      <c r="JK63" s="45"/>
      <c r="JL63" s="45"/>
      <c r="JM63" s="45"/>
      <c r="JN63" s="45"/>
      <c r="JO63" s="45"/>
      <c r="JP63" s="45"/>
      <c r="JQ63" s="45"/>
      <c r="JR63" s="45"/>
      <c r="JS63" s="45"/>
      <c r="JT63" s="45"/>
      <c r="JU63" s="45"/>
      <c r="JV63" s="45"/>
      <c r="JW63" s="45"/>
      <c r="JX63" s="45"/>
      <c r="JY63" s="45"/>
      <c r="JZ63" s="45"/>
      <c r="KA63" s="45"/>
      <c r="KB63" s="45"/>
      <c r="KC63" s="45"/>
      <c r="KD63" s="45"/>
      <c r="KE63" s="45"/>
      <c r="KF63" s="45"/>
      <c r="KG63" s="45"/>
      <c r="KH63" s="45"/>
      <c r="KI63" s="45"/>
      <c r="KJ63" s="45"/>
      <c r="KK63" s="45"/>
      <c r="KL63" s="45"/>
      <c r="KM63" s="45"/>
      <c r="KN63" s="45"/>
      <c r="KO63" s="45"/>
      <c r="KP63" s="45"/>
      <c r="KQ63" s="45"/>
      <c r="KR63" s="45"/>
      <c r="KS63" s="45"/>
      <c r="KT63" s="45"/>
      <c r="KU63" s="45"/>
      <c r="KV63" s="45"/>
      <c r="KW63" s="45"/>
      <c r="KX63" s="45"/>
      <c r="KY63" s="45"/>
      <c r="KZ63" s="45"/>
      <c r="LA63" s="45"/>
      <c r="LB63" s="45"/>
      <c r="LC63" s="45"/>
      <c r="LD63" s="45"/>
      <c r="LE63" s="45"/>
      <c r="LF63" s="45"/>
      <c r="LG63" s="45"/>
      <c r="LH63" s="45"/>
      <c r="LI63" s="45"/>
      <c r="LJ63" s="45"/>
      <c r="LK63" s="45"/>
      <c r="LL63" s="45"/>
      <c r="LM63" s="45"/>
      <c r="LN63" s="45"/>
      <c r="LO63" s="45"/>
      <c r="LP63" s="45"/>
      <c r="LQ63" s="45"/>
      <c r="LR63" s="45"/>
      <c r="LS63" s="45"/>
      <c r="LT63" s="45"/>
      <c r="LU63" s="45"/>
      <c r="LV63" s="45"/>
      <c r="LW63" s="45"/>
      <c r="LX63" s="45"/>
      <c r="LY63" s="45"/>
      <c r="LZ63" s="45"/>
      <c r="MA63" s="45"/>
      <c r="MB63" s="45"/>
      <c r="MC63" s="45"/>
      <c r="MD63" s="45"/>
      <c r="ME63" s="45"/>
      <c r="MF63" s="45"/>
      <c r="MG63" s="45"/>
      <c r="MH63" s="45"/>
      <c r="MI63" s="45"/>
      <c r="MJ63" s="45"/>
      <c r="MK63" s="45"/>
      <c r="ML63" s="45"/>
      <c r="MM63" s="45"/>
      <c r="MN63" s="45"/>
      <c r="MO63" s="45"/>
      <c r="MP63" s="45"/>
      <c r="MQ63" s="45"/>
      <c r="MR63" s="45"/>
      <c r="MS63" s="45"/>
      <c r="MT63" s="45"/>
      <c r="MU63" s="45"/>
      <c r="MV63" s="45"/>
      <c r="MW63" s="45"/>
      <c r="MX63" s="45"/>
      <c r="MY63" s="45"/>
      <c r="MZ63" s="45"/>
      <c r="NA63" s="45"/>
      <c r="NB63" s="45"/>
      <c r="NC63" s="45"/>
      <c r="ND63" s="45"/>
      <c r="NE63" s="45"/>
      <c r="NF63" s="45"/>
      <c r="NG63" s="45"/>
      <c r="NH63" s="45"/>
      <c r="NI63" s="45"/>
      <c r="NJ63" s="45"/>
      <c r="NK63" s="45"/>
      <c r="NL63" s="45"/>
      <c r="NM63" s="45"/>
      <c r="NN63" s="45"/>
      <c r="NO63" s="45"/>
      <c r="NP63" s="45"/>
      <c r="NQ63" s="45"/>
      <c r="NR63" s="45"/>
      <c r="NS63" s="45"/>
      <c r="NT63" s="45"/>
      <c r="NU63" s="45"/>
      <c r="NV63" s="45"/>
      <c r="NW63" s="45"/>
      <c r="NX63" s="45"/>
      <c r="NY63" s="45"/>
      <c r="NZ63" s="45"/>
      <c r="OA63" s="45"/>
      <c r="OB63" s="45"/>
      <c r="OC63" s="45"/>
      <c r="OD63" s="45"/>
      <c r="OE63" s="45"/>
      <c r="OF63" s="45"/>
      <c r="OG63" s="45"/>
      <c r="OH63" s="45"/>
      <c r="OI63" s="45"/>
      <c r="OJ63" s="45"/>
      <c r="OK63" s="45"/>
      <c r="OL63" s="45"/>
      <c r="OM63" s="45"/>
      <c r="ON63" s="45"/>
      <c r="OO63" s="45"/>
      <c r="OP63" s="45"/>
      <c r="OQ63" s="45"/>
      <c r="OR63" s="45"/>
      <c r="OS63" s="45"/>
      <c r="OT63" s="45"/>
      <c r="OU63" s="45"/>
      <c r="OV63" s="45"/>
      <c r="OW63" s="45"/>
      <c r="OX63" s="45"/>
      <c r="OY63" s="45"/>
      <c r="OZ63" s="45"/>
      <c r="PA63" s="45"/>
      <c r="PB63" s="45"/>
      <c r="PC63" s="45"/>
      <c r="PD63" s="45"/>
      <c r="PE63" s="45"/>
      <c r="PF63" s="45"/>
      <c r="PG63" s="45"/>
      <c r="PH63" s="45"/>
      <c r="PI63" s="45"/>
      <c r="PJ63" s="45"/>
      <c r="PK63" s="45"/>
      <c r="PL63" s="45"/>
      <c r="PM63" s="45"/>
      <c r="PN63" s="45"/>
      <c r="PO63" s="45"/>
      <c r="PP63" s="45"/>
      <c r="PQ63" s="45"/>
      <c r="PR63" s="45"/>
      <c r="PS63" s="45"/>
      <c r="PT63" s="45"/>
      <c r="PU63" s="45"/>
      <c r="PV63" s="45"/>
      <c r="PW63" s="45"/>
      <c r="PX63" s="45"/>
      <c r="PY63" s="45"/>
      <c r="PZ63" s="45"/>
      <c r="QA63" s="45"/>
      <c r="QB63" s="45"/>
      <c r="QC63" s="45"/>
      <c r="QD63" s="45"/>
      <c r="QE63" s="45"/>
      <c r="QF63" s="45"/>
      <c r="QG63" s="45"/>
      <c r="QH63" s="45"/>
      <c r="QI63" s="45"/>
      <c r="QJ63" s="45"/>
      <c r="QK63" s="45"/>
      <c r="QL63" s="45"/>
      <c r="QM63" s="45"/>
      <c r="QN63" s="45"/>
      <c r="QO63" s="45"/>
      <c r="QP63" s="45"/>
      <c r="QQ63" s="45"/>
      <c r="QR63" s="45"/>
      <c r="QS63" s="45"/>
      <c r="QT63" s="45"/>
      <c r="QU63" s="45"/>
      <c r="QV63" s="45"/>
      <c r="QW63" s="45"/>
      <c r="QX63" s="45"/>
      <c r="QY63" s="45"/>
      <c r="QZ63" s="45"/>
      <c r="RA63" s="45"/>
      <c r="RB63" s="45"/>
      <c r="RC63" s="45"/>
      <c r="RD63" s="45"/>
      <c r="RE63" s="45"/>
      <c r="RF63" s="45"/>
      <c r="RG63" s="45"/>
      <c r="RH63" s="45"/>
      <c r="RI63" s="45"/>
      <c r="RJ63" s="45"/>
      <c r="RK63" s="45"/>
      <c r="RL63" s="45"/>
      <c r="RM63" s="45"/>
      <c r="RN63" s="45"/>
      <c r="RO63" s="45"/>
      <c r="RP63" s="45"/>
      <c r="RQ63" s="45"/>
      <c r="RR63" s="45"/>
      <c r="RS63" s="45"/>
      <c r="RT63" s="45"/>
      <c r="RU63" s="45"/>
      <c r="RV63" s="45"/>
      <c r="RW63" s="45"/>
      <c r="RX63" s="45"/>
      <c r="RY63" s="45"/>
      <c r="RZ63" s="45"/>
      <c r="SA63" s="45"/>
      <c r="SB63" s="45"/>
      <c r="SC63" s="45"/>
      <c r="SD63" s="45"/>
      <c r="SE63" s="45"/>
      <c r="SF63" s="45"/>
      <c r="SG63" s="45"/>
      <c r="SH63" s="45"/>
      <c r="SI63" s="45"/>
      <c r="SJ63" s="45"/>
      <c r="SK63" s="45"/>
      <c r="SL63" s="45"/>
      <c r="SM63" s="45"/>
      <c r="SN63" s="45"/>
      <c r="SO63" s="45"/>
      <c r="SP63" s="45"/>
      <c r="SQ63" s="45"/>
      <c r="SR63" s="45"/>
      <c r="SS63" s="45"/>
      <c r="ST63" s="45"/>
      <c r="SU63" s="45"/>
      <c r="SV63" s="45"/>
      <c r="SW63" s="45"/>
      <c r="SX63" s="45"/>
      <c r="SY63" s="45"/>
      <c r="SZ63" s="45"/>
      <c r="TA63" s="45"/>
      <c r="TB63" s="45"/>
      <c r="TC63" s="45"/>
      <c r="TD63" s="45"/>
      <c r="TE63" s="45"/>
      <c r="TF63" s="45"/>
      <c r="TG63" s="45"/>
      <c r="TH63" s="45"/>
      <c r="TI63" s="45"/>
      <c r="TJ63" s="45"/>
      <c r="TK63" s="45"/>
      <c r="TL63" s="45"/>
      <c r="TM63" s="45"/>
      <c r="TN63" s="45"/>
      <c r="TO63" s="45"/>
      <c r="TP63" s="45"/>
      <c r="TQ63" s="45"/>
      <c r="TR63" s="45"/>
      <c r="TS63" s="45"/>
      <c r="TT63" s="45"/>
      <c r="TU63" s="45"/>
      <c r="TV63" s="45"/>
      <c r="TW63" s="45"/>
      <c r="TX63" s="45"/>
      <c r="TY63" s="45"/>
      <c r="TZ63" s="45"/>
      <c r="UA63" s="45"/>
      <c r="UB63" s="45"/>
      <c r="UC63" s="45"/>
      <c r="UD63" s="45"/>
      <c r="UE63" s="45"/>
    </row>
    <row r="64" spans="1:551" x14ac:dyDescent="0.2">
      <c r="A64" t="s">
        <v>78</v>
      </c>
      <c r="B64" s="44">
        <v>19.96</v>
      </c>
      <c r="C64" s="44">
        <v>2245.5</v>
      </c>
      <c r="D64" s="45">
        <v>112.5</v>
      </c>
      <c r="E64" s="48">
        <v>34</v>
      </c>
      <c r="F64" s="44">
        <v>4.333333333333333</v>
      </c>
      <c r="G64" s="45">
        <f t="shared" si="1"/>
        <v>16575</v>
      </c>
      <c r="H64" s="45">
        <f t="shared" si="14"/>
        <v>13262.986616132057</v>
      </c>
      <c r="I64" s="47">
        <v>4.0595784212929031E-2</v>
      </c>
      <c r="J64" s="45">
        <f t="shared" si="2"/>
        <v>538.42134268746281</v>
      </c>
      <c r="K64" s="44">
        <f t="shared" si="3"/>
        <v>4.7859674905552252</v>
      </c>
      <c r="L64" s="44">
        <f t="shared" si="4"/>
        <v>15.174032509444775</v>
      </c>
      <c r="M64" s="44">
        <f t="shared" si="15"/>
        <v>2.1698866488506026</v>
      </c>
      <c r="N64" s="44">
        <f t="shared" si="16"/>
        <v>22.13</v>
      </c>
      <c r="O64" s="45">
        <f t="shared" si="17"/>
        <v>2489.625</v>
      </c>
      <c r="P64" s="44">
        <f>ROUND(N64/4.33,2)</f>
        <v>5.1100000000000003</v>
      </c>
      <c r="Q64" s="44">
        <f t="shared" si="18"/>
        <v>1.9726242262278209</v>
      </c>
      <c r="R64" s="46">
        <f t="shared" si="23"/>
        <v>21.93</v>
      </c>
      <c r="S64" s="45">
        <f t="shared" si="19"/>
        <v>2467.125</v>
      </c>
      <c r="T64" s="44"/>
      <c r="U64" s="44">
        <f t="shared" si="20"/>
        <v>0.13217903120856228</v>
      </c>
      <c r="V64" s="44">
        <f t="shared" si="21"/>
        <v>0.13558214299780724</v>
      </c>
      <c r="W64" s="44">
        <f t="shared" si="22"/>
        <v>22.07</v>
      </c>
      <c r="X64" s="44">
        <f>+W64/4.33</f>
        <v>5.096997690531178</v>
      </c>
      <c r="Y64" s="44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  <c r="IV64" s="45"/>
      <c r="IW64" s="45"/>
      <c r="IX64" s="45"/>
      <c r="IY64" s="45"/>
      <c r="IZ64" s="45"/>
      <c r="JA64" s="45"/>
      <c r="JB64" s="45"/>
      <c r="JC64" s="45"/>
      <c r="JD64" s="45"/>
      <c r="JE64" s="45"/>
      <c r="JF64" s="45"/>
      <c r="JG64" s="45"/>
      <c r="JH64" s="45"/>
      <c r="JI64" s="45"/>
      <c r="JJ64" s="45"/>
      <c r="JK64" s="45"/>
      <c r="JL64" s="45"/>
      <c r="JM64" s="45"/>
      <c r="JN64" s="45"/>
      <c r="JO64" s="45"/>
      <c r="JP64" s="45"/>
      <c r="JQ64" s="45"/>
      <c r="JR64" s="45"/>
      <c r="JS64" s="45"/>
      <c r="JT64" s="45"/>
      <c r="JU64" s="45"/>
      <c r="JV64" s="45"/>
      <c r="JW64" s="45"/>
      <c r="JX64" s="45"/>
      <c r="JY64" s="45"/>
      <c r="JZ64" s="45"/>
      <c r="KA64" s="45"/>
      <c r="KB64" s="45"/>
      <c r="KC64" s="45"/>
      <c r="KD64" s="45"/>
      <c r="KE64" s="45"/>
      <c r="KF64" s="45"/>
      <c r="KG64" s="45"/>
      <c r="KH64" s="45"/>
      <c r="KI64" s="45"/>
      <c r="KJ64" s="45"/>
      <c r="KK64" s="45"/>
      <c r="KL64" s="45"/>
      <c r="KM64" s="45"/>
      <c r="KN64" s="45"/>
      <c r="KO64" s="45"/>
      <c r="KP64" s="45"/>
      <c r="KQ64" s="45"/>
      <c r="KR64" s="45"/>
      <c r="KS64" s="45"/>
      <c r="KT64" s="45"/>
      <c r="KU64" s="45"/>
      <c r="KV64" s="45"/>
      <c r="KW64" s="45"/>
      <c r="KX64" s="45"/>
      <c r="KY64" s="45"/>
      <c r="KZ64" s="45"/>
      <c r="LA64" s="45"/>
      <c r="LB64" s="45"/>
      <c r="LC64" s="45"/>
      <c r="LD64" s="45"/>
      <c r="LE64" s="45"/>
      <c r="LF64" s="45"/>
      <c r="LG64" s="45"/>
      <c r="LH64" s="45"/>
      <c r="LI64" s="45"/>
      <c r="LJ64" s="45"/>
      <c r="LK64" s="45"/>
      <c r="LL64" s="45"/>
      <c r="LM64" s="45"/>
      <c r="LN64" s="45"/>
      <c r="LO64" s="45"/>
      <c r="LP64" s="45"/>
      <c r="LQ64" s="45"/>
      <c r="LR64" s="45"/>
      <c r="LS64" s="45"/>
      <c r="LT64" s="45"/>
      <c r="LU64" s="45"/>
      <c r="LV64" s="45"/>
      <c r="LW64" s="45"/>
      <c r="LX64" s="45"/>
      <c r="LY64" s="45"/>
      <c r="LZ64" s="45"/>
      <c r="MA64" s="45"/>
      <c r="MB64" s="45"/>
      <c r="MC64" s="45"/>
      <c r="MD64" s="45"/>
      <c r="ME64" s="45"/>
      <c r="MF64" s="45"/>
      <c r="MG64" s="45"/>
      <c r="MH64" s="45"/>
      <c r="MI64" s="45"/>
      <c r="MJ64" s="45"/>
      <c r="MK64" s="45"/>
      <c r="ML64" s="45"/>
      <c r="MM64" s="45"/>
      <c r="MN64" s="45"/>
      <c r="MO64" s="45"/>
      <c r="MP64" s="45"/>
      <c r="MQ64" s="45"/>
      <c r="MR64" s="45"/>
      <c r="MS64" s="45"/>
      <c r="MT64" s="45"/>
      <c r="MU64" s="45"/>
      <c r="MV64" s="45"/>
      <c r="MW64" s="45"/>
      <c r="MX64" s="45"/>
      <c r="MY64" s="45"/>
      <c r="MZ64" s="45"/>
      <c r="NA64" s="45"/>
      <c r="NB64" s="45"/>
      <c r="NC64" s="45"/>
      <c r="ND64" s="45"/>
      <c r="NE64" s="45"/>
      <c r="NF64" s="45"/>
      <c r="NG64" s="45"/>
      <c r="NH64" s="45"/>
      <c r="NI64" s="45"/>
      <c r="NJ64" s="45"/>
      <c r="NK64" s="45"/>
      <c r="NL64" s="45"/>
      <c r="NM64" s="45"/>
      <c r="NN64" s="45"/>
      <c r="NO64" s="45"/>
      <c r="NP64" s="45"/>
      <c r="NQ64" s="45"/>
      <c r="NR64" s="45"/>
      <c r="NS64" s="45"/>
      <c r="NT64" s="45"/>
      <c r="NU64" s="45"/>
      <c r="NV64" s="45"/>
      <c r="NW64" s="45"/>
      <c r="NX64" s="45"/>
      <c r="NY64" s="45"/>
      <c r="NZ64" s="45"/>
      <c r="OA64" s="45"/>
      <c r="OB64" s="45"/>
      <c r="OC64" s="45"/>
      <c r="OD64" s="45"/>
      <c r="OE64" s="45"/>
      <c r="OF64" s="45"/>
      <c r="OG64" s="45"/>
      <c r="OH64" s="45"/>
      <c r="OI64" s="45"/>
      <c r="OJ64" s="45"/>
      <c r="OK64" s="45"/>
      <c r="OL64" s="45"/>
      <c r="OM64" s="45"/>
      <c r="ON64" s="45"/>
      <c r="OO64" s="45"/>
      <c r="OP64" s="45"/>
      <c r="OQ64" s="45"/>
      <c r="OR64" s="45"/>
      <c r="OS64" s="45"/>
      <c r="OT64" s="45"/>
      <c r="OU64" s="45"/>
      <c r="OV64" s="45"/>
      <c r="OW64" s="45"/>
      <c r="OX64" s="45"/>
      <c r="OY64" s="45"/>
      <c r="OZ64" s="45"/>
      <c r="PA64" s="45"/>
      <c r="PB64" s="45"/>
      <c r="PC64" s="45"/>
      <c r="PD64" s="45"/>
      <c r="PE64" s="45"/>
      <c r="PF64" s="45"/>
      <c r="PG64" s="45"/>
      <c r="PH64" s="45"/>
      <c r="PI64" s="45"/>
      <c r="PJ64" s="45"/>
      <c r="PK64" s="45"/>
      <c r="PL64" s="45"/>
      <c r="PM64" s="45"/>
      <c r="PN64" s="45"/>
      <c r="PO64" s="45"/>
      <c r="PP64" s="45"/>
      <c r="PQ64" s="45"/>
      <c r="PR64" s="45"/>
      <c r="PS64" s="45"/>
      <c r="PT64" s="45"/>
      <c r="PU64" s="45"/>
      <c r="PV64" s="45"/>
      <c r="PW64" s="45"/>
      <c r="PX64" s="45"/>
      <c r="PY64" s="45"/>
      <c r="PZ64" s="45"/>
      <c r="QA64" s="45"/>
      <c r="QB64" s="45"/>
      <c r="QC64" s="45"/>
      <c r="QD64" s="45"/>
      <c r="QE64" s="45"/>
      <c r="QF64" s="45"/>
      <c r="QG64" s="45"/>
      <c r="QH64" s="45"/>
      <c r="QI64" s="45"/>
      <c r="QJ64" s="45"/>
      <c r="QK64" s="45"/>
      <c r="QL64" s="45"/>
      <c r="QM64" s="45"/>
      <c r="QN64" s="45"/>
      <c r="QO64" s="45"/>
      <c r="QP64" s="45"/>
      <c r="QQ64" s="45"/>
      <c r="QR64" s="45"/>
      <c r="QS64" s="45"/>
      <c r="QT64" s="45"/>
      <c r="QU64" s="45"/>
      <c r="QV64" s="45"/>
      <c r="QW64" s="45"/>
      <c r="QX64" s="45"/>
      <c r="QY64" s="45"/>
      <c r="QZ64" s="45"/>
      <c r="RA64" s="45"/>
      <c r="RB64" s="45"/>
      <c r="RC64" s="45"/>
      <c r="RD64" s="45"/>
      <c r="RE64" s="45"/>
      <c r="RF64" s="45"/>
      <c r="RG64" s="45"/>
      <c r="RH64" s="45"/>
      <c r="RI64" s="45"/>
      <c r="RJ64" s="45"/>
      <c r="RK64" s="45"/>
      <c r="RL64" s="45"/>
      <c r="RM64" s="45"/>
      <c r="RN64" s="45"/>
      <c r="RO64" s="45"/>
      <c r="RP64" s="45"/>
      <c r="RQ64" s="45"/>
      <c r="RR64" s="45"/>
      <c r="RS64" s="45"/>
      <c r="RT64" s="45"/>
      <c r="RU64" s="45"/>
      <c r="RV64" s="45"/>
      <c r="RW64" s="45"/>
      <c r="RX64" s="45"/>
      <c r="RY64" s="45"/>
      <c r="RZ64" s="45"/>
      <c r="SA64" s="45"/>
      <c r="SB64" s="45"/>
      <c r="SC64" s="45"/>
      <c r="SD64" s="45"/>
      <c r="SE64" s="45"/>
      <c r="SF64" s="45"/>
      <c r="SG64" s="45"/>
      <c r="SH64" s="45"/>
      <c r="SI64" s="45"/>
      <c r="SJ64" s="45"/>
      <c r="SK64" s="45"/>
      <c r="SL64" s="45"/>
      <c r="SM64" s="45"/>
      <c r="SN64" s="45"/>
      <c r="SO64" s="45"/>
      <c r="SP64" s="45"/>
      <c r="SQ64" s="45"/>
      <c r="SR64" s="45"/>
      <c r="SS64" s="45"/>
      <c r="ST64" s="45"/>
      <c r="SU64" s="45"/>
      <c r="SV64" s="45"/>
      <c r="SW64" s="45"/>
      <c r="SX64" s="45"/>
      <c r="SY64" s="45"/>
      <c r="SZ64" s="45"/>
      <c r="TA64" s="45"/>
      <c r="TB64" s="45"/>
      <c r="TC64" s="45"/>
      <c r="TD64" s="45"/>
      <c r="TE64" s="45"/>
      <c r="TF64" s="45"/>
      <c r="TG64" s="45"/>
      <c r="TH64" s="45"/>
      <c r="TI64" s="45"/>
      <c r="TJ64" s="45"/>
      <c r="TK64" s="45"/>
      <c r="TL64" s="45"/>
      <c r="TM64" s="45"/>
      <c r="TN64" s="45"/>
      <c r="TO64" s="45"/>
      <c r="TP64" s="45"/>
      <c r="TQ64" s="45"/>
      <c r="TR64" s="45"/>
      <c r="TS64" s="45"/>
      <c r="TT64" s="45"/>
      <c r="TU64" s="45"/>
      <c r="TV64" s="45"/>
      <c r="TW64" s="45"/>
      <c r="TX64" s="45"/>
      <c r="TY64" s="45"/>
      <c r="TZ64" s="45"/>
      <c r="UA64" s="45"/>
      <c r="UB64" s="45"/>
      <c r="UC64" s="45"/>
      <c r="UD64" s="45"/>
      <c r="UE64" s="45"/>
    </row>
    <row r="65" spans="1:551" x14ac:dyDescent="0.2">
      <c r="A65" s="49" t="s">
        <v>79</v>
      </c>
      <c r="B65" s="50">
        <v>15.54</v>
      </c>
      <c r="C65" s="50">
        <v>62.16</v>
      </c>
      <c r="D65" s="52">
        <v>4</v>
      </c>
      <c r="E65" s="51">
        <v>34</v>
      </c>
      <c r="F65" s="50">
        <v>1</v>
      </c>
      <c r="G65" s="52">
        <f t="shared" si="1"/>
        <v>136</v>
      </c>
      <c r="H65" s="52">
        <f t="shared" si="14"/>
        <v>108.82450556826302</v>
      </c>
      <c r="I65" s="53">
        <v>4.0595784212929031E-2</v>
      </c>
      <c r="J65" s="52">
        <f t="shared" si="2"/>
        <v>4.4178161451278992</v>
      </c>
      <c r="K65" s="50">
        <f t="shared" si="3"/>
        <v>1.1044540362819748</v>
      </c>
      <c r="L65" s="50">
        <f t="shared" si="4"/>
        <v>14.435545963718024</v>
      </c>
      <c r="M65" s="50">
        <f t="shared" si="15"/>
        <v>2.0642830728116772</v>
      </c>
      <c r="N65" s="50">
        <f t="shared" si="16"/>
        <v>17.600000000000001</v>
      </c>
      <c r="O65" s="52">
        <f t="shared" si="17"/>
        <v>70.400000000000006</v>
      </c>
      <c r="P65" s="52"/>
      <c r="Q65" s="44">
        <f t="shared" si="18"/>
        <v>1.8766209752833432</v>
      </c>
      <c r="R65" s="46">
        <f t="shared" si="23"/>
        <v>17.420000000000002</v>
      </c>
      <c r="S65" s="45">
        <f t="shared" si="19"/>
        <v>69.680000000000007</v>
      </c>
      <c r="T65" s="54"/>
      <c r="U65" s="44">
        <f t="shared" si="20"/>
        <v>3.0502853355822059E-2</v>
      </c>
      <c r="V65" s="44">
        <f t="shared" si="21"/>
        <v>3.1288186845647818E-2</v>
      </c>
      <c r="W65" s="44">
        <f t="shared" si="22"/>
        <v>17.45</v>
      </c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  <c r="IY65" s="45"/>
      <c r="IZ65" s="45"/>
      <c r="JA65" s="45"/>
      <c r="JB65" s="45"/>
      <c r="JC65" s="45"/>
      <c r="JD65" s="45"/>
      <c r="JE65" s="45"/>
      <c r="JF65" s="45"/>
      <c r="JG65" s="45"/>
      <c r="JH65" s="45"/>
      <c r="JI65" s="45"/>
      <c r="JJ65" s="45"/>
      <c r="JK65" s="45"/>
      <c r="JL65" s="45"/>
      <c r="JM65" s="45"/>
      <c r="JN65" s="45"/>
      <c r="JO65" s="45"/>
      <c r="JP65" s="45"/>
      <c r="JQ65" s="45"/>
      <c r="JR65" s="45"/>
      <c r="JS65" s="45"/>
      <c r="JT65" s="45"/>
      <c r="JU65" s="45"/>
      <c r="JV65" s="45"/>
      <c r="JW65" s="45"/>
      <c r="JX65" s="45"/>
      <c r="JY65" s="45"/>
      <c r="JZ65" s="45"/>
      <c r="KA65" s="45"/>
      <c r="KB65" s="45"/>
      <c r="KC65" s="45"/>
      <c r="KD65" s="45"/>
      <c r="KE65" s="45"/>
      <c r="KF65" s="45"/>
      <c r="KG65" s="45"/>
      <c r="KH65" s="45"/>
      <c r="KI65" s="45"/>
      <c r="KJ65" s="45"/>
      <c r="KK65" s="45"/>
      <c r="KL65" s="45"/>
      <c r="KM65" s="45"/>
      <c r="KN65" s="45"/>
      <c r="KO65" s="45"/>
      <c r="KP65" s="45"/>
      <c r="KQ65" s="45"/>
      <c r="KR65" s="45"/>
      <c r="KS65" s="45"/>
      <c r="KT65" s="45"/>
      <c r="KU65" s="45"/>
      <c r="KV65" s="45"/>
      <c r="KW65" s="45"/>
      <c r="KX65" s="45"/>
      <c r="KY65" s="45"/>
      <c r="KZ65" s="45"/>
      <c r="LA65" s="45"/>
      <c r="LB65" s="45"/>
      <c r="LC65" s="45"/>
      <c r="LD65" s="45"/>
      <c r="LE65" s="45"/>
      <c r="LF65" s="45"/>
      <c r="LG65" s="45"/>
      <c r="LH65" s="45"/>
      <c r="LI65" s="45"/>
      <c r="LJ65" s="45"/>
      <c r="LK65" s="45"/>
      <c r="LL65" s="45"/>
      <c r="LM65" s="45"/>
      <c r="LN65" s="45"/>
      <c r="LO65" s="45"/>
      <c r="LP65" s="45"/>
      <c r="LQ65" s="45"/>
      <c r="LR65" s="45"/>
      <c r="LS65" s="45"/>
      <c r="LT65" s="45"/>
      <c r="LU65" s="45"/>
      <c r="LV65" s="45"/>
      <c r="LW65" s="45"/>
      <c r="LX65" s="45"/>
      <c r="LY65" s="45"/>
      <c r="LZ65" s="45"/>
      <c r="MA65" s="45"/>
      <c r="MB65" s="45"/>
      <c r="MC65" s="45"/>
      <c r="MD65" s="45"/>
      <c r="ME65" s="45"/>
      <c r="MF65" s="45"/>
      <c r="MG65" s="45"/>
      <c r="MH65" s="45"/>
      <c r="MI65" s="45"/>
      <c r="MJ65" s="45"/>
      <c r="MK65" s="45"/>
      <c r="ML65" s="45"/>
      <c r="MM65" s="45"/>
      <c r="MN65" s="45"/>
      <c r="MO65" s="45"/>
      <c r="MP65" s="45"/>
      <c r="MQ65" s="45"/>
      <c r="MR65" s="45"/>
      <c r="MS65" s="45"/>
      <c r="MT65" s="45"/>
      <c r="MU65" s="45"/>
      <c r="MV65" s="45"/>
      <c r="MW65" s="45"/>
      <c r="MX65" s="45"/>
      <c r="MY65" s="45"/>
      <c r="MZ65" s="45"/>
      <c r="NA65" s="45"/>
      <c r="NB65" s="45"/>
      <c r="NC65" s="45"/>
      <c r="ND65" s="45"/>
      <c r="NE65" s="45"/>
      <c r="NF65" s="45"/>
      <c r="NG65" s="45"/>
      <c r="NH65" s="45"/>
      <c r="NI65" s="45"/>
      <c r="NJ65" s="45"/>
      <c r="NK65" s="45"/>
      <c r="NL65" s="45"/>
      <c r="NM65" s="45"/>
      <c r="NN65" s="45"/>
      <c r="NO65" s="45"/>
      <c r="NP65" s="45"/>
      <c r="NQ65" s="45"/>
      <c r="NR65" s="45"/>
      <c r="NS65" s="45"/>
      <c r="NT65" s="45"/>
      <c r="NU65" s="45"/>
      <c r="NV65" s="45"/>
      <c r="NW65" s="45"/>
      <c r="NX65" s="45"/>
      <c r="NY65" s="45"/>
      <c r="NZ65" s="45"/>
      <c r="OA65" s="45"/>
      <c r="OB65" s="45"/>
      <c r="OC65" s="45"/>
      <c r="OD65" s="45"/>
      <c r="OE65" s="45"/>
      <c r="OF65" s="45"/>
      <c r="OG65" s="45"/>
      <c r="OH65" s="45"/>
      <c r="OI65" s="45"/>
      <c r="OJ65" s="45"/>
      <c r="OK65" s="45"/>
      <c r="OL65" s="45"/>
      <c r="OM65" s="45"/>
      <c r="ON65" s="45"/>
      <c r="OO65" s="45"/>
      <c r="OP65" s="45"/>
      <c r="OQ65" s="45"/>
      <c r="OR65" s="45"/>
      <c r="OS65" s="45"/>
      <c r="OT65" s="45"/>
      <c r="OU65" s="45"/>
      <c r="OV65" s="45"/>
      <c r="OW65" s="45"/>
      <c r="OX65" s="45"/>
      <c r="OY65" s="45"/>
      <c r="OZ65" s="45"/>
      <c r="PA65" s="45"/>
      <c r="PB65" s="45"/>
      <c r="PC65" s="45"/>
      <c r="PD65" s="45"/>
      <c r="PE65" s="45"/>
      <c r="PF65" s="45"/>
      <c r="PG65" s="45"/>
      <c r="PH65" s="45"/>
      <c r="PI65" s="45"/>
      <c r="PJ65" s="45"/>
      <c r="PK65" s="45"/>
      <c r="PL65" s="45"/>
      <c r="PM65" s="45"/>
      <c r="PN65" s="45"/>
      <c r="PO65" s="45"/>
      <c r="PP65" s="45"/>
      <c r="PQ65" s="45"/>
      <c r="PR65" s="45"/>
      <c r="PS65" s="45"/>
      <c r="PT65" s="45"/>
      <c r="PU65" s="45"/>
      <c r="PV65" s="45"/>
      <c r="PW65" s="45"/>
      <c r="PX65" s="45"/>
      <c r="PY65" s="45"/>
      <c r="PZ65" s="45"/>
      <c r="QA65" s="45"/>
      <c r="QB65" s="45"/>
      <c r="QC65" s="45"/>
      <c r="QD65" s="45"/>
      <c r="QE65" s="45"/>
      <c r="QF65" s="45"/>
      <c r="QG65" s="45"/>
      <c r="QH65" s="45"/>
      <c r="QI65" s="45"/>
      <c r="QJ65" s="45"/>
      <c r="QK65" s="45"/>
      <c r="QL65" s="45"/>
      <c r="QM65" s="45"/>
      <c r="QN65" s="45"/>
      <c r="QO65" s="45"/>
      <c r="QP65" s="45"/>
      <c r="QQ65" s="45"/>
      <c r="QR65" s="45"/>
      <c r="QS65" s="45"/>
      <c r="QT65" s="45"/>
      <c r="QU65" s="45"/>
      <c r="QV65" s="45"/>
      <c r="QW65" s="45"/>
      <c r="QX65" s="45"/>
      <c r="QY65" s="45"/>
      <c r="QZ65" s="45"/>
      <c r="RA65" s="45"/>
      <c r="RB65" s="45"/>
      <c r="RC65" s="45"/>
      <c r="RD65" s="45"/>
      <c r="RE65" s="45"/>
      <c r="RF65" s="45"/>
      <c r="RG65" s="45"/>
      <c r="RH65" s="45"/>
      <c r="RI65" s="45"/>
      <c r="RJ65" s="45"/>
      <c r="RK65" s="45"/>
      <c r="RL65" s="45"/>
      <c r="RM65" s="45"/>
      <c r="RN65" s="45"/>
      <c r="RO65" s="45"/>
      <c r="RP65" s="45"/>
      <c r="RQ65" s="45"/>
      <c r="RR65" s="45"/>
      <c r="RS65" s="45"/>
      <c r="RT65" s="45"/>
      <c r="RU65" s="45"/>
      <c r="RV65" s="45"/>
      <c r="RW65" s="45"/>
      <c r="RX65" s="45"/>
      <c r="RY65" s="45"/>
      <c r="RZ65" s="45"/>
      <c r="SA65" s="45"/>
      <c r="SB65" s="45"/>
      <c r="SC65" s="45"/>
      <c r="SD65" s="45"/>
      <c r="SE65" s="45"/>
      <c r="SF65" s="45"/>
      <c r="SG65" s="45"/>
      <c r="SH65" s="45"/>
      <c r="SI65" s="45"/>
      <c r="SJ65" s="45"/>
      <c r="SK65" s="45"/>
      <c r="SL65" s="45"/>
      <c r="SM65" s="45"/>
      <c r="SN65" s="45"/>
      <c r="SO65" s="45"/>
      <c r="SP65" s="45"/>
      <c r="SQ65" s="45"/>
      <c r="SR65" s="45"/>
      <c r="SS65" s="45"/>
      <c r="ST65" s="45"/>
      <c r="SU65" s="45"/>
      <c r="SV65" s="45"/>
      <c r="SW65" s="45"/>
      <c r="SX65" s="45"/>
      <c r="SY65" s="45"/>
      <c r="SZ65" s="45"/>
      <c r="TA65" s="45"/>
      <c r="TB65" s="45"/>
      <c r="TC65" s="45"/>
      <c r="TD65" s="45"/>
      <c r="TE65" s="45"/>
      <c r="TF65" s="45"/>
      <c r="TG65" s="45"/>
      <c r="TH65" s="45"/>
      <c r="TI65" s="45"/>
      <c r="TJ65" s="45"/>
      <c r="TK65" s="45"/>
      <c r="TL65" s="45"/>
      <c r="TM65" s="45"/>
      <c r="TN65" s="45"/>
      <c r="TO65" s="45"/>
      <c r="TP65" s="45"/>
      <c r="TQ65" s="45"/>
      <c r="TR65" s="45"/>
      <c r="TS65" s="45"/>
      <c r="TT65" s="45"/>
      <c r="TU65" s="45"/>
      <c r="TV65" s="45"/>
      <c r="TW65" s="45"/>
      <c r="TX65" s="45"/>
      <c r="TY65" s="45"/>
      <c r="TZ65" s="45"/>
      <c r="UA65" s="45"/>
      <c r="UB65" s="45"/>
      <c r="UC65" s="45"/>
      <c r="UD65" s="45"/>
      <c r="UE65" s="45"/>
    </row>
    <row r="66" spans="1:551" x14ac:dyDescent="0.2">
      <c r="A66" t="s">
        <v>80</v>
      </c>
      <c r="B66" s="44">
        <f>+B67*2</f>
        <v>485.3</v>
      </c>
      <c r="C66" s="44">
        <v>4853.0000000000009</v>
      </c>
      <c r="D66" s="45">
        <v>10</v>
      </c>
      <c r="E66" s="48">
        <v>613</v>
      </c>
      <c r="F66" s="44">
        <f>+F67*2</f>
        <v>8.6666666666666661</v>
      </c>
      <c r="G66" s="45">
        <f t="shared" si="1"/>
        <v>53126.666666666664</v>
      </c>
      <c r="H66" s="45">
        <f t="shared" si="14"/>
        <v>42510.906121249413</v>
      </c>
      <c r="I66" s="47">
        <v>4.0595784212929031E-2</v>
      </c>
      <c r="J66" s="45">
        <f t="shared" si="2"/>
        <v>1725.763571594325</v>
      </c>
      <c r="K66" s="44">
        <f t="shared" si="3"/>
        <v>172.57635715943249</v>
      </c>
      <c r="L66" s="44">
        <f t="shared" si="4"/>
        <v>312.72364284056755</v>
      </c>
      <c r="M66" s="44">
        <f t="shared" si="15"/>
        <v>44.719480926201157</v>
      </c>
      <c r="N66" s="44">
        <f t="shared" si="16"/>
        <v>530.02</v>
      </c>
      <c r="O66" s="45">
        <f t="shared" si="17"/>
        <v>5300.2</v>
      </c>
      <c r="P66" s="45"/>
      <c r="Q66" s="44">
        <f t="shared" si="18"/>
        <v>40.654073569273784</v>
      </c>
      <c r="R66" s="46">
        <f t="shared" si="23"/>
        <v>525.95000000000005</v>
      </c>
      <c r="S66" s="45">
        <f t="shared" si="19"/>
        <v>5259.5</v>
      </c>
      <c r="T66" s="45"/>
      <c r="U66" s="44">
        <f t="shared" si="20"/>
        <v>4.7662203606381564</v>
      </c>
      <c r="V66" s="44">
        <f t="shared" si="21"/>
        <v>4.8889325680974007</v>
      </c>
      <c r="W66" s="44">
        <f t="shared" si="22"/>
        <v>530.84</v>
      </c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  <c r="IV66" s="45"/>
      <c r="IW66" s="45"/>
      <c r="IX66" s="45"/>
      <c r="IY66" s="45"/>
      <c r="IZ66" s="45"/>
      <c r="JA66" s="45"/>
      <c r="JB66" s="45"/>
      <c r="JC66" s="45"/>
      <c r="JD66" s="45"/>
      <c r="JE66" s="45"/>
      <c r="JF66" s="45"/>
      <c r="JG66" s="45"/>
      <c r="JH66" s="45"/>
      <c r="JI66" s="45"/>
      <c r="JJ66" s="45"/>
      <c r="JK66" s="45"/>
      <c r="JL66" s="45"/>
      <c r="JM66" s="45"/>
      <c r="JN66" s="45"/>
      <c r="JO66" s="45"/>
      <c r="JP66" s="45"/>
      <c r="JQ66" s="45"/>
      <c r="JR66" s="45"/>
      <c r="JS66" s="45"/>
      <c r="JT66" s="45"/>
      <c r="JU66" s="45"/>
      <c r="JV66" s="45"/>
      <c r="JW66" s="45"/>
      <c r="JX66" s="45"/>
      <c r="JY66" s="45"/>
      <c r="JZ66" s="45"/>
      <c r="KA66" s="45"/>
      <c r="KB66" s="45"/>
      <c r="KC66" s="45"/>
      <c r="KD66" s="45"/>
      <c r="KE66" s="45"/>
      <c r="KF66" s="45"/>
      <c r="KG66" s="45"/>
      <c r="KH66" s="45"/>
      <c r="KI66" s="45"/>
      <c r="KJ66" s="45"/>
      <c r="KK66" s="45"/>
      <c r="KL66" s="45"/>
      <c r="KM66" s="45"/>
      <c r="KN66" s="45"/>
      <c r="KO66" s="45"/>
      <c r="KP66" s="45"/>
      <c r="KQ66" s="45"/>
      <c r="KR66" s="45"/>
      <c r="KS66" s="45"/>
      <c r="KT66" s="45"/>
      <c r="KU66" s="45"/>
      <c r="KV66" s="45"/>
      <c r="KW66" s="45"/>
      <c r="KX66" s="45"/>
      <c r="KY66" s="45"/>
      <c r="KZ66" s="45"/>
      <c r="LA66" s="45"/>
      <c r="LB66" s="45"/>
      <c r="LC66" s="45"/>
      <c r="LD66" s="45"/>
      <c r="LE66" s="45"/>
      <c r="LF66" s="45"/>
      <c r="LG66" s="45"/>
      <c r="LH66" s="45"/>
      <c r="LI66" s="45"/>
      <c r="LJ66" s="45"/>
      <c r="LK66" s="45"/>
      <c r="LL66" s="45"/>
      <c r="LM66" s="45"/>
      <c r="LN66" s="45"/>
      <c r="LO66" s="45"/>
      <c r="LP66" s="45"/>
      <c r="LQ66" s="45"/>
      <c r="LR66" s="45"/>
      <c r="LS66" s="45"/>
      <c r="LT66" s="45"/>
      <c r="LU66" s="45"/>
      <c r="LV66" s="45"/>
      <c r="LW66" s="45"/>
      <c r="LX66" s="45"/>
      <c r="LY66" s="45"/>
      <c r="LZ66" s="45"/>
      <c r="MA66" s="45"/>
      <c r="MB66" s="45"/>
      <c r="MC66" s="45"/>
      <c r="MD66" s="45"/>
      <c r="ME66" s="45"/>
      <c r="MF66" s="45"/>
      <c r="MG66" s="45"/>
      <c r="MH66" s="45"/>
      <c r="MI66" s="45"/>
      <c r="MJ66" s="45"/>
      <c r="MK66" s="45"/>
      <c r="ML66" s="45"/>
      <c r="MM66" s="45"/>
      <c r="MN66" s="45"/>
      <c r="MO66" s="45"/>
      <c r="MP66" s="45"/>
      <c r="MQ66" s="45"/>
      <c r="MR66" s="45"/>
      <c r="MS66" s="45"/>
      <c r="MT66" s="45"/>
      <c r="MU66" s="45"/>
      <c r="MV66" s="45"/>
      <c r="MW66" s="45"/>
      <c r="MX66" s="45"/>
      <c r="MY66" s="45"/>
      <c r="MZ66" s="45"/>
      <c r="NA66" s="45"/>
      <c r="NB66" s="45"/>
      <c r="NC66" s="45"/>
      <c r="ND66" s="45"/>
      <c r="NE66" s="45"/>
      <c r="NF66" s="45"/>
      <c r="NG66" s="45"/>
      <c r="NH66" s="45"/>
      <c r="NI66" s="45"/>
      <c r="NJ66" s="45"/>
      <c r="NK66" s="45"/>
      <c r="NL66" s="45"/>
      <c r="NM66" s="45"/>
      <c r="NN66" s="45"/>
      <c r="NO66" s="45"/>
      <c r="NP66" s="45"/>
      <c r="NQ66" s="45"/>
      <c r="NR66" s="45"/>
      <c r="NS66" s="45"/>
      <c r="NT66" s="45"/>
      <c r="NU66" s="45"/>
      <c r="NV66" s="45"/>
      <c r="NW66" s="45"/>
      <c r="NX66" s="45"/>
      <c r="NY66" s="45"/>
      <c r="NZ66" s="45"/>
      <c r="OA66" s="45"/>
      <c r="OB66" s="45"/>
      <c r="OC66" s="45"/>
      <c r="OD66" s="45"/>
      <c r="OE66" s="45"/>
      <c r="OF66" s="45"/>
      <c r="OG66" s="45"/>
      <c r="OH66" s="45"/>
      <c r="OI66" s="45"/>
      <c r="OJ66" s="45"/>
      <c r="OK66" s="45"/>
      <c r="OL66" s="45"/>
      <c r="OM66" s="45"/>
      <c r="ON66" s="45"/>
      <c r="OO66" s="45"/>
      <c r="OP66" s="45"/>
      <c r="OQ66" s="45"/>
      <c r="OR66" s="45"/>
      <c r="OS66" s="45"/>
      <c r="OT66" s="45"/>
      <c r="OU66" s="45"/>
      <c r="OV66" s="45"/>
      <c r="OW66" s="45"/>
      <c r="OX66" s="45"/>
      <c r="OY66" s="45"/>
      <c r="OZ66" s="45"/>
      <c r="PA66" s="45"/>
      <c r="PB66" s="45"/>
      <c r="PC66" s="45"/>
      <c r="PD66" s="45"/>
      <c r="PE66" s="45"/>
      <c r="PF66" s="45"/>
      <c r="PG66" s="45"/>
      <c r="PH66" s="45"/>
      <c r="PI66" s="45"/>
      <c r="PJ66" s="45"/>
      <c r="PK66" s="45"/>
      <c r="PL66" s="45"/>
      <c r="PM66" s="45"/>
      <c r="PN66" s="45"/>
      <c r="PO66" s="45"/>
      <c r="PP66" s="45"/>
      <c r="PQ66" s="45"/>
      <c r="PR66" s="45"/>
      <c r="PS66" s="45"/>
      <c r="PT66" s="45"/>
      <c r="PU66" s="45"/>
      <c r="PV66" s="45"/>
      <c r="PW66" s="45"/>
      <c r="PX66" s="45"/>
      <c r="PY66" s="45"/>
      <c r="PZ66" s="45"/>
      <c r="QA66" s="45"/>
      <c r="QB66" s="45"/>
      <c r="QC66" s="45"/>
      <c r="QD66" s="45"/>
      <c r="QE66" s="45"/>
      <c r="QF66" s="45"/>
      <c r="QG66" s="45"/>
      <c r="QH66" s="45"/>
      <c r="QI66" s="45"/>
      <c r="QJ66" s="45"/>
      <c r="QK66" s="45"/>
      <c r="QL66" s="45"/>
      <c r="QM66" s="45"/>
      <c r="QN66" s="45"/>
      <c r="QO66" s="45"/>
      <c r="QP66" s="45"/>
      <c r="QQ66" s="45"/>
      <c r="QR66" s="45"/>
      <c r="QS66" s="45"/>
      <c r="QT66" s="45"/>
      <c r="QU66" s="45"/>
      <c r="QV66" s="45"/>
      <c r="QW66" s="45"/>
      <c r="QX66" s="45"/>
      <c r="QY66" s="45"/>
      <c r="QZ66" s="45"/>
      <c r="RA66" s="45"/>
      <c r="RB66" s="45"/>
      <c r="RC66" s="45"/>
      <c r="RD66" s="45"/>
      <c r="RE66" s="45"/>
      <c r="RF66" s="45"/>
      <c r="RG66" s="45"/>
      <c r="RH66" s="45"/>
      <c r="RI66" s="45"/>
      <c r="RJ66" s="45"/>
      <c r="RK66" s="45"/>
      <c r="RL66" s="45"/>
      <c r="RM66" s="45"/>
      <c r="RN66" s="45"/>
      <c r="RO66" s="45"/>
      <c r="RP66" s="45"/>
      <c r="RQ66" s="45"/>
      <c r="RR66" s="45"/>
      <c r="RS66" s="45"/>
      <c r="RT66" s="45"/>
      <c r="RU66" s="45"/>
      <c r="RV66" s="45"/>
      <c r="RW66" s="45"/>
      <c r="RX66" s="45"/>
      <c r="RY66" s="45"/>
      <c r="RZ66" s="45"/>
      <c r="SA66" s="45"/>
      <c r="SB66" s="45"/>
      <c r="SC66" s="45"/>
      <c r="SD66" s="45"/>
      <c r="SE66" s="45"/>
      <c r="SF66" s="45"/>
      <c r="SG66" s="45"/>
      <c r="SH66" s="45"/>
      <c r="SI66" s="45"/>
      <c r="SJ66" s="45"/>
      <c r="SK66" s="45"/>
      <c r="SL66" s="45"/>
      <c r="SM66" s="45"/>
      <c r="SN66" s="45"/>
      <c r="SO66" s="45"/>
      <c r="SP66" s="45"/>
      <c r="SQ66" s="45"/>
      <c r="SR66" s="45"/>
      <c r="SS66" s="45"/>
      <c r="ST66" s="45"/>
      <c r="SU66" s="45"/>
      <c r="SV66" s="45"/>
      <c r="SW66" s="45"/>
      <c r="SX66" s="45"/>
      <c r="SY66" s="45"/>
      <c r="SZ66" s="45"/>
      <c r="TA66" s="45"/>
      <c r="TB66" s="45"/>
      <c r="TC66" s="45"/>
      <c r="TD66" s="45"/>
      <c r="TE66" s="45"/>
      <c r="TF66" s="45"/>
      <c r="TG66" s="45"/>
      <c r="TH66" s="45"/>
      <c r="TI66" s="45"/>
      <c r="TJ66" s="45"/>
      <c r="TK66" s="45"/>
      <c r="TL66" s="45"/>
      <c r="TM66" s="45"/>
      <c r="TN66" s="45"/>
      <c r="TO66" s="45"/>
      <c r="TP66" s="45"/>
      <c r="TQ66" s="45"/>
      <c r="TR66" s="45"/>
      <c r="TS66" s="45"/>
      <c r="TT66" s="45"/>
      <c r="TU66" s="45"/>
      <c r="TV66" s="45"/>
      <c r="TW66" s="45"/>
      <c r="TX66" s="45"/>
      <c r="TY66" s="45"/>
      <c r="TZ66" s="45"/>
      <c r="UA66" s="45"/>
      <c r="UB66" s="45"/>
      <c r="UC66" s="45"/>
      <c r="UD66" s="45"/>
      <c r="UE66" s="45"/>
    </row>
    <row r="67" spans="1:551" x14ac:dyDescent="0.2">
      <c r="A67" t="s">
        <v>81</v>
      </c>
      <c r="B67" s="44">
        <v>242.65</v>
      </c>
      <c r="C67" s="44">
        <v>105843.96999999997</v>
      </c>
      <c r="D67" s="45">
        <v>436.2001648464867</v>
      </c>
      <c r="E67" s="48">
        <v>613</v>
      </c>
      <c r="F67" s="44">
        <v>4.333333333333333</v>
      </c>
      <c r="G67" s="45">
        <f t="shared" si="1"/>
        <v>1158693.0378872175</v>
      </c>
      <c r="H67" s="45">
        <f t="shared" si="14"/>
        <v>927163.21289312572</v>
      </c>
      <c r="I67" s="47">
        <v>4.0595784212929031E-2</v>
      </c>
      <c r="J67" s="45">
        <f t="shared" si="2"/>
        <v>37638.917720775309</v>
      </c>
      <c r="K67" s="44">
        <f t="shared" si="3"/>
        <v>86.288178579716245</v>
      </c>
      <c r="L67" s="44">
        <f t="shared" si="4"/>
        <v>156.36182142028377</v>
      </c>
      <c r="M67" s="44">
        <f t="shared" si="15"/>
        <v>22.359740463100579</v>
      </c>
      <c r="N67" s="44">
        <f t="shared" si="16"/>
        <v>265.01</v>
      </c>
      <c r="O67" s="45">
        <f t="shared" si="17"/>
        <v>115597.40568596743</v>
      </c>
      <c r="P67" s="44">
        <f>ROUND(N67/4.33,2)</f>
        <v>61.2</v>
      </c>
      <c r="Q67" s="44">
        <f t="shared" si="18"/>
        <v>20.327036784636892</v>
      </c>
      <c r="R67" s="46">
        <f t="shared" si="23"/>
        <v>262.98</v>
      </c>
      <c r="S67" s="45">
        <f t="shared" si="19"/>
        <v>114711.91935132908</v>
      </c>
      <c r="T67" s="44">
        <f>ROUND(R67/4.33,2)</f>
        <v>60.73</v>
      </c>
      <c r="U67" s="44">
        <f t="shared" si="20"/>
        <v>2.3831101803190782</v>
      </c>
      <c r="V67" s="44">
        <f t="shared" si="21"/>
        <v>2.4444662840487004</v>
      </c>
      <c r="W67" s="44">
        <f t="shared" si="22"/>
        <v>265.42</v>
      </c>
      <c r="X67" s="44">
        <f>ROUND(W67/4.33,2)</f>
        <v>61.3</v>
      </c>
      <c r="Y67" s="44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  <c r="IV67" s="45"/>
      <c r="IW67" s="45"/>
      <c r="IX67" s="45"/>
      <c r="IY67" s="45"/>
      <c r="IZ67" s="45"/>
      <c r="JA67" s="45"/>
      <c r="JB67" s="45"/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  <c r="LC67" s="45"/>
      <c r="LD67" s="45"/>
      <c r="LE67" s="45"/>
      <c r="LF67" s="45"/>
      <c r="LG67" s="45"/>
      <c r="LH67" s="45"/>
      <c r="LI67" s="45"/>
      <c r="LJ67" s="45"/>
      <c r="LK67" s="45"/>
      <c r="LL67" s="45"/>
      <c r="LM67" s="45"/>
      <c r="LN67" s="45"/>
      <c r="LO67" s="45"/>
      <c r="LP67" s="45"/>
      <c r="LQ67" s="45"/>
      <c r="LR67" s="45"/>
      <c r="LS67" s="45"/>
      <c r="LT67" s="45"/>
      <c r="LU67" s="45"/>
      <c r="LV67" s="45"/>
      <c r="LW67" s="45"/>
      <c r="LX67" s="45"/>
      <c r="LY67" s="45"/>
      <c r="LZ67" s="45"/>
      <c r="MA67" s="45"/>
      <c r="MB67" s="45"/>
      <c r="MC67" s="45"/>
      <c r="MD67" s="45"/>
      <c r="ME67" s="45"/>
      <c r="MF67" s="45"/>
      <c r="MG67" s="45"/>
      <c r="MH67" s="45"/>
      <c r="MI67" s="45"/>
      <c r="MJ67" s="45"/>
      <c r="MK67" s="45"/>
      <c r="ML67" s="45"/>
      <c r="MM67" s="45"/>
      <c r="MN67" s="45"/>
      <c r="MO67" s="45"/>
      <c r="MP67" s="45"/>
      <c r="MQ67" s="45"/>
      <c r="MR67" s="45"/>
      <c r="MS67" s="45"/>
      <c r="MT67" s="45"/>
      <c r="MU67" s="45"/>
      <c r="MV67" s="45"/>
      <c r="MW67" s="45"/>
      <c r="MX67" s="45"/>
      <c r="MY67" s="45"/>
      <c r="MZ67" s="45"/>
      <c r="NA67" s="45"/>
      <c r="NB67" s="45"/>
      <c r="NC67" s="45"/>
      <c r="ND67" s="45"/>
      <c r="NE67" s="45"/>
      <c r="NF67" s="45"/>
      <c r="NG67" s="45"/>
      <c r="NH67" s="45"/>
      <c r="NI67" s="45"/>
      <c r="NJ67" s="45"/>
      <c r="NK67" s="45"/>
      <c r="NL67" s="45"/>
      <c r="NM67" s="45"/>
      <c r="NN67" s="45"/>
      <c r="NO67" s="45"/>
      <c r="NP67" s="45"/>
      <c r="NQ67" s="45"/>
      <c r="NR67" s="45"/>
      <c r="NS67" s="45"/>
      <c r="NT67" s="45"/>
      <c r="NU67" s="45"/>
      <c r="NV67" s="45"/>
      <c r="NW67" s="45"/>
      <c r="NX67" s="45"/>
      <c r="NY67" s="45"/>
      <c r="NZ67" s="45"/>
      <c r="OA67" s="45"/>
      <c r="OB67" s="45"/>
      <c r="OC67" s="45"/>
      <c r="OD67" s="45"/>
      <c r="OE67" s="45"/>
      <c r="OF67" s="45"/>
      <c r="OG67" s="45"/>
      <c r="OH67" s="45"/>
      <c r="OI67" s="45"/>
      <c r="OJ67" s="45"/>
      <c r="OK67" s="45"/>
      <c r="OL67" s="45"/>
      <c r="OM67" s="45"/>
      <c r="ON67" s="45"/>
      <c r="OO67" s="45"/>
      <c r="OP67" s="45"/>
      <c r="OQ67" s="45"/>
      <c r="OR67" s="45"/>
      <c r="OS67" s="45"/>
      <c r="OT67" s="45"/>
      <c r="OU67" s="45"/>
      <c r="OV67" s="45"/>
      <c r="OW67" s="45"/>
      <c r="OX67" s="45"/>
      <c r="OY67" s="45"/>
      <c r="OZ67" s="45"/>
      <c r="PA67" s="45"/>
      <c r="PB67" s="45"/>
      <c r="PC67" s="45"/>
      <c r="PD67" s="45"/>
      <c r="PE67" s="45"/>
      <c r="PF67" s="45"/>
      <c r="PG67" s="45"/>
      <c r="PH67" s="45"/>
      <c r="PI67" s="45"/>
      <c r="PJ67" s="45"/>
      <c r="PK67" s="45"/>
      <c r="PL67" s="45"/>
      <c r="PM67" s="45"/>
      <c r="PN67" s="45"/>
      <c r="PO67" s="45"/>
      <c r="PP67" s="45"/>
      <c r="PQ67" s="45"/>
      <c r="PR67" s="45"/>
      <c r="PS67" s="45"/>
      <c r="PT67" s="45"/>
      <c r="PU67" s="45"/>
      <c r="PV67" s="45"/>
      <c r="PW67" s="45"/>
      <c r="PX67" s="45"/>
      <c r="PY67" s="45"/>
      <c r="PZ67" s="45"/>
      <c r="QA67" s="45"/>
      <c r="QB67" s="45"/>
      <c r="QC67" s="45"/>
      <c r="QD67" s="45"/>
      <c r="QE67" s="45"/>
      <c r="QF67" s="45"/>
      <c r="QG67" s="45"/>
      <c r="QH67" s="45"/>
      <c r="QI67" s="45"/>
      <c r="QJ67" s="45"/>
      <c r="QK67" s="45"/>
      <c r="QL67" s="45"/>
      <c r="QM67" s="45"/>
      <c r="QN67" s="45"/>
      <c r="QO67" s="45"/>
      <c r="QP67" s="45"/>
      <c r="QQ67" s="45"/>
      <c r="QR67" s="45"/>
      <c r="QS67" s="45"/>
      <c r="QT67" s="45"/>
      <c r="QU67" s="45"/>
      <c r="QV67" s="45"/>
      <c r="QW67" s="45"/>
      <c r="QX67" s="45"/>
      <c r="QY67" s="45"/>
      <c r="QZ67" s="45"/>
      <c r="RA67" s="45"/>
      <c r="RB67" s="45"/>
      <c r="RC67" s="45"/>
      <c r="RD67" s="45"/>
      <c r="RE67" s="45"/>
      <c r="RF67" s="45"/>
      <c r="RG67" s="45"/>
      <c r="RH67" s="45"/>
      <c r="RI67" s="45"/>
      <c r="RJ67" s="45"/>
      <c r="RK67" s="45"/>
      <c r="RL67" s="45"/>
      <c r="RM67" s="45"/>
      <c r="RN67" s="45"/>
      <c r="RO67" s="45"/>
      <c r="RP67" s="45"/>
      <c r="RQ67" s="45"/>
      <c r="RR67" s="45"/>
      <c r="RS67" s="45"/>
      <c r="RT67" s="45"/>
      <c r="RU67" s="45"/>
      <c r="RV67" s="45"/>
      <c r="RW67" s="45"/>
      <c r="RX67" s="45"/>
      <c r="RY67" s="45"/>
      <c r="RZ67" s="45"/>
      <c r="SA67" s="45"/>
      <c r="SB67" s="45"/>
      <c r="SC67" s="45"/>
      <c r="SD67" s="45"/>
      <c r="SE67" s="45"/>
      <c r="SF67" s="45"/>
      <c r="SG67" s="45"/>
      <c r="SH67" s="45"/>
      <c r="SI67" s="45"/>
      <c r="SJ67" s="45"/>
      <c r="SK67" s="45"/>
      <c r="SL67" s="45"/>
      <c r="SM67" s="45"/>
      <c r="SN67" s="45"/>
      <c r="SO67" s="45"/>
      <c r="SP67" s="45"/>
      <c r="SQ67" s="45"/>
      <c r="SR67" s="45"/>
      <c r="SS67" s="45"/>
      <c r="ST67" s="45"/>
      <c r="SU67" s="45"/>
      <c r="SV67" s="45"/>
      <c r="SW67" s="45"/>
      <c r="SX67" s="45"/>
      <c r="SY67" s="45"/>
      <c r="SZ67" s="45"/>
      <c r="TA67" s="45"/>
      <c r="TB67" s="45"/>
      <c r="TC67" s="45"/>
      <c r="TD67" s="45"/>
      <c r="TE67" s="45"/>
      <c r="TF67" s="45"/>
      <c r="TG67" s="45"/>
      <c r="TH67" s="45"/>
      <c r="TI67" s="45"/>
      <c r="TJ67" s="45"/>
      <c r="TK67" s="45"/>
      <c r="TL67" s="45"/>
      <c r="TM67" s="45"/>
      <c r="TN67" s="45"/>
      <c r="TO67" s="45"/>
      <c r="TP67" s="45"/>
      <c r="TQ67" s="45"/>
      <c r="TR67" s="45"/>
      <c r="TS67" s="45"/>
      <c r="TT67" s="45"/>
      <c r="TU67" s="45"/>
      <c r="TV67" s="45"/>
      <c r="TW67" s="45"/>
      <c r="TX67" s="45"/>
      <c r="TY67" s="45"/>
      <c r="TZ67" s="45"/>
      <c r="UA67" s="45"/>
      <c r="UB67" s="45"/>
      <c r="UC67" s="45"/>
      <c r="UD67" s="45"/>
      <c r="UE67" s="45"/>
    </row>
    <row r="68" spans="1:551" x14ac:dyDescent="0.2">
      <c r="A68" t="s">
        <v>82</v>
      </c>
      <c r="B68" s="44">
        <v>121.61</v>
      </c>
      <c r="C68" s="44">
        <v>111935.40999999997</v>
      </c>
      <c r="D68" s="45">
        <v>920.44576926239642</v>
      </c>
      <c r="E68" s="48">
        <v>613</v>
      </c>
      <c r="F68" s="44">
        <v>2.1666666666666665</v>
      </c>
      <c r="G68" s="45">
        <f t="shared" si="1"/>
        <v>1222505.3892086728</v>
      </c>
      <c r="H68" s="45">
        <f t="shared" si="14"/>
        <v>978224.5921703733</v>
      </c>
      <c r="I68" s="47">
        <v>4.0595784212929031E-2</v>
      </c>
      <c r="J68" s="45">
        <f t="shared" si="2"/>
        <v>39711.79445552898</v>
      </c>
      <c r="K68" s="44">
        <f t="shared" si="3"/>
        <v>43.144089289858123</v>
      </c>
      <c r="L68" s="44">
        <f t="shared" si="4"/>
        <v>78.465910710141884</v>
      </c>
      <c r="M68" s="44">
        <f t="shared" si="15"/>
        <v>11.220625231550288</v>
      </c>
      <c r="N68" s="44">
        <f t="shared" si="16"/>
        <v>132.83000000000001</v>
      </c>
      <c r="O68" s="45">
        <f t="shared" si="17"/>
        <v>122262.81153112413</v>
      </c>
      <c r="P68" s="45"/>
      <c r="Q68" s="44">
        <f t="shared" si="18"/>
        <v>10.200568392318445</v>
      </c>
      <c r="R68" s="46">
        <f t="shared" si="23"/>
        <v>131.81</v>
      </c>
      <c r="S68" s="45">
        <f t="shared" si="19"/>
        <v>121323.95684647647</v>
      </c>
      <c r="T68" s="44"/>
      <c r="U68" s="44">
        <f t="shared" si="20"/>
        <v>1.1915550901595391</v>
      </c>
      <c r="V68" s="44">
        <f t="shared" si="21"/>
        <v>1.2222331420243502</v>
      </c>
      <c r="W68" s="44">
        <f t="shared" si="22"/>
        <v>133.03</v>
      </c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  <c r="IW68" s="45"/>
      <c r="IX68" s="45"/>
      <c r="IY68" s="45"/>
      <c r="IZ68" s="45"/>
      <c r="JA68" s="45"/>
      <c r="JB68" s="45"/>
      <c r="JC68" s="45"/>
      <c r="JD68" s="45"/>
      <c r="JE68" s="45"/>
      <c r="JF68" s="45"/>
      <c r="JG68" s="45"/>
      <c r="JH68" s="45"/>
      <c r="JI68" s="45"/>
      <c r="JJ68" s="45"/>
      <c r="JK68" s="45"/>
      <c r="JL68" s="45"/>
      <c r="JM68" s="45"/>
      <c r="JN68" s="45"/>
      <c r="JO68" s="45"/>
      <c r="JP68" s="45"/>
      <c r="JQ68" s="45"/>
      <c r="JR68" s="45"/>
      <c r="JS68" s="45"/>
      <c r="JT68" s="45"/>
      <c r="JU68" s="45"/>
      <c r="JV68" s="45"/>
      <c r="JW68" s="45"/>
      <c r="JX68" s="45"/>
      <c r="JY68" s="45"/>
      <c r="JZ68" s="45"/>
      <c r="KA68" s="45"/>
      <c r="KB68" s="45"/>
      <c r="KC68" s="45"/>
      <c r="KD68" s="45"/>
      <c r="KE68" s="45"/>
      <c r="KF68" s="45"/>
      <c r="KG68" s="45"/>
      <c r="KH68" s="45"/>
      <c r="KI68" s="45"/>
      <c r="KJ68" s="45"/>
      <c r="KK68" s="45"/>
      <c r="KL68" s="45"/>
      <c r="KM68" s="45"/>
      <c r="KN68" s="45"/>
      <c r="KO68" s="45"/>
      <c r="KP68" s="45"/>
      <c r="KQ68" s="45"/>
      <c r="KR68" s="45"/>
      <c r="KS68" s="45"/>
      <c r="KT68" s="45"/>
      <c r="KU68" s="45"/>
      <c r="KV68" s="45"/>
      <c r="KW68" s="45"/>
      <c r="KX68" s="45"/>
      <c r="KY68" s="45"/>
      <c r="KZ68" s="45"/>
      <c r="LA68" s="45"/>
      <c r="LB68" s="45"/>
      <c r="LC68" s="45"/>
      <c r="LD68" s="45"/>
      <c r="LE68" s="45"/>
      <c r="LF68" s="45"/>
      <c r="LG68" s="45"/>
      <c r="LH68" s="45"/>
      <c r="LI68" s="45"/>
      <c r="LJ68" s="45"/>
      <c r="LK68" s="45"/>
      <c r="LL68" s="45"/>
      <c r="LM68" s="45"/>
      <c r="LN68" s="45"/>
      <c r="LO68" s="45"/>
      <c r="LP68" s="45"/>
      <c r="LQ68" s="45"/>
      <c r="LR68" s="45"/>
      <c r="LS68" s="45"/>
      <c r="LT68" s="45"/>
      <c r="LU68" s="45"/>
      <c r="LV68" s="45"/>
      <c r="LW68" s="45"/>
      <c r="LX68" s="45"/>
      <c r="LY68" s="45"/>
      <c r="LZ68" s="45"/>
      <c r="MA68" s="45"/>
      <c r="MB68" s="45"/>
      <c r="MC68" s="45"/>
      <c r="MD68" s="45"/>
      <c r="ME68" s="45"/>
      <c r="MF68" s="45"/>
      <c r="MG68" s="45"/>
      <c r="MH68" s="45"/>
      <c r="MI68" s="45"/>
      <c r="MJ68" s="45"/>
      <c r="MK68" s="45"/>
      <c r="ML68" s="45"/>
      <c r="MM68" s="45"/>
      <c r="MN68" s="45"/>
      <c r="MO68" s="45"/>
      <c r="MP68" s="45"/>
      <c r="MQ68" s="45"/>
      <c r="MR68" s="45"/>
      <c r="MS68" s="45"/>
      <c r="MT68" s="45"/>
      <c r="MU68" s="45"/>
      <c r="MV68" s="45"/>
      <c r="MW68" s="45"/>
      <c r="MX68" s="45"/>
      <c r="MY68" s="45"/>
      <c r="MZ68" s="45"/>
      <c r="NA68" s="45"/>
      <c r="NB68" s="45"/>
      <c r="NC68" s="45"/>
      <c r="ND68" s="45"/>
      <c r="NE68" s="45"/>
      <c r="NF68" s="45"/>
      <c r="NG68" s="45"/>
      <c r="NH68" s="45"/>
      <c r="NI68" s="45"/>
      <c r="NJ68" s="45"/>
      <c r="NK68" s="45"/>
      <c r="NL68" s="45"/>
      <c r="NM68" s="45"/>
      <c r="NN68" s="45"/>
      <c r="NO68" s="45"/>
      <c r="NP68" s="45"/>
      <c r="NQ68" s="45"/>
      <c r="NR68" s="45"/>
      <c r="NS68" s="45"/>
      <c r="NT68" s="45"/>
      <c r="NU68" s="45"/>
      <c r="NV68" s="45"/>
      <c r="NW68" s="45"/>
      <c r="NX68" s="45"/>
      <c r="NY68" s="45"/>
      <c r="NZ68" s="45"/>
      <c r="OA68" s="45"/>
      <c r="OB68" s="45"/>
      <c r="OC68" s="45"/>
      <c r="OD68" s="45"/>
      <c r="OE68" s="45"/>
      <c r="OF68" s="45"/>
      <c r="OG68" s="45"/>
      <c r="OH68" s="45"/>
      <c r="OI68" s="45"/>
      <c r="OJ68" s="45"/>
      <c r="OK68" s="45"/>
      <c r="OL68" s="45"/>
      <c r="OM68" s="45"/>
      <c r="ON68" s="45"/>
      <c r="OO68" s="45"/>
      <c r="OP68" s="45"/>
      <c r="OQ68" s="45"/>
      <c r="OR68" s="45"/>
      <c r="OS68" s="45"/>
      <c r="OT68" s="45"/>
      <c r="OU68" s="45"/>
      <c r="OV68" s="45"/>
      <c r="OW68" s="45"/>
      <c r="OX68" s="45"/>
      <c r="OY68" s="45"/>
      <c r="OZ68" s="45"/>
      <c r="PA68" s="45"/>
      <c r="PB68" s="45"/>
      <c r="PC68" s="45"/>
      <c r="PD68" s="45"/>
      <c r="PE68" s="45"/>
      <c r="PF68" s="45"/>
      <c r="PG68" s="45"/>
      <c r="PH68" s="45"/>
      <c r="PI68" s="45"/>
      <c r="PJ68" s="45"/>
      <c r="PK68" s="45"/>
      <c r="PL68" s="45"/>
      <c r="PM68" s="45"/>
      <c r="PN68" s="45"/>
      <c r="PO68" s="45"/>
      <c r="PP68" s="45"/>
      <c r="PQ68" s="45"/>
      <c r="PR68" s="45"/>
      <c r="PS68" s="45"/>
      <c r="PT68" s="45"/>
      <c r="PU68" s="45"/>
      <c r="PV68" s="45"/>
      <c r="PW68" s="45"/>
      <c r="PX68" s="45"/>
      <c r="PY68" s="45"/>
      <c r="PZ68" s="45"/>
      <c r="QA68" s="45"/>
      <c r="QB68" s="45"/>
      <c r="QC68" s="45"/>
      <c r="QD68" s="45"/>
      <c r="QE68" s="45"/>
      <c r="QF68" s="45"/>
      <c r="QG68" s="45"/>
      <c r="QH68" s="45"/>
      <c r="QI68" s="45"/>
      <c r="QJ68" s="45"/>
      <c r="QK68" s="45"/>
      <c r="QL68" s="45"/>
      <c r="QM68" s="45"/>
      <c r="QN68" s="45"/>
      <c r="QO68" s="45"/>
      <c r="QP68" s="45"/>
      <c r="QQ68" s="45"/>
      <c r="QR68" s="45"/>
      <c r="QS68" s="45"/>
      <c r="QT68" s="45"/>
      <c r="QU68" s="45"/>
      <c r="QV68" s="45"/>
      <c r="QW68" s="45"/>
      <c r="QX68" s="45"/>
      <c r="QY68" s="45"/>
      <c r="QZ68" s="45"/>
      <c r="RA68" s="45"/>
      <c r="RB68" s="45"/>
      <c r="RC68" s="45"/>
      <c r="RD68" s="45"/>
      <c r="RE68" s="45"/>
      <c r="RF68" s="45"/>
      <c r="RG68" s="45"/>
      <c r="RH68" s="45"/>
      <c r="RI68" s="45"/>
      <c r="RJ68" s="45"/>
      <c r="RK68" s="45"/>
      <c r="RL68" s="45"/>
      <c r="RM68" s="45"/>
      <c r="RN68" s="45"/>
      <c r="RO68" s="45"/>
      <c r="RP68" s="45"/>
      <c r="RQ68" s="45"/>
      <c r="RR68" s="45"/>
      <c r="RS68" s="45"/>
      <c r="RT68" s="45"/>
      <c r="RU68" s="45"/>
      <c r="RV68" s="45"/>
      <c r="RW68" s="45"/>
      <c r="RX68" s="45"/>
      <c r="RY68" s="45"/>
      <c r="RZ68" s="45"/>
      <c r="SA68" s="45"/>
      <c r="SB68" s="45"/>
      <c r="SC68" s="45"/>
      <c r="SD68" s="45"/>
      <c r="SE68" s="45"/>
      <c r="SF68" s="45"/>
      <c r="SG68" s="45"/>
      <c r="SH68" s="45"/>
      <c r="SI68" s="45"/>
      <c r="SJ68" s="45"/>
      <c r="SK68" s="45"/>
      <c r="SL68" s="45"/>
      <c r="SM68" s="45"/>
      <c r="SN68" s="45"/>
      <c r="SO68" s="45"/>
      <c r="SP68" s="45"/>
      <c r="SQ68" s="45"/>
      <c r="SR68" s="45"/>
      <c r="SS68" s="45"/>
      <c r="ST68" s="45"/>
      <c r="SU68" s="45"/>
      <c r="SV68" s="45"/>
      <c r="SW68" s="45"/>
      <c r="SX68" s="45"/>
      <c r="SY68" s="45"/>
      <c r="SZ68" s="45"/>
      <c r="TA68" s="45"/>
      <c r="TB68" s="45"/>
      <c r="TC68" s="45"/>
      <c r="TD68" s="45"/>
      <c r="TE68" s="45"/>
      <c r="TF68" s="45"/>
      <c r="TG68" s="45"/>
      <c r="TH68" s="45"/>
      <c r="TI68" s="45"/>
      <c r="TJ68" s="45"/>
      <c r="TK68" s="45"/>
      <c r="TL68" s="45"/>
      <c r="TM68" s="45"/>
      <c r="TN68" s="45"/>
      <c r="TO68" s="45"/>
      <c r="TP68" s="45"/>
      <c r="TQ68" s="45"/>
      <c r="TR68" s="45"/>
      <c r="TS68" s="45"/>
      <c r="TT68" s="45"/>
      <c r="TU68" s="45"/>
      <c r="TV68" s="45"/>
      <c r="TW68" s="45"/>
      <c r="TX68" s="45"/>
      <c r="TY68" s="45"/>
      <c r="TZ68" s="45"/>
      <c r="UA68" s="45"/>
      <c r="UB68" s="45"/>
      <c r="UC68" s="45"/>
      <c r="UD68" s="45"/>
      <c r="UE68" s="45"/>
    </row>
    <row r="69" spans="1:551" x14ac:dyDescent="0.2">
      <c r="A69" t="s">
        <v>83</v>
      </c>
      <c r="B69" s="44">
        <v>56.04</v>
      </c>
      <c r="C69" s="44">
        <v>9302.6399999999976</v>
      </c>
      <c r="D69" s="45">
        <v>166</v>
      </c>
      <c r="E69" s="48">
        <v>613</v>
      </c>
      <c r="F69" s="44">
        <v>1</v>
      </c>
      <c r="G69" s="45">
        <f t="shared" si="1"/>
        <v>101758</v>
      </c>
      <c r="H69" s="45">
        <f t="shared" si="14"/>
        <v>81424.735570700796</v>
      </c>
      <c r="I69" s="47">
        <v>4.0595784212929031E-2</v>
      </c>
      <c r="J69" s="45">
        <f t="shared" si="2"/>
        <v>3305.5009948229763</v>
      </c>
      <c r="K69" s="44">
        <f t="shared" si="3"/>
        <v>19.912656595319135</v>
      </c>
      <c r="L69" s="44">
        <f t="shared" si="4"/>
        <v>36.127343404680865</v>
      </c>
      <c r="M69" s="44">
        <f t="shared" si="15"/>
        <v>5.1662101068693635</v>
      </c>
      <c r="N69" s="44">
        <f t="shared" si="16"/>
        <v>61.21</v>
      </c>
      <c r="O69" s="45">
        <f t="shared" si="17"/>
        <v>10160.86</v>
      </c>
      <c r="P69" s="45"/>
      <c r="Q69" s="44">
        <f t="shared" si="18"/>
        <v>4.696554642608513</v>
      </c>
      <c r="R69" s="46">
        <f t="shared" si="23"/>
        <v>60.74</v>
      </c>
      <c r="S69" s="45">
        <f t="shared" si="19"/>
        <v>10082.84</v>
      </c>
      <c r="T69" s="45"/>
      <c r="U69" s="44">
        <f t="shared" si="20"/>
        <v>0.54994850315055654</v>
      </c>
      <c r="V69" s="44">
        <f t="shared" si="21"/>
        <v>0.56410760401123861</v>
      </c>
      <c r="W69" s="44">
        <f t="shared" si="22"/>
        <v>61.3</v>
      </c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  <c r="IW69" s="45"/>
      <c r="IX69" s="45"/>
      <c r="IY69" s="45"/>
      <c r="IZ69" s="45"/>
      <c r="JA69" s="45"/>
      <c r="JB69" s="45"/>
      <c r="JC69" s="45"/>
      <c r="JD69" s="45"/>
      <c r="JE69" s="45"/>
      <c r="JF69" s="45"/>
      <c r="JG69" s="45"/>
      <c r="JH69" s="45"/>
      <c r="JI69" s="45"/>
      <c r="JJ69" s="45"/>
      <c r="JK69" s="45"/>
      <c r="JL69" s="45"/>
      <c r="JM69" s="45"/>
      <c r="JN69" s="45"/>
      <c r="JO69" s="45"/>
      <c r="JP69" s="45"/>
      <c r="JQ69" s="45"/>
      <c r="JR69" s="45"/>
      <c r="JS69" s="45"/>
      <c r="JT69" s="45"/>
      <c r="JU69" s="45"/>
      <c r="JV69" s="45"/>
      <c r="JW69" s="45"/>
      <c r="JX69" s="45"/>
      <c r="JY69" s="45"/>
      <c r="JZ69" s="45"/>
      <c r="KA69" s="45"/>
      <c r="KB69" s="45"/>
      <c r="KC69" s="45"/>
      <c r="KD69" s="45"/>
      <c r="KE69" s="45"/>
      <c r="KF69" s="45"/>
      <c r="KG69" s="45"/>
      <c r="KH69" s="45"/>
      <c r="KI69" s="45"/>
      <c r="KJ69" s="45"/>
      <c r="KK69" s="45"/>
      <c r="KL69" s="45"/>
      <c r="KM69" s="45"/>
      <c r="KN69" s="45"/>
      <c r="KO69" s="45"/>
      <c r="KP69" s="45"/>
      <c r="KQ69" s="45"/>
      <c r="KR69" s="45"/>
      <c r="KS69" s="45"/>
      <c r="KT69" s="45"/>
      <c r="KU69" s="45"/>
      <c r="KV69" s="45"/>
      <c r="KW69" s="45"/>
      <c r="KX69" s="45"/>
      <c r="KY69" s="45"/>
      <c r="KZ69" s="45"/>
      <c r="LA69" s="45"/>
      <c r="LB69" s="45"/>
      <c r="LC69" s="45"/>
      <c r="LD69" s="45"/>
      <c r="LE69" s="45"/>
      <c r="LF69" s="45"/>
      <c r="LG69" s="45"/>
      <c r="LH69" s="45"/>
      <c r="LI69" s="45"/>
      <c r="LJ69" s="45"/>
      <c r="LK69" s="45"/>
      <c r="LL69" s="45"/>
      <c r="LM69" s="45"/>
      <c r="LN69" s="45"/>
      <c r="LO69" s="45"/>
      <c r="LP69" s="45"/>
      <c r="LQ69" s="45"/>
      <c r="LR69" s="45"/>
      <c r="LS69" s="45"/>
      <c r="LT69" s="45"/>
      <c r="LU69" s="45"/>
      <c r="LV69" s="45"/>
      <c r="LW69" s="45"/>
      <c r="LX69" s="45"/>
      <c r="LY69" s="45"/>
      <c r="LZ69" s="45"/>
      <c r="MA69" s="45"/>
      <c r="MB69" s="45"/>
      <c r="MC69" s="45"/>
      <c r="MD69" s="45"/>
      <c r="ME69" s="45"/>
      <c r="MF69" s="45"/>
      <c r="MG69" s="45"/>
      <c r="MH69" s="45"/>
      <c r="MI69" s="45"/>
      <c r="MJ69" s="45"/>
      <c r="MK69" s="45"/>
      <c r="ML69" s="45"/>
      <c r="MM69" s="45"/>
      <c r="MN69" s="45"/>
      <c r="MO69" s="45"/>
      <c r="MP69" s="45"/>
      <c r="MQ69" s="45"/>
      <c r="MR69" s="45"/>
      <c r="MS69" s="45"/>
      <c r="MT69" s="45"/>
      <c r="MU69" s="45"/>
      <c r="MV69" s="45"/>
      <c r="MW69" s="45"/>
      <c r="MX69" s="45"/>
      <c r="MY69" s="45"/>
      <c r="MZ69" s="45"/>
      <c r="NA69" s="45"/>
      <c r="NB69" s="45"/>
      <c r="NC69" s="45"/>
      <c r="ND69" s="45"/>
      <c r="NE69" s="45"/>
      <c r="NF69" s="45"/>
      <c r="NG69" s="45"/>
      <c r="NH69" s="45"/>
      <c r="NI69" s="45"/>
      <c r="NJ69" s="45"/>
      <c r="NK69" s="45"/>
      <c r="NL69" s="45"/>
      <c r="NM69" s="45"/>
      <c r="NN69" s="45"/>
      <c r="NO69" s="45"/>
      <c r="NP69" s="45"/>
      <c r="NQ69" s="45"/>
      <c r="NR69" s="45"/>
      <c r="NS69" s="45"/>
      <c r="NT69" s="45"/>
      <c r="NU69" s="45"/>
      <c r="NV69" s="45"/>
      <c r="NW69" s="45"/>
      <c r="NX69" s="45"/>
      <c r="NY69" s="45"/>
      <c r="NZ69" s="45"/>
      <c r="OA69" s="45"/>
      <c r="OB69" s="45"/>
      <c r="OC69" s="45"/>
      <c r="OD69" s="45"/>
      <c r="OE69" s="45"/>
      <c r="OF69" s="45"/>
      <c r="OG69" s="45"/>
      <c r="OH69" s="45"/>
      <c r="OI69" s="45"/>
      <c r="OJ69" s="45"/>
      <c r="OK69" s="45"/>
      <c r="OL69" s="45"/>
      <c r="OM69" s="45"/>
      <c r="ON69" s="45"/>
      <c r="OO69" s="45"/>
      <c r="OP69" s="45"/>
      <c r="OQ69" s="45"/>
      <c r="OR69" s="45"/>
      <c r="OS69" s="45"/>
      <c r="OT69" s="45"/>
      <c r="OU69" s="45"/>
      <c r="OV69" s="45"/>
      <c r="OW69" s="45"/>
      <c r="OX69" s="45"/>
      <c r="OY69" s="45"/>
      <c r="OZ69" s="45"/>
      <c r="PA69" s="45"/>
      <c r="PB69" s="45"/>
      <c r="PC69" s="45"/>
      <c r="PD69" s="45"/>
      <c r="PE69" s="45"/>
      <c r="PF69" s="45"/>
      <c r="PG69" s="45"/>
      <c r="PH69" s="45"/>
      <c r="PI69" s="45"/>
      <c r="PJ69" s="45"/>
      <c r="PK69" s="45"/>
      <c r="PL69" s="45"/>
      <c r="PM69" s="45"/>
      <c r="PN69" s="45"/>
      <c r="PO69" s="45"/>
      <c r="PP69" s="45"/>
      <c r="PQ69" s="45"/>
      <c r="PR69" s="45"/>
      <c r="PS69" s="45"/>
      <c r="PT69" s="45"/>
      <c r="PU69" s="45"/>
      <c r="PV69" s="45"/>
      <c r="PW69" s="45"/>
      <c r="PX69" s="45"/>
      <c r="PY69" s="45"/>
      <c r="PZ69" s="45"/>
      <c r="QA69" s="45"/>
      <c r="QB69" s="45"/>
      <c r="QC69" s="45"/>
      <c r="QD69" s="45"/>
      <c r="QE69" s="45"/>
      <c r="QF69" s="45"/>
      <c r="QG69" s="45"/>
      <c r="QH69" s="45"/>
      <c r="QI69" s="45"/>
      <c r="QJ69" s="45"/>
      <c r="QK69" s="45"/>
      <c r="QL69" s="45"/>
      <c r="QM69" s="45"/>
      <c r="QN69" s="45"/>
      <c r="QO69" s="45"/>
      <c r="QP69" s="45"/>
      <c r="QQ69" s="45"/>
      <c r="QR69" s="45"/>
      <c r="QS69" s="45"/>
      <c r="QT69" s="45"/>
      <c r="QU69" s="45"/>
      <c r="QV69" s="45"/>
      <c r="QW69" s="45"/>
      <c r="QX69" s="45"/>
      <c r="QY69" s="45"/>
      <c r="QZ69" s="45"/>
      <c r="RA69" s="45"/>
      <c r="RB69" s="45"/>
      <c r="RC69" s="45"/>
      <c r="RD69" s="45"/>
      <c r="RE69" s="45"/>
      <c r="RF69" s="45"/>
      <c r="RG69" s="45"/>
      <c r="RH69" s="45"/>
      <c r="RI69" s="45"/>
      <c r="RJ69" s="45"/>
      <c r="RK69" s="45"/>
      <c r="RL69" s="45"/>
      <c r="RM69" s="45"/>
      <c r="RN69" s="45"/>
      <c r="RO69" s="45"/>
      <c r="RP69" s="45"/>
      <c r="RQ69" s="45"/>
      <c r="RR69" s="45"/>
      <c r="RS69" s="45"/>
      <c r="RT69" s="45"/>
      <c r="RU69" s="45"/>
      <c r="RV69" s="45"/>
      <c r="RW69" s="45"/>
      <c r="RX69" s="45"/>
      <c r="RY69" s="45"/>
      <c r="RZ69" s="45"/>
      <c r="SA69" s="45"/>
      <c r="SB69" s="45"/>
      <c r="SC69" s="45"/>
      <c r="SD69" s="45"/>
      <c r="SE69" s="45"/>
      <c r="SF69" s="45"/>
      <c r="SG69" s="45"/>
      <c r="SH69" s="45"/>
      <c r="SI69" s="45"/>
      <c r="SJ69" s="45"/>
      <c r="SK69" s="45"/>
      <c r="SL69" s="45"/>
      <c r="SM69" s="45"/>
      <c r="SN69" s="45"/>
      <c r="SO69" s="45"/>
      <c r="SP69" s="45"/>
      <c r="SQ69" s="45"/>
      <c r="SR69" s="45"/>
      <c r="SS69" s="45"/>
      <c r="ST69" s="45"/>
      <c r="SU69" s="45"/>
      <c r="SV69" s="45"/>
      <c r="SW69" s="45"/>
      <c r="SX69" s="45"/>
      <c r="SY69" s="45"/>
      <c r="SZ69" s="45"/>
      <c r="TA69" s="45"/>
      <c r="TB69" s="45"/>
      <c r="TC69" s="45"/>
      <c r="TD69" s="45"/>
      <c r="TE69" s="45"/>
      <c r="TF69" s="45"/>
      <c r="TG69" s="45"/>
      <c r="TH69" s="45"/>
      <c r="TI69" s="45"/>
      <c r="TJ69" s="45"/>
      <c r="TK69" s="45"/>
      <c r="TL69" s="45"/>
      <c r="TM69" s="45"/>
      <c r="TN69" s="45"/>
      <c r="TO69" s="45"/>
      <c r="TP69" s="45"/>
      <c r="TQ69" s="45"/>
      <c r="TR69" s="45"/>
      <c r="TS69" s="45"/>
      <c r="TT69" s="45"/>
      <c r="TU69" s="45"/>
      <c r="TV69" s="45"/>
      <c r="TW69" s="45"/>
      <c r="TX69" s="45"/>
      <c r="TY69" s="45"/>
      <c r="TZ69" s="45"/>
      <c r="UA69" s="45"/>
      <c r="UB69" s="45"/>
      <c r="UC69" s="45"/>
      <c r="UD69" s="45"/>
      <c r="UE69" s="45"/>
    </row>
    <row r="70" spans="1:551" x14ac:dyDescent="0.2">
      <c r="A70" t="s">
        <v>84</v>
      </c>
      <c r="B70" s="44">
        <v>24.9</v>
      </c>
      <c r="C70" s="44">
        <v>37812.33</v>
      </c>
      <c r="D70" s="45">
        <v>1518.5674698795183</v>
      </c>
      <c r="E70" s="48"/>
      <c r="F70" s="44"/>
      <c r="G70" s="45">
        <f t="shared" si="1"/>
        <v>0</v>
      </c>
      <c r="H70" s="45">
        <f t="shared" si="14"/>
        <v>0</v>
      </c>
      <c r="I70" s="47">
        <v>4.0595784212929031E-2</v>
      </c>
      <c r="J70" s="45">
        <f t="shared" si="2"/>
        <v>0</v>
      </c>
      <c r="K70" s="44">
        <f t="shared" si="3"/>
        <v>0</v>
      </c>
      <c r="L70" s="44">
        <f t="shared" si="4"/>
        <v>24.9</v>
      </c>
      <c r="M70" s="44">
        <f t="shared" si="15"/>
        <v>3.5606999999999993</v>
      </c>
      <c r="N70" s="44">
        <f t="shared" si="16"/>
        <v>28.46</v>
      </c>
      <c r="O70" s="45">
        <f t="shared" si="17"/>
        <v>43218.430192771091</v>
      </c>
      <c r="P70" s="45"/>
      <c r="Q70" s="44">
        <f t="shared" si="18"/>
        <v>3.2370000000000001</v>
      </c>
      <c r="R70" s="46">
        <f t="shared" si="23"/>
        <v>28.14</v>
      </c>
      <c r="S70" s="45">
        <f t="shared" si="19"/>
        <v>42732.488602409649</v>
      </c>
      <c r="T70" s="45"/>
      <c r="U70" s="44">
        <f t="shared" si="20"/>
        <v>0</v>
      </c>
      <c r="V70" s="44">
        <f t="shared" si="21"/>
        <v>0</v>
      </c>
      <c r="W70" s="44">
        <f t="shared" si="22"/>
        <v>28.14</v>
      </c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  <c r="GG70" s="45"/>
      <c r="GH70" s="45"/>
      <c r="GI70" s="45"/>
      <c r="GJ70" s="45"/>
      <c r="GK70" s="45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  <c r="IV70" s="45"/>
      <c r="IW70" s="45"/>
      <c r="IX70" s="45"/>
      <c r="IY70" s="45"/>
      <c r="IZ70" s="45"/>
      <c r="JA70" s="45"/>
      <c r="JB70" s="45"/>
      <c r="JC70" s="45"/>
      <c r="JD70" s="45"/>
      <c r="JE70" s="45"/>
      <c r="JF70" s="45"/>
      <c r="JG70" s="45"/>
      <c r="JH70" s="45"/>
      <c r="JI70" s="45"/>
      <c r="JJ70" s="45"/>
      <c r="JK70" s="45"/>
      <c r="JL70" s="45"/>
      <c r="JM70" s="45"/>
      <c r="JN70" s="45"/>
      <c r="JO70" s="45"/>
      <c r="JP70" s="45"/>
      <c r="JQ70" s="45"/>
      <c r="JR70" s="45"/>
      <c r="JS70" s="45"/>
      <c r="JT70" s="45"/>
      <c r="JU70" s="45"/>
      <c r="JV70" s="45"/>
      <c r="JW70" s="45"/>
      <c r="JX70" s="45"/>
      <c r="JY70" s="45"/>
      <c r="JZ70" s="45"/>
      <c r="KA70" s="45"/>
      <c r="KB70" s="45"/>
      <c r="KC70" s="45"/>
      <c r="KD70" s="45"/>
      <c r="KE70" s="45"/>
      <c r="KF70" s="45"/>
      <c r="KG70" s="45"/>
      <c r="KH70" s="45"/>
      <c r="KI70" s="45"/>
      <c r="KJ70" s="45"/>
      <c r="KK70" s="45"/>
      <c r="KL70" s="45"/>
      <c r="KM70" s="45"/>
      <c r="KN70" s="45"/>
      <c r="KO70" s="45"/>
      <c r="KP70" s="45"/>
      <c r="KQ70" s="45"/>
      <c r="KR70" s="45"/>
      <c r="KS70" s="45"/>
      <c r="KT70" s="45"/>
      <c r="KU70" s="45"/>
      <c r="KV70" s="45"/>
      <c r="KW70" s="45"/>
      <c r="KX70" s="45"/>
      <c r="KY70" s="45"/>
      <c r="KZ70" s="45"/>
      <c r="LA70" s="45"/>
      <c r="LB70" s="45"/>
      <c r="LC70" s="45"/>
      <c r="LD70" s="45"/>
      <c r="LE70" s="45"/>
      <c r="LF70" s="45"/>
      <c r="LG70" s="45"/>
      <c r="LH70" s="45"/>
      <c r="LI70" s="45"/>
      <c r="LJ70" s="45"/>
      <c r="LK70" s="45"/>
      <c r="LL70" s="45"/>
      <c r="LM70" s="45"/>
      <c r="LN70" s="45"/>
      <c r="LO70" s="45"/>
      <c r="LP70" s="45"/>
      <c r="LQ70" s="45"/>
      <c r="LR70" s="45"/>
      <c r="LS70" s="45"/>
      <c r="LT70" s="45"/>
      <c r="LU70" s="45"/>
      <c r="LV70" s="45"/>
      <c r="LW70" s="45"/>
      <c r="LX70" s="45"/>
      <c r="LY70" s="45"/>
      <c r="LZ70" s="45"/>
      <c r="MA70" s="45"/>
      <c r="MB70" s="45"/>
      <c r="MC70" s="45"/>
      <c r="MD70" s="45"/>
      <c r="ME70" s="45"/>
      <c r="MF70" s="45"/>
      <c r="MG70" s="45"/>
      <c r="MH70" s="45"/>
      <c r="MI70" s="45"/>
      <c r="MJ70" s="45"/>
      <c r="MK70" s="45"/>
      <c r="ML70" s="45"/>
      <c r="MM70" s="45"/>
      <c r="MN70" s="45"/>
      <c r="MO70" s="45"/>
      <c r="MP70" s="45"/>
      <c r="MQ70" s="45"/>
      <c r="MR70" s="45"/>
      <c r="MS70" s="45"/>
      <c r="MT70" s="45"/>
      <c r="MU70" s="45"/>
      <c r="MV70" s="45"/>
      <c r="MW70" s="45"/>
      <c r="MX70" s="45"/>
      <c r="MY70" s="45"/>
      <c r="MZ70" s="45"/>
      <c r="NA70" s="45"/>
      <c r="NB70" s="45"/>
      <c r="NC70" s="45"/>
      <c r="ND70" s="45"/>
      <c r="NE70" s="45"/>
      <c r="NF70" s="45"/>
      <c r="NG70" s="45"/>
      <c r="NH70" s="45"/>
      <c r="NI70" s="45"/>
      <c r="NJ70" s="45"/>
      <c r="NK70" s="45"/>
      <c r="NL70" s="45"/>
      <c r="NM70" s="45"/>
      <c r="NN70" s="45"/>
      <c r="NO70" s="45"/>
      <c r="NP70" s="45"/>
      <c r="NQ70" s="45"/>
      <c r="NR70" s="45"/>
      <c r="NS70" s="45"/>
      <c r="NT70" s="45"/>
      <c r="NU70" s="45"/>
      <c r="NV70" s="45"/>
      <c r="NW70" s="45"/>
      <c r="NX70" s="45"/>
      <c r="NY70" s="45"/>
      <c r="NZ70" s="45"/>
      <c r="OA70" s="45"/>
      <c r="OB70" s="45"/>
      <c r="OC70" s="45"/>
      <c r="OD70" s="45"/>
      <c r="OE70" s="45"/>
      <c r="OF70" s="45"/>
      <c r="OG70" s="45"/>
      <c r="OH70" s="45"/>
      <c r="OI70" s="45"/>
      <c r="OJ70" s="45"/>
      <c r="OK70" s="45"/>
      <c r="OL70" s="45"/>
      <c r="OM70" s="45"/>
      <c r="ON70" s="45"/>
      <c r="OO70" s="45"/>
      <c r="OP70" s="45"/>
      <c r="OQ70" s="45"/>
      <c r="OR70" s="45"/>
      <c r="OS70" s="45"/>
      <c r="OT70" s="45"/>
      <c r="OU70" s="45"/>
      <c r="OV70" s="45"/>
      <c r="OW70" s="45"/>
      <c r="OX70" s="45"/>
      <c r="OY70" s="45"/>
      <c r="OZ70" s="45"/>
      <c r="PA70" s="45"/>
      <c r="PB70" s="45"/>
      <c r="PC70" s="45"/>
      <c r="PD70" s="45"/>
      <c r="PE70" s="45"/>
      <c r="PF70" s="45"/>
      <c r="PG70" s="45"/>
      <c r="PH70" s="45"/>
      <c r="PI70" s="45"/>
      <c r="PJ70" s="45"/>
      <c r="PK70" s="45"/>
      <c r="PL70" s="45"/>
      <c r="PM70" s="45"/>
      <c r="PN70" s="45"/>
      <c r="PO70" s="45"/>
      <c r="PP70" s="45"/>
      <c r="PQ70" s="45"/>
      <c r="PR70" s="45"/>
      <c r="PS70" s="45"/>
      <c r="PT70" s="45"/>
      <c r="PU70" s="45"/>
      <c r="PV70" s="45"/>
      <c r="PW70" s="45"/>
      <c r="PX70" s="45"/>
      <c r="PY70" s="45"/>
      <c r="PZ70" s="45"/>
      <c r="QA70" s="45"/>
      <c r="QB70" s="45"/>
      <c r="QC70" s="45"/>
      <c r="QD70" s="45"/>
      <c r="QE70" s="45"/>
      <c r="QF70" s="45"/>
      <c r="QG70" s="45"/>
      <c r="QH70" s="45"/>
      <c r="QI70" s="45"/>
      <c r="QJ70" s="45"/>
      <c r="QK70" s="45"/>
      <c r="QL70" s="45"/>
      <c r="QM70" s="45"/>
      <c r="QN70" s="45"/>
      <c r="QO70" s="45"/>
      <c r="QP70" s="45"/>
      <c r="QQ70" s="45"/>
      <c r="QR70" s="45"/>
      <c r="QS70" s="45"/>
      <c r="QT70" s="45"/>
      <c r="QU70" s="45"/>
      <c r="QV70" s="45"/>
      <c r="QW70" s="45"/>
      <c r="QX70" s="45"/>
      <c r="QY70" s="45"/>
      <c r="QZ70" s="45"/>
      <c r="RA70" s="45"/>
      <c r="RB70" s="45"/>
      <c r="RC70" s="45"/>
      <c r="RD70" s="45"/>
      <c r="RE70" s="45"/>
      <c r="RF70" s="45"/>
      <c r="RG70" s="45"/>
      <c r="RH70" s="45"/>
      <c r="RI70" s="45"/>
      <c r="RJ70" s="45"/>
      <c r="RK70" s="45"/>
      <c r="RL70" s="45"/>
      <c r="RM70" s="45"/>
      <c r="RN70" s="45"/>
      <c r="RO70" s="45"/>
      <c r="RP70" s="45"/>
      <c r="RQ70" s="45"/>
      <c r="RR70" s="45"/>
      <c r="RS70" s="45"/>
      <c r="RT70" s="45"/>
      <c r="RU70" s="45"/>
      <c r="RV70" s="45"/>
      <c r="RW70" s="45"/>
      <c r="RX70" s="45"/>
      <c r="RY70" s="45"/>
      <c r="RZ70" s="45"/>
      <c r="SA70" s="45"/>
      <c r="SB70" s="45"/>
      <c r="SC70" s="45"/>
      <c r="SD70" s="45"/>
      <c r="SE70" s="45"/>
      <c r="SF70" s="45"/>
      <c r="SG70" s="45"/>
      <c r="SH70" s="45"/>
      <c r="SI70" s="45"/>
      <c r="SJ70" s="45"/>
      <c r="SK70" s="45"/>
      <c r="SL70" s="45"/>
      <c r="SM70" s="45"/>
      <c r="SN70" s="45"/>
      <c r="SO70" s="45"/>
      <c r="SP70" s="45"/>
      <c r="SQ70" s="45"/>
      <c r="SR70" s="45"/>
      <c r="SS70" s="45"/>
      <c r="ST70" s="45"/>
      <c r="SU70" s="45"/>
      <c r="SV70" s="45"/>
      <c r="SW70" s="45"/>
      <c r="SX70" s="45"/>
      <c r="SY70" s="45"/>
      <c r="SZ70" s="45"/>
      <c r="TA70" s="45"/>
      <c r="TB70" s="45"/>
      <c r="TC70" s="45"/>
      <c r="TD70" s="45"/>
      <c r="TE70" s="45"/>
      <c r="TF70" s="45"/>
      <c r="TG70" s="45"/>
      <c r="TH70" s="45"/>
      <c r="TI70" s="45"/>
      <c r="TJ70" s="45"/>
      <c r="TK70" s="45"/>
      <c r="TL70" s="45"/>
      <c r="TM70" s="45"/>
      <c r="TN70" s="45"/>
      <c r="TO70" s="45"/>
      <c r="TP70" s="45"/>
      <c r="TQ70" s="45"/>
      <c r="TR70" s="45"/>
      <c r="TS70" s="45"/>
      <c r="TT70" s="45"/>
      <c r="TU70" s="45"/>
      <c r="TV70" s="45"/>
      <c r="TW70" s="45"/>
      <c r="TX70" s="45"/>
      <c r="TY70" s="45"/>
      <c r="TZ70" s="45"/>
      <c r="UA70" s="45"/>
      <c r="UB70" s="45"/>
      <c r="UC70" s="45"/>
      <c r="UD70" s="45"/>
      <c r="UE70" s="45"/>
    </row>
    <row r="71" spans="1:551" x14ac:dyDescent="0.2">
      <c r="A71" t="s">
        <v>85</v>
      </c>
      <c r="B71" s="44">
        <v>24.9</v>
      </c>
      <c r="C71" s="44">
        <v>636.15000000000009</v>
      </c>
      <c r="D71" s="45">
        <v>25.548192771084338</v>
      </c>
      <c r="E71" s="48"/>
      <c r="F71" s="44"/>
      <c r="G71" s="45">
        <f t="shared" si="1"/>
        <v>0</v>
      </c>
      <c r="H71" s="45">
        <f t="shared" si="14"/>
        <v>0</v>
      </c>
      <c r="I71" s="47">
        <v>4.0595784212929031E-2</v>
      </c>
      <c r="J71" s="45">
        <f t="shared" si="2"/>
        <v>0</v>
      </c>
      <c r="K71" s="44">
        <f t="shared" si="3"/>
        <v>0</v>
      </c>
      <c r="L71" s="44">
        <f t="shared" si="4"/>
        <v>24.9</v>
      </c>
      <c r="M71" s="44">
        <f t="shared" si="15"/>
        <v>3.5606999999999993</v>
      </c>
      <c r="N71" s="44">
        <f t="shared" si="16"/>
        <v>28.46</v>
      </c>
      <c r="O71" s="45">
        <f t="shared" si="17"/>
        <v>727.10156626506023</v>
      </c>
      <c r="P71" s="45"/>
      <c r="Q71" s="44">
        <f t="shared" si="18"/>
        <v>3.2370000000000001</v>
      </c>
      <c r="R71" s="46">
        <f t="shared" si="23"/>
        <v>28.14</v>
      </c>
      <c r="S71" s="45">
        <f t="shared" si="19"/>
        <v>718.92614457831326</v>
      </c>
      <c r="T71" s="45"/>
      <c r="U71" s="44">
        <f t="shared" si="20"/>
        <v>0</v>
      </c>
      <c r="V71" s="44">
        <f t="shared" si="21"/>
        <v>0</v>
      </c>
      <c r="W71" s="44">
        <f t="shared" si="22"/>
        <v>28.14</v>
      </c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  <c r="IV71" s="45"/>
      <c r="IW71" s="45"/>
      <c r="IX71" s="45"/>
      <c r="IY71" s="45"/>
      <c r="IZ71" s="45"/>
      <c r="JA71" s="45"/>
      <c r="JB71" s="45"/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</row>
    <row r="72" spans="1:551" x14ac:dyDescent="0.2">
      <c r="A72" t="s">
        <v>86</v>
      </c>
      <c r="B72" s="44">
        <v>79.36</v>
      </c>
      <c r="C72" s="44">
        <v>1269.7599999999998</v>
      </c>
      <c r="D72" s="45">
        <v>16</v>
      </c>
      <c r="E72" s="48">
        <v>613</v>
      </c>
      <c r="F72" s="44">
        <v>1</v>
      </c>
      <c r="G72" s="45">
        <f t="shared" si="1"/>
        <v>9808</v>
      </c>
      <c r="H72" s="45">
        <f t="shared" si="14"/>
        <v>7848.1672839229686</v>
      </c>
      <c r="I72" s="47">
        <v>4.0595784212929031E-2</v>
      </c>
      <c r="J72" s="45">
        <f t="shared" si="2"/>
        <v>318.60250552510615</v>
      </c>
      <c r="K72" s="44">
        <f t="shared" si="3"/>
        <v>19.912656595319135</v>
      </c>
      <c r="L72" s="44">
        <f t="shared" si="4"/>
        <v>59.447343404680865</v>
      </c>
      <c r="M72" s="44">
        <f t="shared" si="15"/>
        <v>8.5009701068693637</v>
      </c>
      <c r="N72" s="44">
        <f t="shared" si="16"/>
        <v>87.86</v>
      </c>
      <c r="O72" s="45">
        <f t="shared" si="17"/>
        <v>1405.76</v>
      </c>
      <c r="P72" s="45"/>
      <c r="Q72" s="44">
        <f t="shared" si="18"/>
        <v>7.728154642608513</v>
      </c>
      <c r="R72" s="46">
        <f t="shared" si="23"/>
        <v>87.09</v>
      </c>
      <c r="S72" s="45">
        <f t="shared" si="19"/>
        <v>1393.44</v>
      </c>
      <c r="T72" s="45"/>
      <c r="U72" s="44">
        <f t="shared" si="20"/>
        <v>0.54994850315055654</v>
      </c>
      <c r="V72" s="44">
        <f t="shared" si="21"/>
        <v>0.56410760401123861</v>
      </c>
      <c r="W72" s="44">
        <f t="shared" si="22"/>
        <v>87.65</v>
      </c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  <c r="IV72" s="45"/>
      <c r="IW72" s="45"/>
      <c r="IX72" s="45"/>
      <c r="IY72" s="45"/>
      <c r="IZ72" s="45"/>
      <c r="JA72" s="45"/>
      <c r="JB72" s="45"/>
      <c r="JC72" s="45"/>
      <c r="JD72" s="45"/>
      <c r="JE72" s="45"/>
      <c r="JF72" s="45"/>
      <c r="JG72" s="45"/>
      <c r="JH72" s="45"/>
      <c r="JI72" s="45"/>
      <c r="JJ72" s="45"/>
      <c r="JK72" s="45"/>
      <c r="JL72" s="45"/>
      <c r="JM72" s="45"/>
      <c r="JN72" s="45"/>
      <c r="JO72" s="45"/>
      <c r="JP72" s="45"/>
      <c r="JQ72" s="45"/>
      <c r="JR72" s="45"/>
      <c r="JS72" s="45"/>
      <c r="JT72" s="45"/>
      <c r="JU72" s="45"/>
      <c r="JV72" s="45"/>
      <c r="JW72" s="45"/>
      <c r="JX72" s="45"/>
      <c r="JY72" s="45"/>
      <c r="JZ72" s="45"/>
      <c r="KA72" s="45"/>
      <c r="KB72" s="45"/>
      <c r="KC72" s="45"/>
      <c r="KD72" s="45"/>
      <c r="KE72" s="45"/>
      <c r="KF72" s="45"/>
      <c r="KG72" s="45"/>
      <c r="KH72" s="45"/>
      <c r="KI72" s="45"/>
      <c r="KJ72" s="45"/>
      <c r="KK72" s="45"/>
      <c r="KL72" s="45"/>
      <c r="KM72" s="45"/>
      <c r="KN72" s="45"/>
      <c r="KO72" s="45"/>
      <c r="KP72" s="45"/>
      <c r="KQ72" s="45"/>
      <c r="KR72" s="45"/>
      <c r="KS72" s="45"/>
      <c r="KT72" s="45"/>
      <c r="KU72" s="45"/>
      <c r="KV72" s="45"/>
      <c r="KW72" s="45"/>
      <c r="KX72" s="45"/>
      <c r="KY72" s="45"/>
      <c r="KZ72" s="45"/>
      <c r="LA72" s="45"/>
      <c r="LB72" s="45"/>
      <c r="LC72" s="45"/>
      <c r="LD72" s="45"/>
      <c r="LE72" s="45"/>
      <c r="LF72" s="45"/>
      <c r="LG72" s="45"/>
      <c r="LH72" s="45"/>
      <c r="LI72" s="45"/>
      <c r="LJ72" s="45"/>
      <c r="LK72" s="45"/>
      <c r="LL72" s="45"/>
      <c r="LM72" s="45"/>
      <c r="LN72" s="45"/>
      <c r="LO72" s="45"/>
      <c r="LP72" s="45"/>
      <c r="LQ72" s="45"/>
      <c r="LR72" s="45"/>
      <c r="LS72" s="45"/>
      <c r="LT72" s="45"/>
      <c r="LU72" s="45"/>
      <c r="LV72" s="45"/>
      <c r="LW72" s="45"/>
      <c r="LX72" s="45"/>
      <c r="LY72" s="45"/>
      <c r="LZ72" s="45"/>
      <c r="MA72" s="45"/>
      <c r="MB72" s="45"/>
      <c r="MC72" s="45"/>
      <c r="MD72" s="45"/>
      <c r="ME72" s="45"/>
      <c r="MF72" s="45"/>
      <c r="MG72" s="45"/>
      <c r="MH72" s="45"/>
      <c r="MI72" s="45"/>
      <c r="MJ72" s="45"/>
      <c r="MK72" s="45"/>
      <c r="ML72" s="45"/>
      <c r="MM72" s="45"/>
      <c r="MN72" s="45"/>
      <c r="MO72" s="45"/>
      <c r="MP72" s="45"/>
      <c r="MQ72" s="45"/>
      <c r="MR72" s="45"/>
      <c r="MS72" s="45"/>
      <c r="MT72" s="45"/>
      <c r="MU72" s="45"/>
      <c r="MV72" s="45"/>
      <c r="MW72" s="45"/>
      <c r="MX72" s="45"/>
      <c r="MY72" s="45"/>
      <c r="MZ72" s="45"/>
      <c r="NA72" s="45"/>
      <c r="NB72" s="45"/>
      <c r="NC72" s="45"/>
      <c r="ND72" s="45"/>
      <c r="NE72" s="45"/>
      <c r="NF72" s="45"/>
      <c r="NG72" s="45"/>
      <c r="NH72" s="45"/>
      <c r="NI72" s="45"/>
      <c r="NJ72" s="45"/>
      <c r="NK72" s="45"/>
      <c r="NL72" s="45"/>
      <c r="NM72" s="45"/>
      <c r="NN72" s="45"/>
      <c r="NO72" s="45"/>
      <c r="NP72" s="45"/>
      <c r="NQ72" s="45"/>
      <c r="NR72" s="45"/>
      <c r="NS72" s="45"/>
      <c r="NT72" s="45"/>
      <c r="NU72" s="45"/>
      <c r="NV72" s="45"/>
      <c r="NW72" s="45"/>
      <c r="NX72" s="45"/>
      <c r="NY72" s="45"/>
      <c r="NZ72" s="45"/>
      <c r="OA72" s="45"/>
      <c r="OB72" s="45"/>
      <c r="OC72" s="45"/>
      <c r="OD72" s="45"/>
      <c r="OE72" s="45"/>
      <c r="OF72" s="45"/>
      <c r="OG72" s="45"/>
      <c r="OH72" s="45"/>
      <c r="OI72" s="45"/>
      <c r="OJ72" s="45"/>
      <c r="OK72" s="45"/>
      <c r="OL72" s="45"/>
      <c r="OM72" s="45"/>
      <c r="ON72" s="45"/>
      <c r="OO72" s="45"/>
      <c r="OP72" s="45"/>
      <c r="OQ72" s="45"/>
      <c r="OR72" s="45"/>
      <c r="OS72" s="45"/>
      <c r="OT72" s="45"/>
      <c r="OU72" s="45"/>
      <c r="OV72" s="45"/>
      <c r="OW72" s="45"/>
      <c r="OX72" s="45"/>
      <c r="OY72" s="45"/>
      <c r="OZ72" s="45"/>
      <c r="PA72" s="45"/>
      <c r="PB72" s="45"/>
      <c r="PC72" s="45"/>
      <c r="PD72" s="45"/>
      <c r="PE72" s="45"/>
      <c r="PF72" s="45"/>
      <c r="PG72" s="45"/>
      <c r="PH72" s="45"/>
      <c r="PI72" s="45"/>
      <c r="PJ72" s="45"/>
      <c r="PK72" s="45"/>
      <c r="PL72" s="45"/>
      <c r="PM72" s="45"/>
      <c r="PN72" s="45"/>
      <c r="PO72" s="45"/>
      <c r="PP72" s="45"/>
      <c r="PQ72" s="45"/>
      <c r="PR72" s="45"/>
      <c r="PS72" s="45"/>
      <c r="PT72" s="45"/>
      <c r="PU72" s="45"/>
      <c r="PV72" s="45"/>
      <c r="PW72" s="45"/>
      <c r="PX72" s="45"/>
      <c r="PY72" s="45"/>
      <c r="PZ72" s="45"/>
      <c r="QA72" s="45"/>
      <c r="QB72" s="45"/>
      <c r="QC72" s="45"/>
      <c r="QD72" s="45"/>
      <c r="QE72" s="45"/>
      <c r="QF72" s="45"/>
      <c r="QG72" s="45"/>
      <c r="QH72" s="45"/>
      <c r="QI72" s="45"/>
      <c r="QJ72" s="45"/>
      <c r="QK72" s="45"/>
      <c r="QL72" s="45"/>
      <c r="QM72" s="45"/>
      <c r="QN72" s="45"/>
      <c r="QO72" s="45"/>
      <c r="QP72" s="45"/>
      <c r="QQ72" s="45"/>
      <c r="QR72" s="45"/>
      <c r="QS72" s="45"/>
      <c r="QT72" s="45"/>
      <c r="QU72" s="45"/>
      <c r="QV72" s="45"/>
      <c r="QW72" s="45"/>
      <c r="QX72" s="45"/>
      <c r="QY72" s="45"/>
      <c r="QZ72" s="45"/>
      <c r="RA72" s="45"/>
      <c r="RB72" s="45"/>
      <c r="RC72" s="45"/>
      <c r="RD72" s="45"/>
      <c r="RE72" s="45"/>
      <c r="RF72" s="45"/>
      <c r="RG72" s="45"/>
      <c r="RH72" s="45"/>
      <c r="RI72" s="45"/>
      <c r="RJ72" s="45"/>
      <c r="RK72" s="45"/>
      <c r="RL72" s="45"/>
      <c r="RM72" s="45"/>
      <c r="RN72" s="45"/>
      <c r="RO72" s="45"/>
      <c r="RP72" s="45"/>
      <c r="RQ72" s="45"/>
      <c r="RR72" s="45"/>
      <c r="RS72" s="45"/>
      <c r="RT72" s="45"/>
      <c r="RU72" s="45"/>
      <c r="RV72" s="45"/>
      <c r="RW72" s="45"/>
      <c r="RX72" s="45"/>
      <c r="RY72" s="45"/>
      <c r="RZ72" s="45"/>
      <c r="SA72" s="45"/>
      <c r="SB72" s="45"/>
      <c r="SC72" s="45"/>
      <c r="SD72" s="45"/>
      <c r="SE72" s="45"/>
      <c r="SF72" s="45"/>
      <c r="SG72" s="45"/>
      <c r="SH72" s="45"/>
      <c r="SI72" s="45"/>
      <c r="SJ72" s="45"/>
      <c r="SK72" s="45"/>
      <c r="SL72" s="45"/>
      <c r="SM72" s="45"/>
      <c r="SN72" s="45"/>
      <c r="SO72" s="45"/>
      <c r="SP72" s="45"/>
      <c r="SQ72" s="45"/>
      <c r="SR72" s="45"/>
      <c r="SS72" s="45"/>
      <c r="ST72" s="45"/>
      <c r="SU72" s="45"/>
      <c r="SV72" s="45"/>
      <c r="SW72" s="45"/>
      <c r="SX72" s="45"/>
      <c r="SY72" s="45"/>
      <c r="SZ72" s="45"/>
      <c r="TA72" s="45"/>
      <c r="TB72" s="45"/>
      <c r="TC72" s="45"/>
      <c r="TD72" s="45"/>
      <c r="TE72" s="45"/>
      <c r="TF72" s="45"/>
      <c r="TG72" s="45"/>
      <c r="TH72" s="45"/>
      <c r="TI72" s="45"/>
      <c r="TJ72" s="45"/>
      <c r="TK72" s="45"/>
      <c r="TL72" s="45"/>
      <c r="TM72" s="45"/>
      <c r="TN72" s="45"/>
      <c r="TO72" s="45"/>
      <c r="TP72" s="45"/>
      <c r="TQ72" s="45"/>
      <c r="TR72" s="45"/>
      <c r="TS72" s="45"/>
      <c r="TT72" s="45"/>
      <c r="TU72" s="45"/>
      <c r="TV72" s="45"/>
      <c r="TW72" s="45"/>
      <c r="TX72" s="45"/>
      <c r="TY72" s="45"/>
      <c r="TZ72" s="45"/>
      <c r="UA72" s="45"/>
      <c r="UB72" s="45"/>
      <c r="UC72" s="45"/>
      <c r="UD72" s="45"/>
      <c r="UE72" s="45"/>
    </row>
    <row r="73" spans="1:551" x14ac:dyDescent="0.2">
      <c r="A73" t="s">
        <v>87</v>
      </c>
      <c r="B73" s="44">
        <v>50.88</v>
      </c>
      <c r="C73" s="44">
        <v>1221.1200000000003</v>
      </c>
      <c r="D73" s="45">
        <v>24</v>
      </c>
      <c r="E73" s="48"/>
      <c r="F73" s="44"/>
      <c r="G73" s="45">
        <f t="shared" ref="G73:G107" si="24">+D73*E73*F73</f>
        <v>0</v>
      </c>
      <c r="H73" s="45">
        <f t="shared" si="14"/>
        <v>0</v>
      </c>
      <c r="I73" s="47">
        <v>4.0595784212929031E-2</v>
      </c>
      <c r="J73" s="45">
        <f t="shared" ref="J73:J112" si="25">+I73*H73</f>
        <v>0</v>
      </c>
      <c r="K73" s="44">
        <f t="shared" ref="K73:K112" si="26">+J73/D73</f>
        <v>0</v>
      </c>
      <c r="L73" s="44">
        <f t="shared" ref="L73:L112" si="27">+B73-K73</f>
        <v>50.88</v>
      </c>
      <c r="M73" s="44">
        <f t="shared" si="15"/>
        <v>7.2758399999999996</v>
      </c>
      <c r="N73" s="44">
        <f t="shared" si="16"/>
        <v>58.16</v>
      </c>
      <c r="O73" s="45">
        <f t="shared" si="17"/>
        <v>1395.84</v>
      </c>
      <c r="P73" s="45"/>
      <c r="Q73" s="44">
        <f t="shared" si="18"/>
        <v>6.6144000000000007</v>
      </c>
      <c r="R73" s="46">
        <f t="shared" si="23"/>
        <v>57.49</v>
      </c>
      <c r="S73" s="45">
        <f t="shared" si="19"/>
        <v>1379.76</v>
      </c>
      <c r="T73" s="45"/>
      <c r="U73" s="44">
        <f t="shared" si="20"/>
        <v>0</v>
      </c>
      <c r="V73" s="44">
        <f t="shared" si="21"/>
        <v>0</v>
      </c>
      <c r="W73" s="44">
        <f t="shared" si="22"/>
        <v>57.49</v>
      </c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  <c r="GG73" s="45"/>
      <c r="GH73" s="45"/>
      <c r="GI73" s="45"/>
      <c r="GJ73" s="45"/>
      <c r="GK73" s="45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  <c r="IV73" s="45"/>
      <c r="IW73" s="45"/>
      <c r="IX73" s="45"/>
      <c r="IY73" s="45"/>
      <c r="IZ73" s="45"/>
      <c r="JA73" s="45"/>
      <c r="JB73" s="45"/>
      <c r="JC73" s="45"/>
      <c r="JD73" s="45"/>
      <c r="JE73" s="45"/>
      <c r="JF73" s="45"/>
      <c r="JG73" s="45"/>
      <c r="JH73" s="45"/>
      <c r="JI73" s="45"/>
      <c r="JJ73" s="45"/>
      <c r="JK73" s="45"/>
      <c r="JL73" s="45"/>
      <c r="JM73" s="45"/>
      <c r="JN73" s="45"/>
      <c r="JO73" s="45"/>
      <c r="JP73" s="45"/>
      <c r="JQ73" s="45"/>
      <c r="JR73" s="45"/>
      <c r="JS73" s="45"/>
      <c r="JT73" s="45"/>
      <c r="JU73" s="45"/>
      <c r="JV73" s="45"/>
      <c r="JW73" s="45"/>
      <c r="JX73" s="45"/>
      <c r="JY73" s="45"/>
      <c r="JZ73" s="45"/>
      <c r="KA73" s="45"/>
      <c r="KB73" s="45"/>
      <c r="KC73" s="45"/>
      <c r="KD73" s="45"/>
      <c r="KE73" s="45"/>
      <c r="KF73" s="45"/>
      <c r="KG73" s="45"/>
      <c r="KH73" s="45"/>
      <c r="KI73" s="45"/>
      <c r="KJ73" s="45"/>
      <c r="KK73" s="45"/>
      <c r="KL73" s="45"/>
      <c r="KM73" s="45"/>
      <c r="KN73" s="45"/>
      <c r="KO73" s="45"/>
      <c r="KP73" s="45"/>
      <c r="KQ73" s="45"/>
      <c r="KR73" s="45"/>
      <c r="KS73" s="45"/>
      <c r="KT73" s="45"/>
      <c r="KU73" s="45"/>
      <c r="KV73" s="45"/>
      <c r="KW73" s="45"/>
      <c r="KX73" s="45"/>
      <c r="KY73" s="45"/>
      <c r="KZ73" s="45"/>
      <c r="LA73" s="45"/>
      <c r="LB73" s="45"/>
      <c r="LC73" s="45"/>
      <c r="LD73" s="45"/>
      <c r="LE73" s="45"/>
      <c r="LF73" s="45"/>
      <c r="LG73" s="45"/>
      <c r="LH73" s="45"/>
      <c r="LI73" s="45"/>
      <c r="LJ73" s="45"/>
      <c r="LK73" s="45"/>
      <c r="LL73" s="45"/>
      <c r="LM73" s="45"/>
      <c r="LN73" s="45"/>
      <c r="LO73" s="45"/>
      <c r="LP73" s="45"/>
      <c r="LQ73" s="45"/>
      <c r="LR73" s="45"/>
      <c r="LS73" s="45"/>
      <c r="LT73" s="45"/>
      <c r="LU73" s="45"/>
      <c r="LV73" s="45"/>
      <c r="LW73" s="45"/>
      <c r="LX73" s="45"/>
      <c r="LY73" s="45"/>
      <c r="LZ73" s="45"/>
      <c r="MA73" s="45"/>
      <c r="MB73" s="45"/>
      <c r="MC73" s="45"/>
      <c r="MD73" s="45"/>
      <c r="ME73" s="45"/>
      <c r="MF73" s="45"/>
      <c r="MG73" s="45"/>
      <c r="MH73" s="45"/>
      <c r="MI73" s="45"/>
      <c r="MJ73" s="45"/>
      <c r="MK73" s="45"/>
      <c r="ML73" s="45"/>
      <c r="MM73" s="45"/>
      <c r="MN73" s="45"/>
      <c r="MO73" s="45"/>
      <c r="MP73" s="45"/>
      <c r="MQ73" s="45"/>
      <c r="MR73" s="45"/>
      <c r="MS73" s="45"/>
      <c r="MT73" s="45"/>
      <c r="MU73" s="45"/>
      <c r="MV73" s="45"/>
      <c r="MW73" s="45"/>
      <c r="MX73" s="45"/>
      <c r="MY73" s="45"/>
      <c r="MZ73" s="45"/>
      <c r="NA73" s="45"/>
      <c r="NB73" s="45"/>
      <c r="NC73" s="45"/>
      <c r="ND73" s="45"/>
      <c r="NE73" s="45"/>
      <c r="NF73" s="45"/>
      <c r="NG73" s="45"/>
      <c r="NH73" s="45"/>
      <c r="NI73" s="45"/>
      <c r="NJ73" s="45"/>
      <c r="NK73" s="45"/>
      <c r="NL73" s="45"/>
      <c r="NM73" s="45"/>
      <c r="NN73" s="45"/>
      <c r="NO73" s="45"/>
      <c r="NP73" s="45"/>
      <c r="NQ73" s="45"/>
      <c r="NR73" s="45"/>
      <c r="NS73" s="45"/>
      <c r="NT73" s="45"/>
      <c r="NU73" s="45"/>
      <c r="NV73" s="45"/>
      <c r="NW73" s="45"/>
      <c r="NX73" s="45"/>
      <c r="NY73" s="45"/>
      <c r="NZ73" s="45"/>
      <c r="OA73" s="45"/>
      <c r="OB73" s="45"/>
      <c r="OC73" s="45"/>
      <c r="OD73" s="45"/>
      <c r="OE73" s="45"/>
      <c r="OF73" s="45"/>
      <c r="OG73" s="45"/>
      <c r="OH73" s="45"/>
      <c r="OI73" s="45"/>
      <c r="OJ73" s="45"/>
      <c r="OK73" s="45"/>
      <c r="OL73" s="45"/>
      <c r="OM73" s="45"/>
      <c r="ON73" s="45"/>
      <c r="OO73" s="45"/>
      <c r="OP73" s="45"/>
      <c r="OQ73" s="45"/>
      <c r="OR73" s="45"/>
      <c r="OS73" s="45"/>
      <c r="OT73" s="45"/>
      <c r="OU73" s="45"/>
      <c r="OV73" s="45"/>
      <c r="OW73" s="45"/>
      <c r="OX73" s="45"/>
      <c r="OY73" s="45"/>
      <c r="OZ73" s="45"/>
      <c r="PA73" s="45"/>
      <c r="PB73" s="45"/>
      <c r="PC73" s="45"/>
      <c r="PD73" s="45"/>
      <c r="PE73" s="45"/>
      <c r="PF73" s="45"/>
      <c r="PG73" s="45"/>
      <c r="PH73" s="45"/>
      <c r="PI73" s="45"/>
      <c r="PJ73" s="45"/>
      <c r="PK73" s="45"/>
      <c r="PL73" s="45"/>
      <c r="PM73" s="45"/>
      <c r="PN73" s="45"/>
      <c r="PO73" s="45"/>
      <c r="PP73" s="45"/>
      <c r="PQ73" s="45"/>
      <c r="PR73" s="45"/>
      <c r="PS73" s="45"/>
      <c r="PT73" s="45"/>
      <c r="PU73" s="45"/>
      <c r="PV73" s="45"/>
      <c r="PW73" s="45"/>
      <c r="PX73" s="45"/>
      <c r="PY73" s="45"/>
      <c r="PZ73" s="45"/>
      <c r="QA73" s="45"/>
      <c r="QB73" s="45"/>
      <c r="QC73" s="45"/>
      <c r="QD73" s="45"/>
      <c r="QE73" s="45"/>
      <c r="QF73" s="45"/>
      <c r="QG73" s="45"/>
      <c r="QH73" s="45"/>
      <c r="QI73" s="45"/>
      <c r="QJ73" s="45"/>
      <c r="QK73" s="45"/>
      <c r="QL73" s="45"/>
      <c r="QM73" s="45"/>
      <c r="QN73" s="45"/>
      <c r="QO73" s="45"/>
      <c r="QP73" s="45"/>
      <c r="QQ73" s="45"/>
      <c r="QR73" s="45"/>
      <c r="QS73" s="45"/>
      <c r="QT73" s="45"/>
      <c r="QU73" s="45"/>
      <c r="QV73" s="45"/>
      <c r="QW73" s="45"/>
      <c r="QX73" s="45"/>
      <c r="QY73" s="45"/>
      <c r="QZ73" s="45"/>
      <c r="RA73" s="45"/>
      <c r="RB73" s="45"/>
      <c r="RC73" s="45"/>
      <c r="RD73" s="45"/>
      <c r="RE73" s="45"/>
      <c r="RF73" s="45"/>
      <c r="RG73" s="45"/>
      <c r="RH73" s="45"/>
      <c r="RI73" s="45"/>
      <c r="RJ73" s="45"/>
      <c r="RK73" s="45"/>
      <c r="RL73" s="45"/>
      <c r="RM73" s="45"/>
      <c r="RN73" s="45"/>
      <c r="RO73" s="45"/>
      <c r="RP73" s="45"/>
      <c r="RQ73" s="45"/>
      <c r="RR73" s="45"/>
      <c r="RS73" s="45"/>
      <c r="RT73" s="45"/>
      <c r="RU73" s="45"/>
      <c r="RV73" s="45"/>
      <c r="RW73" s="45"/>
      <c r="RX73" s="45"/>
      <c r="RY73" s="45"/>
      <c r="RZ73" s="45"/>
      <c r="SA73" s="45"/>
      <c r="SB73" s="45"/>
      <c r="SC73" s="45"/>
      <c r="SD73" s="45"/>
      <c r="SE73" s="45"/>
      <c r="SF73" s="45"/>
      <c r="SG73" s="45"/>
      <c r="SH73" s="45"/>
      <c r="SI73" s="45"/>
      <c r="SJ73" s="45"/>
      <c r="SK73" s="45"/>
      <c r="SL73" s="45"/>
      <c r="SM73" s="45"/>
      <c r="SN73" s="45"/>
      <c r="SO73" s="45"/>
      <c r="SP73" s="45"/>
      <c r="SQ73" s="45"/>
      <c r="SR73" s="45"/>
      <c r="SS73" s="45"/>
      <c r="ST73" s="45"/>
      <c r="SU73" s="45"/>
      <c r="SV73" s="45"/>
      <c r="SW73" s="45"/>
      <c r="SX73" s="45"/>
      <c r="SY73" s="45"/>
      <c r="SZ73" s="45"/>
      <c r="TA73" s="45"/>
      <c r="TB73" s="45"/>
      <c r="TC73" s="45"/>
      <c r="TD73" s="45"/>
      <c r="TE73" s="45"/>
      <c r="TF73" s="45"/>
      <c r="TG73" s="45"/>
      <c r="TH73" s="45"/>
      <c r="TI73" s="45"/>
      <c r="TJ73" s="45"/>
      <c r="TK73" s="45"/>
      <c r="TL73" s="45"/>
      <c r="TM73" s="45"/>
      <c r="TN73" s="45"/>
      <c r="TO73" s="45"/>
      <c r="TP73" s="45"/>
      <c r="TQ73" s="45"/>
      <c r="TR73" s="45"/>
      <c r="TS73" s="45"/>
      <c r="TT73" s="45"/>
      <c r="TU73" s="45"/>
      <c r="TV73" s="45"/>
      <c r="TW73" s="45"/>
      <c r="TX73" s="45"/>
      <c r="TY73" s="45"/>
      <c r="TZ73" s="45"/>
      <c r="UA73" s="45"/>
      <c r="UB73" s="45"/>
      <c r="UC73" s="45"/>
      <c r="UD73" s="45"/>
      <c r="UE73" s="45"/>
    </row>
    <row r="74" spans="1:551" x14ac:dyDescent="0.2">
      <c r="A74" t="s">
        <v>88</v>
      </c>
      <c r="B74" s="44">
        <v>67.33</v>
      </c>
      <c r="C74" s="44">
        <v>269.32</v>
      </c>
      <c r="D74" s="45">
        <v>4</v>
      </c>
      <c r="E74" s="48">
        <v>613</v>
      </c>
      <c r="F74" s="44">
        <v>1</v>
      </c>
      <c r="G74" s="45">
        <f t="shared" si="24"/>
        <v>2452</v>
      </c>
      <c r="H74" s="45">
        <f t="shared" si="14"/>
        <v>1962.0418209807422</v>
      </c>
      <c r="I74" s="47">
        <v>4.0595784212929031E-2</v>
      </c>
      <c r="J74" s="45">
        <f t="shared" si="25"/>
        <v>79.650626381276538</v>
      </c>
      <c r="K74" s="44">
        <f t="shared" si="26"/>
        <v>19.912656595319135</v>
      </c>
      <c r="L74" s="44">
        <f t="shared" si="27"/>
        <v>47.417343404680864</v>
      </c>
      <c r="M74" s="44">
        <f t="shared" si="15"/>
        <v>6.7806801068693625</v>
      </c>
      <c r="N74" s="44">
        <f t="shared" si="16"/>
        <v>74.11</v>
      </c>
      <c r="O74" s="45">
        <f t="shared" si="17"/>
        <v>296.44</v>
      </c>
      <c r="P74" s="45"/>
      <c r="Q74" s="44">
        <f t="shared" si="18"/>
        <v>6.1642546426085127</v>
      </c>
      <c r="R74" s="46">
        <f t="shared" si="23"/>
        <v>73.489999999999995</v>
      </c>
      <c r="S74" s="45">
        <f t="shared" si="19"/>
        <v>293.95999999999998</v>
      </c>
      <c r="T74" s="45"/>
      <c r="U74" s="44">
        <f t="shared" si="20"/>
        <v>0.54994850315055654</v>
      </c>
      <c r="V74" s="44">
        <f t="shared" si="21"/>
        <v>0.56410760401123861</v>
      </c>
      <c r="W74" s="44">
        <f t="shared" si="22"/>
        <v>74.05</v>
      </c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  <c r="GG74" s="45"/>
      <c r="GH74" s="45"/>
      <c r="GI74" s="45"/>
      <c r="GJ74" s="45"/>
      <c r="GK74" s="45"/>
      <c r="GL74" s="45"/>
      <c r="GM74" s="45"/>
      <c r="GN74" s="45"/>
      <c r="GO74" s="45"/>
      <c r="GP74" s="45"/>
      <c r="GQ74" s="45"/>
      <c r="GR74" s="45"/>
      <c r="GS74" s="45"/>
      <c r="GT74" s="45"/>
      <c r="GU74" s="45"/>
      <c r="GV74" s="45"/>
      <c r="GW74" s="45"/>
      <c r="GX74" s="45"/>
      <c r="GY74" s="45"/>
      <c r="GZ74" s="45"/>
      <c r="HA74" s="45"/>
      <c r="HB74" s="45"/>
      <c r="HC74" s="45"/>
      <c r="HD74" s="45"/>
      <c r="HE74" s="45"/>
      <c r="HF74" s="45"/>
      <c r="HG74" s="45"/>
      <c r="HH74" s="45"/>
      <c r="HI74" s="45"/>
      <c r="HJ74" s="45"/>
      <c r="HK74" s="45"/>
      <c r="HL74" s="45"/>
      <c r="HM74" s="45"/>
      <c r="HN74" s="45"/>
      <c r="HO74" s="45"/>
      <c r="HP74" s="45"/>
      <c r="HQ74" s="45"/>
      <c r="HR74" s="45"/>
      <c r="HS74" s="45"/>
      <c r="HT74" s="45"/>
      <c r="HU74" s="45"/>
      <c r="HV74" s="45"/>
      <c r="HW74" s="45"/>
      <c r="HX74" s="45"/>
      <c r="HY74" s="45"/>
      <c r="HZ74" s="45"/>
      <c r="IA74" s="45"/>
      <c r="IB74" s="45"/>
      <c r="IC74" s="45"/>
      <c r="ID74" s="45"/>
      <c r="IE74" s="45"/>
      <c r="IF74" s="45"/>
      <c r="IG74" s="45"/>
      <c r="IH74" s="45"/>
      <c r="II74" s="45"/>
      <c r="IJ74" s="45"/>
      <c r="IK74" s="45"/>
      <c r="IL74" s="45"/>
      <c r="IM74" s="45"/>
      <c r="IN74" s="45"/>
      <c r="IO74" s="45"/>
      <c r="IP74" s="45"/>
      <c r="IQ74" s="45"/>
      <c r="IR74" s="45"/>
      <c r="IS74" s="45"/>
      <c r="IT74" s="45"/>
      <c r="IU74" s="45"/>
      <c r="IV74" s="45"/>
      <c r="IW74" s="45"/>
      <c r="IX74" s="45"/>
      <c r="IY74" s="45"/>
      <c r="IZ74" s="45"/>
      <c r="JA74" s="45"/>
      <c r="JB74" s="45"/>
      <c r="JC74" s="45"/>
      <c r="JD74" s="45"/>
      <c r="JE74" s="45"/>
      <c r="JF74" s="45"/>
      <c r="JG74" s="45"/>
      <c r="JH74" s="45"/>
      <c r="JI74" s="45"/>
      <c r="JJ74" s="45"/>
      <c r="JK74" s="45"/>
      <c r="JL74" s="45"/>
      <c r="JM74" s="45"/>
      <c r="JN74" s="45"/>
      <c r="JO74" s="45"/>
      <c r="JP74" s="45"/>
      <c r="JQ74" s="45"/>
      <c r="JR74" s="45"/>
      <c r="JS74" s="45"/>
      <c r="JT74" s="45"/>
      <c r="JU74" s="45"/>
      <c r="JV74" s="45"/>
      <c r="JW74" s="45"/>
      <c r="JX74" s="45"/>
      <c r="JY74" s="45"/>
      <c r="JZ74" s="45"/>
      <c r="KA74" s="45"/>
      <c r="KB74" s="45"/>
      <c r="KC74" s="45"/>
      <c r="KD74" s="45"/>
      <c r="KE74" s="45"/>
      <c r="KF74" s="45"/>
      <c r="KG74" s="45"/>
      <c r="KH74" s="45"/>
      <c r="KI74" s="45"/>
      <c r="KJ74" s="45"/>
      <c r="KK74" s="45"/>
      <c r="KL74" s="45"/>
      <c r="KM74" s="45"/>
      <c r="KN74" s="45"/>
      <c r="KO74" s="45"/>
      <c r="KP74" s="45"/>
      <c r="KQ74" s="45"/>
      <c r="KR74" s="45"/>
      <c r="KS74" s="45"/>
      <c r="KT74" s="45"/>
      <c r="KU74" s="45"/>
      <c r="KV74" s="45"/>
      <c r="KW74" s="45"/>
      <c r="KX74" s="45"/>
      <c r="KY74" s="45"/>
      <c r="KZ74" s="45"/>
      <c r="LA74" s="45"/>
      <c r="LB74" s="45"/>
      <c r="LC74" s="45"/>
      <c r="LD74" s="45"/>
      <c r="LE74" s="45"/>
      <c r="LF74" s="45"/>
      <c r="LG74" s="45"/>
      <c r="LH74" s="45"/>
      <c r="LI74" s="45"/>
      <c r="LJ74" s="45"/>
      <c r="LK74" s="45"/>
      <c r="LL74" s="45"/>
      <c r="LM74" s="45"/>
      <c r="LN74" s="45"/>
      <c r="LO74" s="45"/>
      <c r="LP74" s="45"/>
      <c r="LQ74" s="45"/>
      <c r="LR74" s="45"/>
      <c r="LS74" s="45"/>
      <c r="LT74" s="45"/>
      <c r="LU74" s="45"/>
      <c r="LV74" s="45"/>
      <c r="LW74" s="45"/>
      <c r="LX74" s="45"/>
      <c r="LY74" s="45"/>
      <c r="LZ74" s="45"/>
      <c r="MA74" s="45"/>
      <c r="MB74" s="45"/>
      <c r="MC74" s="45"/>
      <c r="MD74" s="45"/>
      <c r="ME74" s="45"/>
      <c r="MF74" s="45"/>
      <c r="MG74" s="45"/>
      <c r="MH74" s="45"/>
      <c r="MI74" s="45"/>
      <c r="MJ74" s="45"/>
      <c r="MK74" s="45"/>
      <c r="ML74" s="45"/>
      <c r="MM74" s="45"/>
      <c r="MN74" s="45"/>
      <c r="MO74" s="45"/>
      <c r="MP74" s="45"/>
      <c r="MQ74" s="45"/>
      <c r="MR74" s="45"/>
      <c r="MS74" s="45"/>
      <c r="MT74" s="45"/>
      <c r="MU74" s="45"/>
      <c r="MV74" s="45"/>
      <c r="MW74" s="45"/>
      <c r="MX74" s="45"/>
      <c r="MY74" s="45"/>
      <c r="MZ74" s="45"/>
      <c r="NA74" s="45"/>
      <c r="NB74" s="45"/>
      <c r="NC74" s="45"/>
      <c r="ND74" s="45"/>
      <c r="NE74" s="45"/>
      <c r="NF74" s="45"/>
      <c r="NG74" s="45"/>
      <c r="NH74" s="45"/>
      <c r="NI74" s="45"/>
      <c r="NJ74" s="45"/>
      <c r="NK74" s="45"/>
      <c r="NL74" s="45"/>
      <c r="NM74" s="45"/>
      <c r="NN74" s="45"/>
      <c r="NO74" s="45"/>
      <c r="NP74" s="45"/>
      <c r="NQ74" s="45"/>
      <c r="NR74" s="45"/>
      <c r="NS74" s="45"/>
      <c r="NT74" s="45"/>
      <c r="NU74" s="45"/>
      <c r="NV74" s="45"/>
      <c r="NW74" s="45"/>
      <c r="NX74" s="45"/>
      <c r="NY74" s="45"/>
      <c r="NZ74" s="45"/>
      <c r="OA74" s="45"/>
      <c r="OB74" s="45"/>
      <c r="OC74" s="45"/>
      <c r="OD74" s="45"/>
      <c r="OE74" s="45"/>
      <c r="OF74" s="45"/>
      <c r="OG74" s="45"/>
      <c r="OH74" s="45"/>
      <c r="OI74" s="45"/>
      <c r="OJ74" s="45"/>
      <c r="OK74" s="45"/>
      <c r="OL74" s="45"/>
      <c r="OM74" s="45"/>
      <c r="ON74" s="45"/>
      <c r="OO74" s="45"/>
      <c r="OP74" s="45"/>
      <c r="OQ74" s="45"/>
      <c r="OR74" s="45"/>
      <c r="OS74" s="45"/>
      <c r="OT74" s="45"/>
      <c r="OU74" s="45"/>
      <c r="OV74" s="45"/>
      <c r="OW74" s="45"/>
      <c r="OX74" s="45"/>
      <c r="OY74" s="45"/>
      <c r="OZ74" s="45"/>
      <c r="PA74" s="45"/>
      <c r="PB74" s="45"/>
      <c r="PC74" s="45"/>
      <c r="PD74" s="45"/>
      <c r="PE74" s="45"/>
      <c r="PF74" s="45"/>
      <c r="PG74" s="45"/>
      <c r="PH74" s="45"/>
      <c r="PI74" s="45"/>
      <c r="PJ74" s="45"/>
      <c r="PK74" s="45"/>
      <c r="PL74" s="45"/>
      <c r="PM74" s="45"/>
      <c r="PN74" s="45"/>
      <c r="PO74" s="45"/>
      <c r="PP74" s="45"/>
      <c r="PQ74" s="45"/>
      <c r="PR74" s="45"/>
      <c r="PS74" s="45"/>
      <c r="PT74" s="45"/>
      <c r="PU74" s="45"/>
      <c r="PV74" s="45"/>
      <c r="PW74" s="45"/>
      <c r="PX74" s="45"/>
      <c r="PY74" s="45"/>
      <c r="PZ74" s="45"/>
      <c r="QA74" s="45"/>
      <c r="QB74" s="45"/>
      <c r="QC74" s="45"/>
      <c r="QD74" s="45"/>
      <c r="QE74" s="45"/>
      <c r="QF74" s="45"/>
      <c r="QG74" s="45"/>
      <c r="QH74" s="45"/>
      <c r="QI74" s="45"/>
      <c r="QJ74" s="45"/>
      <c r="QK74" s="45"/>
      <c r="QL74" s="45"/>
      <c r="QM74" s="45"/>
      <c r="QN74" s="45"/>
      <c r="QO74" s="45"/>
      <c r="QP74" s="45"/>
      <c r="QQ74" s="45"/>
      <c r="QR74" s="45"/>
      <c r="QS74" s="45"/>
      <c r="QT74" s="45"/>
      <c r="QU74" s="45"/>
      <c r="QV74" s="45"/>
      <c r="QW74" s="45"/>
      <c r="QX74" s="45"/>
      <c r="QY74" s="45"/>
      <c r="QZ74" s="45"/>
      <c r="RA74" s="45"/>
      <c r="RB74" s="45"/>
      <c r="RC74" s="45"/>
      <c r="RD74" s="45"/>
      <c r="RE74" s="45"/>
      <c r="RF74" s="45"/>
      <c r="RG74" s="45"/>
      <c r="RH74" s="45"/>
      <c r="RI74" s="45"/>
      <c r="RJ74" s="45"/>
      <c r="RK74" s="45"/>
      <c r="RL74" s="45"/>
      <c r="RM74" s="45"/>
      <c r="RN74" s="45"/>
      <c r="RO74" s="45"/>
      <c r="RP74" s="45"/>
      <c r="RQ74" s="45"/>
      <c r="RR74" s="45"/>
      <c r="RS74" s="45"/>
      <c r="RT74" s="45"/>
      <c r="RU74" s="45"/>
      <c r="RV74" s="45"/>
      <c r="RW74" s="45"/>
      <c r="RX74" s="45"/>
      <c r="RY74" s="45"/>
      <c r="RZ74" s="45"/>
      <c r="SA74" s="45"/>
      <c r="SB74" s="45"/>
      <c r="SC74" s="45"/>
      <c r="SD74" s="45"/>
      <c r="SE74" s="45"/>
      <c r="SF74" s="45"/>
      <c r="SG74" s="45"/>
      <c r="SH74" s="45"/>
      <c r="SI74" s="45"/>
      <c r="SJ74" s="45"/>
      <c r="SK74" s="45"/>
      <c r="SL74" s="45"/>
      <c r="SM74" s="45"/>
      <c r="SN74" s="45"/>
      <c r="SO74" s="45"/>
      <c r="SP74" s="45"/>
      <c r="SQ74" s="45"/>
      <c r="SR74" s="45"/>
      <c r="SS74" s="45"/>
      <c r="ST74" s="45"/>
      <c r="SU74" s="45"/>
      <c r="SV74" s="45"/>
      <c r="SW74" s="45"/>
      <c r="SX74" s="45"/>
      <c r="SY74" s="45"/>
      <c r="SZ74" s="45"/>
      <c r="TA74" s="45"/>
      <c r="TB74" s="45"/>
      <c r="TC74" s="45"/>
      <c r="TD74" s="45"/>
      <c r="TE74" s="45"/>
      <c r="TF74" s="45"/>
      <c r="TG74" s="45"/>
      <c r="TH74" s="45"/>
      <c r="TI74" s="45"/>
      <c r="TJ74" s="45"/>
      <c r="TK74" s="45"/>
      <c r="TL74" s="45"/>
      <c r="TM74" s="45"/>
      <c r="TN74" s="45"/>
      <c r="TO74" s="45"/>
      <c r="TP74" s="45"/>
      <c r="TQ74" s="45"/>
      <c r="TR74" s="45"/>
      <c r="TS74" s="45"/>
      <c r="TT74" s="45"/>
      <c r="TU74" s="45"/>
      <c r="TV74" s="45"/>
      <c r="TW74" s="45"/>
      <c r="TX74" s="45"/>
      <c r="TY74" s="45"/>
      <c r="TZ74" s="45"/>
      <c r="UA74" s="45"/>
      <c r="UB74" s="45"/>
      <c r="UC74" s="45"/>
      <c r="UD74" s="45"/>
      <c r="UE74" s="45"/>
    </row>
    <row r="75" spans="1:551" x14ac:dyDescent="0.2">
      <c r="A75" t="s">
        <v>89</v>
      </c>
      <c r="B75" s="44">
        <v>67.33</v>
      </c>
      <c r="C75" s="44">
        <v>2221.889999999999</v>
      </c>
      <c r="D75" s="45">
        <v>33</v>
      </c>
      <c r="E75" s="48">
        <v>613</v>
      </c>
      <c r="F75" s="44">
        <v>1</v>
      </c>
      <c r="G75" s="45">
        <f t="shared" si="24"/>
        <v>20229</v>
      </c>
      <c r="H75" s="45">
        <f t="shared" si="14"/>
        <v>16186.845023091124</v>
      </c>
      <c r="I75" s="47">
        <v>4.0595784212929031E-2</v>
      </c>
      <c r="J75" s="45">
        <f t="shared" si="25"/>
        <v>657.11766764553147</v>
      </c>
      <c r="K75" s="44">
        <f t="shared" si="26"/>
        <v>19.912656595319135</v>
      </c>
      <c r="L75" s="44">
        <f t="shared" si="27"/>
        <v>47.417343404680864</v>
      </c>
      <c r="M75" s="44">
        <f t="shared" si="15"/>
        <v>6.7806801068693625</v>
      </c>
      <c r="N75" s="44">
        <f t="shared" si="16"/>
        <v>74.11</v>
      </c>
      <c r="O75" s="45">
        <f t="shared" si="17"/>
        <v>2445.63</v>
      </c>
      <c r="P75" s="45"/>
      <c r="Q75" s="44">
        <f t="shared" si="18"/>
        <v>6.1642546426085127</v>
      </c>
      <c r="R75" s="46">
        <f t="shared" si="23"/>
        <v>73.489999999999995</v>
      </c>
      <c r="S75" s="45">
        <f t="shared" si="19"/>
        <v>2425.1699999999996</v>
      </c>
      <c r="T75" s="45"/>
      <c r="U75" s="44">
        <f t="shared" si="20"/>
        <v>0.54994850315055666</v>
      </c>
      <c r="V75" s="44">
        <f t="shared" si="21"/>
        <v>0.56410760401123872</v>
      </c>
      <c r="W75" s="44">
        <f t="shared" si="22"/>
        <v>74.05</v>
      </c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  <c r="IV75" s="45"/>
      <c r="IW75" s="45"/>
      <c r="IX75" s="45"/>
      <c r="IY75" s="45"/>
      <c r="IZ75" s="45"/>
      <c r="JA75" s="45"/>
      <c r="JB75" s="45"/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/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/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  <c r="KR75" s="45"/>
      <c r="KS75" s="45"/>
      <c r="KT75" s="45"/>
      <c r="KU75" s="45"/>
      <c r="KV75" s="45"/>
      <c r="KW75" s="45"/>
      <c r="KX75" s="45"/>
      <c r="KY75" s="45"/>
      <c r="KZ75" s="45"/>
      <c r="LA75" s="45"/>
      <c r="LB75" s="45"/>
      <c r="LC75" s="45"/>
      <c r="LD75" s="45"/>
      <c r="LE75" s="45"/>
      <c r="LF75" s="45"/>
      <c r="LG75" s="45"/>
      <c r="LH75" s="45"/>
      <c r="LI75" s="45"/>
      <c r="LJ75" s="45"/>
      <c r="LK75" s="45"/>
      <c r="LL75" s="45"/>
      <c r="LM75" s="45"/>
      <c r="LN75" s="45"/>
      <c r="LO75" s="45"/>
      <c r="LP75" s="45"/>
      <c r="LQ75" s="45"/>
      <c r="LR75" s="45"/>
      <c r="LS75" s="45"/>
      <c r="LT75" s="45"/>
      <c r="LU75" s="45"/>
      <c r="LV75" s="45"/>
      <c r="LW75" s="45"/>
      <c r="LX75" s="45"/>
      <c r="LY75" s="45"/>
      <c r="LZ75" s="45"/>
      <c r="MA75" s="45"/>
      <c r="MB75" s="45"/>
      <c r="MC75" s="45"/>
      <c r="MD75" s="45"/>
      <c r="ME75" s="45"/>
      <c r="MF75" s="45"/>
      <c r="MG75" s="45"/>
      <c r="MH75" s="45"/>
      <c r="MI75" s="45"/>
      <c r="MJ75" s="45"/>
      <c r="MK75" s="45"/>
      <c r="ML75" s="45"/>
      <c r="MM75" s="45"/>
      <c r="MN75" s="45"/>
      <c r="MO75" s="45"/>
      <c r="MP75" s="45"/>
      <c r="MQ75" s="45"/>
      <c r="MR75" s="45"/>
      <c r="MS75" s="45"/>
      <c r="MT75" s="45"/>
      <c r="MU75" s="45"/>
      <c r="MV75" s="45"/>
      <c r="MW75" s="45"/>
      <c r="MX75" s="45"/>
      <c r="MY75" s="45"/>
      <c r="MZ75" s="45"/>
      <c r="NA75" s="45"/>
      <c r="NB75" s="45"/>
      <c r="NC75" s="45"/>
      <c r="ND75" s="45"/>
      <c r="NE75" s="45"/>
      <c r="NF75" s="45"/>
      <c r="NG75" s="45"/>
      <c r="NH75" s="45"/>
      <c r="NI75" s="45"/>
      <c r="NJ75" s="45"/>
      <c r="NK75" s="45"/>
      <c r="NL75" s="45"/>
      <c r="NM75" s="45"/>
      <c r="NN75" s="45"/>
      <c r="NO75" s="45"/>
      <c r="NP75" s="45"/>
      <c r="NQ75" s="45"/>
      <c r="NR75" s="45"/>
      <c r="NS75" s="45"/>
      <c r="NT75" s="45"/>
      <c r="NU75" s="45"/>
      <c r="NV75" s="45"/>
      <c r="NW75" s="45"/>
      <c r="NX75" s="45"/>
      <c r="NY75" s="45"/>
      <c r="NZ75" s="45"/>
      <c r="OA75" s="45"/>
      <c r="OB75" s="45"/>
      <c r="OC75" s="45"/>
      <c r="OD75" s="45"/>
      <c r="OE75" s="45"/>
      <c r="OF75" s="45"/>
      <c r="OG75" s="45"/>
      <c r="OH75" s="45"/>
      <c r="OI75" s="45"/>
      <c r="OJ75" s="45"/>
      <c r="OK75" s="45"/>
      <c r="OL75" s="45"/>
      <c r="OM75" s="45"/>
      <c r="ON75" s="45"/>
      <c r="OO75" s="45"/>
      <c r="OP75" s="45"/>
      <c r="OQ75" s="45"/>
      <c r="OR75" s="45"/>
      <c r="OS75" s="45"/>
      <c r="OT75" s="45"/>
      <c r="OU75" s="45"/>
      <c r="OV75" s="45"/>
      <c r="OW75" s="45"/>
      <c r="OX75" s="45"/>
      <c r="OY75" s="45"/>
      <c r="OZ75" s="45"/>
      <c r="PA75" s="45"/>
      <c r="PB75" s="45"/>
      <c r="PC75" s="45"/>
      <c r="PD75" s="45"/>
      <c r="PE75" s="45"/>
      <c r="PF75" s="45"/>
      <c r="PG75" s="45"/>
      <c r="PH75" s="45"/>
      <c r="PI75" s="45"/>
      <c r="PJ75" s="45"/>
      <c r="PK75" s="45"/>
      <c r="PL75" s="45"/>
      <c r="PM75" s="45"/>
      <c r="PN75" s="45"/>
      <c r="PO75" s="45"/>
      <c r="PP75" s="45"/>
      <c r="PQ75" s="45"/>
      <c r="PR75" s="45"/>
      <c r="PS75" s="45"/>
      <c r="PT75" s="45"/>
      <c r="PU75" s="45"/>
      <c r="PV75" s="45"/>
      <c r="PW75" s="45"/>
      <c r="PX75" s="45"/>
      <c r="PY75" s="45"/>
      <c r="PZ75" s="45"/>
      <c r="QA75" s="45"/>
      <c r="QB75" s="45"/>
      <c r="QC75" s="45"/>
      <c r="QD75" s="45"/>
      <c r="QE75" s="45"/>
      <c r="QF75" s="45"/>
      <c r="QG75" s="45"/>
      <c r="QH75" s="45"/>
      <c r="QI75" s="45"/>
      <c r="QJ75" s="45"/>
      <c r="QK75" s="45"/>
      <c r="QL75" s="45"/>
      <c r="QM75" s="45"/>
      <c r="QN75" s="45"/>
      <c r="QO75" s="45"/>
      <c r="QP75" s="45"/>
      <c r="QQ75" s="45"/>
      <c r="QR75" s="45"/>
      <c r="QS75" s="45"/>
      <c r="QT75" s="45"/>
      <c r="QU75" s="45"/>
      <c r="QV75" s="45"/>
      <c r="QW75" s="45"/>
      <c r="QX75" s="45"/>
      <c r="QY75" s="45"/>
      <c r="QZ75" s="45"/>
      <c r="RA75" s="45"/>
      <c r="RB75" s="45"/>
      <c r="RC75" s="45"/>
      <c r="RD75" s="45"/>
      <c r="RE75" s="45"/>
      <c r="RF75" s="45"/>
      <c r="RG75" s="45"/>
      <c r="RH75" s="45"/>
      <c r="RI75" s="45"/>
      <c r="RJ75" s="45"/>
      <c r="RK75" s="45"/>
      <c r="RL75" s="45"/>
      <c r="RM75" s="45"/>
      <c r="RN75" s="45"/>
      <c r="RO75" s="45"/>
      <c r="RP75" s="45"/>
      <c r="RQ75" s="45"/>
      <c r="RR75" s="45"/>
      <c r="RS75" s="45"/>
      <c r="RT75" s="45"/>
      <c r="RU75" s="45"/>
      <c r="RV75" s="45"/>
      <c r="RW75" s="45"/>
      <c r="RX75" s="45"/>
      <c r="RY75" s="45"/>
      <c r="RZ75" s="45"/>
      <c r="SA75" s="45"/>
      <c r="SB75" s="45"/>
      <c r="SC75" s="45"/>
      <c r="SD75" s="45"/>
      <c r="SE75" s="45"/>
      <c r="SF75" s="45"/>
      <c r="SG75" s="45"/>
      <c r="SH75" s="45"/>
      <c r="SI75" s="45"/>
      <c r="SJ75" s="45"/>
      <c r="SK75" s="45"/>
      <c r="SL75" s="45"/>
      <c r="SM75" s="45"/>
      <c r="SN75" s="45"/>
      <c r="SO75" s="45"/>
      <c r="SP75" s="45"/>
      <c r="SQ75" s="45"/>
      <c r="SR75" s="45"/>
      <c r="SS75" s="45"/>
      <c r="ST75" s="45"/>
      <c r="SU75" s="45"/>
      <c r="SV75" s="45"/>
      <c r="SW75" s="45"/>
      <c r="SX75" s="45"/>
      <c r="SY75" s="45"/>
      <c r="SZ75" s="45"/>
      <c r="TA75" s="45"/>
      <c r="TB75" s="45"/>
      <c r="TC75" s="45"/>
      <c r="TD75" s="45"/>
      <c r="TE75" s="45"/>
      <c r="TF75" s="45"/>
      <c r="TG75" s="45"/>
      <c r="TH75" s="45"/>
      <c r="TI75" s="45"/>
      <c r="TJ75" s="45"/>
      <c r="TK75" s="45"/>
      <c r="TL75" s="45"/>
      <c r="TM75" s="45"/>
      <c r="TN75" s="45"/>
      <c r="TO75" s="45"/>
      <c r="TP75" s="45"/>
      <c r="TQ75" s="45"/>
      <c r="TR75" s="45"/>
      <c r="TS75" s="45"/>
      <c r="TT75" s="45"/>
      <c r="TU75" s="45"/>
      <c r="TV75" s="45"/>
      <c r="TW75" s="45"/>
      <c r="TX75" s="45"/>
      <c r="TY75" s="45"/>
      <c r="TZ75" s="45"/>
      <c r="UA75" s="45"/>
      <c r="UB75" s="45"/>
      <c r="UC75" s="45"/>
      <c r="UD75" s="45"/>
      <c r="UE75" s="45"/>
    </row>
    <row r="76" spans="1:551" x14ac:dyDescent="0.2">
      <c r="A76" t="s">
        <v>90</v>
      </c>
      <c r="B76" s="44">
        <v>2.46</v>
      </c>
      <c r="C76" s="44">
        <v>2407.6800000000007</v>
      </c>
      <c r="D76" s="45">
        <v>978.73170731707319</v>
      </c>
      <c r="E76" s="48"/>
      <c r="F76" s="44"/>
      <c r="G76" s="45">
        <f t="shared" si="24"/>
        <v>0</v>
      </c>
      <c r="H76" s="45">
        <f t="shared" si="14"/>
        <v>0</v>
      </c>
      <c r="I76" s="47">
        <v>4.0595784212929031E-2</v>
      </c>
      <c r="J76" s="45">
        <f t="shared" si="25"/>
        <v>0</v>
      </c>
      <c r="K76" s="44">
        <f t="shared" si="26"/>
        <v>0</v>
      </c>
      <c r="L76" s="44">
        <f t="shared" si="27"/>
        <v>2.46</v>
      </c>
      <c r="M76" s="44">
        <f t="shared" si="15"/>
        <v>0.35177999999999998</v>
      </c>
      <c r="N76" s="44">
        <f t="shared" si="16"/>
        <v>2.81</v>
      </c>
      <c r="O76" s="45">
        <f t="shared" si="17"/>
        <v>2750.2360975609758</v>
      </c>
      <c r="P76" s="45"/>
      <c r="Q76" s="44">
        <f t="shared" si="18"/>
        <v>0.31980000000000003</v>
      </c>
      <c r="R76" s="46">
        <f t="shared" si="23"/>
        <v>2.78</v>
      </c>
      <c r="S76" s="45">
        <f t="shared" si="19"/>
        <v>2720.8741463414631</v>
      </c>
      <c r="T76" s="45"/>
      <c r="U76" s="44">
        <f t="shared" si="20"/>
        <v>0</v>
      </c>
      <c r="V76" s="44">
        <f t="shared" si="21"/>
        <v>0</v>
      </c>
      <c r="W76" s="44">
        <f t="shared" si="22"/>
        <v>2.78</v>
      </c>
      <c r="X76" s="44"/>
      <c r="Y76" s="44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  <c r="IV76" s="45"/>
      <c r="IW76" s="45"/>
      <c r="IX76" s="45"/>
      <c r="IY76" s="45"/>
      <c r="IZ76" s="45"/>
      <c r="JA76" s="45"/>
      <c r="JB76" s="45"/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  <c r="KR76" s="45"/>
      <c r="KS76" s="45"/>
      <c r="KT76" s="45"/>
      <c r="KU76" s="45"/>
      <c r="KV76" s="45"/>
      <c r="KW76" s="45"/>
      <c r="KX76" s="45"/>
      <c r="KY76" s="45"/>
      <c r="KZ76" s="45"/>
      <c r="LA76" s="45"/>
      <c r="LB76" s="45"/>
      <c r="LC76" s="45"/>
      <c r="LD76" s="45"/>
      <c r="LE76" s="45"/>
      <c r="LF76" s="45"/>
      <c r="LG76" s="45"/>
      <c r="LH76" s="45"/>
      <c r="LI76" s="45"/>
      <c r="LJ76" s="45"/>
      <c r="LK76" s="45"/>
      <c r="LL76" s="45"/>
      <c r="LM76" s="45"/>
      <c r="LN76" s="45"/>
      <c r="LO76" s="45"/>
      <c r="LP76" s="45"/>
      <c r="LQ76" s="45"/>
      <c r="LR76" s="45"/>
      <c r="LS76" s="45"/>
      <c r="LT76" s="45"/>
      <c r="LU76" s="45"/>
      <c r="LV76" s="45"/>
      <c r="LW76" s="45"/>
      <c r="LX76" s="45"/>
      <c r="LY76" s="45"/>
      <c r="LZ76" s="45"/>
      <c r="MA76" s="45"/>
      <c r="MB76" s="45"/>
      <c r="MC76" s="45"/>
      <c r="MD76" s="45"/>
      <c r="ME76" s="45"/>
      <c r="MF76" s="45"/>
      <c r="MG76" s="45"/>
      <c r="MH76" s="45"/>
      <c r="MI76" s="45"/>
      <c r="MJ76" s="45"/>
      <c r="MK76" s="45"/>
      <c r="ML76" s="45"/>
      <c r="MM76" s="45"/>
      <c r="MN76" s="45"/>
      <c r="MO76" s="45"/>
      <c r="MP76" s="45"/>
      <c r="MQ76" s="45"/>
      <c r="MR76" s="45"/>
      <c r="MS76" s="45"/>
      <c r="MT76" s="45"/>
      <c r="MU76" s="45"/>
      <c r="MV76" s="45"/>
      <c r="MW76" s="45"/>
      <c r="MX76" s="45"/>
      <c r="MY76" s="45"/>
      <c r="MZ76" s="45"/>
      <c r="NA76" s="45"/>
      <c r="NB76" s="45"/>
      <c r="NC76" s="45"/>
      <c r="ND76" s="45"/>
      <c r="NE76" s="45"/>
      <c r="NF76" s="45"/>
      <c r="NG76" s="45"/>
      <c r="NH76" s="45"/>
      <c r="NI76" s="45"/>
      <c r="NJ76" s="45"/>
      <c r="NK76" s="45"/>
      <c r="NL76" s="45"/>
      <c r="NM76" s="45"/>
      <c r="NN76" s="45"/>
      <c r="NO76" s="45"/>
      <c r="NP76" s="45"/>
      <c r="NQ76" s="45"/>
      <c r="NR76" s="45"/>
      <c r="NS76" s="45"/>
      <c r="NT76" s="45"/>
      <c r="NU76" s="45"/>
      <c r="NV76" s="45"/>
      <c r="NW76" s="45"/>
      <c r="NX76" s="45"/>
      <c r="NY76" s="45"/>
      <c r="NZ76" s="45"/>
      <c r="OA76" s="45"/>
      <c r="OB76" s="45"/>
      <c r="OC76" s="45"/>
      <c r="OD76" s="45"/>
      <c r="OE76" s="45"/>
      <c r="OF76" s="45"/>
      <c r="OG76" s="45"/>
      <c r="OH76" s="45"/>
      <c r="OI76" s="45"/>
      <c r="OJ76" s="45"/>
      <c r="OK76" s="45"/>
      <c r="OL76" s="45"/>
      <c r="OM76" s="45"/>
      <c r="ON76" s="45"/>
      <c r="OO76" s="45"/>
      <c r="OP76" s="45"/>
      <c r="OQ76" s="45"/>
      <c r="OR76" s="45"/>
      <c r="OS76" s="45"/>
      <c r="OT76" s="45"/>
      <c r="OU76" s="45"/>
      <c r="OV76" s="45"/>
      <c r="OW76" s="45"/>
      <c r="OX76" s="45"/>
      <c r="OY76" s="45"/>
      <c r="OZ76" s="45"/>
      <c r="PA76" s="45"/>
      <c r="PB76" s="45"/>
      <c r="PC76" s="45"/>
      <c r="PD76" s="45"/>
      <c r="PE76" s="45"/>
      <c r="PF76" s="45"/>
      <c r="PG76" s="45"/>
      <c r="PH76" s="45"/>
      <c r="PI76" s="45"/>
      <c r="PJ76" s="45"/>
      <c r="PK76" s="45"/>
      <c r="PL76" s="45"/>
      <c r="PM76" s="45"/>
      <c r="PN76" s="45"/>
      <c r="PO76" s="45"/>
      <c r="PP76" s="45"/>
      <c r="PQ76" s="45"/>
      <c r="PR76" s="45"/>
      <c r="PS76" s="45"/>
      <c r="PT76" s="45"/>
      <c r="PU76" s="45"/>
      <c r="PV76" s="45"/>
      <c r="PW76" s="45"/>
      <c r="PX76" s="45"/>
      <c r="PY76" s="45"/>
      <c r="PZ76" s="45"/>
      <c r="QA76" s="45"/>
      <c r="QB76" s="45"/>
      <c r="QC76" s="45"/>
      <c r="QD76" s="45"/>
      <c r="QE76" s="45"/>
      <c r="QF76" s="45"/>
      <c r="QG76" s="45"/>
      <c r="QH76" s="45"/>
      <c r="QI76" s="45"/>
      <c r="QJ76" s="45"/>
      <c r="QK76" s="45"/>
      <c r="QL76" s="45"/>
      <c r="QM76" s="45"/>
      <c r="QN76" s="45"/>
      <c r="QO76" s="45"/>
      <c r="QP76" s="45"/>
      <c r="QQ76" s="45"/>
      <c r="QR76" s="45"/>
      <c r="QS76" s="45"/>
      <c r="QT76" s="45"/>
      <c r="QU76" s="45"/>
      <c r="QV76" s="45"/>
      <c r="QW76" s="45"/>
      <c r="QX76" s="45"/>
      <c r="QY76" s="45"/>
      <c r="QZ76" s="45"/>
      <c r="RA76" s="45"/>
      <c r="RB76" s="45"/>
      <c r="RC76" s="45"/>
      <c r="RD76" s="45"/>
      <c r="RE76" s="45"/>
      <c r="RF76" s="45"/>
      <c r="RG76" s="45"/>
      <c r="RH76" s="45"/>
      <c r="RI76" s="45"/>
      <c r="RJ76" s="45"/>
      <c r="RK76" s="45"/>
      <c r="RL76" s="45"/>
      <c r="RM76" s="45"/>
      <c r="RN76" s="45"/>
      <c r="RO76" s="45"/>
      <c r="RP76" s="45"/>
      <c r="RQ76" s="45"/>
      <c r="RR76" s="45"/>
      <c r="RS76" s="45"/>
      <c r="RT76" s="45"/>
      <c r="RU76" s="45"/>
      <c r="RV76" s="45"/>
      <c r="RW76" s="45"/>
      <c r="RX76" s="45"/>
      <c r="RY76" s="45"/>
      <c r="RZ76" s="45"/>
      <c r="SA76" s="45"/>
      <c r="SB76" s="45"/>
      <c r="SC76" s="45"/>
      <c r="SD76" s="45"/>
      <c r="SE76" s="45"/>
      <c r="SF76" s="45"/>
      <c r="SG76" s="45"/>
      <c r="SH76" s="45"/>
      <c r="SI76" s="45"/>
      <c r="SJ76" s="45"/>
      <c r="SK76" s="45"/>
      <c r="SL76" s="45"/>
      <c r="SM76" s="45"/>
      <c r="SN76" s="45"/>
      <c r="SO76" s="45"/>
      <c r="SP76" s="45"/>
      <c r="SQ76" s="45"/>
      <c r="SR76" s="45"/>
      <c r="SS76" s="45"/>
      <c r="ST76" s="45"/>
      <c r="SU76" s="45"/>
      <c r="SV76" s="45"/>
      <c r="SW76" s="45"/>
      <c r="SX76" s="45"/>
      <c r="SY76" s="45"/>
      <c r="SZ76" s="45"/>
      <c r="TA76" s="45"/>
      <c r="TB76" s="45"/>
      <c r="TC76" s="45"/>
      <c r="TD76" s="45"/>
      <c r="TE76" s="45"/>
      <c r="TF76" s="45"/>
      <c r="TG76" s="45"/>
      <c r="TH76" s="45"/>
      <c r="TI76" s="45"/>
      <c r="TJ76" s="45"/>
      <c r="TK76" s="45"/>
      <c r="TL76" s="45"/>
      <c r="TM76" s="45"/>
      <c r="TN76" s="45"/>
      <c r="TO76" s="45"/>
      <c r="TP76" s="45"/>
      <c r="TQ76" s="45"/>
      <c r="TR76" s="45"/>
      <c r="TS76" s="45"/>
      <c r="TT76" s="45"/>
      <c r="TU76" s="45"/>
      <c r="TV76" s="45"/>
      <c r="TW76" s="45"/>
      <c r="TX76" s="45"/>
      <c r="TY76" s="45"/>
      <c r="TZ76" s="45"/>
      <c r="UA76" s="45"/>
      <c r="UB76" s="45"/>
      <c r="UC76" s="45"/>
      <c r="UD76" s="45"/>
      <c r="UE76" s="45"/>
    </row>
    <row r="77" spans="1:551" x14ac:dyDescent="0.2">
      <c r="A77" s="49" t="s">
        <v>91</v>
      </c>
      <c r="B77" s="50">
        <v>242.65</v>
      </c>
      <c r="C77" s="50">
        <v>6308.8999999999987</v>
      </c>
      <c r="D77" s="52">
        <v>26</v>
      </c>
      <c r="E77" s="51">
        <v>613</v>
      </c>
      <c r="F77" s="50">
        <v>4.333333333333333</v>
      </c>
      <c r="G77" s="52">
        <f t="shared" si="24"/>
        <v>69064.666666666657</v>
      </c>
      <c r="H77" s="52">
        <f t="shared" si="14"/>
        <v>55264.177957624233</v>
      </c>
      <c r="I77" s="53">
        <v>4.0595784212929031E-2</v>
      </c>
      <c r="J77" s="52">
        <f t="shared" si="25"/>
        <v>2243.4926430726223</v>
      </c>
      <c r="K77" s="50">
        <f t="shared" si="26"/>
        <v>86.288178579716245</v>
      </c>
      <c r="L77" s="50">
        <f t="shared" si="27"/>
        <v>156.36182142028377</v>
      </c>
      <c r="M77" s="50">
        <f t="shared" si="15"/>
        <v>22.359740463100579</v>
      </c>
      <c r="N77" s="50">
        <f t="shared" si="16"/>
        <v>265.01</v>
      </c>
      <c r="O77" s="52">
        <f t="shared" si="17"/>
        <v>6890.26</v>
      </c>
      <c r="P77" s="50">
        <f>ROUND(N77/4.33,2)</f>
        <v>61.2</v>
      </c>
      <c r="Q77" s="44">
        <f t="shared" si="18"/>
        <v>20.327036784636892</v>
      </c>
      <c r="R77" s="46">
        <f t="shared" si="23"/>
        <v>262.98</v>
      </c>
      <c r="S77" s="45">
        <f t="shared" si="19"/>
        <v>6837.4800000000005</v>
      </c>
      <c r="T77" s="55"/>
      <c r="U77" s="44">
        <f t="shared" si="20"/>
        <v>2.3831101803190782</v>
      </c>
      <c r="V77" s="44">
        <f t="shared" si="21"/>
        <v>2.4444662840487004</v>
      </c>
      <c r="W77" s="44">
        <f t="shared" si="22"/>
        <v>265.42</v>
      </c>
      <c r="X77" s="44"/>
      <c r="Y77" s="44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  <c r="IW77" s="45"/>
      <c r="IX77" s="45"/>
      <c r="IY77" s="45"/>
      <c r="IZ77" s="45"/>
      <c r="JA77" s="45"/>
      <c r="JB77" s="45"/>
      <c r="JC77" s="45"/>
      <c r="JD77" s="45"/>
      <c r="JE77" s="45"/>
      <c r="JF77" s="45"/>
      <c r="JG77" s="45"/>
      <c r="JH77" s="45"/>
      <c r="JI77" s="45"/>
      <c r="JJ77" s="45"/>
      <c r="JK77" s="45"/>
      <c r="JL77" s="45"/>
      <c r="JM77" s="45"/>
      <c r="JN77" s="45"/>
      <c r="JO77" s="45"/>
      <c r="JP77" s="45"/>
      <c r="JQ77" s="45"/>
      <c r="JR77" s="45"/>
      <c r="JS77" s="45"/>
      <c r="JT77" s="45"/>
      <c r="JU77" s="45"/>
      <c r="JV77" s="45"/>
      <c r="JW77" s="45"/>
      <c r="JX77" s="45"/>
      <c r="JY77" s="45"/>
      <c r="JZ77" s="45"/>
      <c r="KA77" s="45"/>
      <c r="KB77" s="45"/>
      <c r="KC77" s="45"/>
      <c r="KD77" s="45"/>
      <c r="KE77" s="45"/>
      <c r="KF77" s="45"/>
      <c r="KG77" s="45"/>
      <c r="KH77" s="45"/>
      <c r="KI77" s="45"/>
      <c r="KJ77" s="45"/>
      <c r="KK77" s="45"/>
      <c r="KL77" s="45"/>
      <c r="KM77" s="45"/>
      <c r="KN77" s="45"/>
      <c r="KO77" s="45"/>
      <c r="KP77" s="45"/>
      <c r="KQ77" s="45"/>
      <c r="KR77" s="45"/>
      <c r="KS77" s="45"/>
      <c r="KT77" s="45"/>
      <c r="KU77" s="45"/>
      <c r="KV77" s="45"/>
      <c r="KW77" s="45"/>
      <c r="KX77" s="45"/>
      <c r="KY77" s="45"/>
      <c r="KZ77" s="45"/>
      <c r="LA77" s="45"/>
      <c r="LB77" s="45"/>
      <c r="LC77" s="45"/>
      <c r="LD77" s="45"/>
      <c r="LE77" s="45"/>
      <c r="LF77" s="45"/>
      <c r="LG77" s="45"/>
      <c r="LH77" s="45"/>
      <c r="LI77" s="45"/>
      <c r="LJ77" s="45"/>
      <c r="LK77" s="45"/>
      <c r="LL77" s="45"/>
      <c r="LM77" s="45"/>
      <c r="LN77" s="45"/>
      <c r="LO77" s="45"/>
      <c r="LP77" s="45"/>
      <c r="LQ77" s="45"/>
      <c r="LR77" s="45"/>
      <c r="LS77" s="45"/>
      <c r="LT77" s="45"/>
      <c r="LU77" s="45"/>
      <c r="LV77" s="45"/>
      <c r="LW77" s="45"/>
      <c r="LX77" s="45"/>
      <c r="LY77" s="45"/>
      <c r="LZ77" s="45"/>
      <c r="MA77" s="45"/>
      <c r="MB77" s="45"/>
      <c r="MC77" s="45"/>
      <c r="MD77" s="45"/>
      <c r="ME77" s="45"/>
      <c r="MF77" s="45"/>
      <c r="MG77" s="45"/>
      <c r="MH77" s="45"/>
      <c r="MI77" s="45"/>
      <c r="MJ77" s="45"/>
      <c r="MK77" s="45"/>
      <c r="ML77" s="45"/>
      <c r="MM77" s="45"/>
      <c r="MN77" s="45"/>
      <c r="MO77" s="45"/>
      <c r="MP77" s="45"/>
      <c r="MQ77" s="45"/>
      <c r="MR77" s="45"/>
      <c r="MS77" s="45"/>
      <c r="MT77" s="45"/>
      <c r="MU77" s="45"/>
      <c r="MV77" s="45"/>
      <c r="MW77" s="45"/>
      <c r="MX77" s="45"/>
      <c r="MY77" s="45"/>
      <c r="MZ77" s="45"/>
      <c r="NA77" s="45"/>
      <c r="NB77" s="45"/>
      <c r="NC77" s="45"/>
      <c r="ND77" s="45"/>
      <c r="NE77" s="45"/>
      <c r="NF77" s="45"/>
      <c r="NG77" s="45"/>
      <c r="NH77" s="45"/>
      <c r="NI77" s="45"/>
      <c r="NJ77" s="45"/>
      <c r="NK77" s="45"/>
      <c r="NL77" s="45"/>
      <c r="NM77" s="45"/>
      <c r="NN77" s="45"/>
      <c r="NO77" s="45"/>
      <c r="NP77" s="45"/>
      <c r="NQ77" s="45"/>
      <c r="NR77" s="45"/>
      <c r="NS77" s="45"/>
      <c r="NT77" s="45"/>
      <c r="NU77" s="45"/>
      <c r="NV77" s="45"/>
      <c r="NW77" s="45"/>
      <c r="NX77" s="45"/>
      <c r="NY77" s="45"/>
      <c r="NZ77" s="45"/>
      <c r="OA77" s="45"/>
      <c r="OB77" s="45"/>
      <c r="OC77" s="45"/>
      <c r="OD77" s="45"/>
      <c r="OE77" s="45"/>
      <c r="OF77" s="45"/>
      <c r="OG77" s="45"/>
      <c r="OH77" s="45"/>
      <c r="OI77" s="45"/>
      <c r="OJ77" s="45"/>
      <c r="OK77" s="45"/>
      <c r="OL77" s="45"/>
      <c r="OM77" s="45"/>
      <c r="ON77" s="45"/>
      <c r="OO77" s="45"/>
      <c r="OP77" s="45"/>
      <c r="OQ77" s="45"/>
      <c r="OR77" s="45"/>
      <c r="OS77" s="45"/>
      <c r="OT77" s="45"/>
      <c r="OU77" s="45"/>
      <c r="OV77" s="45"/>
      <c r="OW77" s="45"/>
      <c r="OX77" s="45"/>
      <c r="OY77" s="45"/>
      <c r="OZ77" s="45"/>
      <c r="PA77" s="45"/>
      <c r="PB77" s="45"/>
      <c r="PC77" s="45"/>
      <c r="PD77" s="45"/>
      <c r="PE77" s="45"/>
      <c r="PF77" s="45"/>
      <c r="PG77" s="45"/>
      <c r="PH77" s="45"/>
      <c r="PI77" s="45"/>
      <c r="PJ77" s="45"/>
      <c r="PK77" s="45"/>
      <c r="PL77" s="45"/>
      <c r="PM77" s="45"/>
      <c r="PN77" s="45"/>
      <c r="PO77" s="45"/>
      <c r="PP77" s="45"/>
      <c r="PQ77" s="45"/>
      <c r="PR77" s="45"/>
      <c r="PS77" s="45"/>
      <c r="PT77" s="45"/>
      <c r="PU77" s="45"/>
      <c r="PV77" s="45"/>
      <c r="PW77" s="45"/>
      <c r="PX77" s="45"/>
      <c r="PY77" s="45"/>
      <c r="PZ77" s="45"/>
      <c r="QA77" s="45"/>
      <c r="QB77" s="45"/>
      <c r="QC77" s="45"/>
      <c r="QD77" s="45"/>
      <c r="QE77" s="45"/>
      <c r="QF77" s="45"/>
      <c r="QG77" s="45"/>
      <c r="QH77" s="45"/>
      <c r="QI77" s="45"/>
      <c r="QJ77" s="45"/>
      <c r="QK77" s="45"/>
      <c r="QL77" s="45"/>
      <c r="QM77" s="45"/>
      <c r="QN77" s="45"/>
      <c r="QO77" s="45"/>
      <c r="QP77" s="45"/>
      <c r="QQ77" s="45"/>
      <c r="QR77" s="45"/>
      <c r="QS77" s="45"/>
      <c r="QT77" s="45"/>
      <c r="QU77" s="45"/>
      <c r="QV77" s="45"/>
      <c r="QW77" s="45"/>
      <c r="QX77" s="45"/>
      <c r="QY77" s="45"/>
      <c r="QZ77" s="45"/>
      <c r="RA77" s="45"/>
      <c r="RB77" s="45"/>
      <c r="RC77" s="45"/>
      <c r="RD77" s="45"/>
      <c r="RE77" s="45"/>
      <c r="RF77" s="45"/>
      <c r="RG77" s="45"/>
      <c r="RH77" s="45"/>
      <c r="RI77" s="45"/>
      <c r="RJ77" s="45"/>
      <c r="RK77" s="45"/>
      <c r="RL77" s="45"/>
      <c r="RM77" s="45"/>
      <c r="RN77" s="45"/>
      <c r="RO77" s="45"/>
      <c r="RP77" s="45"/>
      <c r="RQ77" s="45"/>
      <c r="RR77" s="45"/>
      <c r="RS77" s="45"/>
      <c r="RT77" s="45"/>
      <c r="RU77" s="45"/>
      <c r="RV77" s="45"/>
      <c r="RW77" s="45"/>
      <c r="RX77" s="45"/>
      <c r="RY77" s="45"/>
      <c r="RZ77" s="45"/>
      <c r="SA77" s="45"/>
      <c r="SB77" s="45"/>
      <c r="SC77" s="45"/>
      <c r="SD77" s="45"/>
      <c r="SE77" s="45"/>
      <c r="SF77" s="45"/>
      <c r="SG77" s="45"/>
      <c r="SH77" s="45"/>
      <c r="SI77" s="45"/>
      <c r="SJ77" s="45"/>
      <c r="SK77" s="45"/>
      <c r="SL77" s="45"/>
      <c r="SM77" s="45"/>
      <c r="SN77" s="45"/>
      <c r="SO77" s="45"/>
      <c r="SP77" s="45"/>
      <c r="SQ77" s="45"/>
      <c r="SR77" s="45"/>
      <c r="SS77" s="45"/>
      <c r="ST77" s="45"/>
      <c r="SU77" s="45"/>
      <c r="SV77" s="45"/>
      <c r="SW77" s="45"/>
      <c r="SX77" s="45"/>
      <c r="SY77" s="45"/>
      <c r="SZ77" s="45"/>
      <c r="TA77" s="45"/>
      <c r="TB77" s="45"/>
      <c r="TC77" s="45"/>
      <c r="TD77" s="45"/>
      <c r="TE77" s="45"/>
      <c r="TF77" s="45"/>
      <c r="TG77" s="45"/>
      <c r="TH77" s="45"/>
      <c r="TI77" s="45"/>
      <c r="TJ77" s="45"/>
      <c r="TK77" s="45"/>
      <c r="TL77" s="45"/>
      <c r="TM77" s="45"/>
      <c r="TN77" s="45"/>
      <c r="TO77" s="45"/>
      <c r="TP77" s="45"/>
      <c r="TQ77" s="45"/>
      <c r="TR77" s="45"/>
      <c r="TS77" s="45"/>
      <c r="TT77" s="45"/>
      <c r="TU77" s="45"/>
      <c r="TV77" s="45"/>
      <c r="TW77" s="45"/>
      <c r="TX77" s="45"/>
      <c r="TY77" s="45"/>
      <c r="TZ77" s="45"/>
      <c r="UA77" s="45"/>
      <c r="UB77" s="45"/>
      <c r="UC77" s="45"/>
      <c r="UD77" s="45"/>
      <c r="UE77" s="45"/>
    </row>
    <row r="78" spans="1:551" x14ac:dyDescent="0.2">
      <c r="A78" t="s">
        <v>92</v>
      </c>
      <c r="B78" s="44">
        <v>299.07</v>
      </c>
      <c r="C78" s="44">
        <v>77542.13</v>
      </c>
      <c r="D78" s="45">
        <v>259.27752700036791</v>
      </c>
      <c r="E78" s="48">
        <v>613</v>
      </c>
      <c r="F78" s="44">
        <v>4.333333333333333</v>
      </c>
      <c r="G78" s="45">
        <f t="shared" si="24"/>
        <v>688727.53755531053</v>
      </c>
      <c r="H78" s="45">
        <f t="shared" si="14"/>
        <v>551106.13048311742</v>
      </c>
      <c r="I78" s="47">
        <v>4.0595784212929031E-2</v>
      </c>
      <c r="J78" s="45">
        <f t="shared" si="25"/>
        <v>22372.585551514945</v>
      </c>
      <c r="K78" s="44">
        <f t="shared" si="26"/>
        <v>86.288178579716245</v>
      </c>
      <c r="L78" s="44">
        <f t="shared" si="27"/>
        <v>212.78182142028373</v>
      </c>
      <c r="M78" s="44">
        <f t="shared" si="15"/>
        <v>30.427800463100571</v>
      </c>
      <c r="N78" s="44">
        <f t="shared" si="16"/>
        <v>329.5</v>
      </c>
      <c r="O78" s="45">
        <f t="shared" si="17"/>
        <v>85431.945146621219</v>
      </c>
      <c r="P78" s="50">
        <f>ROUND(N78/4.33,2)</f>
        <v>76.099999999999994</v>
      </c>
      <c r="Q78" s="44">
        <f t="shared" si="18"/>
        <v>27.661636784636887</v>
      </c>
      <c r="R78" s="46">
        <f t="shared" si="23"/>
        <v>326.73</v>
      </c>
      <c r="S78" s="45">
        <f t="shared" si="19"/>
        <v>84713.746396830218</v>
      </c>
      <c r="T78" s="44">
        <f>ROUND(R78/4.33,2)</f>
        <v>75.459999999999994</v>
      </c>
      <c r="U78" s="44">
        <f t="shared" si="20"/>
        <v>2.3831101803190782</v>
      </c>
      <c r="V78" s="44">
        <f t="shared" si="21"/>
        <v>2.4444662840487004</v>
      </c>
      <c r="W78" s="44">
        <f t="shared" si="22"/>
        <v>329.17</v>
      </c>
      <c r="X78" s="44">
        <f>ROUND(W78/4.33,2)</f>
        <v>76.02</v>
      </c>
      <c r="Y78" s="44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/>
      <c r="IF78" s="45"/>
      <c r="IG78" s="45"/>
      <c r="IH78" s="45"/>
      <c r="II78" s="45"/>
      <c r="IJ78" s="45"/>
      <c r="IK78" s="45"/>
      <c r="IL78" s="45"/>
      <c r="IM78" s="45"/>
      <c r="IN78" s="45"/>
      <c r="IO78" s="45"/>
      <c r="IP78" s="45"/>
      <c r="IQ78" s="45"/>
      <c r="IR78" s="45"/>
      <c r="IS78" s="45"/>
      <c r="IT78" s="45"/>
      <c r="IU78" s="45"/>
      <c r="IV78" s="45"/>
      <c r="IW78" s="45"/>
      <c r="IX78" s="45"/>
      <c r="IY78" s="45"/>
      <c r="IZ78" s="45"/>
      <c r="JA78" s="45"/>
      <c r="JB78" s="45"/>
      <c r="JC78" s="45"/>
      <c r="JD78" s="45"/>
      <c r="JE78" s="45"/>
      <c r="JF78" s="45"/>
      <c r="JG78" s="45"/>
      <c r="JH78" s="45"/>
      <c r="JI78" s="45"/>
      <c r="JJ78" s="45"/>
      <c r="JK78" s="45"/>
      <c r="JL78" s="45"/>
      <c r="JM78" s="45"/>
      <c r="JN78" s="45"/>
      <c r="JO78" s="45"/>
      <c r="JP78" s="45"/>
      <c r="JQ78" s="45"/>
      <c r="JR78" s="45"/>
      <c r="JS78" s="45"/>
      <c r="JT78" s="45"/>
      <c r="JU78" s="45"/>
      <c r="JV78" s="45"/>
      <c r="JW78" s="45"/>
      <c r="JX78" s="45"/>
      <c r="JY78" s="45"/>
      <c r="JZ78" s="45"/>
      <c r="KA78" s="45"/>
      <c r="KB78" s="45"/>
      <c r="KC78" s="45"/>
      <c r="KD78" s="45"/>
      <c r="KE78" s="45"/>
      <c r="KF78" s="45"/>
      <c r="KG78" s="45"/>
      <c r="KH78" s="45"/>
      <c r="KI78" s="45"/>
      <c r="KJ78" s="45"/>
      <c r="KK78" s="45"/>
      <c r="KL78" s="45"/>
      <c r="KM78" s="45"/>
      <c r="KN78" s="45"/>
      <c r="KO78" s="45"/>
      <c r="KP78" s="45"/>
      <c r="KQ78" s="45"/>
      <c r="KR78" s="45"/>
      <c r="KS78" s="45"/>
      <c r="KT78" s="45"/>
      <c r="KU78" s="45"/>
      <c r="KV78" s="45"/>
      <c r="KW78" s="45"/>
      <c r="KX78" s="45"/>
      <c r="KY78" s="45"/>
      <c r="KZ78" s="45"/>
      <c r="LA78" s="45"/>
      <c r="LB78" s="45"/>
      <c r="LC78" s="45"/>
      <c r="LD78" s="45"/>
      <c r="LE78" s="45"/>
      <c r="LF78" s="45"/>
      <c r="LG78" s="45"/>
      <c r="LH78" s="45"/>
      <c r="LI78" s="45"/>
      <c r="LJ78" s="45"/>
      <c r="LK78" s="45"/>
      <c r="LL78" s="45"/>
      <c r="LM78" s="45"/>
      <c r="LN78" s="45"/>
      <c r="LO78" s="45"/>
      <c r="LP78" s="45"/>
      <c r="LQ78" s="45"/>
      <c r="LR78" s="45"/>
      <c r="LS78" s="45"/>
      <c r="LT78" s="45"/>
      <c r="LU78" s="45"/>
      <c r="LV78" s="45"/>
      <c r="LW78" s="45"/>
      <c r="LX78" s="45"/>
      <c r="LY78" s="45"/>
      <c r="LZ78" s="45"/>
      <c r="MA78" s="45"/>
      <c r="MB78" s="45"/>
      <c r="MC78" s="45"/>
      <c r="MD78" s="45"/>
      <c r="ME78" s="45"/>
      <c r="MF78" s="45"/>
      <c r="MG78" s="45"/>
      <c r="MH78" s="45"/>
      <c r="MI78" s="45"/>
      <c r="MJ78" s="45"/>
      <c r="MK78" s="45"/>
      <c r="ML78" s="45"/>
      <c r="MM78" s="45"/>
      <c r="MN78" s="45"/>
      <c r="MO78" s="45"/>
      <c r="MP78" s="45"/>
      <c r="MQ78" s="45"/>
      <c r="MR78" s="45"/>
      <c r="MS78" s="45"/>
      <c r="MT78" s="45"/>
      <c r="MU78" s="45"/>
      <c r="MV78" s="45"/>
      <c r="MW78" s="45"/>
      <c r="MX78" s="45"/>
      <c r="MY78" s="45"/>
      <c r="MZ78" s="45"/>
      <c r="NA78" s="45"/>
      <c r="NB78" s="45"/>
      <c r="NC78" s="45"/>
      <c r="ND78" s="45"/>
      <c r="NE78" s="45"/>
      <c r="NF78" s="45"/>
      <c r="NG78" s="45"/>
      <c r="NH78" s="45"/>
      <c r="NI78" s="45"/>
      <c r="NJ78" s="45"/>
      <c r="NK78" s="45"/>
      <c r="NL78" s="45"/>
      <c r="NM78" s="45"/>
      <c r="NN78" s="45"/>
      <c r="NO78" s="45"/>
      <c r="NP78" s="45"/>
      <c r="NQ78" s="45"/>
      <c r="NR78" s="45"/>
      <c r="NS78" s="45"/>
      <c r="NT78" s="45"/>
      <c r="NU78" s="45"/>
      <c r="NV78" s="45"/>
      <c r="NW78" s="45"/>
      <c r="NX78" s="45"/>
      <c r="NY78" s="45"/>
      <c r="NZ78" s="45"/>
      <c r="OA78" s="45"/>
      <c r="OB78" s="45"/>
      <c r="OC78" s="45"/>
      <c r="OD78" s="45"/>
      <c r="OE78" s="45"/>
      <c r="OF78" s="45"/>
      <c r="OG78" s="45"/>
      <c r="OH78" s="45"/>
      <c r="OI78" s="45"/>
      <c r="OJ78" s="45"/>
      <c r="OK78" s="45"/>
      <c r="OL78" s="45"/>
      <c r="OM78" s="45"/>
      <c r="ON78" s="45"/>
      <c r="OO78" s="45"/>
      <c r="OP78" s="45"/>
      <c r="OQ78" s="45"/>
      <c r="OR78" s="45"/>
      <c r="OS78" s="45"/>
      <c r="OT78" s="45"/>
      <c r="OU78" s="45"/>
      <c r="OV78" s="45"/>
      <c r="OW78" s="45"/>
      <c r="OX78" s="45"/>
      <c r="OY78" s="45"/>
      <c r="OZ78" s="45"/>
      <c r="PA78" s="45"/>
      <c r="PB78" s="45"/>
      <c r="PC78" s="45"/>
      <c r="PD78" s="45"/>
      <c r="PE78" s="45"/>
      <c r="PF78" s="45"/>
      <c r="PG78" s="45"/>
      <c r="PH78" s="45"/>
      <c r="PI78" s="45"/>
      <c r="PJ78" s="45"/>
      <c r="PK78" s="45"/>
      <c r="PL78" s="45"/>
      <c r="PM78" s="45"/>
      <c r="PN78" s="45"/>
      <c r="PO78" s="45"/>
      <c r="PP78" s="45"/>
      <c r="PQ78" s="45"/>
      <c r="PR78" s="45"/>
      <c r="PS78" s="45"/>
      <c r="PT78" s="45"/>
      <c r="PU78" s="45"/>
      <c r="PV78" s="45"/>
      <c r="PW78" s="45"/>
      <c r="PX78" s="45"/>
      <c r="PY78" s="45"/>
      <c r="PZ78" s="45"/>
      <c r="QA78" s="45"/>
      <c r="QB78" s="45"/>
      <c r="QC78" s="45"/>
      <c r="QD78" s="45"/>
      <c r="QE78" s="45"/>
      <c r="QF78" s="45"/>
      <c r="QG78" s="45"/>
      <c r="QH78" s="45"/>
      <c r="QI78" s="45"/>
      <c r="QJ78" s="45"/>
      <c r="QK78" s="45"/>
      <c r="QL78" s="45"/>
      <c r="QM78" s="45"/>
      <c r="QN78" s="45"/>
      <c r="QO78" s="45"/>
      <c r="QP78" s="45"/>
      <c r="QQ78" s="45"/>
      <c r="QR78" s="45"/>
      <c r="QS78" s="45"/>
      <c r="QT78" s="45"/>
      <c r="QU78" s="45"/>
      <c r="QV78" s="45"/>
      <c r="QW78" s="45"/>
      <c r="QX78" s="45"/>
      <c r="QY78" s="45"/>
      <c r="QZ78" s="45"/>
      <c r="RA78" s="45"/>
      <c r="RB78" s="45"/>
      <c r="RC78" s="45"/>
      <c r="RD78" s="45"/>
      <c r="RE78" s="45"/>
      <c r="RF78" s="45"/>
      <c r="RG78" s="45"/>
      <c r="RH78" s="45"/>
      <c r="RI78" s="45"/>
      <c r="RJ78" s="45"/>
      <c r="RK78" s="45"/>
      <c r="RL78" s="45"/>
      <c r="RM78" s="45"/>
      <c r="RN78" s="45"/>
      <c r="RO78" s="45"/>
      <c r="RP78" s="45"/>
      <c r="RQ78" s="45"/>
      <c r="RR78" s="45"/>
      <c r="RS78" s="45"/>
      <c r="RT78" s="45"/>
      <c r="RU78" s="45"/>
      <c r="RV78" s="45"/>
      <c r="RW78" s="45"/>
      <c r="RX78" s="45"/>
      <c r="RY78" s="45"/>
      <c r="RZ78" s="45"/>
      <c r="SA78" s="45"/>
      <c r="SB78" s="45"/>
      <c r="SC78" s="45"/>
      <c r="SD78" s="45"/>
      <c r="SE78" s="45"/>
      <c r="SF78" s="45"/>
      <c r="SG78" s="45"/>
      <c r="SH78" s="45"/>
      <c r="SI78" s="45"/>
      <c r="SJ78" s="45"/>
      <c r="SK78" s="45"/>
      <c r="SL78" s="45"/>
      <c r="SM78" s="45"/>
      <c r="SN78" s="45"/>
      <c r="SO78" s="45"/>
      <c r="SP78" s="45"/>
      <c r="SQ78" s="45"/>
      <c r="SR78" s="45"/>
      <c r="SS78" s="45"/>
      <c r="ST78" s="45"/>
      <c r="SU78" s="45"/>
      <c r="SV78" s="45"/>
      <c r="SW78" s="45"/>
      <c r="SX78" s="45"/>
      <c r="SY78" s="45"/>
      <c r="SZ78" s="45"/>
      <c r="TA78" s="45"/>
      <c r="TB78" s="45"/>
      <c r="TC78" s="45"/>
      <c r="TD78" s="45"/>
      <c r="TE78" s="45"/>
      <c r="TF78" s="45"/>
      <c r="TG78" s="45"/>
      <c r="TH78" s="45"/>
      <c r="TI78" s="45"/>
      <c r="TJ78" s="45"/>
      <c r="TK78" s="45"/>
      <c r="TL78" s="45"/>
      <c r="TM78" s="45"/>
      <c r="TN78" s="45"/>
      <c r="TO78" s="45"/>
      <c r="TP78" s="45"/>
      <c r="TQ78" s="45"/>
      <c r="TR78" s="45"/>
      <c r="TS78" s="45"/>
      <c r="TT78" s="45"/>
      <c r="TU78" s="45"/>
      <c r="TV78" s="45"/>
      <c r="TW78" s="45"/>
      <c r="TX78" s="45"/>
      <c r="TY78" s="45"/>
      <c r="TZ78" s="45"/>
      <c r="UA78" s="45"/>
      <c r="UB78" s="45"/>
      <c r="UC78" s="45"/>
      <c r="UD78" s="45"/>
      <c r="UE78" s="45"/>
    </row>
    <row r="79" spans="1:551" x14ac:dyDescent="0.2">
      <c r="A79" t="s">
        <v>93</v>
      </c>
      <c r="B79" s="44">
        <v>802.83</v>
      </c>
      <c r="C79" s="44">
        <v>8831.130000000001</v>
      </c>
      <c r="D79" s="45">
        <v>11</v>
      </c>
      <c r="E79" s="48">
        <f>+E78*2.75</f>
        <v>1685.75</v>
      </c>
      <c r="F79" s="44">
        <v>4.333333333333333</v>
      </c>
      <c r="G79" s="45">
        <f t="shared" si="24"/>
        <v>80354.083333333328</v>
      </c>
      <c r="H79" s="45">
        <f t="shared" si="14"/>
        <v>64297.745508389737</v>
      </c>
      <c r="I79" s="47">
        <v>4.0595784212929031E-2</v>
      </c>
      <c r="J79" s="45">
        <f t="shared" si="25"/>
        <v>2610.2174020364164</v>
      </c>
      <c r="K79" s="44">
        <f t="shared" si="26"/>
        <v>237.29249109421968</v>
      </c>
      <c r="L79" s="44">
        <f t="shared" si="27"/>
        <v>565.53750890578033</v>
      </c>
      <c r="M79" s="44">
        <f t="shared" si="15"/>
        <v>80.871863773526584</v>
      </c>
      <c r="N79" s="44">
        <f t="shared" si="16"/>
        <v>883.7</v>
      </c>
      <c r="O79" s="45">
        <f t="shared" si="17"/>
        <v>9720.7000000000007</v>
      </c>
      <c r="P79" s="50">
        <f>ROUND(N79/4.33,2)</f>
        <v>204.09</v>
      </c>
      <c r="Q79" s="44">
        <f t="shared" si="18"/>
        <v>73.51987615775144</v>
      </c>
      <c r="R79" s="46">
        <f t="shared" si="23"/>
        <v>876.35</v>
      </c>
      <c r="S79" s="45">
        <f t="shared" si="19"/>
        <v>9639.85</v>
      </c>
      <c r="T79" s="44">
        <f>ROUND(R79/4.33,2)</f>
        <v>202.39</v>
      </c>
      <c r="U79" s="44">
        <f t="shared" si="20"/>
        <v>6.5535529958774665</v>
      </c>
      <c r="V79" s="44">
        <f t="shared" si="21"/>
        <v>6.7222822811339284</v>
      </c>
      <c r="W79" s="44">
        <f t="shared" si="22"/>
        <v>883.07</v>
      </c>
      <c r="X79" s="44">
        <f>ROUND(W79/4.33,2)</f>
        <v>203.94</v>
      </c>
      <c r="Y79" s="44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  <c r="IV79" s="45"/>
      <c r="IW79" s="45"/>
      <c r="IX79" s="45"/>
      <c r="IY79" s="45"/>
      <c r="IZ79" s="45"/>
      <c r="JA79" s="45"/>
      <c r="JB79" s="45"/>
      <c r="JC79" s="45"/>
      <c r="JD79" s="45"/>
      <c r="JE79" s="45"/>
      <c r="JF79" s="45"/>
      <c r="JG79" s="45"/>
      <c r="JH79" s="45"/>
      <c r="JI79" s="45"/>
      <c r="JJ79" s="45"/>
      <c r="JK79" s="45"/>
      <c r="JL79" s="45"/>
      <c r="JM79" s="45"/>
      <c r="JN79" s="45"/>
      <c r="JO79" s="45"/>
      <c r="JP79" s="45"/>
      <c r="JQ79" s="45"/>
      <c r="JR79" s="45"/>
      <c r="JS79" s="45"/>
      <c r="JT79" s="45"/>
      <c r="JU79" s="45"/>
      <c r="JV79" s="45"/>
      <c r="JW79" s="45"/>
      <c r="JX79" s="45"/>
      <c r="JY79" s="45"/>
      <c r="JZ79" s="45"/>
      <c r="KA79" s="45"/>
      <c r="KB79" s="45"/>
      <c r="KC79" s="45"/>
      <c r="KD79" s="45"/>
      <c r="KE79" s="45"/>
      <c r="KF79" s="45"/>
      <c r="KG79" s="45"/>
      <c r="KH79" s="45"/>
      <c r="KI79" s="45"/>
      <c r="KJ79" s="45"/>
      <c r="KK79" s="45"/>
      <c r="KL79" s="45"/>
      <c r="KM79" s="45"/>
      <c r="KN79" s="45"/>
      <c r="KO79" s="45"/>
      <c r="KP79" s="45"/>
      <c r="KQ79" s="45"/>
      <c r="KR79" s="45"/>
      <c r="KS79" s="45"/>
      <c r="KT79" s="45"/>
      <c r="KU79" s="45"/>
      <c r="KV79" s="45"/>
      <c r="KW79" s="45"/>
      <c r="KX79" s="45"/>
      <c r="KY79" s="45"/>
      <c r="KZ79" s="45"/>
      <c r="LA79" s="45"/>
      <c r="LB79" s="45"/>
      <c r="LC79" s="45"/>
      <c r="LD79" s="45"/>
      <c r="LE79" s="45"/>
      <c r="LF79" s="45"/>
      <c r="LG79" s="45"/>
      <c r="LH79" s="45"/>
      <c r="LI79" s="45"/>
      <c r="LJ79" s="45"/>
      <c r="LK79" s="45"/>
      <c r="LL79" s="45"/>
      <c r="LM79" s="45"/>
      <c r="LN79" s="45"/>
      <c r="LO79" s="45"/>
      <c r="LP79" s="45"/>
      <c r="LQ79" s="45"/>
      <c r="LR79" s="45"/>
      <c r="LS79" s="45"/>
      <c r="LT79" s="45"/>
      <c r="LU79" s="45"/>
      <c r="LV79" s="45"/>
      <c r="LW79" s="45"/>
      <c r="LX79" s="45"/>
      <c r="LY79" s="45"/>
      <c r="LZ79" s="45"/>
      <c r="MA79" s="45"/>
      <c r="MB79" s="45"/>
      <c r="MC79" s="45"/>
      <c r="MD79" s="45"/>
      <c r="ME79" s="45"/>
      <c r="MF79" s="45"/>
      <c r="MG79" s="45"/>
      <c r="MH79" s="45"/>
      <c r="MI79" s="45"/>
      <c r="MJ79" s="45"/>
      <c r="MK79" s="45"/>
      <c r="ML79" s="45"/>
      <c r="MM79" s="45"/>
      <c r="MN79" s="45"/>
      <c r="MO79" s="45"/>
      <c r="MP79" s="45"/>
      <c r="MQ79" s="45"/>
      <c r="MR79" s="45"/>
      <c r="MS79" s="45"/>
      <c r="MT79" s="45"/>
      <c r="MU79" s="45"/>
      <c r="MV79" s="45"/>
      <c r="MW79" s="45"/>
      <c r="MX79" s="45"/>
      <c r="MY79" s="45"/>
      <c r="MZ79" s="45"/>
      <c r="NA79" s="45"/>
      <c r="NB79" s="45"/>
      <c r="NC79" s="45"/>
      <c r="ND79" s="45"/>
      <c r="NE79" s="45"/>
      <c r="NF79" s="45"/>
      <c r="NG79" s="45"/>
      <c r="NH79" s="45"/>
      <c r="NI79" s="45"/>
      <c r="NJ79" s="45"/>
      <c r="NK79" s="45"/>
      <c r="NL79" s="45"/>
      <c r="NM79" s="45"/>
      <c r="NN79" s="45"/>
      <c r="NO79" s="45"/>
      <c r="NP79" s="45"/>
      <c r="NQ79" s="45"/>
      <c r="NR79" s="45"/>
      <c r="NS79" s="45"/>
      <c r="NT79" s="45"/>
      <c r="NU79" s="45"/>
      <c r="NV79" s="45"/>
      <c r="NW79" s="45"/>
      <c r="NX79" s="45"/>
      <c r="NY79" s="45"/>
      <c r="NZ79" s="45"/>
      <c r="OA79" s="45"/>
      <c r="OB79" s="45"/>
      <c r="OC79" s="45"/>
      <c r="OD79" s="45"/>
      <c r="OE79" s="45"/>
      <c r="OF79" s="45"/>
      <c r="OG79" s="45"/>
      <c r="OH79" s="45"/>
      <c r="OI79" s="45"/>
      <c r="OJ79" s="45"/>
      <c r="OK79" s="45"/>
      <c r="OL79" s="45"/>
      <c r="OM79" s="45"/>
      <c r="ON79" s="45"/>
      <c r="OO79" s="45"/>
      <c r="OP79" s="45"/>
      <c r="OQ79" s="45"/>
      <c r="OR79" s="45"/>
      <c r="OS79" s="45"/>
      <c r="OT79" s="45"/>
      <c r="OU79" s="45"/>
      <c r="OV79" s="45"/>
      <c r="OW79" s="45"/>
      <c r="OX79" s="45"/>
      <c r="OY79" s="45"/>
      <c r="OZ79" s="45"/>
      <c r="PA79" s="45"/>
      <c r="PB79" s="45"/>
      <c r="PC79" s="45"/>
      <c r="PD79" s="45"/>
      <c r="PE79" s="45"/>
      <c r="PF79" s="45"/>
      <c r="PG79" s="45"/>
      <c r="PH79" s="45"/>
      <c r="PI79" s="45"/>
      <c r="PJ79" s="45"/>
      <c r="PK79" s="45"/>
      <c r="PL79" s="45"/>
      <c r="PM79" s="45"/>
      <c r="PN79" s="45"/>
      <c r="PO79" s="45"/>
      <c r="PP79" s="45"/>
      <c r="PQ79" s="45"/>
      <c r="PR79" s="45"/>
      <c r="PS79" s="45"/>
      <c r="PT79" s="45"/>
      <c r="PU79" s="45"/>
      <c r="PV79" s="45"/>
      <c r="PW79" s="45"/>
      <c r="PX79" s="45"/>
      <c r="PY79" s="45"/>
      <c r="PZ79" s="45"/>
      <c r="QA79" s="45"/>
      <c r="QB79" s="45"/>
      <c r="QC79" s="45"/>
      <c r="QD79" s="45"/>
      <c r="QE79" s="45"/>
      <c r="QF79" s="45"/>
      <c r="QG79" s="45"/>
      <c r="QH79" s="45"/>
      <c r="QI79" s="45"/>
      <c r="QJ79" s="45"/>
      <c r="QK79" s="45"/>
      <c r="QL79" s="45"/>
      <c r="QM79" s="45"/>
      <c r="QN79" s="45"/>
      <c r="QO79" s="45"/>
      <c r="QP79" s="45"/>
      <c r="QQ79" s="45"/>
      <c r="QR79" s="45"/>
      <c r="QS79" s="45"/>
      <c r="QT79" s="45"/>
      <c r="QU79" s="45"/>
      <c r="QV79" s="45"/>
      <c r="QW79" s="45"/>
      <c r="QX79" s="45"/>
      <c r="QY79" s="45"/>
      <c r="QZ79" s="45"/>
      <c r="RA79" s="45"/>
      <c r="RB79" s="45"/>
      <c r="RC79" s="45"/>
      <c r="RD79" s="45"/>
      <c r="RE79" s="45"/>
      <c r="RF79" s="45"/>
      <c r="RG79" s="45"/>
      <c r="RH79" s="45"/>
      <c r="RI79" s="45"/>
      <c r="RJ79" s="45"/>
      <c r="RK79" s="45"/>
      <c r="RL79" s="45"/>
      <c r="RM79" s="45"/>
      <c r="RN79" s="45"/>
      <c r="RO79" s="45"/>
      <c r="RP79" s="45"/>
      <c r="RQ79" s="45"/>
      <c r="RR79" s="45"/>
      <c r="RS79" s="45"/>
      <c r="RT79" s="45"/>
      <c r="RU79" s="45"/>
      <c r="RV79" s="45"/>
      <c r="RW79" s="45"/>
      <c r="RX79" s="45"/>
      <c r="RY79" s="45"/>
      <c r="RZ79" s="45"/>
      <c r="SA79" s="45"/>
      <c r="SB79" s="45"/>
      <c r="SC79" s="45"/>
      <c r="SD79" s="45"/>
      <c r="SE79" s="45"/>
      <c r="SF79" s="45"/>
      <c r="SG79" s="45"/>
      <c r="SH79" s="45"/>
      <c r="SI79" s="45"/>
      <c r="SJ79" s="45"/>
      <c r="SK79" s="45"/>
      <c r="SL79" s="45"/>
      <c r="SM79" s="45"/>
      <c r="SN79" s="45"/>
      <c r="SO79" s="45"/>
      <c r="SP79" s="45"/>
      <c r="SQ79" s="45"/>
      <c r="SR79" s="45"/>
      <c r="SS79" s="45"/>
      <c r="ST79" s="45"/>
      <c r="SU79" s="45"/>
      <c r="SV79" s="45"/>
      <c r="SW79" s="45"/>
      <c r="SX79" s="45"/>
      <c r="SY79" s="45"/>
      <c r="SZ79" s="45"/>
      <c r="TA79" s="45"/>
      <c r="TB79" s="45"/>
      <c r="TC79" s="45"/>
      <c r="TD79" s="45"/>
      <c r="TE79" s="45"/>
      <c r="TF79" s="45"/>
      <c r="TG79" s="45"/>
      <c r="TH79" s="45"/>
      <c r="TI79" s="45"/>
      <c r="TJ79" s="45"/>
      <c r="TK79" s="45"/>
      <c r="TL79" s="45"/>
      <c r="TM79" s="45"/>
      <c r="TN79" s="45"/>
      <c r="TO79" s="45"/>
      <c r="TP79" s="45"/>
      <c r="TQ79" s="45"/>
      <c r="TR79" s="45"/>
      <c r="TS79" s="45"/>
      <c r="TT79" s="45"/>
      <c r="TU79" s="45"/>
      <c r="TV79" s="45"/>
      <c r="TW79" s="45"/>
      <c r="TX79" s="45"/>
      <c r="TY79" s="45"/>
      <c r="TZ79" s="45"/>
      <c r="UA79" s="45"/>
      <c r="UB79" s="45"/>
      <c r="UC79" s="45"/>
      <c r="UD79" s="45"/>
      <c r="UE79" s="45"/>
    </row>
    <row r="80" spans="1:551" x14ac:dyDescent="0.2">
      <c r="A80" t="s">
        <v>94</v>
      </c>
      <c r="B80" s="44">
        <v>149.88</v>
      </c>
      <c r="C80" s="44">
        <v>44814.119999999995</v>
      </c>
      <c r="D80" s="45">
        <v>299</v>
      </c>
      <c r="E80" s="48">
        <v>613</v>
      </c>
      <c r="F80" s="44">
        <v>2.1666666666666665</v>
      </c>
      <c r="G80" s="45">
        <f t="shared" si="24"/>
        <v>397121.83333333331</v>
      </c>
      <c r="H80" s="45">
        <f t="shared" si="14"/>
        <v>317769.02325633937</v>
      </c>
      <c r="I80" s="47">
        <v>4.0595784212929031E-2</v>
      </c>
      <c r="J80" s="45">
        <f t="shared" si="25"/>
        <v>12900.08269766758</v>
      </c>
      <c r="K80" s="44">
        <f t="shared" si="26"/>
        <v>43.14408928985813</v>
      </c>
      <c r="L80" s="44">
        <f t="shared" si="27"/>
        <v>106.73591071014187</v>
      </c>
      <c r="M80" s="44">
        <f t="shared" si="15"/>
        <v>15.263235231550286</v>
      </c>
      <c r="N80" s="44">
        <f t="shared" si="16"/>
        <v>165.14</v>
      </c>
      <c r="O80" s="45">
        <f t="shared" si="17"/>
        <v>49376.859999999993</v>
      </c>
      <c r="P80" s="45"/>
      <c r="Q80" s="44">
        <f t="shared" si="18"/>
        <v>13.875668392318444</v>
      </c>
      <c r="R80" s="46">
        <f t="shared" si="23"/>
        <v>163.76</v>
      </c>
      <c r="S80" s="45">
        <f t="shared" si="19"/>
        <v>48964.24</v>
      </c>
      <c r="T80" s="45"/>
      <c r="U80" s="44">
        <f t="shared" si="20"/>
        <v>1.1915550901595393</v>
      </c>
      <c r="V80" s="44">
        <f t="shared" si="21"/>
        <v>1.2222331420243506</v>
      </c>
      <c r="W80" s="44">
        <f t="shared" si="22"/>
        <v>164.98</v>
      </c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  <c r="IV80" s="45"/>
      <c r="IW80" s="45"/>
      <c r="IX80" s="45"/>
      <c r="IY80" s="45"/>
      <c r="IZ80" s="45"/>
      <c r="JA80" s="45"/>
      <c r="JB80" s="45"/>
      <c r="JC80" s="45"/>
      <c r="JD80" s="45"/>
      <c r="JE80" s="45"/>
      <c r="JF80" s="45"/>
      <c r="JG80" s="45"/>
      <c r="JH80" s="45"/>
      <c r="JI80" s="45"/>
      <c r="JJ80" s="45"/>
      <c r="JK80" s="45"/>
      <c r="JL80" s="45"/>
      <c r="JM80" s="45"/>
      <c r="JN80" s="45"/>
      <c r="JO80" s="45"/>
      <c r="JP80" s="45"/>
      <c r="JQ80" s="45"/>
      <c r="JR80" s="45"/>
      <c r="JS80" s="45"/>
      <c r="JT80" s="45"/>
      <c r="JU80" s="45"/>
      <c r="JV80" s="45"/>
      <c r="JW80" s="45"/>
      <c r="JX80" s="45"/>
      <c r="JY80" s="45"/>
      <c r="JZ80" s="45"/>
      <c r="KA80" s="45"/>
      <c r="KB80" s="45"/>
      <c r="KC80" s="45"/>
      <c r="KD80" s="45"/>
      <c r="KE80" s="45"/>
      <c r="KF80" s="45"/>
      <c r="KG80" s="45"/>
      <c r="KH80" s="45"/>
      <c r="KI80" s="45"/>
      <c r="KJ80" s="45"/>
      <c r="KK80" s="45"/>
      <c r="KL80" s="45"/>
      <c r="KM80" s="45"/>
      <c r="KN80" s="45"/>
      <c r="KO80" s="45"/>
      <c r="KP80" s="45"/>
      <c r="KQ80" s="45"/>
      <c r="KR80" s="45"/>
      <c r="KS80" s="45"/>
      <c r="KT80" s="45"/>
      <c r="KU80" s="45"/>
      <c r="KV80" s="45"/>
      <c r="KW80" s="45"/>
      <c r="KX80" s="45"/>
      <c r="KY80" s="45"/>
      <c r="KZ80" s="45"/>
      <c r="LA80" s="45"/>
      <c r="LB80" s="45"/>
      <c r="LC80" s="45"/>
      <c r="LD80" s="45"/>
      <c r="LE80" s="45"/>
      <c r="LF80" s="45"/>
      <c r="LG80" s="45"/>
      <c r="LH80" s="45"/>
      <c r="LI80" s="45"/>
      <c r="LJ80" s="45"/>
      <c r="LK80" s="45"/>
      <c r="LL80" s="45"/>
      <c r="LM80" s="45"/>
      <c r="LN80" s="45"/>
      <c r="LO80" s="45"/>
      <c r="LP80" s="45"/>
      <c r="LQ80" s="45"/>
      <c r="LR80" s="45"/>
      <c r="LS80" s="45"/>
      <c r="LT80" s="45"/>
      <c r="LU80" s="45"/>
      <c r="LV80" s="45"/>
      <c r="LW80" s="45"/>
      <c r="LX80" s="45"/>
      <c r="LY80" s="45"/>
      <c r="LZ80" s="45"/>
      <c r="MA80" s="45"/>
      <c r="MB80" s="45"/>
      <c r="MC80" s="45"/>
      <c r="MD80" s="45"/>
      <c r="ME80" s="45"/>
      <c r="MF80" s="45"/>
      <c r="MG80" s="45"/>
      <c r="MH80" s="45"/>
      <c r="MI80" s="45"/>
      <c r="MJ80" s="45"/>
      <c r="MK80" s="45"/>
      <c r="ML80" s="45"/>
      <c r="MM80" s="45"/>
      <c r="MN80" s="45"/>
      <c r="MO80" s="45"/>
      <c r="MP80" s="45"/>
      <c r="MQ80" s="45"/>
      <c r="MR80" s="45"/>
      <c r="MS80" s="45"/>
      <c r="MT80" s="45"/>
      <c r="MU80" s="45"/>
      <c r="MV80" s="45"/>
      <c r="MW80" s="45"/>
      <c r="MX80" s="45"/>
      <c r="MY80" s="45"/>
      <c r="MZ80" s="45"/>
      <c r="NA80" s="45"/>
      <c r="NB80" s="45"/>
      <c r="NC80" s="45"/>
      <c r="ND80" s="45"/>
      <c r="NE80" s="45"/>
      <c r="NF80" s="45"/>
      <c r="NG80" s="45"/>
      <c r="NH80" s="45"/>
      <c r="NI80" s="45"/>
      <c r="NJ80" s="45"/>
      <c r="NK80" s="45"/>
      <c r="NL80" s="45"/>
      <c r="NM80" s="45"/>
      <c r="NN80" s="45"/>
      <c r="NO80" s="45"/>
      <c r="NP80" s="45"/>
      <c r="NQ80" s="45"/>
      <c r="NR80" s="45"/>
      <c r="NS80" s="45"/>
      <c r="NT80" s="45"/>
      <c r="NU80" s="45"/>
      <c r="NV80" s="45"/>
      <c r="NW80" s="45"/>
      <c r="NX80" s="45"/>
      <c r="NY80" s="45"/>
      <c r="NZ80" s="45"/>
      <c r="OA80" s="45"/>
      <c r="OB80" s="45"/>
      <c r="OC80" s="45"/>
      <c r="OD80" s="45"/>
      <c r="OE80" s="45"/>
      <c r="OF80" s="45"/>
      <c r="OG80" s="45"/>
      <c r="OH80" s="45"/>
      <c r="OI80" s="45"/>
      <c r="OJ80" s="45"/>
      <c r="OK80" s="45"/>
      <c r="OL80" s="45"/>
      <c r="OM80" s="45"/>
      <c r="ON80" s="45"/>
      <c r="OO80" s="45"/>
      <c r="OP80" s="45"/>
      <c r="OQ80" s="45"/>
      <c r="OR80" s="45"/>
      <c r="OS80" s="45"/>
      <c r="OT80" s="45"/>
      <c r="OU80" s="45"/>
      <c r="OV80" s="45"/>
      <c r="OW80" s="45"/>
      <c r="OX80" s="45"/>
      <c r="OY80" s="45"/>
      <c r="OZ80" s="45"/>
      <c r="PA80" s="45"/>
      <c r="PB80" s="45"/>
      <c r="PC80" s="45"/>
      <c r="PD80" s="45"/>
      <c r="PE80" s="45"/>
      <c r="PF80" s="45"/>
      <c r="PG80" s="45"/>
      <c r="PH80" s="45"/>
      <c r="PI80" s="45"/>
      <c r="PJ80" s="45"/>
      <c r="PK80" s="45"/>
      <c r="PL80" s="45"/>
      <c r="PM80" s="45"/>
      <c r="PN80" s="45"/>
      <c r="PO80" s="45"/>
      <c r="PP80" s="45"/>
      <c r="PQ80" s="45"/>
      <c r="PR80" s="45"/>
      <c r="PS80" s="45"/>
      <c r="PT80" s="45"/>
      <c r="PU80" s="45"/>
      <c r="PV80" s="45"/>
      <c r="PW80" s="45"/>
      <c r="PX80" s="45"/>
      <c r="PY80" s="45"/>
      <c r="PZ80" s="45"/>
      <c r="QA80" s="45"/>
      <c r="QB80" s="45"/>
      <c r="QC80" s="45"/>
      <c r="QD80" s="45"/>
      <c r="QE80" s="45"/>
      <c r="QF80" s="45"/>
      <c r="QG80" s="45"/>
      <c r="QH80" s="45"/>
      <c r="QI80" s="45"/>
      <c r="QJ80" s="45"/>
      <c r="QK80" s="45"/>
      <c r="QL80" s="45"/>
      <c r="QM80" s="45"/>
      <c r="QN80" s="45"/>
      <c r="QO80" s="45"/>
      <c r="QP80" s="45"/>
      <c r="QQ80" s="45"/>
      <c r="QR80" s="45"/>
      <c r="QS80" s="45"/>
      <c r="QT80" s="45"/>
      <c r="QU80" s="45"/>
      <c r="QV80" s="45"/>
      <c r="QW80" s="45"/>
      <c r="QX80" s="45"/>
      <c r="QY80" s="45"/>
      <c r="QZ80" s="45"/>
      <c r="RA80" s="45"/>
      <c r="RB80" s="45"/>
      <c r="RC80" s="45"/>
      <c r="RD80" s="45"/>
      <c r="RE80" s="45"/>
      <c r="RF80" s="45"/>
      <c r="RG80" s="45"/>
      <c r="RH80" s="45"/>
      <c r="RI80" s="45"/>
      <c r="RJ80" s="45"/>
      <c r="RK80" s="45"/>
      <c r="RL80" s="45"/>
      <c r="RM80" s="45"/>
      <c r="RN80" s="45"/>
      <c r="RO80" s="45"/>
      <c r="RP80" s="45"/>
      <c r="RQ80" s="45"/>
      <c r="RR80" s="45"/>
      <c r="RS80" s="45"/>
      <c r="RT80" s="45"/>
      <c r="RU80" s="45"/>
      <c r="RV80" s="45"/>
      <c r="RW80" s="45"/>
      <c r="RX80" s="45"/>
      <c r="RY80" s="45"/>
      <c r="RZ80" s="45"/>
      <c r="SA80" s="45"/>
      <c r="SB80" s="45"/>
      <c r="SC80" s="45"/>
      <c r="SD80" s="45"/>
      <c r="SE80" s="45"/>
      <c r="SF80" s="45"/>
      <c r="SG80" s="45"/>
      <c r="SH80" s="45"/>
      <c r="SI80" s="45"/>
      <c r="SJ80" s="45"/>
      <c r="SK80" s="45"/>
      <c r="SL80" s="45"/>
      <c r="SM80" s="45"/>
      <c r="SN80" s="45"/>
      <c r="SO80" s="45"/>
      <c r="SP80" s="45"/>
      <c r="SQ80" s="45"/>
      <c r="SR80" s="45"/>
      <c r="SS80" s="45"/>
      <c r="ST80" s="45"/>
      <c r="SU80" s="45"/>
      <c r="SV80" s="45"/>
      <c r="SW80" s="45"/>
      <c r="SX80" s="45"/>
      <c r="SY80" s="45"/>
      <c r="SZ80" s="45"/>
      <c r="TA80" s="45"/>
      <c r="TB80" s="45"/>
      <c r="TC80" s="45"/>
      <c r="TD80" s="45"/>
      <c r="TE80" s="45"/>
      <c r="TF80" s="45"/>
      <c r="TG80" s="45"/>
      <c r="TH80" s="45"/>
      <c r="TI80" s="45"/>
      <c r="TJ80" s="45"/>
      <c r="TK80" s="45"/>
      <c r="TL80" s="45"/>
      <c r="TM80" s="45"/>
      <c r="TN80" s="45"/>
      <c r="TO80" s="45"/>
      <c r="TP80" s="45"/>
      <c r="TQ80" s="45"/>
      <c r="TR80" s="45"/>
      <c r="TS80" s="45"/>
      <c r="TT80" s="45"/>
      <c r="TU80" s="45"/>
      <c r="TV80" s="45"/>
      <c r="TW80" s="45"/>
      <c r="TX80" s="45"/>
      <c r="TY80" s="45"/>
      <c r="TZ80" s="45"/>
      <c r="UA80" s="45"/>
      <c r="UB80" s="45"/>
      <c r="UC80" s="45"/>
      <c r="UD80" s="45"/>
      <c r="UE80" s="45"/>
    </row>
    <row r="81" spans="1:551" x14ac:dyDescent="0.2">
      <c r="A81" t="s">
        <v>95</v>
      </c>
      <c r="B81" s="44">
        <v>69.069999999999993</v>
      </c>
      <c r="C81" s="44">
        <v>3729.7899999999991</v>
      </c>
      <c r="D81" s="45">
        <v>54.000144780657308</v>
      </c>
      <c r="E81" s="48">
        <v>613</v>
      </c>
      <c r="F81" s="44">
        <v>1</v>
      </c>
      <c r="G81" s="45">
        <f t="shared" si="24"/>
        <v>33102.088750542927</v>
      </c>
      <c r="H81" s="45">
        <f t="shared" si="14"/>
        <v>26487.635599666144</v>
      </c>
      <c r="I81" s="47">
        <v>4.0595784212929031E-2</v>
      </c>
      <c r="J81" s="45">
        <f t="shared" si="25"/>
        <v>1075.2863391147439</v>
      </c>
      <c r="K81" s="44">
        <f t="shared" si="26"/>
        <v>19.912656595319135</v>
      </c>
      <c r="L81" s="44">
        <f t="shared" si="27"/>
        <v>49.157343404680859</v>
      </c>
      <c r="M81" s="44">
        <f t="shared" si="15"/>
        <v>7.0295001068693619</v>
      </c>
      <c r="N81" s="44">
        <f t="shared" si="16"/>
        <v>76.099999999999994</v>
      </c>
      <c r="O81" s="45">
        <f t="shared" si="17"/>
        <v>4109.4110178080209</v>
      </c>
      <c r="P81" s="45"/>
      <c r="Q81" s="44">
        <f t="shared" si="18"/>
        <v>6.3904546426085123</v>
      </c>
      <c r="R81" s="46">
        <f t="shared" si="23"/>
        <v>75.459999999999994</v>
      </c>
      <c r="S81" s="45">
        <f t="shared" si="19"/>
        <v>4074.8509251484002</v>
      </c>
      <c r="T81" s="45"/>
      <c r="U81" s="44">
        <f t="shared" si="20"/>
        <v>0.54994850315055654</v>
      </c>
      <c r="V81" s="44">
        <f t="shared" si="21"/>
        <v>0.56410760401123861</v>
      </c>
      <c r="W81" s="44">
        <f t="shared" si="22"/>
        <v>76.02</v>
      </c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  <c r="IV81" s="45"/>
      <c r="IW81" s="45"/>
      <c r="IX81" s="45"/>
      <c r="IY81" s="45"/>
      <c r="IZ81" s="45"/>
      <c r="JA81" s="45"/>
      <c r="JB81" s="45"/>
      <c r="JC81" s="45"/>
      <c r="JD81" s="45"/>
      <c r="JE81" s="45"/>
      <c r="JF81" s="45"/>
      <c r="JG81" s="45"/>
      <c r="JH81" s="45"/>
      <c r="JI81" s="45"/>
      <c r="JJ81" s="45"/>
      <c r="JK81" s="45"/>
      <c r="JL81" s="45"/>
      <c r="JM81" s="45"/>
      <c r="JN81" s="45"/>
      <c r="JO81" s="45"/>
      <c r="JP81" s="45"/>
      <c r="JQ81" s="45"/>
      <c r="JR81" s="45"/>
      <c r="JS81" s="45"/>
      <c r="JT81" s="45"/>
      <c r="JU81" s="45"/>
      <c r="JV81" s="45"/>
      <c r="JW81" s="45"/>
      <c r="JX81" s="45"/>
      <c r="JY81" s="45"/>
      <c r="JZ81" s="45"/>
      <c r="KA81" s="45"/>
      <c r="KB81" s="45"/>
      <c r="KC81" s="45"/>
      <c r="KD81" s="45"/>
      <c r="KE81" s="45"/>
      <c r="KF81" s="45"/>
      <c r="KG81" s="45"/>
      <c r="KH81" s="45"/>
      <c r="KI81" s="45"/>
      <c r="KJ81" s="45"/>
      <c r="KK81" s="45"/>
      <c r="KL81" s="45"/>
      <c r="KM81" s="45"/>
      <c r="KN81" s="45"/>
      <c r="KO81" s="45"/>
      <c r="KP81" s="45"/>
      <c r="KQ81" s="45"/>
      <c r="KR81" s="45"/>
      <c r="KS81" s="45"/>
      <c r="KT81" s="45"/>
      <c r="KU81" s="45"/>
      <c r="KV81" s="45"/>
      <c r="KW81" s="45"/>
      <c r="KX81" s="45"/>
      <c r="KY81" s="45"/>
      <c r="KZ81" s="45"/>
      <c r="LA81" s="45"/>
      <c r="LB81" s="45"/>
      <c r="LC81" s="45"/>
      <c r="LD81" s="45"/>
      <c r="LE81" s="45"/>
      <c r="LF81" s="45"/>
      <c r="LG81" s="45"/>
      <c r="LH81" s="45"/>
      <c r="LI81" s="45"/>
      <c r="LJ81" s="45"/>
      <c r="LK81" s="45"/>
      <c r="LL81" s="45"/>
      <c r="LM81" s="45"/>
      <c r="LN81" s="45"/>
      <c r="LO81" s="45"/>
      <c r="LP81" s="45"/>
      <c r="LQ81" s="45"/>
      <c r="LR81" s="45"/>
      <c r="LS81" s="45"/>
      <c r="LT81" s="45"/>
      <c r="LU81" s="45"/>
      <c r="LV81" s="45"/>
      <c r="LW81" s="45"/>
      <c r="LX81" s="45"/>
      <c r="LY81" s="45"/>
      <c r="LZ81" s="45"/>
      <c r="MA81" s="45"/>
      <c r="MB81" s="45"/>
      <c r="MC81" s="45"/>
      <c r="MD81" s="45"/>
      <c r="ME81" s="45"/>
      <c r="MF81" s="45"/>
      <c r="MG81" s="45"/>
      <c r="MH81" s="45"/>
      <c r="MI81" s="45"/>
      <c r="MJ81" s="45"/>
      <c r="MK81" s="45"/>
      <c r="ML81" s="45"/>
      <c r="MM81" s="45"/>
      <c r="MN81" s="45"/>
      <c r="MO81" s="45"/>
      <c r="MP81" s="45"/>
      <c r="MQ81" s="45"/>
      <c r="MR81" s="45"/>
      <c r="MS81" s="45"/>
      <c r="MT81" s="45"/>
      <c r="MU81" s="45"/>
      <c r="MV81" s="45"/>
      <c r="MW81" s="45"/>
      <c r="MX81" s="45"/>
      <c r="MY81" s="45"/>
      <c r="MZ81" s="45"/>
      <c r="NA81" s="45"/>
      <c r="NB81" s="45"/>
      <c r="NC81" s="45"/>
      <c r="ND81" s="45"/>
      <c r="NE81" s="45"/>
      <c r="NF81" s="45"/>
      <c r="NG81" s="45"/>
      <c r="NH81" s="45"/>
      <c r="NI81" s="45"/>
      <c r="NJ81" s="45"/>
      <c r="NK81" s="45"/>
      <c r="NL81" s="45"/>
      <c r="NM81" s="45"/>
      <c r="NN81" s="45"/>
      <c r="NO81" s="45"/>
      <c r="NP81" s="45"/>
      <c r="NQ81" s="45"/>
      <c r="NR81" s="45"/>
      <c r="NS81" s="45"/>
      <c r="NT81" s="45"/>
      <c r="NU81" s="45"/>
      <c r="NV81" s="45"/>
      <c r="NW81" s="45"/>
      <c r="NX81" s="45"/>
      <c r="NY81" s="45"/>
      <c r="NZ81" s="45"/>
      <c r="OA81" s="45"/>
      <c r="OB81" s="45"/>
      <c r="OC81" s="45"/>
      <c r="OD81" s="45"/>
      <c r="OE81" s="45"/>
      <c r="OF81" s="45"/>
      <c r="OG81" s="45"/>
      <c r="OH81" s="45"/>
      <c r="OI81" s="45"/>
      <c r="OJ81" s="45"/>
      <c r="OK81" s="45"/>
      <c r="OL81" s="45"/>
      <c r="OM81" s="45"/>
      <c r="ON81" s="45"/>
      <c r="OO81" s="45"/>
      <c r="OP81" s="45"/>
      <c r="OQ81" s="45"/>
      <c r="OR81" s="45"/>
      <c r="OS81" s="45"/>
      <c r="OT81" s="45"/>
      <c r="OU81" s="45"/>
      <c r="OV81" s="45"/>
      <c r="OW81" s="45"/>
      <c r="OX81" s="45"/>
      <c r="OY81" s="45"/>
      <c r="OZ81" s="45"/>
      <c r="PA81" s="45"/>
      <c r="PB81" s="45"/>
      <c r="PC81" s="45"/>
      <c r="PD81" s="45"/>
      <c r="PE81" s="45"/>
      <c r="PF81" s="45"/>
      <c r="PG81" s="45"/>
      <c r="PH81" s="45"/>
      <c r="PI81" s="45"/>
      <c r="PJ81" s="45"/>
      <c r="PK81" s="45"/>
      <c r="PL81" s="45"/>
      <c r="PM81" s="45"/>
      <c r="PN81" s="45"/>
      <c r="PO81" s="45"/>
      <c r="PP81" s="45"/>
      <c r="PQ81" s="45"/>
      <c r="PR81" s="45"/>
      <c r="PS81" s="45"/>
      <c r="PT81" s="45"/>
      <c r="PU81" s="45"/>
      <c r="PV81" s="45"/>
      <c r="PW81" s="45"/>
      <c r="PX81" s="45"/>
      <c r="PY81" s="45"/>
      <c r="PZ81" s="45"/>
      <c r="QA81" s="45"/>
      <c r="QB81" s="45"/>
      <c r="QC81" s="45"/>
      <c r="QD81" s="45"/>
      <c r="QE81" s="45"/>
      <c r="QF81" s="45"/>
      <c r="QG81" s="45"/>
      <c r="QH81" s="45"/>
      <c r="QI81" s="45"/>
      <c r="QJ81" s="45"/>
      <c r="QK81" s="45"/>
      <c r="QL81" s="45"/>
      <c r="QM81" s="45"/>
      <c r="QN81" s="45"/>
      <c r="QO81" s="45"/>
      <c r="QP81" s="45"/>
      <c r="QQ81" s="45"/>
      <c r="QR81" s="45"/>
      <c r="QS81" s="45"/>
      <c r="QT81" s="45"/>
      <c r="QU81" s="45"/>
      <c r="QV81" s="45"/>
      <c r="QW81" s="45"/>
      <c r="QX81" s="45"/>
      <c r="QY81" s="45"/>
      <c r="QZ81" s="45"/>
      <c r="RA81" s="45"/>
      <c r="RB81" s="45"/>
      <c r="RC81" s="45"/>
      <c r="RD81" s="45"/>
      <c r="RE81" s="45"/>
      <c r="RF81" s="45"/>
      <c r="RG81" s="45"/>
      <c r="RH81" s="45"/>
      <c r="RI81" s="45"/>
      <c r="RJ81" s="45"/>
      <c r="RK81" s="45"/>
      <c r="RL81" s="45"/>
      <c r="RM81" s="45"/>
      <c r="RN81" s="45"/>
      <c r="RO81" s="45"/>
      <c r="RP81" s="45"/>
      <c r="RQ81" s="45"/>
      <c r="RR81" s="45"/>
      <c r="RS81" s="45"/>
      <c r="RT81" s="45"/>
      <c r="RU81" s="45"/>
      <c r="RV81" s="45"/>
      <c r="RW81" s="45"/>
      <c r="RX81" s="45"/>
      <c r="RY81" s="45"/>
      <c r="RZ81" s="45"/>
      <c r="SA81" s="45"/>
      <c r="SB81" s="45"/>
      <c r="SC81" s="45"/>
      <c r="SD81" s="45"/>
      <c r="SE81" s="45"/>
      <c r="SF81" s="45"/>
      <c r="SG81" s="45"/>
      <c r="SH81" s="45"/>
      <c r="SI81" s="45"/>
      <c r="SJ81" s="45"/>
      <c r="SK81" s="45"/>
      <c r="SL81" s="45"/>
      <c r="SM81" s="45"/>
      <c r="SN81" s="45"/>
      <c r="SO81" s="45"/>
      <c r="SP81" s="45"/>
      <c r="SQ81" s="45"/>
      <c r="SR81" s="45"/>
      <c r="SS81" s="45"/>
      <c r="ST81" s="45"/>
      <c r="SU81" s="45"/>
      <c r="SV81" s="45"/>
      <c r="SW81" s="45"/>
      <c r="SX81" s="45"/>
      <c r="SY81" s="45"/>
      <c r="SZ81" s="45"/>
      <c r="TA81" s="45"/>
      <c r="TB81" s="45"/>
      <c r="TC81" s="45"/>
      <c r="TD81" s="45"/>
      <c r="TE81" s="45"/>
      <c r="TF81" s="45"/>
      <c r="TG81" s="45"/>
      <c r="TH81" s="45"/>
      <c r="TI81" s="45"/>
      <c r="TJ81" s="45"/>
      <c r="TK81" s="45"/>
      <c r="TL81" s="45"/>
      <c r="TM81" s="45"/>
      <c r="TN81" s="45"/>
      <c r="TO81" s="45"/>
      <c r="TP81" s="45"/>
      <c r="TQ81" s="45"/>
      <c r="TR81" s="45"/>
      <c r="TS81" s="45"/>
      <c r="TT81" s="45"/>
      <c r="TU81" s="45"/>
      <c r="TV81" s="45"/>
      <c r="TW81" s="45"/>
      <c r="TX81" s="45"/>
      <c r="TY81" s="45"/>
      <c r="TZ81" s="45"/>
      <c r="UA81" s="45"/>
      <c r="UB81" s="45"/>
      <c r="UC81" s="45"/>
      <c r="UD81" s="45"/>
      <c r="UE81" s="45"/>
    </row>
    <row r="82" spans="1:551" x14ac:dyDescent="0.2">
      <c r="A82" t="s">
        <v>96</v>
      </c>
      <c r="B82" s="44">
        <v>28.2</v>
      </c>
      <c r="C82" s="44">
        <v>17439.66</v>
      </c>
      <c r="D82" s="45">
        <v>618.42765957446807</v>
      </c>
      <c r="E82" s="48"/>
      <c r="F82" s="44"/>
      <c r="G82" s="45">
        <f t="shared" si="24"/>
        <v>0</v>
      </c>
      <c r="H82" s="45">
        <f t="shared" si="14"/>
        <v>0</v>
      </c>
      <c r="I82" s="47">
        <v>4.0595784212929031E-2</v>
      </c>
      <c r="J82" s="45">
        <f t="shared" si="25"/>
        <v>0</v>
      </c>
      <c r="K82" s="44">
        <f t="shared" si="26"/>
        <v>0</v>
      </c>
      <c r="L82" s="44">
        <f t="shared" si="27"/>
        <v>28.2</v>
      </c>
      <c r="M82" s="44">
        <f t="shared" si="15"/>
        <v>4.0325999999999995</v>
      </c>
      <c r="N82" s="44">
        <f t="shared" si="16"/>
        <v>32.229999999999997</v>
      </c>
      <c r="O82" s="45">
        <f t="shared" si="17"/>
        <v>19931.923468085104</v>
      </c>
      <c r="P82" s="45"/>
      <c r="Q82" s="44">
        <f t="shared" si="18"/>
        <v>3.6659999999999999</v>
      </c>
      <c r="R82" s="46">
        <f t="shared" si="23"/>
        <v>31.87</v>
      </c>
      <c r="S82" s="45">
        <f t="shared" si="19"/>
        <v>19709.289510638297</v>
      </c>
      <c r="T82" s="45"/>
      <c r="U82" s="44">
        <f t="shared" si="20"/>
        <v>0</v>
      </c>
      <c r="V82" s="44">
        <f t="shared" si="21"/>
        <v>0</v>
      </c>
      <c r="W82" s="44">
        <f t="shared" si="22"/>
        <v>31.87</v>
      </c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  <c r="IV82" s="45"/>
      <c r="IW82" s="45"/>
      <c r="IX82" s="45"/>
      <c r="IY82" s="45"/>
      <c r="IZ82" s="45"/>
      <c r="JA82" s="45"/>
      <c r="JB82" s="45"/>
      <c r="JC82" s="45"/>
      <c r="JD82" s="45"/>
      <c r="JE82" s="45"/>
      <c r="JF82" s="45"/>
      <c r="JG82" s="45"/>
      <c r="JH82" s="45"/>
      <c r="JI82" s="45"/>
      <c r="JJ82" s="45"/>
      <c r="JK82" s="45"/>
      <c r="JL82" s="45"/>
      <c r="JM82" s="45"/>
      <c r="JN82" s="45"/>
      <c r="JO82" s="45"/>
      <c r="JP82" s="45"/>
      <c r="JQ82" s="45"/>
      <c r="JR82" s="45"/>
      <c r="JS82" s="45"/>
      <c r="JT82" s="45"/>
      <c r="JU82" s="45"/>
      <c r="JV82" s="45"/>
      <c r="JW82" s="45"/>
      <c r="JX82" s="45"/>
      <c r="JY82" s="45"/>
      <c r="JZ82" s="45"/>
      <c r="KA82" s="45"/>
      <c r="KB82" s="45"/>
      <c r="KC82" s="45"/>
      <c r="KD82" s="45"/>
      <c r="KE82" s="45"/>
      <c r="KF82" s="45"/>
      <c r="KG82" s="45"/>
      <c r="KH82" s="45"/>
      <c r="KI82" s="45"/>
      <c r="KJ82" s="45"/>
      <c r="KK82" s="45"/>
      <c r="KL82" s="45"/>
      <c r="KM82" s="45"/>
      <c r="KN82" s="45"/>
      <c r="KO82" s="45"/>
      <c r="KP82" s="45"/>
      <c r="KQ82" s="45"/>
      <c r="KR82" s="45"/>
      <c r="KS82" s="45"/>
      <c r="KT82" s="45"/>
      <c r="KU82" s="45"/>
      <c r="KV82" s="45"/>
      <c r="KW82" s="45"/>
      <c r="KX82" s="45"/>
      <c r="KY82" s="45"/>
      <c r="KZ82" s="45"/>
      <c r="LA82" s="45"/>
      <c r="LB82" s="45"/>
      <c r="LC82" s="45"/>
      <c r="LD82" s="45"/>
      <c r="LE82" s="45"/>
      <c r="LF82" s="45"/>
      <c r="LG82" s="45"/>
      <c r="LH82" s="45"/>
      <c r="LI82" s="45"/>
      <c r="LJ82" s="45"/>
      <c r="LK82" s="45"/>
      <c r="LL82" s="45"/>
      <c r="LM82" s="45"/>
      <c r="LN82" s="45"/>
      <c r="LO82" s="45"/>
      <c r="LP82" s="45"/>
      <c r="LQ82" s="45"/>
      <c r="LR82" s="45"/>
      <c r="LS82" s="45"/>
      <c r="LT82" s="45"/>
      <c r="LU82" s="45"/>
      <c r="LV82" s="45"/>
      <c r="LW82" s="45"/>
      <c r="LX82" s="45"/>
      <c r="LY82" s="45"/>
      <c r="LZ82" s="45"/>
      <c r="MA82" s="45"/>
      <c r="MB82" s="45"/>
      <c r="MC82" s="45"/>
      <c r="MD82" s="45"/>
      <c r="ME82" s="45"/>
      <c r="MF82" s="45"/>
      <c r="MG82" s="45"/>
      <c r="MH82" s="45"/>
      <c r="MI82" s="45"/>
      <c r="MJ82" s="45"/>
      <c r="MK82" s="45"/>
      <c r="ML82" s="45"/>
      <c r="MM82" s="45"/>
      <c r="MN82" s="45"/>
      <c r="MO82" s="45"/>
      <c r="MP82" s="45"/>
      <c r="MQ82" s="45"/>
      <c r="MR82" s="45"/>
      <c r="MS82" s="45"/>
      <c r="MT82" s="45"/>
      <c r="MU82" s="45"/>
      <c r="MV82" s="45"/>
      <c r="MW82" s="45"/>
      <c r="MX82" s="45"/>
      <c r="MY82" s="45"/>
      <c r="MZ82" s="45"/>
      <c r="NA82" s="45"/>
      <c r="NB82" s="45"/>
      <c r="NC82" s="45"/>
      <c r="ND82" s="45"/>
      <c r="NE82" s="45"/>
      <c r="NF82" s="45"/>
      <c r="NG82" s="45"/>
      <c r="NH82" s="45"/>
      <c r="NI82" s="45"/>
      <c r="NJ82" s="45"/>
      <c r="NK82" s="45"/>
      <c r="NL82" s="45"/>
      <c r="NM82" s="45"/>
      <c r="NN82" s="45"/>
      <c r="NO82" s="45"/>
      <c r="NP82" s="45"/>
      <c r="NQ82" s="45"/>
      <c r="NR82" s="45"/>
      <c r="NS82" s="45"/>
      <c r="NT82" s="45"/>
      <c r="NU82" s="45"/>
      <c r="NV82" s="45"/>
      <c r="NW82" s="45"/>
      <c r="NX82" s="45"/>
      <c r="NY82" s="45"/>
      <c r="NZ82" s="45"/>
      <c r="OA82" s="45"/>
      <c r="OB82" s="45"/>
      <c r="OC82" s="45"/>
      <c r="OD82" s="45"/>
      <c r="OE82" s="45"/>
      <c r="OF82" s="45"/>
      <c r="OG82" s="45"/>
      <c r="OH82" s="45"/>
      <c r="OI82" s="45"/>
      <c r="OJ82" s="45"/>
      <c r="OK82" s="45"/>
      <c r="OL82" s="45"/>
      <c r="OM82" s="45"/>
      <c r="ON82" s="45"/>
      <c r="OO82" s="45"/>
      <c r="OP82" s="45"/>
      <c r="OQ82" s="45"/>
      <c r="OR82" s="45"/>
      <c r="OS82" s="45"/>
      <c r="OT82" s="45"/>
      <c r="OU82" s="45"/>
      <c r="OV82" s="45"/>
      <c r="OW82" s="45"/>
      <c r="OX82" s="45"/>
      <c r="OY82" s="45"/>
      <c r="OZ82" s="45"/>
      <c r="PA82" s="45"/>
      <c r="PB82" s="45"/>
      <c r="PC82" s="45"/>
      <c r="PD82" s="45"/>
      <c r="PE82" s="45"/>
      <c r="PF82" s="45"/>
      <c r="PG82" s="45"/>
      <c r="PH82" s="45"/>
      <c r="PI82" s="45"/>
      <c r="PJ82" s="45"/>
      <c r="PK82" s="45"/>
      <c r="PL82" s="45"/>
      <c r="PM82" s="45"/>
      <c r="PN82" s="45"/>
      <c r="PO82" s="45"/>
      <c r="PP82" s="45"/>
      <c r="PQ82" s="45"/>
      <c r="PR82" s="45"/>
      <c r="PS82" s="45"/>
      <c r="PT82" s="45"/>
      <c r="PU82" s="45"/>
      <c r="PV82" s="45"/>
      <c r="PW82" s="45"/>
      <c r="PX82" s="45"/>
      <c r="PY82" s="45"/>
      <c r="PZ82" s="45"/>
      <c r="QA82" s="45"/>
      <c r="QB82" s="45"/>
      <c r="QC82" s="45"/>
      <c r="QD82" s="45"/>
      <c r="QE82" s="45"/>
      <c r="QF82" s="45"/>
      <c r="QG82" s="45"/>
      <c r="QH82" s="45"/>
      <c r="QI82" s="45"/>
      <c r="QJ82" s="45"/>
      <c r="QK82" s="45"/>
      <c r="QL82" s="45"/>
      <c r="QM82" s="45"/>
      <c r="QN82" s="45"/>
      <c r="QO82" s="45"/>
      <c r="QP82" s="45"/>
      <c r="QQ82" s="45"/>
      <c r="QR82" s="45"/>
      <c r="QS82" s="45"/>
      <c r="QT82" s="45"/>
      <c r="QU82" s="45"/>
      <c r="QV82" s="45"/>
      <c r="QW82" s="45"/>
      <c r="QX82" s="45"/>
      <c r="QY82" s="45"/>
      <c r="QZ82" s="45"/>
      <c r="RA82" s="45"/>
      <c r="RB82" s="45"/>
      <c r="RC82" s="45"/>
      <c r="RD82" s="45"/>
      <c r="RE82" s="45"/>
      <c r="RF82" s="45"/>
      <c r="RG82" s="45"/>
      <c r="RH82" s="45"/>
      <c r="RI82" s="45"/>
      <c r="RJ82" s="45"/>
      <c r="RK82" s="45"/>
      <c r="RL82" s="45"/>
      <c r="RM82" s="45"/>
      <c r="RN82" s="45"/>
      <c r="RO82" s="45"/>
      <c r="RP82" s="45"/>
      <c r="RQ82" s="45"/>
      <c r="RR82" s="45"/>
      <c r="RS82" s="45"/>
      <c r="RT82" s="45"/>
      <c r="RU82" s="45"/>
      <c r="RV82" s="45"/>
      <c r="RW82" s="45"/>
      <c r="RX82" s="45"/>
      <c r="RY82" s="45"/>
      <c r="RZ82" s="45"/>
      <c r="SA82" s="45"/>
      <c r="SB82" s="45"/>
      <c r="SC82" s="45"/>
      <c r="SD82" s="45"/>
      <c r="SE82" s="45"/>
      <c r="SF82" s="45"/>
      <c r="SG82" s="45"/>
      <c r="SH82" s="45"/>
      <c r="SI82" s="45"/>
      <c r="SJ82" s="45"/>
      <c r="SK82" s="45"/>
      <c r="SL82" s="45"/>
      <c r="SM82" s="45"/>
      <c r="SN82" s="45"/>
      <c r="SO82" s="45"/>
      <c r="SP82" s="45"/>
      <c r="SQ82" s="45"/>
      <c r="SR82" s="45"/>
      <c r="SS82" s="45"/>
      <c r="ST82" s="45"/>
      <c r="SU82" s="45"/>
      <c r="SV82" s="45"/>
      <c r="SW82" s="45"/>
      <c r="SX82" s="45"/>
      <c r="SY82" s="45"/>
      <c r="SZ82" s="45"/>
      <c r="TA82" s="45"/>
      <c r="TB82" s="45"/>
      <c r="TC82" s="45"/>
      <c r="TD82" s="45"/>
      <c r="TE82" s="45"/>
      <c r="TF82" s="45"/>
      <c r="TG82" s="45"/>
      <c r="TH82" s="45"/>
      <c r="TI82" s="45"/>
      <c r="TJ82" s="45"/>
      <c r="TK82" s="45"/>
      <c r="TL82" s="45"/>
      <c r="TM82" s="45"/>
      <c r="TN82" s="45"/>
      <c r="TO82" s="45"/>
      <c r="TP82" s="45"/>
      <c r="TQ82" s="45"/>
      <c r="TR82" s="45"/>
      <c r="TS82" s="45"/>
      <c r="TT82" s="45"/>
      <c r="TU82" s="45"/>
      <c r="TV82" s="45"/>
      <c r="TW82" s="45"/>
      <c r="TX82" s="45"/>
      <c r="TY82" s="45"/>
      <c r="TZ82" s="45"/>
      <c r="UA82" s="45"/>
      <c r="UB82" s="45"/>
      <c r="UC82" s="45"/>
      <c r="UD82" s="45"/>
      <c r="UE82" s="45"/>
    </row>
    <row r="83" spans="1:551" x14ac:dyDescent="0.2">
      <c r="A83" t="s">
        <v>97</v>
      </c>
      <c r="B83" s="44">
        <v>92.39</v>
      </c>
      <c r="C83" s="44">
        <v>739.12</v>
      </c>
      <c r="D83" s="45">
        <v>8</v>
      </c>
      <c r="E83" s="48">
        <v>613</v>
      </c>
      <c r="F83" s="44">
        <v>1</v>
      </c>
      <c r="G83" s="45">
        <f t="shared" si="24"/>
        <v>4904</v>
      </c>
      <c r="H83" s="45">
        <f t="shared" si="14"/>
        <v>3924.0836419614843</v>
      </c>
      <c r="I83" s="47">
        <v>4.0595784212929031E-2</v>
      </c>
      <c r="J83" s="45">
        <f t="shared" si="25"/>
        <v>159.30125276255308</v>
      </c>
      <c r="K83" s="44">
        <f t="shared" si="26"/>
        <v>19.912656595319135</v>
      </c>
      <c r="L83" s="44">
        <f t="shared" si="27"/>
        <v>72.477343404680866</v>
      </c>
      <c r="M83" s="44">
        <f t="shared" si="15"/>
        <v>10.364260106869363</v>
      </c>
      <c r="N83" s="44">
        <f t="shared" si="16"/>
        <v>102.75</v>
      </c>
      <c r="O83" s="45">
        <f t="shared" si="17"/>
        <v>822</v>
      </c>
      <c r="P83" s="45"/>
      <c r="Q83" s="44">
        <f t="shared" si="18"/>
        <v>9.4220546426085132</v>
      </c>
      <c r="R83" s="46">
        <f t="shared" si="23"/>
        <v>101.81</v>
      </c>
      <c r="S83" s="45">
        <f t="shared" si="19"/>
        <v>814.48</v>
      </c>
      <c r="T83" s="45"/>
      <c r="U83" s="44">
        <f t="shared" si="20"/>
        <v>0.54994850315055654</v>
      </c>
      <c r="V83" s="44">
        <f t="shared" si="21"/>
        <v>0.56410760401123861</v>
      </c>
      <c r="W83" s="44">
        <f t="shared" si="22"/>
        <v>102.37</v>
      </c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  <c r="IY83" s="45"/>
      <c r="IZ83" s="45"/>
      <c r="JA83" s="45"/>
      <c r="JB83" s="45"/>
      <c r="JC83" s="45"/>
      <c r="JD83" s="45"/>
      <c r="JE83" s="45"/>
      <c r="JF83" s="45"/>
      <c r="JG83" s="45"/>
      <c r="JH83" s="45"/>
      <c r="JI83" s="45"/>
      <c r="JJ83" s="45"/>
      <c r="JK83" s="45"/>
      <c r="JL83" s="45"/>
      <c r="JM83" s="45"/>
      <c r="JN83" s="45"/>
      <c r="JO83" s="45"/>
      <c r="JP83" s="45"/>
      <c r="JQ83" s="45"/>
      <c r="JR83" s="45"/>
      <c r="JS83" s="45"/>
      <c r="JT83" s="45"/>
      <c r="JU83" s="45"/>
      <c r="JV83" s="45"/>
      <c r="JW83" s="45"/>
      <c r="JX83" s="45"/>
      <c r="JY83" s="45"/>
      <c r="JZ83" s="45"/>
      <c r="KA83" s="45"/>
      <c r="KB83" s="45"/>
      <c r="KC83" s="45"/>
      <c r="KD83" s="45"/>
      <c r="KE83" s="45"/>
      <c r="KF83" s="45"/>
      <c r="KG83" s="45"/>
      <c r="KH83" s="45"/>
      <c r="KI83" s="45"/>
      <c r="KJ83" s="45"/>
      <c r="KK83" s="45"/>
      <c r="KL83" s="45"/>
      <c r="KM83" s="45"/>
      <c r="KN83" s="45"/>
      <c r="KO83" s="45"/>
      <c r="KP83" s="45"/>
      <c r="KQ83" s="45"/>
      <c r="KR83" s="45"/>
      <c r="KS83" s="45"/>
      <c r="KT83" s="45"/>
      <c r="KU83" s="45"/>
      <c r="KV83" s="45"/>
      <c r="KW83" s="45"/>
      <c r="KX83" s="45"/>
      <c r="KY83" s="45"/>
      <c r="KZ83" s="45"/>
      <c r="LA83" s="45"/>
      <c r="LB83" s="45"/>
      <c r="LC83" s="45"/>
      <c r="LD83" s="45"/>
      <c r="LE83" s="45"/>
      <c r="LF83" s="45"/>
      <c r="LG83" s="45"/>
      <c r="LH83" s="45"/>
      <c r="LI83" s="45"/>
      <c r="LJ83" s="45"/>
      <c r="LK83" s="45"/>
      <c r="LL83" s="45"/>
      <c r="LM83" s="45"/>
      <c r="LN83" s="45"/>
      <c r="LO83" s="45"/>
      <c r="LP83" s="45"/>
      <c r="LQ83" s="45"/>
      <c r="LR83" s="45"/>
      <c r="LS83" s="45"/>
      <c r="LT83" s="45"/>
      <c r="LU83" s="45"/>
      <c r="LV83" s="45"/>
      <c r="LW83" s="45"/>
      <c r="LX83" s="45"/>
      <c r="LY83" s="45"/>
      <c r="LZ83" s="45"/>
      <c r="MA83" s="45"/>
      <c r="MB83" s="45"/>
      <c r="MC83" s="45"/>
      <c r="MD83" s="45"/>
      <c r="ME83" s="45"/>
      <c r="MF83" s="45"/>
      <c r="MG83" s="45"/>
      <c r="MH83" s="45"/>
      <c r="MI83" s="45"/>
      <c r="MJ83" s="45"/>
      <c r="MK83" s="45"/>
      <c r="ML83" s="45"/>
      <c r="MM83" s="45"/>
      <c r="MN83" s="45"/>
      <c r="MO83" s="45"/>
      <c r="MP83" s="45"/>
      <c r="MQ83" s="45"/>
      <c r="MR83" s="45"/>
      <c r="MS83" s="45"/>
      <c r="MT83" s="45"/>
      <c r="MU83" s="45"/>
      <c r="MV83" s="45"/>
      <c r="MW83" s="45"/>
      <c r="MX83" s="45"/>
      <c r="MY83" s="45"/>
      <c r="MZ83" s="45"/>
      <c r="NA83" s="45"/>
      <c r="NB83" s="45"/>
      <c r="NC83" s="45"/>
      <c r="ND83" s="45"/>
      <c r="NE83" s="45"/>
      <c r="NF83" s="45"/>
      <c r="NG83" s="45"/>
      <c r="NH83" s="45"/>
      <c r="NI83" s="45"/>
      <c r="NJ83" s="45"/>
      <c r="NK83" s="45"/>
      <c r="NL83" s="45"/>
      <c r="NM83" s="45"/>
      <c r="NN83" s="45"/>
      <c r="NO83" s="45"/>
      <c r="NP83" s="45"/>
      <c r="NQ83" s="45"/>
      <c r="NR83" s="45"/>
      <c r="NS83" s="45"/>
      <c r="NT83" s="45"/>
      <c r="NU83" s="45"/>
      <c r="NV83" s="45"/>
      <c r="NW83" s="45"/>
      <c r="NX83" s="45"/>
      <c r="NY83" s="45"/>
      <c r="NZ83" s="45"/>
      <c r="OA83" s="45"/>
      <c r="OB83" s="45"/>
      <c r="OC83" s="45"/>
      <c r="OD83" s="45"/>
      <c r="OE83" s="45"/>
      <c r="OF83" s="45"/>
      <c r="OG83" s="45"/>
      <c r="OH83" s="45"/>
      <c r="OI83" s="45"/>
      <c r="OJ83" s="45"/>
      <c r="OK83" s="45"/>
      <c r="OL83" s="45"/>
      <c r="OM83" s="45"/>
      <c r="ON83" s="45"/>
      <c r="OO83" s="45"/>
      <c r="OP83" s="45"/>
      <c r="OQ83" s="45"/>
      <c r="OR83" s="45"/>
      <c r="OS83" s="45"/>
      <c r="OT83" s="45"/>
      <c r="OU83" s="45"/>
      <c r="OV83" s="45"/>
      <c r="OW83" s="45"/>
      <c r="OX83" s="45"/>
      <c r="OY83" s="45"/>
      <c r="OZ83" s="45"/>
      <c r="PA83" s="45"/>
      <c r="PB83" s="45"/>
      <c r="PC83" s="45"/>
      <c r="PD83" s="45"/>
      <c r="PE83" s="45"/>
      <c r="PF83" s="45"/>
      <c r="PG83" s="45"/>
      <c r="PH83" s="45"/>
      <c r="PI83" s="45"/>
      <c r="PJ83" s="45"/>
      <c r="PK83" s="45"/>
      <c r="PL83" s="45"/>
      <c r="PM83" s="45"/>
      <c r="PN83" s="45"/>
      <c r="PO83" s="45"/>
      <c r="PP83" s="45"/>
      <c r="PQ83" s="45"/>
      <c r="PR83" s="45"/>
      <c r="PS83" s="45"/>
      <c r="PT83" s="45"/>
      <c r="PU83" s="45"/>
      <c r="PV83" s="45"/>
      <c r="PW83" s="45"/>
      <c r="PX83" s="45"/>
      <c r="PY83" s="45"/>
      <c r="PZ83" s="45"/>
      <c r="QA83" s="45"/>
      <c r="QB83" s="45"/>
      <c r="QC83" s="45"/>
      <c r="QD83" s="45"/>
      <c r="QE83" s="45"/>
      <c r="QF83" s="45"/>
      <c r="QG83" s="45"/>
      <c r="QH83" s="45"/>
      <c r="QI83" s="45"/>
      <c r="QJ83" s="45"/>
      <c r="QK83" s="45"/>
      <c r="QL83" s="45"/>
      <c r="QM83" s="45"/>
      <c r="QN83" s="45"/>
      <c r="QO83" s="45"/>
      <c r="QP83" s="45"/>
      <c r="QQ83" s="45"/>
      <c r="QR83" s="45"/>
      <c r="QS83" s="45"/>
      <c r="QT83" s="45"/>
      <c r="QU83" s="45"/>
      <c r="QV83" s="45"/>
      <c r="QW83" s="45"/>
      <c r="QX83" s="45"/>
      <c r="QY83" s="45"/>
      <c r="QZ83" s="45"/>
      <c r="RA83" s="45"/>
      <c r="RB83" s="45"/>
      <c r="RC83" s="45"/>
      <c r="RD83" s="45"/>
      <c r="RE83" s="45"/>
      <c r="RF83" s="45"/>
      <c r="RG83" s="45"/>
      <c r="RH83" s="45"/>
      <c r="RI83" s="45"/>
      <c r="RJ83" s="45"/>
      <c r="RK83" s="45"/>
      <c r="RL83" s="45"/>
      <c r="RM83" s="45"/>
      <c r="RN83" s="45"/>
      <c r="RO83" s="45"/>
      <c r="RP83" s="45"/>
      <c r="RQ83" s="45"/>
      <c r="RR83" s="45"/>
      <c r="RS83" s="45"/>
      <c r="RT83" s="45"/>
      <c r="RU83" s="45"/>
      <c r="RV83" s="45"/>
      <c r="RW83" s="45"/>
      <c r="RX83" s="45"/>
      <c r="RY83" s="45"/>
      <c r="RZ83" s="45"/>
      <c r="SA83" s="45"/>
      <c r="SB83" s="45"/>
      <c r="SC83" s="45"/>
      <c r="SD83" s="45"/>
      <c r="SE83" s="45"/>
      <c r="SF83" s="45"/>
      <c r="SG83" s="45"/>
      <c r="SH83" s="45"/>
      <c r="SI83" s="45"/>
      <c r="SJ83" s="45"/>
      <c r="SK83" s="45"/>
      <c r="SL83" s="45"/>
      <c r="SM83" s="45"/>
      <c r="SN83" s="45"/>
      <c r="SO83" s="45"/>
      <c r="SP83" s="45"/>
      <c r="SQ83" s="45"/>
      <c r="SR83" s="45"/>
      <c r="SS83" s="45"/>
      <c r="ST83" s="45"/>
      <c r="SU83" s="45"/>
      <c r="SV83" s="45"/>
      <c r="SW83" s="45"/>
      <c r="SX83" s="45"/>
      <c r="SY83" s="45"/>
      <c r="SZ83" s="45"/>
      <c r="TA83" s="45"/>
      <c r="TB83" s="45"/>
      <c r="TC83" s="45"/>
      <c r="TD83" s="45"/>
      <c r="TE83" s="45"/>
      <c r="TF83" s="45"/>
      <c r="TG83" s="45"/>
      <c r="TH83" s="45"/>
      <c r="TI83" s="45"/>
      <c r="TJ83" s="45"/>
      <c r="TK83" s="45"/>
      <c r="TL83" s="45"/>
      <c r="TM83" s="45"/>
      <c r="TN83" s="45"/>
      <c r="TO83" s="45"/>
      <c r="TP83" s="45"/>
      <c r="TQ83" s="45"/>
      <c r="TR83" s="45"/>
      <c r="TS83" s="45"/>
      <c r="TT83" s="45"/>
      <c r="TU83" s="45"/>
      <c r="TV83" s="45"/>
      <c r="TW83" s="45"/>
      <c r="TX83" s="45"/>
      <c r="TY83" s="45"/>
      <c r="TZ83" s="45"/>
      <c r="UA83" s="45"/>
      <c r="UB83" s="45"/>
      <c r="UC83" s="45"/>
      <c r="UD83" s="45"/>
      <c r="UE83" s="45"/>
    </row>
    <row r="84" spans="1:551" x14ac:dyDescent="0.2">
      <c r="A84" t="s">
        <v>98</v>
      </c>
      <c r="B84" s="44">
        <v>50.88</v>
      </c>
      <c r="C84" s="44">
        <v>814.08</v>
      </c>
      <c r="D84" s="45">
        <v>16</v>
      </c>
      <c r="E84" s="48"/>
      <c r="F84" s="44"/>
      <c r="G84" s="45">
        <f t="shared" si="24"/>
        <v>0</v>
      </c>
      <c r="H84" s="45">
        <f t="shared" si="14"/>
        <v>0</v>
      </c>
      <c r="I84" s="47">
        <v>4.0595784212929031E-2</v>
      </c>
      <c r="J84" s="45">
        <f t="shared" si="25"/>
        <v>0</v>
      </c>
      <c r="K84" s="44">
        <f t="shared" si="26"/>
        <v>0</v>
      </c>
      <c r="L84" s="44">
        <f t="shared" si="27"/>
        <v>50.88</v>
      </c>
      <c r="M84" s="44">
        <f t="shared" si="15"/>
        <v>7.2758399999999996</v>
      </c>
      <c r="N84" s="44">
        <f t="shared" si="16"/>
        <v>58.16</v>
      </c>
      <c r="O84" s="45">
        <f t="shared" si="17"/>
        <v>930.56</v>
      </c>
      <c r="P84" s="45"/>
      <c r="Q84" s="44">
        <f t="shared" si="18"/>
        <v>6.6144000000000007</v>
      </c>
      <c r="R84" s="46">
        <f t="shared" si="23"/>
        <v>57.49</v>
      </c>
      <c r="S84" s="45">
        <f t="shared" si="19"/>
        <v>919.84</v>
      </c>
      <c r="T84" s="45"/>
      <c r="U84" s="44">
        <f t="shared" si="20"/>
        <v>0</v>
      </c>
      <c r="V84" s="44">
        <f t="shared" si="21"/>
        <v>0</v>
      </c>
      <c r="W84" s="44">
        <f t="shared" si="22"/>
        <v>57.49</v>
      </c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  <c r="IW84" s="45"/>
      <c r="IX84" s="45"/>
      <c r="IY84" s="45"/>
      <c r="IZ84" s="45"/>
      <c r="JA84" s="45"/>
      <c r="JB84" s="45"/>
      <c r="JC84" s="45"/>
      <c r="JD84" s="45"/>
      <c r="JE84" s="45"/>
      <c r="JF84" s="45"/>
      <c r="JG84" s="45"/>
      <c r="JH84" s="45"/>
      <c r="JI84" s="45"/>
      <c r="JJ84" s="45"/>
      <c r="JK84" s="45"/>
      <c r="JL84" s="45"/>
      <c r="JM84" s="45"/>
      <c r="JN84" s="45"/>
      <c r="JO84" s="45"/>
      <c r="JP84" s="45"/>
      <c r="JQ84" s="45"/>
      <c r="JR84" s="45"/>
      <c r="JS84" s="45"/>
      <c r="JT84" s="45"/>
      <c r="JU84" s="45"/>
      <c r="JV84" s="45"/>
      <c r="JW84" s="45"/>
      <c r="JX84" s="45"/>
      <c r="JY84" s="45"/>
      <c r="JZ84" s="45"/>
      <c r="KA84" s="45"/>
      <c r="KB84" s="45"/>
      <c r="KC84" s="45"/>
      <c r="KD84" s="45"/>
      <c r="KE84" s="45"/>
      <c r="KF84" s="45"/>
      <c r="KG84" s="45"/>
      <c r="KH84" s="45"/>
      <c r="KI84" s="45"/>
      <c r="KJ84" s="45"/>
      <c r="KK84" s="45"/>
      <c r="KL84" s="45"/>
      <c r="KM84" s="45"/>
      <c r="KN84" s="45"/>
      <c r="KO84" s="45"/>
      <c r="KP84" s="45"/>
      <c r="KQ84" s="45"/>
      <c r="KR84" s="45"/>
      <c r="KS84" s="45"/>
      <c r="KT84" s="45"/>
      <c r="KU84" s="45"/>
      <c r="KV84" s="45"/>
      <c r="KW84" s="45"/>
      <c r="KX84" s="45"/>
      <c r="KY84" s="45"/>
      <c r="KZ84" s="45"/>
      <c r="LA84" s="45"/>
      <c r="LB84" s="45"/>
      <c r="LC84" s="45"/>
      <c r="LD84" s="45"/>
      <c r="LE84" s="45"/>
      <c r="LF84" s="45"/>
      <c r="LG84" s="45"/>
      <c r="LH84" s="45"/>
      <c r="LI84" s="45"/>
      <c r="LJ84" s="45"/>
      <c r="LK84" s="45"/>
      <c r="LL84" s="45"/>
      <c r="LM84" s="45"/>
      <c r="LN84" s="45"/>
      <c r="LO84" s="45"/>
      <c r="LP84" s="45"/>
      <c r="LQ84" s="45"/>
      <c r="LR84" s="45"/>
      <c r="LS84" s="45"/>
      <c r="LT84" s="45"/>
      <c r="LU84" s="45"/>
      <c r="LV84" s="45"/>
      <c r="LW84" s="45"/>
      <c r="LX84" s="45"/>
      <c r="LY84" s="45"/>
      <c r="LZ84" s="45"/>
      <c r="MA84" s="45"/>
      <c r="MB84" s="45"/>
      <c r="MC84" s="45"/>
      <c r="MD84" s="45"/>
      <c r="ME84" s="45"/>
      <c r="MF84" s="45"/>
      <c r="MG84" s="45"/>
      <c r="MH84" s="45"/>
      <c r="MI84" s="45"/>
      <c r="MJ84" s="45"/>
      <c r="MK84" s="45"/>
      <c r="ML84" s="45"/>
      <c r="MM84" s="45"/>
      <c r="MN84" s="45"/>
      <c r="MO84" s="45"/>
      <c r="MP84" s="45"/>
      <c r="MQ84" s="45"/>
      <c r="MR84" s="45"/>
      <c r="MS84" s="45"/>
      <c r="MT84" s="45"/>
      <c r="MU84" s="45"/>
      <c r="MV84" s="45"/>
      <c r="MW84" s="45"/>
      <c r="MX84" s="45"/>
      <c r="MY84" s="45"/>
      <c r="MZ84" s="45"/>
      <c r="NA84" s="45"/>
      <c r="NB84" s="45"/>
      <c r="NC84" s="45"/>
      <c r="ND84" s="45"/>
      <c r="NE84" s="45"/>
      <c r="NF84" s="45"/>
      <c r="NG84" s="45"/>
      <c r="NH84" s="45"/>
      <c r="NI84" s="45"/>
      <c r="NJ84" s="45"/>
      <c r="NK84" s="45"/>
      <c r="NL84" s="45"/>
      <c r="NM84" s="45"/>
      <c r="NN84" s="45"/>
      <c r="NO84" s="45"/>
      <c r="NP84" s="45"/>
      <c r="NQ84" s="45"/>
      <c r="NR84" s="45"/>
      <c r="NS84" s="45"/>
      <c r="NT84" s="45"/>
      <c r="NU84" s="45"/>
      <c r="NV84" s="45"/>
      <c r="NW84" s="45"/>
      <c r="NX84" s="45"/>
      <c r="NY84" s="45"/>
      <c r="NZ84" s="45"/>
      <c r="OA84" s="45"/>
      <c r="OB84" s="45"/>
      <c r="OC84" s="45"/>
      <c r="OD84" s="45"/>
      <c r="OE84" s="45"/>
      <c r="OF84" s="45"/>
      <c r="OG84" s="45"/>
      <c r="OH84" s="45"/>
      <c r="OI84" s="45"/>
      <c r="OJ84" s="45"/>
      <c r="OK84" s="45"/>
      <c r="OL84" s="45"/>
      <c r="OM84" s="45"/>
      <c r="ON84" s="45"/>
      <c r="OO84" s="45"/>
      <c r="OP84" s="45"/>
      <c r="OQ84" s="45"/>
      <c r="OR84" s="45"/>
      <c r="OS84" s="45"/>
      <c r="OT84" s="45"/>
      <c r="OU84" s="45"/>
      <c r="OV84" s="45"/>
      <c r="OW84" s="45"/>
      <c r="OX84" s="45"/>
      <c r="OY84" s="45"/>
      <c r="OZ84" s="45"/>
      <c r="PA84" s="45"/>
      <c r="PB84" s="45"/>
      <c r="PC84" s="45"/>
      <c r="PD84" s="45"/>
      <c r="PE84" s="45"/>
      <c r="PF84" s="45"/>
      <c r="PG84" s="45"/>
      <c r="PH84" s="45"/>
      <c r="PI84" s="45"/>
      <c r="PJ84" s="45"/>
      <c r="PK84" s="45"/>
      <c r="PL84" s="45"/>
      <c r="PM84" s="45"/>
      <c r="PN84" s="45"/>
      <c r="PO84" s="45"/>
      <c r="PP84" s="45"/>
      <c r="PQ84" s="45"/>
      <c r="PR84" s="45"/>
      <c r="PS84" s="45"/>
      <c r="PT84" s="45"/>
      <c r="PU84" s="45"/>
      <c r="PV84" s="45"/>
      <c r="PW84" s="45"/>
      <c r="PX84" s="45"/>
      <c r="PY84" s="45"/>
      <c r="PZ84" s="45"/>
      <c r="QA84" s="45"/>
      <c r="QB84" s="45"/>
      <c r="QC84" s="45"/>
      <c r="QD84" s="45"/>
      <c r="QE84" s="45"/>
      <c r="QF84" s="45"/>
      <c r="QG84" s="45"/>
      <c r="QH84" s="45"/>
      <c r="QI84" s="45"/>
      <c r="QJ84" s="45"/>
      <c r="QK84" s="45"/>
      <c r="QL84" s="45"/>
      <c r="QM84" s="45"/>
      <c r="QN84" s="45"/>
      <c r="QO84" s="45"/>
      <c r="QP84" s="45"/>
      <c r="QQ84" s="45"/>
      <c r="QR84" s="45"/>
      <c r="QS84" s="45"/>
      <c r="QT84" s="45"/>
      <c r="QU84" s="45"/>
      <c r="QV84" s="45"/>
      <c r="QW84" s="45"/>
      <c r="QX84" s="45"/>
      <c r="QY84" s="45"/>
      <c r="QZ84" s="45"/>
      <c r="RA84" s="45"/>
      <c r="RB84" s="45"/>
      <c r="RC84" s="45"/>
      <c r="RD84" s="45"/>
      <c r="RE84" s="45"/>
      <c r="RF84" s="45"/>
      <c r="RG84" s="45"/>
      <c r="RH84" s="45"/>
      <c r="RI84" s="45"/>
      <c r="RJ84" s="45"/>
      <c r="RK84" s="45"/>
      <c r="RL84" s="45"/>
      <c r="RM84" s="45"/>
      <c r="RN84" s="45"/>
      <c r="RO84" s="45"/>
      <c r="RP84" s="45"/>
      <c r="RQ84" s="45"/>
      <c r="RR84" s="45"/>
      <c r="RS84" s="45"/>
      <c r="RT84" s="45"/>
      <c r="RU84" s="45"/>
      <c r="RV84" s="45"/>
      <c r="RW84" s="45"/>
      <c r="RX84" s="45"/>
      <c r="RY84" s="45"/>
      <c r="RZ84" s="45"/>
      <c r="SA84" s="45"/>
      <c r="SB84" s="45"/>
      <c r="SC84" s="45"/>
      <c r="SD84" s="45"/>
      <c r="SE84" s="45"/>
      <c r="SF84" s="45"/>
      <c r="SG84" s="45"/>
      <c r="SH84" s="45"/>
      <c r="SI84" s="45"/>
      <c r="SJ84" s="45"/>
      <c r="SK84" s="45"/>
      <c r="SL84" s="45"/>
      <c r="SM84" s="45"/>
      <c r="SN84" s="45"/>
      <c r="SO84" s="45"/>
      <c r="SP84" s="45"/>
      <c r="SQ84" s="45"/>
      <c r="SR84" s="45"/>
      <c r="SS84" s="45"/>
      <c r="ST84" s="45"/>
      <c r="SU84" s="45"/>
      <c r="SV84" s="45"/>
      <c r="SW84" s="45"/>
      <c r="SX84" s="45"/>
      <c r="SY84" s="45"/>
      <c r="SZ84" s="45"/>
      <c r="TA84" s="45"/>
      <c r="TB84" s="45"/>
      <c r="TC84" s="45"/>
      <c r="TD84" s="45"/>
      <c r="TE84" s="45"/>
      <c r="TF84" s="45"/>
      <c r="TG84" s="45"/>
      <c r="TH84" s="45"/>
      <c r="TI84" s="45"/>
      <c r="TJ84" s="45"/>
      <c r="TK84" s="45"/>
      <c r="TL84" s="45"/>
      <c r="TM84" s="45"/>
      <c r="TN84" s="45"/>
      <c r="TO84" s="45"/>
      <c r="TP84" s="45"/>
      <c r="TQ84" s="45"/>
      <c r="TR84" s="45"/>
      <c r="TS84" s="45"/>
      <c r="TT84" s="45"/>
      <c r="TU84" s="45"/>
      <c r="TV84" s="45"/>
      <c r="TW84" s="45"/>
      <c r="TX84" s="45"/>
      <c r="TY84" s="45"/>
      <c r="TZ84" s="45"/>
      <c r="UA84" s="45"/>
      <c r="UB84" s="45"/>
      <c r="UC84" s="45"/>
      <c r="UD84" s="45"/>
      <c r="UE84" s="45"/>
    </row>
    <row r="85" spans="1:551" x14ac:dyDescent="0.2">
      <c r="A85" t="s">
        <v>99</v>
      </c>
      <c r="B85" s="44">
        <v>79.260000000000005</v>
      </c>
      <c r="C85" s="44">
        <v>2536.3200000000015</v>
      </c>
      <c r="D85" s="45">
        <v>32</v>
      </c>
      <c r="E85" s="48">
        <v>613</v>
      </c>
      <c r="F85" s="44">
        <v>1</v>
      </c>
      <c r="G85" s="45">
        <f t="shared" si="24"/>
        <v>19616</v>
      </c>
      <c r="H85" s="45">
        <f t="shared" si="14"/>
        <v>15696.334567845937</v>
      </c>
      <c r="I85" s="47">
        <v>4.0595784212929031E-2</v>
      </c>
      <c r="J85" s="45">
        <f t="shared" si="25"/>
        <v>637.20501105021231</v>
      </c>
      <c r="K85" s="44">
        <f t="shared" si="26"/>
        <v>19.912656595319135</v>
      </c>
      <c r="L85" s="44">
        <f t="shared" si="27"/>
        <v>59.347343404680871</v>
      </c>
      <c r="M85" s="44">
        <f t="shared" si="15"/>
        <v>8.4866701068693633</v>
      </c>
      <c r="N85" s="44">
        <f t="shared" si="16"/>
        <v>87.75</v>
      </c>
      <c r="O85" s="45">
        <f t="shared" si="17"/>
        <v>2808</v>
      </c>
      <c r="P85" s="45"/>
      <c r="Q85" s="44">
        <f t="shared" si="18"/>
        <v>7.7151546426085131</v>
      </c>
      <c r="R85" s="46">
        <f t="shared" si="23"/>
        <v>86.98</v>
      </c>
      <c r="S85" s="45">
        <f t="shared" si="19"/>
        <v>2783.36</v>
      </c>
      <c r="T85" s="45"/>
      <c r="U85" s="44">
        <f t="shared" si="20"/>
        <v>0.54994850315055654</v>
      </c>
      <c r="V85" s="44">
        <f t="shared" si="21"/>
        <v>0.56410760401123861</v>
      </c>
      <c r="W85" s="44">
        <f t="shared" si="22"/>
        <v>87.54</v>
      </c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  <c r="IY85" s="45"/>
      <c r="IZ85" s="45"/>
      <c r="JA85" s="45"/>
      <c r="JB85" s="45"/>
      <c r="JC85" s="45"/>
      <c r="JD85" s="45"/>
      <c r="JE85" s="45"/>
      <c r="JF85" s="45"/>
      <c r="JG85" s="45"/>
      <c r="JH85" s="45"/>
      <c r="JI85" s="45"/>
      <c r="JJ85" s="45"/>
      <c r="JK85" s="45"/>
      <c r="JL85" s="45"/>
      <c r="JM85" s="45"/>
      <c r="JN85" s="45"/>
      <c r="JO85" s="45"/>
      <c r="JP85" s="45"/>
      <c r="JQ85" s="45"/>
      <c r="JR85" s="45"/>
      <c r="JS85" s="45"/>
      <c r="JT85" s="45"/>
      <c r="JU85" s="45"/>
      <c r="JV85" s="45"/>
      <c r="JW85" s="45"/>
      <c r="JX85" s="45"/>
      <c r="JY85" s="45"/>
      <c r="JZ85" s="45"/>
      <c r="KA85" s="45"/>
      <c r="KB85" s="45"/>
      <c r="KC85" s="45"/>
      <c r="KD85" s="45"/>
      <c r="KE85" s="45"/>
      <c r="KF85" s="45"/>
      <c r="KG85" s="45"/>
      <c r="KH85" s="45"/>
      <c r="KI85" s="45"/>
      <c r="KJ85" s="45"/>
      <c r="KK85" s="45"/>
      <c r="KL85" s="45"/>
      <c r="KM85" s="45"/>
      <c r="KN85" s="45"/>
      <c r="KO85" s="45"/>
      <c r="KP85" s="45"/>
      <c r="KQ85" s="45"/>
      <c r="KR85" s="45"/>
      <c r="KS85" s="45"/>
      <c r="KT85" s="45"/>
      <c r="KU85" s="45"/>
      <c r="KV85" s="45"/>
      <c r="KW85" s="45"/>
      <c r="KX85" s="45"/>
      <c r="KY85" s="45"/>
      <c r="KZ85" s="45"/>
      <c r="LA85" s="45"/>
      <c r="LB85" s="45"/>
      <c r="LC85" s="45"/>
      <c r="LD85" s="45"/>
      <c r="LE85" s="45"/>
      <c r="LF85" s="45"/>
      <c r="LG85" s="45"/>
      <c r="LH85" s="45"/>
      <c r="LI85" s="45"/>
      <c r="LJ85" s="45"/>
      <c r="LK85" s="45"/>
      <c r="LL85" s="45"/>
      <c r="LM85" s="45"/>
      <c r="LN85" s="45"/>
      <c r="LO85" s="45"/>
      <c r="LP85" s="45"/>
      <c r="LQ85" s="45"/>
      <c r="LR85" s="45"/>
      <c r="LS85" s="45"/>
      <c r="LT85" s="45"/>
      <c r="LU85" s="45"/>
      <c r="LV85" s="45"/>
      <c r="LW85" s="45"/>
      <c r="LX85" s="45"/>
      <c r="LY85" s="45"/>
      <c r="LZ85" s="45"/>
      <c r="MA85" s="45"/>
      <c r="MB85" s="45"/>
      <c r="MC85" s="45"/>
      <c r="MD85" s="45"/>
      <c r="ME85" s="45"/>
      <c r="MF85" s="45"/>
      <c r="MG85" s="45"/>
      <c r="MH85" s="45"/>
      <c r="MI85" s="45"/>
      <c r="MJ85" s="45"/>
      <c r="MK85" s="45"/>
      <c r="ML85" s="45"/>
      <c r="MM85" s="45"/>
      <c r="MN85" s="45"/>
      <c r="MO85" s="45"/>
      <c r="MP85" s="45"/>
      <c r="MQ85" s="45"/>
      <c r="MR85" s="45"/>
      <c r="MS85" s="45"/>
      <c r="MT85" s="45"/>
      <c r="MU85" s="45"/>
      <c r="MV85" s="45"/>
      <c r="MW85" s="45"/>
      <c r="MX85" s="45"/>
      <c r="MY85" s="45"/>
      <c r="MZ85" s="45"/>
      <c r="NA85" s="45"/>
      <c r="NB85" s="45"/>
      <c r="NC85" s="45"/>
      <c r="ND85" s="45"/>
      <c r="NE85" s="45"/>
      <c r="NF85" s="45"/>
      <c r="NG85" s="45"/>
      <c r="NH85" s="45"/>
      <c r="NI85" s="45"/>
      <c r="NJ85" s="45"/>
      <c r="NK85" s="45"/>
      <c r="NL85" s="45"/>
      <c r="NM85" s="45"/>
      <c r="NN85" s="45"/>
      <c r="NO85" s="45"/>
      <c r="NP85" s="45"/>
      <c r="NQ85" s="45"/>
      <c r="NR85" s="45"/>
      <c r="NS85" s="45"/>
      <c r="NT85" s="45"/>
      <c r="NU85" s="45"/>
      <c r="NV85" s="45"/>
      <c r="NW85" s="45"/>
      <c r="NX85" s="45"/>
      <c r="NY85" s="45"/>
      <c r="NZ85" s="45"/>
      <c r="OA85" s="45"/>
      <c r="OB85" s="45"/>
      <c r="OC85" s="45"/>
      <c r="OD85" s="45"/>
      <c r="OE85" s="45"/>
      <c r="OF85" s="45"/>
      <c r="OG85" s="45"/>
      <c r="OH85" s="45"/>
      <c r="OI85" s="45"/>
      <c r="OJ85" s="45"/>
      <c r="OK85" s="45"/>
      <c r="OL85" s="45"/>
      <c r="OM85" s="45"/>
      <c r="ON85" s="45"/>
      <c r="OO85" s="45"/>
      <c r="OP85" s="45"/>
      <c r="OQ85" s="45"/>
      <c r="OR85" s="45"/>
      <c r="OS85" s="45"/>
      <c r="OT85" s="45"/>
      <c r="OU85" s="45"/>
      <c r="OV85" s="45"/>
      <c r="OW85" s="45"/>
      <c r="OX85" s="45"/>
      <c r="OY85" s="45"/>
      <c r="OZ85" s="45"/>
      <c r="PA85" s="45"/>
      <c r="PB85" s="45"/>
      <c r="PC85" s="45"/>
      <c r="PD85" s="45"/>
      <c r="PE85" s="45"/>
      <c r="PF85" s="45"/>
      <c r="PG85" s="45"/>
      <c r="PH85" s="45"/>
      <c r="PI85" s="45"/>
      <c r="PJ85" s="45"/>
      <c r="PK85" s="45"/>
      <c r="PL85" s="45"/>
      <c r="PM85" s="45"/>
      <c r="PN85" s="45"/>
      <c r="PO85" s="45"/>
      <c r="PP85" s="45"/>
      <c r="PQ85" s="45"/>
      <c r="PR85" s="45"/>
      <c r="PS85" s="45"/>
      <c r="PT85" s="45"/>
      <c r="PU85" s="45"/>
      <c r="PV85" s="45"/>
      <c r="PW85" s="45"/>
      <c r="PX85" s="45"/>
      <c r="PY85" s="45"/>
      <c r="PZ85" s="45"/>
      <c r="QA85" s="45"/>
      <c r="QB85" s="45"/>
      <c r="QC85" s="45"/>
      <c r="QD85" s="45"/>
      <c r="QE85" s="45"/>
      <c r="QF85" s="45"/>
      <c r="QG85" s="45"/>
      <c r="QH85" s="45"/>
      <c r="QI85" s="45"/>
      <c r="QJ85" s="45"/>
      <c r="QK85" s="45"/>
      <c r="QL85" s="45"/>
      <c r="QM85" s="45"/>
      <c r="QN85" s="45"/>
      <c r="QO85" s="45"/>
      <c r="QP85" s="45"/>
      <c r="QQ85" s="45"/>
      <c r="QR85" s="45"/>
      <c r="QS85" s="45"/>
      <c r="QT85" s="45"/>
      <c r="QU85" s="45"/>
      <c r="QV85" s="45"/>
      <c r="QW85" s="45"/>
      <c r="QX85" s="45"/>
      <c r="QY85" s="45"/>
      <c r="QZ85" s="45"/>
      <c r="RA85" s="45"/>
      <c r="RB85" s="45"/>
      <c r="RC85" s="45"/>
      <c r="RD85" s="45"/>
      <c r="RE85" s="45"/>
      <c r="RF85" s="45"/>
      <c r="RG85" s="45"/>
      <c r="RH85" s="45"/>
      <c r="RI85" s="45"/>
      <c r="RJ85" s="45"/>
      <c r="RK85" s="45"/>
      <c r="RL85" s="45"/>
      <c r="RM85" s="45"/>
      <c r="RN85" s="45"/>
      <c r="RO85" s="45"/>
      <c r="RP85" s="45"/>
      <c r="RQ85" s="45"/>
      <c r="RR85" s="45"/>
      <c r="RS85" s="45"/>
      <c r="RT85" s="45"/>
      <c r="RU85" s="45"/>
      <c r="RV85" s="45"/>
      <c r="RW85" s="45"/>
      <c r="RX85" s="45"/>
      <c r="RY85" s="45"/>
      <c r="RZ85" s="45"/>
      <c r="SA85" s="45"/>
      <c r="SB85" s="45"/>
      <c r="SC85" s="45"/>
      <c r="SD85" s="45"/>
      <c r="SE85" s="45"/>
      <c r="SF85" s="45"/>
      <c r="SG85" s="45"/>
      <c r="SH85" s="45"/>
      <c r="SI85" s="45"/>
      <c r="SJ85" s="45"/>
      <c r="SK85" s="45"/>
      <c r="SL85" s="45"/>
      <c r="SM85" s="45"/>
      <c r="SN85" s="45"/>
      <c r="SO85" s="45"/>
      <c r="SP85" s="45"/>
      <c r="SQ85" s="45"/>
      <c r="SR85" s="45"/>
      <c r="SS85" s="45"/>
      <c r="ST85" s="45"/>
      <c r="SU85" s="45"/>
      <c r="SV85" s="45"/>
      <c r="SW85" s="45"/>
      <c r="SX85" s="45"/>
      <c r="SY85" s="45"/>
      <c r="SZ85" s="45"/>
      <c r="TA85" s="45"/>
      <c r="TB85" s="45"/>
      <c r="TC85" s="45"/>
      <c r="TD85" s="45"/>
      <c r="TE85" s="45"/>
      <c r="TF85" s="45"/>
      <c r="TG85" s="45"/>
      <c r="TH85" s="45"/>
      <c r="TI85" s="45"/>
      <c r="TJ85" s="45"/>
      <c r="TK85" s="45"/>
      <c r="TL85" s="45"/>
      <c r="TM85" s="45"/>
      <c r="TN85" s="45"/>
      <c r="TO85" s="45"/>
      <c r="TP85" s="45"/>
      <c r="TQ85" s="45"/>
      <c r="TR85" s="45"/>
      <c r="TS85" s="45"/>
      <c r="TT85" s="45"/>
      <c r="TU85" s="45"/>
      <c r="TV85" s="45"/>
      <c r="TW85" s="45"/>
      <c r="TX85" s="45"/>
      <c r="TY85" s="45"/>
      <c r="TZ85" s="45"/>
      <c r="UA85" s="45"/>
      <c r="UB85" s="45"/>
      <c r="UC85" s="45"/>
      <c r="UD85" s="45"/>
      <c r="UE85" s="45"/>
    </row>
    <row r="86" spans="1:551" x14ac:dyDescent="0.2">
      <c r="A86" s="49" t="s">
        <v>100</v>
      </c>
      <c r="B86" s="50">
        <v>2.78</v>
      </c>
      <c r="C86" s="50">
        <v>2326.9500000000003</v>
      </c>
      <c r="D86" s="52">
        <v>837.03237410071949</v>
      </c>
      <c r="E86" s="51"/>
      <c r="F86" s="50"/>
      <c r="G86" s="52">
        <f t="shared" si="24"/>
        <v>0</v>
      </c>
      <c r="H86" s="52">
        <f t="shared" si="14"/>
        <v>0</v>
      </c>
      <c r="I86" s="53">
        <v>4.0595784212929031E-2</v>
      </c>
      <c r="J86" s="52">
        <f t="shared" si="25"/>
        <v>0</v>
      </c>
      <c r="K86" s="50">
        <f t="shared" si="26"/>
        <v>0</v>
      </c>
      <c r="L86" s="50">
        <f t="shared" si="27"/>
        <v>2.78</v>
      </c>
      <c r="M86" s="50">
        <f t="shared" si="15"/>
        <v>0.39753999999999995</v>
      </c>
      <c r="N86" s="50">
        <f t="shared" si="16"/>
        <v>3.18</v>
      </c>
      <c r="O86" s="52">
        <f t="shared" si="17"/>
        <v>2661.7629496402883</v>
      </c>
      <c r="P86" s="52"/>
      <c r="Q86" s="44">
        <f t="shared" si="18"/>
        <v>0.3614</v>
      </c>
      <c r="R86" s="46">
        <f t="shared" si="23"/>
        <v>3.14</v>
      </c>
      <c r="S86" s="45">
        <f t="shared" si="19"/>
        <v>2628.2816546762592</v>
      </c>
      <c r="T86" s="54"/>
      <c r="U86" s="44">
        <f t="shared" si="20"/>
        <v>0</v>
      </c>
      <c r="V86" s="44">
        <f t="shared" si="21"/>
        <v>0</v>
      </c>
      <c r="W86" s="44">
        <f t="shared" si="22"/>
        <v>3.14</v>
      </c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  <c r="IW86" s="45"/>
      <c r="IX86" s="45"/>
      <c r="IY86" s="45"/>
      <c r="IZ86" s="45"/>
      <c r="JA86" s="45"/>
      <c r="JB86" s="45"/>
      <c r="JC86" s="45"/>
      <c r="JD86" s="45"/>
      <c r="JE86" s="45"/>
      <c r="JF86" s="45"/>
      <c r="JG86" s="45"/>
      <c r="JH86" s="45"/>
      <c r="JI86" s="45"/>
      <c r="JJ86" s="45"/>
      <c r="JK86" s="45"/>
      <c r="JL86" s="45"/>
      <c r="JM86" s="45"/>
      <c r="JN86" s="45"/>
      <c r="JO86" s="45"/>
      <c r="JP86" s="45"/>
      <c r="JQ86" s="45"/>
      <c r="JR86" s="45"/>
      <c r="JS86" s="45"/>
      <c r="JT86" s="45"/>
      <c r="JU86" s="45"/>
      <c r="JV86" s="45"/>
      <c r="JW86" s="45"/>
      <c r="JX86" s="45"/>
      <c r="JY86" s="45"/>
      <c r="JZ86" s="45"/>
      <c r="KA86" s="45"/>
      <c r="KB86" s="45"/>
      <c r="KC86" s="45"/>
      <c r="KD86" s="45"/>
      <c r="KE86" s="45"/>
      <c r="KF86" s="45"/>
      <c r="KG86" s="45"/>
      <c r="KH86" s="45"/>
      <c r="KI86" s="45"/>
      <c r="KJ86" s="45"/>
      <c r="KK86" s="45"/>
      <c r="KL86" s="45"/>
      <c r="KM86" s="45"/>
      <c r="KN86" s="45"/>
      <c r="KO86" s="45"/>
      <c r="KP86" s="45"/>
      <c r="KQ86" s="45"/>
      <c r="KR86" s="45"/>
      <c r="KS86" s="45"/>
      <c r="KT86" s="45"/>
      <c r="KU86" s="45"/>
      <c r="KV86" s="45"/>
      <c r="KW86" s="45"/>
      <c r="KX86" s="45"/>
      <c r="KY86" s="45"/>
      <c r="KZ86" s="45"/>
      <c r="LA86" s="45"/>
      <c r="LB86" s="45"/>
      <c r="LC86" s="45"/>
      <c r="LD86" s="45"/>
      <c r="LE86" s="45"/>
      <c r="LF86" s="45"/>
      <c r="LG86" s="45"/>
      <c r="LH86" s="45"/>
      <c r="LI86" s="45"/>
      <c r="LJ86" s="45"/>
      <c r="LK86" s="45"/>
      <c r="LL86" s="45"/>
      <c r="LM86" s="45"/>
      <c r="LN86" s="45"/>
      <c r="LO86" s="45"/>
      <c r="LP86" s="45"/>
      <c r="LQ86" s="45"/>
      <c r="LR86" s="45"/>
      <c r="LS86" s="45"/>
      <c r="LT86" s="45"/>
      <c r="LU86" s="45"/>
      <c r="LV86" s="45"/>
      <c r="LW86" s="45"/>
      <c r="LX86" s="45"/>
      <c r="LY86" s="45"/>
      <c r="LZ86" s="45"/>
      <c r="MA86" s="45"/>
      <c r="MB86" s="45"/>
      <c r="MC86" s="45"/>
      <c r="MD86" s="45"/>
      <c r="ME86" s="45"/>
      <c r="MF86" s="45"/>
      <c r="MG86" s="45"/>
      <c r="MH86" s="45"/>
      <c r="MI86" s="45"/>
      <c r="MJ86" s="45"/>
      <c r="MK86" s="45"/>
      <c r="ML86" s="45"/>
      <c r="MM86" s="45"/>
      <c r="MN86" s="45"/>
      <c r="MO86" s="45"/>
      <c r="MP86" s="45"/>
      <c r="MQ86" s="45"/>
      <c r="MR86" s="45"/>
      <c r="MS86" s="45"/>
      <c r="MT86" s="45"/>
      <c r="MU86" s="45"/>
      <c r="MV86" s="45"/>
      <c r="MW86" s="45"/>
      <c r="MX86" s="45"/>
      <c r="MY86" s="45"/>
      <c r="MZ86" s="45"/>
      <c r="NA86" s="45"/>
      <c r="NB86" s="45"/>
      <c r="NC86" s="45"/>
      <c r="ND86" s="45"/>
      <c r="NE86" s="45"/>
      <c r="NF86" s="45"/>
      <c r="NG86" s="45"/>
      <c r="NH86" s="45"/>
      <c r="NI86" s="45"/>
      <c r="NJ86" s="45"/>
      <c r="NK86" s="45"/>
      <c r="NL86" s="45"/>
      <c r="NM86" s="45"/>
      <c r="NN86" s="45"/>
      <c r="NO86" s="45"/>
      <c r="NP86" s="45"/>
      <c r="NQ86" s="45"/>
      <c r="NR86" s="45"/>
      <c r="NS86" s="45"/>
      <c r="NT86" s="45"/>
      <c r="NU86" s="45"/>
      <c r="NV86" s="45"/>
      <c r="NW86" s="45"/>
      <c r="NX86" s="45"/>
      <c r="NY86" s="45"/>
      <c r="NZ86" s="45"/>
      <c r="OA86" s="45"/>
      <c r="OB86" s="45"/>
      <c r="OC86" s="45"/>
      <c r="OD86" s="45"/>
      <c r="OE86" s="45"/>
      <c r="OF86" s="45"/>
      <c r="OG86" s="45"/>
      <c r="OH86" s="45"/>
      <c r="OI86" s="45"/>
      <c r="OJ86" s="45"/>
      <c r="OK86" s="45"/>
      <c r="OL86" s="45"/>
      <c r="OM86" s="45"/>
      <c r="ON86" s="45"/>
      <c r="OO86" s="45"/>
      <c r="OP86" s="45"/>
      <c r="OQ86" s="45"/>
      <c r="OR86" s="45"/>
      <c r="OS86" s="45"/>
      <c r="OT86" s="45"/>
      <c r="OU86" s="45"/>
      <c r="OV86" s="45"/>
      <c r="OW86" s="45"/>
      <c r="OX86" s="45"/>
      <c r="OY86" s="45"/>
      <c r="OZ86" s="45"/>
      <c r="PA86" s="45"/>
      <c r="PB86" s="45"/>
      <c r="PC86" s="45"/>
      <c r="PD86" s="45"/>
      <c r="PE86" s="45"/>
      <c r="PF86" s="45"/>
      <c r="PG86" s="45"/>
      <c r="PH86" s="45"/>
      <c r="PI86" s="45"/>
      <c r="PJ86" s="45"/>
      <c r="PK86" s="45"/>
      <c r="PL86" s="45"/>
      <c r="PM86" s="45"/>
      <c r="PN86" s="45"/>
      <c r="PO86" s="45"/>
      <c r="PP86" s="45"/>
      <c r="PQ86" s="45"/>
      <c r="PR86" s="45"/>
      <c r="PS86" s="45"/>
      <c r="PT86" s="45"/>
      <c r="PU86" s="45"/>
      <c r="PV86" s="45"/>
      <c r="PW86" s="45"/>
      <c r="PX86" s="45"/>
      <c r="PY86" s="45"/>
      <c r="PZ86" s="45"/>
      <c r="QA86" s="45"/>
      <c r="QB86" s="45"/>
      <c r="QC86" s="45"/>
      <c r="QD86" s="45"/>
      <c r="QE86" s="45"/>
      <c r="QF86" s="45"/>
      <c r="QG86" s="45"/>
      <c r="QH86" s="45"/>
      <c r="QI86" s="45"/>
      <c r="QJ86" s="45"/>
      <c r="QK86" s="45"/>
      <c r="QL86" s="45"/>
      <c r="QM86" s="45"/>
      <c r="QN86" s="45"/>
      <c r="QO86" s="45"/>
      <c r="QP86" s="45"/>
      <c r="QQ86" s="45"/>
      <c r="QR86" s="45"/>
      <c r="QS86" s="45"/>
      <c r="QT86" s="45"/>
      <c r="QU86" s="45"/>
      <c r="QV86" s="45"/>
      <c r="QW86" s="45"/>
      <c r="QX86" s="45"/>
      <c r="QY86" s="45"/>
      <c r="QZ86" s="45"/>
      <c r="RA86" s="45"/>
      <c r="RB86" s="45"/>
      <c r="RC86" s="45"/>
      <c r="RD86" s="45"/>
      <c r="RE86" s="45"/>
      <c r="RF86" s="45"/>
      <c r="RG86" s="45"/>
      <c r="RH86" s="45"/>
      <c r="RI86" s="45"/>
      <c r="RJ86" s="45"/>
      <c r="RK86" s="45"/>
      <c r="RL86" s="45"/>
      <c r="RM86" s="45"/>
      <c r="RN86" s="45"/>
      <c r="RO86" s="45"/>
      <c r="RP86" s="45"/>
      <c r="RQ86" s="45"/>
      <c r="RR86" s="45"/>
      <c r="RS86" s="45"/>
      <c r="RT86" s="45"/>
      <c r="RU86" s="45"/>
      <c r="RV86" s="45"/>
      <c r="RW86" s="45"/>
      <c r="RX86" s="45"/>
      <c r="RY86" s="45"/>
      <c r="RZ86" s="45"/>
      <c r="SA86" s="45"/>
      <c r="SB86" s="45"/>
      <c r="SC86" s="45"/>
      <c r="SD86" s="45"/>
      <c r="SE86" s="45"/>
      <c r="SF86" s="45"/>
      <c r="SG86" s="45"/>
      <c r="SH86" s="45"/>
      <c r="SI86" s="45"/>
      <c r="SJ86" s="45"/>
      <c r="SK86" s="45"/>
      <c r="SL86" s="45"/>
      <c r="SM86" s="45"/>
      <c r="SN86" s="45"/>
      <c r="SO86" s="45"/>
      <c r="SP86" s="45"/>
      <c r="SQ86" s="45"/>
      <c r="SR86" s="45"/>
      <c r="SS86" s="45"/>
      <c r="ST86" s="45"/>
      <c r="SU86" s="45"/>
      <c r="SV86" s="45"/>
      <c r="SW86" s="45"/>
      <c r="SX86" s="45"/>
      <c r="SY86" s="45"/>
      <c r="SZ86" s="45"/>
      <c r="TA86" s="45"/>
      <c r="TB86" s="45"/>
      <c r="TC86" s="45"/>
      <c r="TD86" s="45"/>
      <c r="TE86" s="45"/>
      <c r="TF86" s="45"/>
      <c r="TG86" s="45"/>
      <c r="TH86" s="45"/>
      <c r="TI86" s="45"/>
      <c r="TJ86" s="45"/>
      <c r="TK86" s="45"/>
      <c r="TL86" s="45"/>
      <c r="TM86" s="45"/>
      <c r="TN86" s="45"/>
      <c r="TO86" s="45"/>
      <c r="TP86" s="45"/>
      <c r="TQ86" s="45"/>
      <c r="TR86" s="45"/>
      <c r="TS86" s="45"/>
      <c r="TT86" s="45"/>
      <c r="TU86" s="45"/>
      <c r="TV86" s="45"/>
      <c r="TW86" s="45"/>
      <c r="TX86" s="45"/>
      <c r="TY86" s="45"/>
      <c r="TZ86" s="45"/>
      <c r="UA86" s="45"/>
      <c r="UB86" s="45"/>
      <c r="UC86" s="45"/>
      <c r="UD86" s="45"/>
      <c r="UE86" s="45"/>
    </row>
    <row r="87" spans="1:551" x14ac:dyDescent="0.2">
      <c r="A87" t="s">
        <v>101</v>
      </c>
      <c r="B87" s="44">
        <v>34.81</v>
      </c>
      <c r="C87" s="44">
        <v>10697.119999999999</v>
      </c>
      <c r="D87" s="45">
        <v>307.30020109164036</v>
      </c>
      <c r="E87" s="48">
        <v>47</v>
      </c>
      <c r="F87" s="44">
        <v>4.333333333333333</v>
      </c>
      <c r="G87" s="45">
        <f t="shared" si="24"/>
        <v>62586.807622330751</v>
      </c>
      <c r="H87" s="45">
        <f t="shared" si="14"/>
        <v>50080.723489677497</v>
      </c>
      <c r="I87" s="47">
        <v>4.0595784212929031E-2</v>
      </c>
      <c r="J87" s="45">
        <f t="shared" si="25"/>
        <v>2033.066244014314</v>
      </c>
      <c r="K87" s="44">
        <f t="shared" si="26"/>
        <v>6.6158962369439873</v>
      </c>
      <c r="L87" s="44">
        <f t="shared" si="27"/>
        <v>28.194103763056013</v>
      </c>
      <c r="M87" s="44">
        <f t="shared" si="15"/>
        <v>4.0317568381170092</v>
      </c>
      <c r="N87" s="44">
        <f t="shared" si="16"/>
        <v>38.840000000000003</v>
      </c>
      <c r="O87" s="45">
        <f t="shared" si="17"/>
        <v>11935.539810399312</v>
      </c>
      <c r="P87" s="44">
        <f>ROUND(N87/4.33,2)</f>
        <v>8.9700000000000006</v>
      </c>
      <c r="Q87" s="44">
        <f t="shared" si="18"/>
        <v>3.665233489197282</v>
      </c>
      <c r="R87" s="46">
        <f t="shared" si="23"/>
        <v>38.479999999999997</v>
      </c>
      <c r="S87" s="45">
        <f t="shared" si="19"/>
        <v>11824.91173800632</v>
      </c>
      <c r="T87" s="44">
        <f>ROUND(R87/4.33,2)</f>
        <v>8.89</v>
      </c>
      <c r="U87" s="44">
        <f t="shared" si="20"/>
        <v>0.18271807255301253</v>
      </c>
      <c r="V87" s="44">
        <f t="shared" si="21"/>
        <v>0.18742237414402763</v>
      </c>
      <c r="W87" s="44">
        <f t="shared" si="22"/>
        <v>38.67</v>
      </c>
      <c r="X87" s="44">
        <f>+W87/4.33</f>
        <v>8.9307159353348737</v>
      </c>
      <c r="Y87" s="44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  <c r="IY87" s="45"/>
      <c r="IZ87" s="45"/>
      <c r="JA87" s="45"/>
      <c r="JB87" s="45"/>
      <c r="JC87" s="45"/>
      <c r="JD87" s="45"/>
      <c r="JE87" s="45"/>
      <c r="JF87" s="45"/>
      <c r="JG87" s="45"/>
      <c r="JH87" s="45"/>
      <c r="JI87" s="45"/>
      <c r="JJ87" s="45"/>
      <c r="JK87" s="45"/>
      <c r="JL87" s="45"/>
      <c r="JM87" s="45"/>
      <c r="JN87" s="45"/>
      <c r="JO87" s="45"/>
      <c r="JP87" s="45"/>
      <c r="JQ87" s="45"/>
      <c r="JR87" s="45"/>
      <c r="JS87" s="45"/>
      <c r="JT87" s="45"/>
      <c r="JU87" s="45"/>
      <c r="JV87" s="45"/>
      <c r="JW87" s="45"/>
      <c r="JX87" s="45"/>
      <c r="JY87" s="45"/>
      <c r="JZ87" s="45"/>
      <c r="KA87" s="45"/>
      <c r="KB87" s="45"/>
      <c r="KC87" s="45"/>
      <c r="KD87" s="45"/>
      <c r="KE87" s="45"/>
      <c r="KF87" s="45"/>
      <c r="KG87" s="45"/>
      <c r="KH87" s="45"/>
      <c r="KI87" s="45"/>
      <c r="KJ87" s="45"/>
      <c r="KK87" s="45"/>
      <c r="KL87" s="45"/>
      <c r="KM87" s="45"/>
      <c r="KN87" s="45"/>
      <c r="KO87" s="45"/>
      <c r="KP87" s="45"/>
      <c r="KQ87" s="45"/>
      <c r="KR87" s="45"/>
      <c r="KS87" s="45"/>
      <c r="KT87" s="45"/>
      <c r="KU87" s="45"/>
      <c r="KV87" s="45"/>
      <c r="KW87" s="45"/>
      <c r="KX87" s="45"/>
      <c r="KY87" s="45"/>
      <c r="KZ87" s="45"/>
      <c r="LA87" s="45"/>
      <c r="LB87" s="45"/>
      <c r="LC87" s="45"/>
      <c r="LD87" s="45"/>
      <c r="LE87" s="45"/>
      <c r="LF87" s="45"/>
      <c r="LG87" s="45"/>
      <c r="LH87" s="45"/>
      <c r="LI87" s="45"/>
      <c r="LJ87" s="45"/>
      <c r="LK87" s="45"/>
      <c r="LL87" s="45"/>
      <c r="LM87" s="45"/>
      <c r="LN87" s="45"/>
      <c r="LO87" s="45"/>
      <c r="LP87" s="45"/>
      <c r="LQ87" s="45"/>
      <c r="LR87" s="45"/>
      <c r="LS87" s="45"/>
      <c r="LT87" s="45"/>
      <c r="LU87" s="45"/>
      <c r="LV87" s="45"/>
      <c r="LW87" s="45"/>
      <c r="LX87" s="45"/>
      <c r="LY87" s="45"/>
      <c r="LZ87" s="45"/>
      <c r="MA87" s="45"/>
      <c r="MB87" s="45"/>
      <c r="MC87" s="45"/>
      <c r="MD87" s="45"/>
      <c r="ME87" s="45"/>
      <c r="MF87" s="45"/>
      <c r="MG87" s="45"/>
      <c r="MH87" s="45"/>
      <c r="MI87" s="45"/>
      <c r="MJ87" s="45"/>
      <c r="MK87" s="45"/>
      <c r="ML87" s="45"/>
      <c r="MM87" s="45"/>
      <c r="MN87" s="45"/>
      <c r="MO87" s="45"/>
      <c r="MP87" s="45"/>
      <c r="MQ87" s="45"/>
      <c r="MR87" s="45"/>
      <c r="MS87" s="45"/>
      <c r="MT87" s="45"/>
      <c r="MU87" s="45"/>
      <c r="MV87" s="45"/>
      <c r="MW87" s="45"/>
      <c r="MX87" s="45"/>
      <c r="MY87" s="45"/>
      <c r="MZ87" s="45"/>
      <c r="NA87" s="45"/>
      <c r="NB87" s="45"/>
      <c r="NC87" s="45"/>
      <c r="ND87" s="45"/>
      <c r="NE87" s="45"/>
      <c r="NF87" s="45"/>
      <c r="NG87" s="45"/>
      <c r="NH87" s="45"/>
      <c r="NI87" s="45"/>
      <c r="NJ87" s="45"/>
      <c r="NK87" s="45"/>
      <c r="NL87" s="45"/>
      <c r="NM87" s="45"/>
      <c r="NN87" s="45"/>
      <c r="NO87" s="45"/>
      <c r="NP87" s="45"/>
      <c r="NQ87" s="45"/>
      <c r="NR87" s="45"/>
      <c r="NS87" s="45"/>
      <c r="NT87" s="45"/>
      <c r="NU87" s="45"/>
      <c r="NV87" s="45"/>
      <c r="NW87" s="45"/>
      <c r="NX87" s="45"/>
      <c r="NY87" s="45"/>
      <c r="NZ87" s="45"/>
      <c r="OA87" s="45"/>
      <c r="OB87" s="45"/>
      <c r="OC87" s="45"/>
      <c r="OD87" s="45"/>
      <c r="OE87" s="45"/>
      <c r="OF87" s="45"/>
      <c r="OG87" s="45"/>
      <c r="OH87" s="45"/>
      <c r="OI87" s="45"/>
      <c r="OJ87" s="45"/>
      <c r="OK87" s="45"/>
      <c r="OL87" s="45"/>
      <c r="OM87" s="45"/>
      <c r="ON87" s="45"/>
      <c r="OO87" s="45"/>
      <c r="OP87" s="45"/>
      <c r="OQ87" s="45"/>
      <c r="OR87" s="45"/>
      <c r="OS87" s="45"/>
      <c r="OT87" s="45"/>
      <c r="OU87" s="45"/>
      <c r="OV87" s="45"/>
      <c r="OW87" s="45"/>
      <c r="OX87" s="45"/>
      <c r="OY87" s="45"/>
      <c r="OZ87" s="45"/>
      <c r="PA87" s="45"/>
      <c r="PB87" s="45"/>
      <c r="PC87" s="45"/>
      <c r="PD87" s="45"/>
      <c r="PE87" s="45"/>
      <c r="PF87" s="45"/>
      <c r="PG87" s="45"/>
      <c r="PH87" s="45"/>
      <c r="PI87" s="45"/>
      <c r="PJ87" s="45"/>
      <c r="PK87" s="45"/>
      <c r="PL87" s="45"/>
      <c r="PM87" s="45"/>
      <c r="PN87" s="45"/>
      <c r="PO87" s="45"/>
      <c r="PP87" s="45"/>
      <c r="PQ87" s="45"/>
      <c r="PR87" s="45"/>
      <c r="PS87" s="45"/>
      <c r="PT87" s="45"/>
      <c r="PU87" s="45"/>
      <c r="PV87" s="45"/>
      <c r="PW87" s="45"/>
      <c r="PX87" s="45"/>
      <c r="PY87" s="45"/>
      <c r="PZ87" s="45"/>
      <c r="QA87" s="45"/>
      <c r="QB87" s="45"/>
      <c r="QC87" s="45"/>
      <c r="QD87" s="45"/>
      <c r="QE87" s="45"/>
      <c r="QF87" s="45"/>
      <c r="QG87" s="45"/>
      <c r="QH87" s="45"/>
      <c r="QI87" s="45"/>
      <c r="QJ87" s="45"/>
      <c r="QK87" s="45"/>
      <c r="QL87" s="45"/>
      <c r="QM87" s="45"/>
      <c r="QN87" s="45"/>
      <c r="QO87" s="45"/>
      <c r="QP87" s="45"/>
      <c r="QQ87" s="45"/>
      <c r="QR87" s="45"/>
      <c r="QS87" s="45"/>
      <c r="QT87" s="45"/>
      <c r="QU87" s="45"/>
      <c r="QV87" s="45"/>
      <c r="QW87" s="45"/>
      <c r="QX87" s="45"/>
      <c r="QY87" s="45"/>
      <c r="QZ87" s="45"/>
      <c r="RA87" s="45"/>
      <c r="RB87" s="45"/>
      <c r="RC87" s="45"/>
      <c r="RD87" s="45"/>
      <c r="RE87" s="45"/>
      <c r="RF87" s="45"/>
      <c r="RG87" s="45"/>
      <c r="RH87" s="45"/>
      <c r="RI87" s="45"/>
      <c r="RJ87" s="45"/>
      <c r="RK87" s="45"/>
      <c r="RL87" s="45"/>
      <c r="RM87" s="45"/>
      <c r="RN87" s="45"/>
      <c r="RO87" s="45"/>
      <c r="RP87" s="45"/>
      <c r="RQ87" s="45"/>
      <c r="RR87" s="45"/>
      <c r="RS87" s="45"/>
      <c r="RT87" s="45"/>
      <c r="RU87" s="45"/>
      <c r="RV87" s="45"/>
      <c r="RW87" s="45"/>
      <c r="RX87" s="45"/>
      <c r="RY87" s="45"/>
      <c r="RZ87" s="45"/>
      <c r="SA87" s="45"/>
      <c r="SB87" s="45"/>
      <c r="SC87" s="45"/>
      <c r="SD87" s="45"/>
      <c r="SE87" s="45"/>
      <c r="SF87" s="45"/>
      <c r="SG87" s="45"/>
      <c r="SH87" s="45"/>
      <c r="SI87" s="45"/>
      <c r="SJ87" s="45"/>
      <c r="SK87" s="45"/>
      <c r="SL87" s="45"/>
      <c r="SM87" s="45"/>
      <c r="SN87" s="45"/>
      <c r="SO87" s="45"/>
      <c r="SP87" s="45"/>
      <c r="SQ87" s="45"/>
      <c r="SR87" s="45"/>
      <c r="SS87" s="45"/>
      <c r="ST87" s="45"/>
      <c r="SU87" s="45"/>
      <c r="SV87" s="45"/>
      <c r="SW87" s="45"/>
      <c r="SX87" s="45"/>
      <c r="SY87" s="45"/>
      <c r="SZ87" s="45"/>
      <c r="TA87" s="45"/>
      <c r="TB87" s="45"/>
      <c r="TC87" s="45"/>
      <c r="TD87" s="45"/>
      <c r="TE87" s="45"/>
      <c r="TF87" s="45"/>
      <c r="TG87" s="45"/>
      <c r="TH87" s="45"/>
      <c r="TI87" s="45"/>
      <c r="TJ87" s="45"/>
      <c r="TK87" s="45"/>
      <c r="TL87" s="45"/>
      <c r="TM87" s="45"/>
      <c r="TN87" s="45"/>
      <c r="TO87" s="45"/>
      <c r="TP87" s="45"/>
      <c r="TQ87" s="45"/>
      <c r="TR87" s="45"/>
      <c r="TS87" s="45"/>
      <c r="TT87" s="45"/>
      <c r="TU87" s="45"/>
      <c r="TV87" s="45"/>
      <c r="TW87" s="45"/>
      <c r="TX87" s="45"/>
      <c r="TY87" s="45"/>
      <c r="TZ87" s="45"/>
      <c r="UA87" s="45"/>
      <c r="UB87" s="45"/>
      <c r="UC87" s="45"/>
      <c r="UD87" s="45"/>
      <c r="UE87" s="45"/>
    </row>
    <row r="88" spans="1:551" x14ac:dyDescent="0.2">
      <c r="A88" s="49" t="s">
        <v>102</v>
      </c>
      <c r="B88" s="50">
        <v>18.97</v>
      </c>
      <c r="C88" s="50">
        <v>265.58</v>
      </c>
      <c r="D88" s="52">
        <v>14</v>
      </c>
      <c r="E88" s="51">
        <v>47</v>
      </c>
      <c r="F88" s="50">
        <v>1</v>
      </c>
      <c r="G88" s="52">
        <f t="shared" si="24"/>
        <v>658</v>
      </c>
      <c r="H88" s="52">
        <f t="shared" si="14"/>
        <v>526.51856370527264</v>
      </c>
      <c r="I88" s="53">
        <v>4.0595784212929031E-2</v>
      </c>
      <c r="J88" s="52">
        <f t="shared" si="25"/>
        <v>21.374433996280576</v>
      </c>
      <c r="K88" s="50">
        <f t="shared" si="26"/>
        <v>1.5267452854486125</v>
      </c>
      <c r="L88" s="50">
        <f t="shared" si="27"/>
        <v>17.443254714551387</v>
      </c>
      <c r="M88" s="50">
        <f t="shared" si="15"/>
        <v>2.4943854241808481</v>
      </c>
      <c r="N88" s="50">
        <f t="shared" si="16"/>
        <v>21.46</v>
      </c>
      <c r="O88" s="52">
        <f t="shared" si="17"/>
        <v>300.44</v>
      </c>
      <c r="P88" s="52"/>
      <c r="Q88" s="44">
        <f t="shared" si="18"/>
        <v>2.2676231128916804</v>
      </c>
      <c r="R88" s="46">
        <f t="shared" si="23"/>
        <v>21.24</v>
      </c>
      <c r="S88" s="45">
        <f t="shared" si="19"/>
        <v>297.35999999999996</v>
      </c>
      <c r="T88" s="54"/>
      <c r="U88" s="44">
        <f t="shared" si="20"/>
        <v>4.2165709050695208E-2</v>
      </c>
      <c r="V88" s="44">
        <f t="shared" si="21"/>
        <v>4.3251317110160233E-2</v>
      </c>
      <c r="W88" s="44">
        <f t="shared" si="22"/>
        <v>21.28</v>
      </c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  <c r="IY88" s="45"/>
      <c r="IZ88" s="45"/>
      <c r="JA88" s="45"/>
      <c r="JB88" s="45"/>
      <c r="JC88" s="45"/>
      <c r="JD88" s="45"/>
      <c r="JE88" s="45"/>
      <c r="JF88" s="45"/>
      <c r="JG88" s="45"/>
      <c r="JH88" s="45"/>
      <c r="JI88" s="45"/>
      <c r="JJ88" s="45"/>
      <c r="JK88" s="45"/>
      <c r="JL88" s="45"/>
      <c r="JM88" s="45"/>
      <c r="JN88" s="45"/>
      <c r="JO88" s="45"/>
      <c r="JP88" s="45"/>
      <c r="JQ88" s="45"/>
      <c r="JR88" s="45"/>
      <c r="JS88" s="45"/>
      <c r="JT88" s="45"/>
      <c r="JU88" s="45"/>
      <c r="JV88" s="45"/>
      <c r="JW88" s="45"/>
      <c r="JX88" s="45"/>
      <c r="JY88" s="45"/>
      <c r="JZ88" s="45"/>
      <c r="KA88" s="45"/>
      <c r="KB88" s="45"/>
      <c r="KC88" s="45"/>
      <c r="KD88" s="45"/>
      <c r="KE88" s="45"/>
      <c r="KF88" s="45"/>
      <c r="KG88" s="45"/>
      <c r="KH88" s="45"/>
      <c r="KI88" s="45"/>
      <c r="KJ88" s="45"/>
      <c r="KK88" s="45"/>
      <c r="KL88" s="45"/>
      <c r="KM88" s="45"/>
      <c r="KN88" s="45"/>
      <c r="KO88" s="45"/>
      <c r="KP88" s="45"/>
      <c r="KQ88" s="45"/>
      <c r="KR88" s="45"/>
      <c r="KS88" s="45"/>
      <c r="KT88" s="45"/>
      <c r="KU88" s="45"/>
      <c r="KV88" s="45"/>
      <c r="KW88" s="45"/>
      <c r="KX88" s="45"/>
      <c r="KY88" s="45"/>
      <c r="KZ88" s="45"/>
      <c r="LA88" s="45"/>
      <c r="LB88" s="45"/>
      <c r="LC88" s="45"/>
      <c r="LD88" s="45"/>
      <c r="LE88" s="45"/>
      <c r="LF88" s="45"/>
      <c r="LG88" s="45"/>
      <c r="LH88" s="45"/>
      <c r="LI88" s="45"/>
      <c r="LJ88" s="45"/>
      <c r="LK88" s="45"/>
      <c r="LL88" s="45"/>
      <c r="LM88" s="45"/>
      <c r="LN88" s="45"/>
      <c r="LO88" s="45"/>
      <c r="LP88" s="45"/>
      <c r="LQ88" s="45"/>
      <c r="LR88" s="45"/>
      <c r="LS88" s="45"/>
      <c r="LT88" s="45"/>
      <c r="LU88" s="45"/>
      <c r="LV88" s="45"/>
      <c r="LW88" s="45"/>
      <c r="LX88" s="45"/>
      <c r="LY88" s="45"/>
      <c r="LZ88" s="45"/>
      <c r="MA88" s="45"/>
      <c r="MB88" s="45"/>
      <c r="MC88" s="45"/>
      <c r="MD88" s="45"/>
      <c r="ME88" s="45"/>
      <c r="MF88" s="45"/>
      <c r="MG88" s="45"/>
      <c r="MH88" s="45"/>
      <c r="MI88" s="45"/>
      <c r="MJ88" s="45"/>
      <c r="MK88" s="45"/>
      <c r="ML88" s="45"/>
      <c r="MM88" s="45"/>
      <c r="MN88" s="45"/>
      <c r="MO88" s="45"/>
      <c r="MP88" s="45"/>
      <c r="MQ88" s="45"/>
      <c r="MR88" s="45"/>
      <c r="MS88" s="45"/>
      <c r="MT88" s="45"/>
      <c r="MU88" s="45"/>
      <c r="MV88" s="45"/>
      <c r="MW88" s="45"/>
      <c r="MX88" s="45"/>
      <c r="MY88" s="45"/>
      <c r="MZ88" s="45"/>
      <c r="NA88" s="45"/>
      <c r="NB88" s="45"/>
      <c r="NC88" s="45"/>
      <c r="ND88" s="45"/>
      <c r="NE88" s="45"/>
      <c r="NF88" s="45"/>
      <c r="NG88" s="45"/>
      <c r="NH88" s="45"/>
      <c r="NI88" s="45"/>
      <c r="NJ88" s="45"/>
      <c r="NK88" s="45"/>
      <c r="NL88" s="45"/>
      <c r="NM88" s="45"/>
      <c r="NN88" s="45"/>
      <c r="NO88" s="45"/>
      <c r="NP88" s="45"/>
      <c r="NQ88" s="45"/>
      <c r="NR88" s="45"/>
      <c r="NS88" s="45"/>
      <c r="NT88" s="45"/>
      <c r="NU88" s="45"/>
      <c r="NV88" s="45"/>
      <c r="NW88" s="45"/>
      <c r="NX88" s="45"/>
      <c r="NY88" s="45"/>
      <c r="NZ88" s="45"/>
      <c r="OA88" s="45"/>
      <c r="OB88" s="45"/>
      <c r="OC88" s="45"/>
      <c r="OD88" s="45"/>
      <c r="OE88" s="45"/>
      <c r="OF88" s="45"/>
      <c r="OG88" s="45"/>
      <c r="OH88" s="45"/>
      <c r="OI88" s="45"/>
      <c r="OJ88" s="45"/>
      <c r="OK88" s="45"/>
      <c r="OL88" s="45"/>
      <c r="OM88" s="45"/>
      <c r="ON88" s="45"/>
      <c r="OO88" s="45"/>
      <c r="OP88" s="45"/>
      <c r="OQ88" s="45"/>
      <c r="OR88" s="45"/>
      <c r="OS88" s="45"/>
      <c r="OT88" s="45"/>
      <c r="OU88" s="45"/>
      <c r="OV88" s="45"/>
      <c r="OW88" s="45"/>
      <c r="OX88" s="45"/>
      <c r="OY88" s="45"/>
      <c r="OZ88" s="45"/>
      <c r="PA88" s="45"/>
      <c r="PB88" s="45"/>
      <c r="PC88" s="45"/>
      <c r="PD88" s="45"/>
      <c r="PE88" s="45"/>
      <c r="PF88" s="45"/>
      <c r="PG88" s="45"/>
      <c r="PH88" s="45"/>
      <c r="PI88" s="45"/>
      <c r="PJ88" s="45"/>
      <c r="PK88" s="45"/>
      <c r="PL88" s="45"/>
      <c r="PM88" s="45"/>
      <c r="PN88" s="45"/>
      <c r="PO88" s="45"/>
      <c r="PP88" s="45"/>
      <c r="PQ88" s="45"/>
      <c r="PR88" s="45"/>
      <c r="PS88" s="45"/>
      <c r="PT88" s="45"/>
      <c r="PU88" s="45"/>
      <c r="PV88" s="45"/>
      <c r="PW88" s="45"/>
      <c r="PX88" s="45"/>
      <c r="PY88" s="45"/>
      <c r="PZ88" s="45"/>
      <c r="QA88" s="45"/>
      <c r="QB88" s="45"/>
      <c r="QC88" s="45"/>
      <c r="QD88" s="45"/>
      <c r="QE88" s="45"/>
      <c r="QF88" s="45"/>
      <c r="QG88" s="45"/>
      <c r="QH88" s="45"/>
      <c r="QI88" s="45"/>
      <c r="QJ88" s="45"/>
      <c r="QK88" s="45"/>
      <c r="QL88" s="45"/>
      <c r="QM88" s="45"/>
      <c r="QN88" s="45"/>
      <c r="QO88" s="45"/>
      <c r="QP88" s="45"/>
      <c r="QQ88" s="45"/>
      <c r="QR88" s="45"/>
      <c r="QS88" s="45"/>
      <c r="QT88" s="45"/>
      <c r="QU88" s="45"/>
      <c r="QV88" s="45"/>
      <c r="QW88" s="45"/>
      <c r="QX88" s="45"/>
      <c r="QY88" s="45"/>
      <c r="QZ88" s="45"/>
      <c r="RA88" s="45"/>
      <c r="RB88" s="45"/>
      <c r="RC88" s="45"/>
      <c r="RD88" s="45"/>
      <c r="RE88" s="45"/>
      <c r="RF88" s="45"/>
      <c r="RG88" s="45"/>
      <c r="RH88" s="45"/>
      <c r="RI88" s="45"/>
      <c r="RJ88" s="45"/>
      <c r="RK88" s="45"/>
      <c r="RL88" s="45"/>
      <c r="RM88" s="45"/>
      <c r="RN88" s="45"/>
      <c r="RO88" s="45"/>
      <c r="RP88" s="45"/>
      <c r="RQ88" s="45"/>
      <c r="RR88" s="45"/>
      <c r="RS88" s="45"/>
      <c r="RT88" s="45"/>
      <c r="RU88" s="45"/>
      <c r="RV88" s="45"/>
      <c r="RW88" s="45"/>
      <c r="RX88" s="45"/>
      <c r="RY88" s="45"/>
      <c r="RZ88" s="45"/>
      <c r="SA88" s="45"/>
      <c r="SB88" s="45"/>
      <c r="SC88" s="45"/>
      <c r="SD88" s="45"/>
      <c r="SE88" s="45"/>
      <c r="SF88" s="45"/>
      <c r="SG88" s="45"/>
      <c r="SH88" s="45"/>
      <c r="SI88" s="45"/>
      <c r="SJ88" s="45"/>
      <c r="SK88" s="45"/>
      <c r="SL88" s="45"/>
      <c r="SM88" s="45"/>
      <c r="SN88" s="45"/>
      <c r="SO88" s="45"/>
      <c r="SP88" s="45"/>
      <c r="SQ88" s="45"/>
      <c r="SR88" s="45"/>
      <c r="SS88" s="45"/>
      <c r="ST88" s="45"/>
      <c r="SU88" s="45"/>
      <c r="SV88" s="45"/>
      <c r="SW88" s="45"/>
      <c r="SX88" s="45"/>
      <c r="SY88" s="45"/>
      <c r="SZ88" s="45"/>
      <c r="TA88" s="45"/>
      <c r="TB88" s="45"/>
      <c r="TC88" s="45"/>
      <c r="TD88" s="45"/>
      <c r="TE88" s="45"/>
      <c r="TF88" s="45"/>
      <c r="TG88" s="45"/>
      <c r="TH88" s="45"/>
      <c r="TI88" s="45"/>
      <c r="TJ88" s="45"/>
      <c r="TK88" s="45"/>
      <c r="TL88" s="45"/>
      <c r="TM88" s="45"/>
      <c r="TN88" s="45"/>
      <c r="TO88" s="45"/>
      <c r="TP88" s="45"/>
      <c r="TQ88" s="45"/>
      <c r="TR88" s="45"/>
      <c r="TS88" s="45"/>
      <c r="TT88" s="45"/>
      <c r="TU88" s="45"/>
      <c r="TV88" s="45"/>
      <c r="TW88" s="45"/>
      <c r="TX88" s="45"/>
      <c r="TY88" s="45"/>
      <c r="TZ88" s="45"/>
      <c r="UA88" s="45"/>
      <c r="UB88" s="45"/>
      <c r="UC88" s="45"/>
      <c r="UD88" s="45"/>
      <c r="UE88" s="45"/>
    </row>
    <row r="89" spans="1:551" x14ac:dyDescent="0.2">
      <c r="A89" t="s">
        <v>103</v>
      </c>
      <c r="B89" s="44">
        <v>709.26</v>
      </c>
      <c r="C89" s="44">
        <v>8511.1200000000008</v>
      </c>
      <c r="D89" s="45">
        <v>12</v>
      </c>
      <c r="E89" s="48">
        <v>980</v>
      </c>
      <c r="F89" s="44">
        <f>+F90*2</f>
        <v>8.6666666666666661</v>
      </c>
      <c r="G89" s="45">
        <f t="shared" si="24"/>
        <v>101920</v>
      </c>
      <c r="H89" s="45">
        <f t="shared" si="14"/>
        <v>81554.364761157121</v>
      </c>
      <c r="I89" s="47">
        <v>4.0595784212929031E-2</v>
      </c>
      <c r="J89" s="45">
        <f t="shared" si="25"/>
        <v>3310.7633934664382</v>
      </c>
      <c r="K89" s="44">
        <f t="shared" si="26"/>
        <v>275.89694945553651</v>
      </c>
      <c r="L89" s="44">
        <f t="shared" si="27"/>
        <v>433.36305054446348</v>
      </c>
      <c r="M89" s="44">
        <f t="shared" si="15"/>
        <v>61.970916227858275</v>
      </c>
      <c r="N89" s="44">
        <f t="shared" si="16"/>
        <v>771.23</v>
      </c>
      <c r="O89" s="45">
        <f t="shared" si="17"/>
        <v>9254.76</v>
      </c>
      <c r="P89" s="45"/>
      <c r="Q89" s="44">
        <f t="shared" si="18"/>
        <v>56.337196570780257</v>
      </c>
      <c r="R89" s="46">
        <f t="shared" si="23"/>
        <v>765.6</v>
      </c>
      <c r="S89" s="45">
        <f t="shared" si="19"/>
        <v>9187.2000000000007</v>
      </c>
      <c r="T89" s="45"/>
      <c r="U89" s="44">
        <f t="shared" si="20"/>
        <v>7.6197323873171188</v>
      </c>
      <c r="V89" s="44">
        <f t="shared" si="21"/>
        <v>7.8159117728147693</v>
      </c>
      <c r="W89" s="44">
        <f t="shared" si="22"/>
        <v>773.42</v>
      </c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  <c r="IV89" s="45"/>
      <c r="IW89" s="45"/>
      <c r="IX89" s="45"/>
      <c r="IY89" s="45"/>
      <c r="IZ89" s="45"/>
      <c r="JA89" s="45"/>
      <c r="JB89" s="45"/>
      <c r="JC89" s="45"/>
      <c r="JD89" s="45"/>
      <c r="JE89" s="45"/>
      <c r="JF89" s="45"/>
      <c r="JG89" s="45"/>
      <c r="JH89" s="45"/>
      <c r="JI89" s="45"/>
      <c r="JJ89" s="45"/>
      <c r="JK89" s="45"/>
      <c r="JL89" s="45"/>
      <c r="JM89" s="45"/>
      <c r="JN89" s="45"/>
      <c r="JO89" s="45"/>
      <c r="JP89" s="45"/>
      <c r="JQ89" s="45"/>
      <c r="JR89" s="45"/>
      <c r="JS89" s="45"/>
      <c r="JT89" s="45"/>
      <c r="JU89" s="45"/>
      <c r="JV89" s="45"/>
      <c r="JW89" s="45"/>
      <c r="JX89" s="45"/>
      <c r="JY89" s="45"/>
      <c r="JZ89" s="45"/>
      <c r="KA89" s="45"/>
      <c r="KB89" s="45"/>
      <c r="KC89" s="45"/>
      <c r="KD89" s="45"/>
      <c r="KE89" s="45"/>
      <c r="KF89" s="45"/>
      <c r="KG89" s="45"/>
      <c r="KH89" s="45"/>
      <c r="KI89" s="45"/>
      <c r="KJ89" s="45"/>
      <c r="KK89" s="45"/>
      <c r="KL89" s="45"/>
      <c r="KM89" s="45"/>
      <c r="KN89" s="45"/>
      <c r="KO89" s="45"/>
      <c r="KP89" s="45"/>
      <c r="KQ89" s="45"/>
      <c r="KR89" s="45"/>
      <c r="KS89" s="45"/>
      <c r="KT89" s="45"/>
      <c r="KU89" s="45"/>
      <c r="KV89" s="45"/>
      <c r="KW89" s="45"/>
      <c r="KX89" s="45"/>
      <c r="KY89" s="45"/>
      <c r="KZ89" s="45"/>
      <c r="LA89" s="45"/>
      <c r="LB89" s="45"/>
      <c r="LC89" s="45"/>
      <c r="LD89" s="45"/>
      <c r="LE89" s="45"/>
      <c r="LF89" s="45"/>
      <c r="LG89" s="45"/>
      <c r="LH89" s="45"/>
      <c r="LI89" s="45"/>
      <c r="LJ89" s="45"/>
      <c r="LK89" s="45"/>
      <c r="LL89" s="45"/>
      <c r="LM89" s="45"/>
      <c r="LN89" s="45"/>
      <c r="LO89" s="45"/>
      <c r="LP89" s="45"/>
      <c r="LQ89" s="45"/>
      <c r="LR89" s="45"/>
      <c r="LS89" s="45"/>
      <c r="LT89" s="45"/>
      <c r="LU89" s="45"/>
      <c r="LV89" s="45"/>
      <c r="LW89" s="45"/>
      <c r="LX89" s="45"/>
      <c r="LY89" s="45"/>
      <c r="LZ89" s="45"/>
      <c r="MA89" s="45"/>
      <c r="MB89" s="45"/>
      <c r="MC89" s="45"/>
      <c r="MD89" s="45"/>
      <c r="ME89" s="45"/>
      <c r="MF89" s="45"/>
      <c r="MG89" s="45"/>
      <c r="MH89" s="45"/>
      <c r="MI89" s="45"/>
      <c r="MJ89" s="45"/>
      <c r="MK89" s="45"/>
      <c r="ML89" s="45"/>
      <c r="MM89" s="45"/>
      <c r="MN89" s="45"/>
      <c r="MO89" s="45"/>
      <c r="MP89" s="45"/>
      <c r="MQ89" s="45"/>
      <c r="MR89" s="45"/>
      <c r="MS89" s="45"/>
      <c r="MT89" s="45"/>
      <c r="MU89" s="45"/>
      <c r="MV89" s="45"/>
      <c r="MW89" s="45"/>
      <c r="MX89" s="45"/>
      <c r="MY89" s="45"/>
      <c r="MZ89" s="45"/>
      <c r="NA89" s="45"/>
      <c r="NB89" s="45"/>
      <c r="NC89" s="45"/>
      <c r="ND89" s="45"/>
      <c r="NE89" s="45"/>
      <c r="NF89" s="45"/>
      <c r="NG89" s="45"/>
      <c r="NH89" s="45"/>
      <c r="NI89" s="45"/>
      <c r="NJ89" s="45"/>
      <c r="NK89" s="45"/>
      <c r="NL89" s="45"/>
      <c r="NM89" s="45"/>
      <c r="NN89" s="45"/>
      <c r="NO89" s="45"/>
      <c r="NP89" s="45"/>
      <c r="NQ89" s="45"/>
      <c r="NR89" s="45"/>
      <c r="NS89" s="45"/>
      <c r="NT89" s="45"/>
      <c r="NU89" s="45"/>
      <c r="NV89" s="45"/>
      <c r="NW89" s="45"/>
      <c r="NX89" s="45"/>
      <c r="NY89" s="45"/>
      <c r="NZ89" s="45"/>
      <c r="OA89" s="45"/>
      <c r="OB89" s="45"/>
      <c r="OC89" s="45"/>
      <c r="OD89" s="45"/>
      <c r="OE89" s="45"/>
      <c r="OF89" s="45"/>
      <c r="OG89" s="45"/>
      <c r="OH89" s="45"/>
      <c r="OI89" s="45"/>
      <c r="OJ89" s="45"/>
      <c r="OK89" s="45"/>
      <c r="OL89" s="45"/>
      <c r="OM89" s="45"/>
      <c r="ON89" s="45"/>
      <c r="OO89" s="45"/>
      <c r="OP89" s="45"/>
      <c r="OQ89" s="45"/>
      <c r="OR89" s="45"/>
      <c r="OS89" s="45"/>
      <c r="OT89" s="45"/>
      <c r="OU89" s="45"/>
      <c r="OV89" s="45"/>
      <c r="OW89" s="45"/>
      <c r="OX89" s="45"/>
      <c r="OY89" s="45"/>
      <c r="OZ89" s="45"/>
      <c r="PA89" s="45"/>
      <c r="PB89" s="45"/>
      <c r="PC89" s="45"/>
      <c r="PD89" s="45"/>
      <c r="PE89" s="45"/>
      <c r="PF89" s="45"/>
      <c r="PG89" s="45"/>
      <c r="PH89" s="45"/>
      <c r="PI89" s="45"/>
      <c r="PJ89" s="45"/>
      <c r="PK89" s="45"/>
      <c r="PL89" s="45"/>
      <c r="PM89" s="45"/>
      <c r="PN89" s="45"/>
      <c r="PO89" s="45"/>
      <c r="PP89" s="45"/>
      <c r="PQ89" s="45"/>
      <c r="PR89" s="45"/>
      <c r="PS89" s="45"/>
      <c r="PT89" s="45"/>
      <c r="PU89" s="45"/>
      <c r="PV89" s="45"/>
      <c r="PW89" s="45"/>
      <c r="PX89" s="45"/>
      <c r="PY89" s="45"/>
      <c r="PZ89" s="45"/>
      <c r="QA89" s="45"/>
      <c r="QB89" s="45"/>
      <c r="QC89" s="45"/>
      <c r="QD89" s="45"/>
      <c r="QE89" s="45"/>
      <c r="QF89" s="45"/>
      <c r="QG89" s="45"/>
      <c r="QH89" s="45"/>
      <c r="QI89" s="45"/>
      <c r="QJ89" s="45"/>
      <c r="QK89" s="45"/>
      <c r="QL89" s="45"/>
      <c r="QM89" s="45"/>
      <c r="QN89" s="45"/>
      <c r="QO89" s="45"/>
      <c r="QP89" s="45"/>
      <c r="QQ89" s="45"/>
      <c r="QR89" s="45"/>
      <c r="QS89" s="45"/>
      <c r="QT89" s="45"/>
      <c r="QU89" s="45"/>
      <c r="QV89" s="45"/>
      <c r="QW89" s="45"/>
      <c r="QX89" s="45"/>
      <c r="QY89" s="45"/>
      <c r="QZ89" s="45"/>
      <c r="RA89" s="45"/>
      <c r="RB89" s="45"/>
      <c r="RC89" s="45"/>
      <c r="RD89" s="45"/>
      <c r="RE89" s="45"/>
      <c r="RF89" s="45"/>
      <c r="RG89" s="45"/>
      <c r="RH89" s="45"/>
      <c r="RI89" s="45"/>
      <c r="RJ89" s="45"/>
      <c r="RK89" s="45"/>
      <c r="RL89" s="45"/>
      <c r="RM89" s="45"/>
      <c r="RN89" s="45"/>
      <c r="RO89" s="45"/>
      <c r="RP89" s="45"/>
      <c r="RQ89" s="45"/>
      <c r="RR89" s="45"/>
      <c r="RS89" s="45"/>
      <c r="RT89" s="45"/>
      <c r="RU89" s="45"/>
      <c r="RV89" s="45"/>
      <c r="RW89" s="45"/>
      <c r="RX89" s="45"/>
      <c r="RY89" s="45"/>
      <c r="RZ89" s="45"/>
      <c r="SA89" s="45"/>
      <c r="SB89" s="45"/>
      <c r="SC89" s="45"/>
      <c r="SD89" s="45"/>
      <c r="SE89" s="45"/>
      <c r="SF89" s="45"/>
      <c r="SG89" s="45"/>
      <c r="SH89" s="45"/>
      <c r="SI89" s="45"/>
      <c r="SJ89" s="45"/>
      <c r="SK89" s="45"/>
      <c r="SL89" s="45"/>
      <c r="SM89" s="45"/>
      <c r="SN89" s="45"/>
      <c r="SO89" s="45"/>
      <c r="SP89" s="45"/>
      <c r="SQ89" s="45"/>
      <c r="SR89" s="45"/>
      <c r="SS89" s="45"/>
      <c r="ST89" s="45"/>
      <c r="SU89" s="45"/>
      <c r="SV89" s="45"/>
      <c r="SW89" s="45"/>
      <c r="SX89" s="45"/>
      <c r="SY89" s="45"/>
      <c r="SZ89" s="45"/>
      <c r="TA89" s="45"/>
      <c r="TB89" s="45"/>
      <c r="TC89" s="45"/>
      <c r="TD89" s="45"/>
      <c r="TE89" s="45"/>
      <c r="TF89" s="45"/>
      <c r="TG89" s="45"/>
      <c r="TH89" s="45"/>
      <c r="TI89" s="45"/>
      <c r="TJ89" s="45"/>
      <c r="TK89" s="45"/>
      <c r="TL89" s="45"/>
      <c r="TM89" s="45"/>
      <c r="TN89" s="45"/>
      <c r="TO89" s="45"/>
      <c r="TP89" s="45"/>
      <c r="TQ89" s="45"/>
      <c r="TR89" s="45"/>
      <c r="TS89" s="45"/>
      <c r="TT89" s="45"/>
      <c r="TU89" s="45"/>
      <c r="TV89" s="45"/>
      <c r="TW89" s="45"/>
      <c r="TX89" s="45"/>
      <c r="TY89" s="45"/>
      <c r="TZ89" s="45"/>
      <c r="UA89" s="45"/>
      <c r="UB89" s="45"/>
      <c r="UC89" s="45"/>
      <c r="UD89" s="45"/>
      <c r="UE89" s="45"/>
    </row>
    <row r="90" spans="1:551" x14ac:dyDescent="0.2">
      <c r="A90" t="s">
        <v>104</v>
      </c>
      <c r="B90" s="44">
        <v>354.63</v>
      </c>
      <c r="C90" s="44">
        <v>110609.10999999999</v>
      </c>
      <c r="D90" s="45">
        <v>311.90003665792517</v>
      </c>
      <c r="E90" s="48">
        <v>980</v>
      </c>
      <c r="F90" s="44">
        <v>4.333333333333333</v>
      </c>
      <c r="G90" s="45">
        <f t="shared" si="24"/>
        <v>1324535.4890073221</v>
      </c>
      <c r="H90" s="45">
        <f t="shared" si="14"/>
        <v>1059867.0566091125</v>
      </c>
      <c r="I90" s="47">
        <v>4.0595784212929031E-2</v>
      </c>
      <c r="J90" s="45">
        <f t="shared" si="25"/>
        <v>43026.134324495768</v>
      </c>
      <c r="K90" s="44">
        <f t="shared" si="26"/>
        <v>137.9484747277682</v>
      </c>
      <c r="L90" s="44">
        <f t="shared" si="27"/>
        <v>216.6815252722318</v>
      </c>
      <c r="M90" s="44">
        <f t="shared" si="15"/>
        <v>30.985458113929145</v>
      </c>
      <c r="N90" s="44">
        <f t="shared" si="16"/>
        <v>385.62</v>
      </c>
      <c r="O90" s="45">
        <f t="shared" si="17"/>
        <v>120274.8921360291</v>
      </c>
      <c r="P90" s="44">
        <f>ROUND(N90/4.33,2)</f>
        <v>89.06</v>
      </c>
      <c r="Q90" s="44">
        <f t="shared" si="18"/>
        <v>28.168598285390136</v>
      </c>
      <c r="R90" s="46">
        <f t="shared" si="23"/>
        <v>382.8</v>
      </c>
      <c r="S90" s="45">
        <f t="shared" si="19"/>
        <v>119395.33403265376</v>
      </c>
      <c r="T90" s="44">
        <f>ROUND(R90/4.33,2)</f>
        <v>88.41</v>
      </c>
      <c r="U90" s="44">
        <f t="shared" si="20"/>
        <v>3.8098661936585589</v>
      </c>
      <c r="V90" s="44">
        <f t="shared" si="21"/>
        <v>3.9079558864073842</v>
      </c>
      <c r="W90" s="44">
        <f t="shared" si="22"/>
        <v>386.71</v>
      </c>
      <c r="X90" s="44">
        <f>ROUND(W90/4.33,2)</f>
        <v>89.31</v>
      </c>
      <c r="Y90" s="44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  <c r="IV90" s="45"/>
      <c r="IW90" s="45"/>
      <c r="IX90" s="45"/>
      <c r="IY90" s="45"/>
      <c r="IZ90" s="45"/>
      <c r="JA90" s="45"/>
      <c r="JB90" s="45"/>
      <c r="JC90" s="45"/>
      <c r="JD90" s="45"/>
      <c r="JE90" s="45"/>
      <c r="JF90" s="45"/>
      <c r="JG90" s="45"/>
      <c r="JH90" s="45"/>
      <c r="JI90" s="45"/>
      <c r="JJ90" s="45"/>
      <c r="JK90" s="45"/>
      <c r="JL90" s="45"/>
      <c r="JM90" s="45"/>
      <c r="JN90" s="45"/>
      <c r="JO90" s="45"/>
      <c r="JP90" s="45"/>
      <c r="JQ90" s="45"/>
      <c r="JR90" s="45"/>
      <c r="JS90" s="45"/>
      <c r="JT90" s="45"/>
      <c r="JU90" s="45"/>
      <c r="JV90" s="45"/>
      <c r="JW90" s="45"/>
      <c r="JX90" s="45"/>
      <c r="JY90" s="45"/>
      <c r="JZ90" s="45"/>
      <c r="KA90" s="45"/>
      <c r="KB90" s="45"/>
      <c r="KC90" s="45"/>
      <c r="KD90" s="45"/>
      <c r="KE90" s="45"/>
      <c r="KF90" s="45"/>
      <c r="KG90" s="45"/>
      <c r="KH90" s="45"/>
      <c r="KI90" s="45"/>
      <c r="KJ90" s="45"/>
      <c r="KK90" s="45"/>
      <c r="KL90" s="45"/>
      <c r="KM90" s="45"/>
      <c r="KN90" s="45"/>
      <c r="KO90" s="45"/>
      <c r="KP90" s="45"/>
      <c r="KQ90" s="45"/>
      <c r="KR90" s="45"/>
      <c r="KS90" s="45"/>
      <c r="KT90" s="45"/>
      <c r="KU90" s="45"/>
      <c r="KV90" s="45"/>
      <c r="KW90" s="45"/>
      <c r="KX90" s="45"/>
      <c r="KY90" s="45"/>
      <c r="KZ90" s="45"/>
      <c r="LA90" s="45"/>
      <c r="LB90" s="45"/>
      <c r="LC90" s="45"/>
      <c r="LD90" s="45"/>
      <c r="LE90" s="45"/>
      <c r="LF90" s="45"/>
      <c r="LG90" s="45"/>
      <c r="LH90" s="45"/>
      <c r="LI90" s="45"/>
      <c r="LJ90" s="45"/>
      <c r="LK90" s="45"/>
      <c r="LL90" s="45"/>
      <c r="LM90" s="45"/>
      <c r="LN90" s="45"/>
      <c r="LO90" s="45"/>
      <c r="LP90" s="45"/>
      <c r="LQ90" s="45"/>
      <c r="LR90" s="45"/>
      <c r="LS90" s="45"/>
      <c r="LT90" s="45"/>
      <c r="LU90" s="45"/>
      <c r="LV90" s="45"/>
      <c r="LW90" s="45"/>
      <c r="LX90" s="45"/>
      <c r="LY90" s="45"/>
      <c r="LZ90" s="45"/>
      <c r="MA90" s="45"/>
      <c r="MB90" s="45"/>
      <c r="MC90" s="45"/>
      <c r="MD90" s="45"/>
      <c r="ME90" s="45"/>
      <c r="MF90" s="45"/>
      <c r="MG90" s="45"/>
      <c r="MH90" s="45"/>
      <c r="MI90" s="45"/>
      <c r="MJ90" s="45"/>
      <c r="MK90" s="45"/>
      <c r="ML90" s="45"/>
      <c r="MM90" s="45"/>
      <c r="MN90" s="45"/>
      <c r="MO90" s="45"/>
      <c r="MP90" s="45"/>
      <c r="MQ90" s="45"/>
      <c r="MR90" s="45"/>
      <c r="MS90" s="45"/>
      <c r="MT90" s="45"/>
      <c r="MU90" s="45"/>
      <c r="MV90" s="45"/>
      <c r="MW90" s="45"/>
      <c r="MX90" s="45"/>
      <c r="MY90" s="45"/>
      <c r="MZ90" s="45"/>
      <c r="NA90" s="45"/>
      <c r="NB90" s="45"/>
      <c r="NC90" s="45"/>
      <c r="ND90" s="45"/>
      <c r="NE90" s="45"/>
      <c r="NF90" s="45"/>
      <c r="NG90" s="45"/>
      <c r="NH90" s="45"/>
      <c r="NI90" s="45"/>
      <c r="NJ90" s="45"/>
      <c r="NK90" s="45"/>
      <c r="NL90" s="45"/>
      <c r="NM90" s="45"/>
      <c r="NN90" s="45"/>
      <c r="NO90" s="45"/>
      <c r="NP90" s="45"/>
      <c r="NQ90" s="45"/>
      <c r="NR90" s="45"/>
      <c r="NS90" s="45"/>
      <c r="NT90" s="45"/>
      <c r="NU90" s="45"/>
      <c r="NV90" s="45"/>
      <c r="NW90" s="45"/>
      <c r="NX90" s="45"/>
      <c r="NY90" s="45"/>
      <c r="NZ90" s="45"/>
      <c r="OA90" s="45"/>
      <c r="OB90" s="45"/>
      <c r="OC90" s="45"/>
      <c r="OD90" s="45"/>
      <c r="OE90" s="45"/>
      <c r="OF90" s="45"/>
      <c r="OG90" s="45"/>
      <c r="OH90" s="45"/>
      <c r="OI90" s="45"/>
      <c r="OJ90" s="45"/>
      <c r="OK90" s="45"/>
      <c r="OL90" s="45"/>
      <c r="OM90" s="45"/>
      <c r="ON90" s="45"/>
      <c r="OO90" s="45"/>
      <c r="OP90" s="45"/>
      <c r="OQ90" s="45"/>
      <c r="OR90" s="45"/>
      <c r="OS90" s="45"/>
      <c r="OT90" s="45"/>
      <c r="OU90" s="45"/>
      <c r="OV90" s="45"/>
      <c r="OW90" s="45"/>
      <c r="OX90" s="45"/>
      <c r="OY90" s="45"/>
      <c r="OZ90" s="45"/>
      <c r="PA90" s="45"/>
      <c r="PB90" s="45"/>
      <c r="PC90" s="45"/>
      <c r="PD90" s="45"/>
      <c r="PE90" s="45"/>
      <c r="PF90" s="45"/>
      <c r="PG90" s="45"/>
      <c r="PH90" s="45"/>
      <c r="PI90" s="45"/>
      <c r="PJ90" s="45"/>
      <c r="PK90" s="45"/>
      <c r="PL90" s="45"/>
      <c r="PM90" s="45"/>
      <c r="PN90" s="45"/>
      <c r="PO90" s="45"/>
      <c r="PP90" s="45"/>
      <c r="PQ90" s="45"/>
      <c r="PR90" s="45"/>
      <c r="PS90" s="45"/>
      <c r="PT90" s="45"/>
      <c r="PU90" s="45"/>
      <c r="PV90" s="45"/>
      <c r="PW90" s="45"/>
      <c r="PX90" s="45"/>
      <c r="PY90" s="45"/>
      <c r="PZ90" s="45"/>
      <c r="QA90" s="45"/>
      <c r="QB90" s="45"/>
      <c r="QC90" s="45"/>
      <c r="QD90" s="45"/>
      <c r="QE90" s="45"/>
      <c r="QF90" s="45"/>
      <c r="QG90" s="45"/>
      <c r="QH90" s="45"/>
      <c r="QI90" s="45"/>
      <c r="QJ90" s="45"/>
      <c r="QK90" s="45"/>
      <c r="QL90" s="45"/>
      <c r="QM90" s="45"/>
      <c r="QN90" s="45"/>
      <c r="QO90" s="45"/>
      <c r="QP90" s="45"/>
      <c r="QQ90" s="45"/>
      <c r="QR90" s="45"/>
      <c r="QS90" s="45"/>
      <c r="QT90" s="45"/>
      <c r="QU90" s="45"/>
      <c r="QV90" s="45"/>
      <c r="QW90" s="45"/>
      <c r="QX90" s="45"/>
      <c r="QY90" s="45"/>
      <c r="QZ90" s="45"/>
      <c r="RA90" s="45"/>
      <c r="RB90" s="45"/>
      <c r="RC90" s="45"/>
      <c r="RD90" s="45"/>
      <c r="RE90" s="45"/>
      <c r="RF90" s="45"/>
      <c r="RG90" s="45"/>
      <c r="RH90" s="45"/>
      <c r="RI90" s="45"/>
      <c r="RJ90" s="45"/>
      <c r="RK90" s="45"/>
      <c r="RL90" s="45"/>
      <c r="RM90" s="45"/>
      <c r="RN90" s="45"/>
      <c r="RO90" s="45"/>
      <c r="RP90" s="45"/>
      <c r="RQ90" s="45"/>
      <c r="RR90" s="45"/>
      <c r="RS90" s="45"/>
      <c r="RT90" s="45"/>
      <c r="RU90" s="45"/>
      <c r="RV90" s="45"/>
      <c r="RW90" s="45"/>
      <c r="RX90" s="45"/>
      <c r="RY90" s="45"/>
      <c r="RZ90" s="45"/>
      <c r="SA90" s="45"/>
      <c r="SB90" s="45"/>
      <c r="SC90" s="45"/>
      <c r="SD90" s="45"/>
      <c r="SE90" s="45"/>
      <c r="SF90" s="45"/>
      <c r="SG90" s="45"/>
      <c r="SH90" s="45"/>
      <c r="SI90" s="45"/>
      <c r="SJ90" s="45"/>
      <c r="SK90" s="45"/>
      <c r="SL90" s="45"/>
      <c r="SM90" s="45"/>
      <c r="SN90" s="45"/>
      <c r="SO90" s="45"/>
      <c r="SP90" s="45"/>
      <c r="SQ90" s="45"/>
      <c r="SR90" s="45"/>
      <c r="SS90" s="45"/>
      <c r="ST90" s="45"/>
      <c r="SU90" s="45"/>
      <c r="SV90" s="45"/>
      <c r="SW90" s="45"/>
      <c r="SX90" s="45"/>
      <c r="SY90" s="45"/>
      <c r="SZ90" s="45"/>
      <c r="TA90" s="45"/>
      <c r="TB90" s="45"/>
      <c r="TC90" s="45"/>
      <c r="TD90" s="45"/>
      <c r="TE90" s="45"/>
      <c r="TF90" s="45"/>
      <c r="TG90" s="45"/>
      <c r="TH90" s="45"/>
      <c r="TI90" s="45"/>
      <c r="TJ90" s="45"/>
      <c r="TK90" s="45"/>
      <c r="TL90" s="45"/>
      <c r="TM90" s="45"/>
      <c r="TN90" s="45"/>
      <c r="TO90" s="45"/>
      <c r="TP90" s="45"/>
      <c r="TQ90" s="45"/>
      <c r="TR90" s="45"/>
      <c r="TS90" s="45"/>
      <c r="TT90" s="45"/>
      <c r="TU90" s="45"/>
      <c r="TV90" s="45"/>
      <c r="TW90" s="45"/>
      <c r="TX90" s="45"/>
      <c r="TY90" s="45"/>
      <c r="TZ90" s="45"/>
      <c r="UA90" s="45"/>
      <c r="UB90" s="45"/>
      <c r="UC90" s="45"/>
      <c r="UD90" s="45"/>
      <c r="UE90" s="45"/>
    </row>
    <row r="91" spans="1:551" x14ac:dyDescent="0.2">
      <c r="A91" t="s">
        <v>105</v>
      </c>
      <c r="B91" s="44">
        <v>177.72</v>
      </c>
      <c r="C91" s="44">
        <v>17120.359999999997</v>
      </c>
      <c r="D91" s="45">
        <v>96.333333333333343</v>
      </c>
      <c r="E91" s="48">
        <v>980</v>
      </c>
      <c r="F91" s="44">
        <v>2.1666666666666665</v>
      </c>
      <c r="G91" s="45">
        <f t="shared" si="24"/>
        <v>204547.77777777778</v>
      </c>
      <c r="H91" s="45">
        <f t="shared" si="14"/>
        <v>163675.07927760005</v>
      </c>
      <c r="I91" s="47">
        <v>4.0595784212929031E-2</v>
      </c>
      <c r="J91" s="45">
        <f t="shared" si="25"/>
        <v>6644.518199387504</v>
      </c>
      <c r="K91" s="44">
        <f t="shared" si="26"/>
        <v>68.974237363884114</v>
      </c>
      <c r="L91" s="44">
        <f t="shared" si="27"/>
        <v>108.74576263611588</v>
      </c>
      <c r="M91" s="44">
        <f t="shared" si="15"/>
        <v>15.55064405696457</v>
      </c>
      <c r="N91" s="44">
        <f t="shared" si="16"/>
        <v>193.27</v>
      </c>
      <c r="O91" s="45">
        <f t="shared" si="17"/>
        <v>18618.343333333338</v>
      </c>
      <c r="P91" s="45"/>
      <c r="Q91" s="44">
        <f t="shared" si="18"/>
        <v>14.136949142695066</v>
      </c>
      <c r="R91" s="46">
        <f t="shared" si="23"/>
        <v>191.86</v>
      </c>
      <c r="S91" s="45">
        <f t="shared" si="19"/>
        <v>18482.513333333336</v>
      </c>
      <c r="T91" s="45"/>
      <c r="U91" s="44">
        <f t="shared" si="20"/>
        <v>1.9049330968292795</v>
      </c>
      <c r="V91" s="44">
        <f t="shared" si="21"/>
        <v>1.9539779432036921</v>
      </c>
      <c r="W91" s="44">
        <f t="shared" si="22"/>
        <v>193.81</v>
      </c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  <c r="IV91" s="45"/>
      <c r="IW91" s="45"/>
      <c r="IX91" s="45"/>
      <c r="IY91" s="45"/>
      <c r="IZ91" s="45"/>
      <c r="JA91" s="45"/>
      <c r="JB91" s="45"/>
      <c r="JC91" s="45"/>
      <c r="JD91" s="45"/>
      <c r="JE91" s="45"/>
      <c r="JF91" s="45"/>
      <c r="JG91" s="45"/>
      <c r="JH91" s="45"/>
      <c r="JI91" s="45"/>
      <c r="JJ91" s="45"/>
      <c r="JK91" s="45"/>
      <c r="JL91" s="45"/>
      <c r="JM91" s="45"/>
      <c r="JN91" s="45"/>
      <c r="JO91" s="45"/>
      <c r="JP91" s="45"/>
      <c r="JQ91" s="45"/>
      <c r="JR91" s="45"/>
      <c r="JS91" s="45"/>
      <c r="JT91" s="45"/>
      <c r="JU91" s="45"/>
      <c r="JV91" s="45"/>
      <c r="JW91" s="45"/>
      <c r="JX91" s="45"/>
      <c r="JY91" s="45"/>
      <c r="JZ91" s="45"/>
      <c r="KA91" s="45"/>
      <c r="KB91" s="45"/>
      <c r="KC91" s="45"/>
      <c r="KD91" s="45"/>
      <c r="KE91" s="45"/>
      <c r="KF91" s="45"/>
      <c r="KG91" s="45"/>
      <c r="KH91" s="45"/>
      <c r="KI91" s="45"/>
      <c r="KJ91" s="45"/>
      <c r="KK91" s="45"/>
      <c r="KL91" s="45"/>
      <c r="KM91" s="45"/>
      <c r="KN91" s="45"/>
      <c r="KO91" s="45"/>
      <c r="KP91" s="45"/>
      <c r="KQ91" s="45"/>
      <c r="KR91" s="45"/>
      <c r="KS91" s="45"/>
      <c r="KT91" s="45"/>
      <c r="KU91" s="45"/>
      <c r="KV91" s="45"/>
      <c r="KW91" s="45"/>
      <c r="KX91" s="45"/>
      <c r="KY91" s="45"/>
      <c r="KZ91" s="45"/>
      <c r="LA91" s="45"/>
      <c r="LB91" s="45"/>
      <c r="LC91" s="45"/>
      <c r="LD91" s="45"/>
      <c r="LE91" s="45"/>
      <c r="LF91" s="45"/>
      <c r="LG91" s="45"/>
      <c r="LH91" s="45"/>
      <c r="LI91" s="45"/>
      <c r="LJ91" s="45"/>
      <c r="LK91" s="45"/>
      <c r="LL91" s="45"/>
      <c r="LM91" s="45"/>
      <c r="LN91" s="45"/>
      <c r="LO91" s="45"/>
      <c r="LP91" s="45"/>
      <c r="LQ91" s="45"/>
      <c r="LR91" s="45"/>
      <c r="LS91" s="45"/>
      <c r="LT91" s="45"/>
      <c r="LU91" s="45"/>
      <c r="LV91" s="45"/>
      <c r="LW91" s="45"/>
      <c r="LX91" s="45"/>
      <c r="LY91" s="45"/>
      <c r="LZ91" s="45"/>
      <c r="MA91" s="45"/>
      <c r="MB91" s="45"/>
      <c r="MC91" s="45"/>
      <c r="MD91" s="45"/>
      <c r="ME91" s="45"/>
      <c r="MF91" s="45"/>
      <c r="MG91" s="45"/>
      <c r="MH91" s="45"/>
      <c r="MI91" s="45"/>
      <c r="MJ91" s="45"/>
      <c r="MK91" s="45"/>
      <c r="ML91" s="45"/>
      <c r="MM91" s="45"/>
      <c r="MN91" s="45"/>
      <c r="MO91" s="45"/>
      <c r="MP91" s="45"/>
      <c r="MQ91" s="45"/>
      <c r="MR91" s="45"/>
      <c r="MS91" s="45"/>
      <c r="MT91" s="45"/>
      <c r="MU91" s="45"/>
      <c r="MV91" s="45"/>
      <c r="MW91" s="45"/>
      <c r="MX91" s="45"/>
      <c r="MY91" s="45"/>
      <c r="MZ91" s="45"/>
      <c r="NA91" s="45"/>
      <c r="NB91" s="45"/>
      <c r="NC91" s="45"/>
      <c r="ND91" s="45"/>
      <c r="NE91" s="45"/>
      <c r="NF91" s="45"/>
      <c r="NG91" s="45"/>
      <c r="NH91" s="45"/>
      <c r="NI91" s="45"/>
      <c r="NJ91" s="45"/>
      <c r="NK91" s="45"/>
      <c r="NL91" s="45"/>
      <c r="NM91" s="45"/>
      <c r="NN91" s="45"/>
      <c r="NO91" s="45"/>
      <c r="NP91" s="45"/>
      <c r="NQ91" s="45"/>
      <c r="NR91" s="45"/>
      <c r="NS91" s="45"/>
      <c r="NT91" s="45"/>
      <c r="NU91" s="45"/>
      <c r="NV91" s="45"/>
      <c r="NW91" s="45"/>
      <c r="NX91" s="45"/>
      <c r="NY91" s="45"/>
      <c r="NZ91" s="45"/>
      <c r="OA91" s="45"/>
      <c r="OB91" s="45"/>
      <c r="OC91" s="45"/>
      <c r="OD91" s="45"/>
      <c r="OE91" s="45"/>
      <c r="OF91" s="45"/>
      <c r="OG91" s="45"/>
      <c r="OH91" s="45"/>
      <c r="OI91" s="45"/>
      <c r="OJ91" s="45"/>
      <c r="OK91" s="45"/>
      <c r="OL91" s="45"/>
      <c r="OM91" s="45"/>
      <c r="ON91" s="45"/>
      <c r="OO91" s="45"/>
      <c r="OP91" s="45"/>
      <c r="OQ91" s="45"/>
      <c r="OR91" s="45"/>
      <c r="OS91" s="45"/>
      <c r="OT91" s="45"/>
      <c r="OU91" s="45"/>
      <c r="OV91" s="45"/>
      <c r="OW91" s="45"/>
      <c r="OX91" s="45"/>
      <c r="OY91" s="45"/>
      <c r="OZ91" s="45"/>
      <c r="PA91" s="45"/>
      <c r="PB91" s="45"/>
      <c r="PC91" s="45"/>
      <c r="PD91" s="45"/>
      <c r="PE91" s="45"/>
      <c r="PF91" s="45"/>
      <c r="PG91" s="45"/>
      <c r="PH91" s="45"/>
      <c r="PI91" s="45"/>
      <c r="PJ91" s="45"/>
      <c r="PK91" s="45"/>
      <c r="PL91" s="45"/>
      <c r="PM91" s="45"/>
      <c r="PN91" s="45"/>
      <c r="PO91" s="45"/>
      <c r="PP91" s="45"/>
      <c r="PQ91" s="45"/>
      <c r="PR91" s="45"/>
      <c r="PS91" s="45"/>
      <c r="PT91" s="45"/>
      <c r="PU91" s="45"/>
      <c r="PV91" s="45"/>
      <c r="PW91" s="45"/>
      <c r="PX91" s="45"/>
      <c r="PY91" s="45"/>
      <c r="PZ91" s="45"/>
      <c r="QA91" s="45"/>
      <c r="QB91" s="45"/>
      <c r="QC91" s="45"/>
      <c r="QD91" s="45"/>
      <c r="QE91" s="45"/>
      <c r="QF91" s="45"/>
      <c r="QG91" s="45"/>
      <c r="QH91" s="45"/>
      <c r="QI91" s="45"/>
      <c r="QJ91" s="45"/>
      <c r="QK91" s="45"/>
      <c r="QL91" s="45"/>
      <c r="QM91" s="45"/>
      <c r="QN91" s="45"/>
      <c r="QO91" s="45"/>
      <c r="QP91" s="45"/>
      <c r="QQ91" s="45"/>
      <c r="QR91" s="45"/>
      <c r="QS91" s="45"/>
      <c r="QT91" s="45"/>
      <c r="QU91" s="45"/>
      <c r="QV91" s="45"/>
      <c r="QW91" s="45"/>
      <c r="QX91" s="45"/>
      <c r="QY91" s="45"/>
      <c r="QZ91" s="45"/>
      <c r="RA91" s="45"/>
      <c r="RB91" s="45"/>
      <c r="RC91" s="45"/>
      <c r="RD91" s="45"/>
      <c r="RE91" s="45"/>
      <c r="RF91" s="45"/>
      <c r="RG91" s="45"/>
      <c r="RH91" s="45"/>
      <c r="RI91" s="45"/>
      <c r="RJ91" s="45"/>
      <c r="RK91" s="45"/>
      <c r="RL91" s="45"/>
      <c r="RM91" s="45"/>
      <c r="RN91" s="45"/>
      <c r="RO91" s="45"/>
      <c r="RP91" s="45"/>
      <c r="RQ91" s="45"/>
      <c r="RR91" s="45"/>
      <c r="RS91" s="45"/>
      <c r="RT91" s="45"/>
      <c r="RU91" s="45"/>
      <c r="RV91" s="45"/>
      <c r="RW91" s="45"/>
      <c r="RX91" s="45"/>
      <c r="RY91" s="45"/>
      <c r="RZ91" s="45"/>
      <c r="SA91" s="45"/>
      <c r="SB91" s="45"/>
      <c r="SC91" s="45"/>
      <c r="SD91" s="45"/>
      <c r="SE91" s="45"/>
      <c r="SF91" s="45"/>
      <c r="SG91" s="45"/>
      <c r="SH91" s="45"/>
      <c r="SI91" s="45"/>
      <c r="SJ91" s="45"/>
      <c r="SK91" s="45"/>
      <c r="SL91" s="45"/>
      <c r="SM91" s="45"/>
      <c r="SN91" s="45"/>
      <c r="SO91" s="45"/>
      <c r="SP91" s="45"/>
      <c r="SQ91" s="45"/>
      <c r="SR91" s="45"/>
      <c r="SS91" s="45"/>
      <c r="ST91" s="45"/>
      <c r="SU91" s="45"/>
      <c r="SV91" s="45"/>
      <c r="SW91" s="45"/>
      <c r="SX91" s="45"/>
      <c r="SY91" s="45"/>
      <c r="SZ91" s="45"/>
      <c r="TA91" s="45"/>
      <c r="TB91" s="45"/>
      <c r="TC91" s="45"/>
      <c r="TD91" s="45"/>
      <c r="TE91" s="45"/>
      <c r="TF91" s="45"/>
      <c r="TG91" s="45"/>
      <c r="TH91" s="45"/>
      <c r="TI91" s="45"/>
      <c r="TJ91" s="45"/>
      <c r="TK91" s="45"/>
      <c r="TL91" s="45"/>
      <c r="TM91" s="45"/>
      <c r="TN91" s="45"/>
      <c r="TO91" s="45"/>
      <c r="TP91" s="45"/>
      <c r="TQ91" s="45"/>
      <c r="TR91" s="45"/>
      <c r="TS91" s="45"/>
      <c r="TT91" s="45"/>
      <c r="TU91" s="45"/>
      <c r="TV91" s="45"/>
      <c r="TW91" s="45"/>
      <c r="TX91" s="45"/>
      <c r="TY91" s="45"/>
      <c r="TZ91" s="45"/>
      <c r="UA91" s="45"/>
      <c r="UB91" s="45"/>
      <c r="UC91" s="45"/>
      <c r="UD91" s="45"/>
      <c r="UE91" s="45"/>
    </row>
    <row r="92" spans="1:551" x14ac:dyDescent="0.2">
      <c r="A92" t="s">
        <v>106</v>
      </c>
      <c r="B92" s="44">
        <v>81.900000000000006</v>
      </c>
      <c r="C92" s="44">
        <v>3071.2499999999995</v>
      </c>
      <c r="D92" s="45">
        <v>37.5</v>
      </c>
      <c r="E92" s="48">
        <v>980</v>
      </c>
      <c r="F92" s="44">
        <v>1</v>
      </c>
      <c r="G92" s="45">
        <f t="shared" si="24"/>
        <v>36750</v>
      </c>
      <c r="H92" s="45">
        <f t="shared" si="14"/>
        <v>29406.621909071077</v>
      </c>
      <c r="I92" s="47">
        <v>4.0595784212929031E-2</v>
      </c>
      <c r="J92" s="45">
        <f t="shared" si="25"/>
        <v>1193.7848774518407</v>
      </c>
      <c r="K92" s="44">
        <f t="shared" si="26"/>
        <v>31.834263398715752</v>
      </c>
      <c r="L92" s="44">
        <f t="shared" si="27"/>
        <v>50.065736601284257</v>
      </c>
      <c r="M92" s="44">
        <f t="shared" si="15"/>
        <v>7.1594003339836485</v>
      </c>
      <c r="N92" s="44">
        <f t="shared" si="16"/>
        <v>89.06</v>
      </c>
      <c r="O92" s="45">
        <f t="shared" si="17"/>
        <v>3339.75</v>
      </c>
      <c r="P92" s="45"/>
      <c r="Q92" s="44">
        <f t="shared" si="18"/>
        <v>6.5085457581669539</v>
      </c>
      <c r="R92" s="46">
        <f t="shared" si="23"/>
        <v>88.41</v>
      </c>
      <c r="S92" s="45">
        <f t="shared" si="19"/>
        <v>3315.375</v>
      </c>
      <c r="T92" s="45"/>
      <c r="U92" s="44">
        <f t="shared" si="20"/>
        <v>0.87919989084428307</v>
      </c>
      <c r="V92" s="44">
        <f t="shared" si="21"/>
        <v>0.90183597378631974</v>
      </c>
      <c r="W92" s="44">
        <f t="shared" si="22"/>
        <v>89.31</v>
      </c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  <c r="IV92" s="45"/>
      <c r="IW92" s="45"/>
      <c r="IX92" s="45"/>
      <c r="IY92" s="45"/>
      <c r="IZ92" s="45"/>
      <c r="JA92" s="45"/>
      <c r="JB92" s="45"/>
      <c r="JC92" s="45"/>
      <c r="JD92" s="45"/>
      <c r="JE92" s="45"/>
      <c r="JF92" s="45"/>
      <c r="JG92" s="45"/>
      <c r="JH92" s="45"/>
      <c r="JI92" s="45"/>
      <c r="JJ92" s="45"/>
      <c r="JK92" s="45"/>
      <c r="JL92" s="45"/>
      <c r="JM92" s="45"/>
      <c r="JN92" s="45"/>
      <c r="JO92" s="45"/>
      <c r="JP92" s="45"/>
      <c r="JQ92" s="45"/>
      <c r="JR92" s="45"/>
      <c r="JS92" s="45"/>
      <c r="JT92" s="45"/>
      <c r="JU92" s="45"/>
      <c r="JV92" s="45"/>
      <c r="JW92" s="45"/>
      <c r="JX92" s="45"/>
      <c r="JY92" s="45"/>
      <c r="JZ92" s="45"/>
      <c r="KA92" s="45"/>
      <c r="KB92" s="45"/>
      <c r="KC92" s="45"/>
      <c r="KD92" s="45"/>
      <c r="KE92" s="45"/>
      <c r="KF92" s="45"/>
      <c r="KG92" s="45"/>
      <c r="KH92" s="45"/>
      <c r="KI92" s="45"/>
      <c r="KJ92" s="45"/>
      <c r="KK92" s="45"/>
      <c r="KL92" s="45"/>
      <c r="KM92" s="45"/>
      <c r="KN92" s="45"/>
      <c r="KO92" s="45"/>
      <c r="KP92" s="45"/>
      <c r="KQ92" s="45"/>
      <c r="KR92" s="45"/>
      <c r="KS92" s="45"/>
      <c r="KT92" s="45"/>
      <c r="KU92" s="45"/>
      <c r="KV92" s="45"/>
      <c r="KW92" s="45"/>
      <c r="KX92" s="45"/>
      <c r="KY92" s="45"/>
      <c r="KZ92" s="45"/>
      <c r="LA92" s="45"/>
      <c r="LB92" s="45"/>
      <c r="LC92" s="45"/>
      <c r="LD92" s="45"/>
      <c r="LE92" s="45"/>
      <c r="LF92" s="45"/>
      <c r="LG92" s="45"/>
      <c r="LH92" s="45"/>
      <c r="LI92" s="45"/>
      <c r="LJ92" s="45"/>
      <c r="LK92" s="45"/>
      <c r="LL92" s="45"/>
      <c r="LM92" s="45"/>
      <c r="LN92" s="45"/>
      <c r="LO92" s="45"/>
      <c r="LP92" s="45"/>
      <c r="LQ92" s="45"/>
      <c r="LR92" s="45"/>
      <c r="LS92" s="45"/>
      <c r="LT92" s="45"/>
      <c r="LU92" s="45"/>
      <c r="LV92" s="45"/>
      <c r="LW92" s="45"/>
      <c r="LX92" s="45"/>
      <c r="LY92" s="45"/>
      <c r="LZ92" s="45"/>
      <c r="MA92" s="45"/>
      <c r="MB92" s="45"/>
      <c r="MC92" s="45"/>
      <c r="MD92" s="45"/>
      <c r="ME92" s="45"/>
      <c r="MF92" s="45"/>
      <c r="MG92" s="45"/>
      <c r="MH92" s="45"/>
      <c r="MI92" s="45"/>
      <c r="MJ92" s="45"/>
      <c r="MK92" s="45"/>
      <c r="ML92" s="45"/>
      <c r="MM92" s="45"/>
      <c r="MN92" s="45"/>
      <c r="MO92" s="45"/>
      <c r="MP92" s="45"/>
      <c r="MQ92" s="45"/>
      <c r="MR92" s="45"/>
      <c r="MS92" s="45"/>
      <c r="MT92" s="45"/>
      <c r="MU92" s="45"/>
      <c r="MV92" s="45"/>
      <c r="MW92" s="45"/>
      <c r="MX92" s="45"/>
      <c r="MY92" s="45"/>
      <c r="MZ92" s="45"/>
      <c r="NA92" s="45"/>
      <c r="NB92" s="45"/>
      <c r="NC92" s="45"/>
      <c r="ND92" s="45"/>
      <c r="NE92" s="45"/>
      <c r="NF92" s="45"/>
      <c r="NG92" s="45"/>
      <c r="NH92" s="45"/>
      <c r="NI92" s="45"/>
      <c r="NJ92" s="45"/>
      <c r="NK92" s="45"/>
      <c r="NL92" s="45"/>
      <c r="NM92" s="45"/>
      <c r="NN92" s="45"/>
      <c r="NO92" s="45"/>
      <c r="NP92" s="45"/>
      <c r="NQ92" s="45"/>
      <c r="NR92" s="45"/>
      <c r="NS92" s="45"/>
      <c r="NT92" s="45"/>
      <c r="NU92" s="45"/>
      <c r="NV92" s="45"/>
      <c r="NW92" s="45"/>
      <c r="NX92" s="45"/>
      <c r="NY92" s="45"/>
      <c r="NZ92" s="45"/>
      <c r="OA92" s="45"/>
      <c r="OB92" s="45"/>
      <c r="OC92" s="45"/>
      <c r="OD92" s="45"/>
      <c r="OE92" s="45"/>
      <c r="OF92" s="45"/>
      <c r="OG92" s="45"/>
      <c r="OH92" s="45"/>
      <c r="OI92" s="45"/>
      <c r="OJ92" s="45"/>
      <c r="OK92" s="45"/>
      <c r="OL92" s="45"/>
      <c r="OM92" s="45"/>
      <c r="ON92" s="45"/>
      <c r="OO92" s="45"/>
      <c r="OP92" s="45"/>
      <c r="OQ92" s="45"/>
      <c r="OR92" s="45"/>
      <c r="OS92" s="45"/>
      <c r="OT92" s="45"/>
      <c r="OU92" s="45"/>
      <c r="OV92" s="45"/>
      <c r="OW92" s="45"/>
      <c r="OX92" s="45"/>
      <c r="OY92" s="45"/>
      <c r="OZ92" s="45"/>
      <c r="PA92" s="45"/>
      <c r="PB92" s="45"/>
      <c r="PC92" s="45"/>
      <c r="PD92" s="45"/>
      <c r="PE92" s="45"/>
      <c r="PF92" s="45"/>
      <c r="PG92" s="45"/>
      <c r="PH92" s="45"/>
      <c r="PI92" s="45"/>
      <c r="PJ92" s="45"/>
      <c r="PK92" s="45"/>
      <c r="PL92" s="45"/>
      <c r="PM92" s="45"/>
      <c r="PN92" s="45"/>
      <c r="PO92" s="45"/>
      <c r="PP92" s="45"/>
      <c r="PQ92" s="45"/>
      <c r="PR92" s="45"/>
      <c r="PS92" s="45"/>
      <c r="PT92" s="45"/>
      <c r="PU92" s="45"/>
      <c r="PV92" s="45"/>
      <c r="PW92" s="45"/>
      <c r="PX92" s="45"/>
      <c r="PY92" s="45"/>
      <c r="PZ92" s="45"/>
      <c r="QA92" s="45"/>
      <c r="QB92" s="45"/>
      <c r="QC92" s="45"/>
      <c r="QD92" s="45"/>
      <c r="QE92" s="45"/>
      <c r="QF92" s="45"/>
      <c r="QG92" s="45"/>
      <c r="QH92" s="45"/>
      <c r="QI92" s="45"/>
      <c r="QJ92" s="45"/>
      <c r="QK92" s="45"/>
      <c r="QL92" s="45"/>
      <c r="QM92" s="45"/>
      <c r="QN92" s="45"/>
      <c r="QO92" s="45"/>
      <c r="QP92" s="45"/>
      <c r="QQ92" s="45"/>
      <c r="QR92" s="45"/>
      <c r="QS92" s="45"/>
      <c r="QT92" s="45"/>
      <c r="QU92" s="45"/>
      <c r="QV92" s="45"/>
      <c r="QW92" s="45"/>
      <c r="QX92" s="45"/>
      <c r="QY92" s="45"/>
      <c r="QZ92" s="45"/>
      <c r="RA92" s="45"/>
      <c r="RB92" s="45"/>
      <c r="RC92" s="45"/>
      <c r="RD92" s="45"/>
      <c r="RE92" s="45"/>
      <c r="RF92" s="45"/>
      <c r="RG92" s="45"/>
      <c r="RH92" s="45"/>
      <c r="RI92" s="45"/>
      <c r="RJ92" s="45"/>
      <c r="RK92" s="45"/>
      <c r="RL92" s="45"/>
      <c r="RM92" s="45"/>
      <c r="RN92" s="45"/>
      <c r="RO92" s="45"/>
      <c r="RP92" s="45"/>
      <c r="RQ92" s="45"/>
      <c r="RR92" s="45"/>
      <c r="RS92" s="45"/>
      <c r="RT92" s="45"/>
      <c r="RU92" s="45"/>
      <c r="RV92" s="45"/>
      <c r="RW92" s="45"/>
      <c r="RX92" s="45"/>
      <c r="RY92" s="45"/>
      <c r="RZ92" s="45"/>
      <c r="SA92" s="45"/>
      <c r="SB92" s="45"/>
      <c r="SC92" s="45"/>
      <c r="SD92" s="45"/>
      <c r="SE92" s="45"/>
      <c r="SF92" s="45"/>
      <c r="SG92" s="45"/>
      <c r="SH92" s="45"/>
      <c r="SI92" s="45"/>
      <c r="SJ92" s="45"/>
      <c r="SK92" s="45"/>
      <c r="SL92" s="45"/>
      <c r="SM92" s="45"/>
      <c r="SN92" s="45"/>
      <c r="SO92" s="45"/>
      <c r="SP92" s="45"/>
      <c r="SQ92" s="45"/>
      <c r="SR92" s="45"/>
      <c r="SS92" s="45"/>
      <c r="ST92" s="45"/>
      <c r="SU92" s="45"/>
      <c r="SV92" s="45"/>
      <c r="SW92" s="45"/>
      <c r="SX92" s="45"/>
      <c r="SY92" s="45"/>
      <c r="SZ92" s="45"/>
      <c r="TA92" s="45"/>
      <c r="TB92" s="45"/>
      <c r="TC92" s="45"/>
      <c r="TD92" s="45"/>
      <c r="TE92" s="45"/>
      <c r="TF92" s="45"/>
      <c r="TG92" s="45"/>
      <c r="TH92" s="45"/>
      <c r="TI92" s="45"/>
      <c r="TJ92" s="45"/>
      <c r="TK92" s="45"/>
      <c r="TL92" s="45"/>
      <c r="TM92" s="45"/>
      <c r="TN92" s="45"/>
      <c r="TO92" s="45"/>
      <c r="TP92" s="45"/>
      <c r="TQ92" s="45"/>
      <c r="TR92" s="45"/>
      <c r="TS92" s="45"/>
      <c r="TT92" s="45"/>
      <c r="TU92" s="45"/>
      <c r="TV92" s="45"/>
      <c r="TW92" s="45"/>
      <c r="TX92" s="45"/>
      <c r="TY92" s="45"/>
      <c r="TZ92" s="45"/>
      <c r="UA92" s="45"/>
      <c r="UB92" s="45"/>
      <c r="UC92" s="45"/>
      <c r="UD92" s="45"/>
      <c r="UE92" s="45"/>
    </row>
    <row r="93" spans="1:551" x14ac:dyDescent="0.2">
      <c r="A93" t="s">
        <v>107</v>
      </c>
      <c r="B93" s="44">
        <v>36.1</v>
      </c>
      <c r="C93" s="44">
        <v>16082.84</v>
      </c>
      <c r="D93" s="45">
        <v>445.50803324099718</v>
      </c>
      <c r="E93" s="48"/>
      <c r="F93" s="44"/>
      <c r="G93" s="45">
        <f t="shared" si="24"/>
        <v>0</v>
      </c>
      <c r="H93" s="45">
        <f t="shared" si="14"/>
        <v>0</v>
      </c>
      <c r="I93" s="47">
        <v>4.0595784212929031E-2</v>
      </c>
      <c r="J93" s="45">
        <f t="shared" si="25"/>
        <v>0</v>
      </c>
      <c r="K93" s="44">
        <f t="shared" si="26"/>
        <v>0</v>
      </c>
      <c r="L93" s="44">
        <f t="shared" si="27"/>
        <v>36.1</v>
      </c>
      <c r="M93" s="44">
        <f t="shared" si="15"/>
        <v>5.1623000000000001</v>
      </c>
      <c r="N93" s="44">
        <f t="shared" si="16"/>
        <v>41.26</v>
      </c>
      <c r="O93" s="45">
        <f t="shared" si="17"/>
        <v>18381.661451523541</v>
      </c>
      <c r="P93" s="45"/>
      <c r="Q93" s="44">
        <f t="shared" si="18"/>
        <v>4.6930000000000005</v>
      </c>
      <c r="R93" s="46">
        <f t="shared" si="23"/>
        <v>40.79</v>
      </c>
      <c r="S93" s="45">
        <f t="shared" si="19"/>
        <v>18172.272675900276</v>
      </c>
      <c r="T93" s="45"/>
      <c r="U93" s="44">
        <f t="shared" si="20"/>
        <v>0</v>
      </c>
      <c r="V93" s="44">
        <f t="shared" si="21"/>
        <v>0</v>
      </c>
      <c r="W93" s="44">
        <f t="shared" si="22"/>
        <v>40.79</v>
      </c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  <c r="IV93" s="45"/>
      <c r="IW93" s="45"/>
      <c r="IX93" s="45"/>
      <c r="IY93" s="45"/>
      <c r="IZ93" s="45"/>
      <c r="JA93" s="45"/>
      <c r="JB93" s="45"/>
      <c r="JC93" s="45"/>
      <c r="JD93" s="45"/>
      <c r="JE93" s="45"/>
      <c r="JF93" s="45"/>
      <c r="JG93" s="45"/>
      <c r="JH93" s="45"/>
      <c r="JI93" s="45"/>
      <c r="JJ93" s="45"/>
      <c r="JK93" s="45"/>
      <c r="JL93" s="45"/>
      <c r="JM93" s="45"/>
      <c r="JN93" s="45"/>
      <c r="JO93" s="45"/>
      <c r="JP93" s="45"/>
      <c r="JQ93" s="45"/>
      <c r="JR93" s="45"/>
      <c r="JS93" s="45"/>
      <c r="JT93" s="45"/>
      <c r="JU93" s="45"/>
      <c r="JV93" s="45"/>
      <c r="JW93" s="45"/>
      <c r="JX93" s="45"/>
      <c r="JY93" s="45"/>
      <c r="JZ93" s="45"/>
      <c r="KA93" s="45"/>
      <c r="KB93" s="45"/>
      <c r="KC93" s="45"/>
      <c r="KD93" s="45"/>
      <c r="KE93" s="45"/>
      <c r="KF93" s="45"/>
      <c r="KG93" s="45"/>
      <c r="KH93" s="45"/>
      <c r="KI93" s="45"/>
      <c r="KJ93" s="45"/>
      <c r="KK93" s="45"/>
      <c r="KL93" s="45"/>
      <c r="KM93" s="45"/>
      <c r="KN93" s="45"/>
      <c r="KO93" s="45"/>
      <c r="KP93" s="45"/>
      <c r="KQ93" s="45"/>
      <c r="KR93" s="45"/>
      <c r="KS93" s="45"/>
      <c r="KT93" s="45"/>
      <c r="KU93" s="45"/>
      <c r="KV93" s="45"/>
      <c r="KW93" s="45"/>
      <c r="KX93" s="45"/>
      <c r="KY93" s="45"/>
      <c r="KZ93" s="45"/>
      <c r="LA93" s="45"/>
      <c r="LB93" s="45"/>
      <c r="LC93" s="45"/>
      <c r="LD93" s="45"/>
      <c r="LE93" s="45"/>
      <c r="LF93" s="45"/>
      <c r="LG93" s="45"/>
      <c r="LH93" s="45"/>
      <c r="LI93" s="45"/>
      <c r="LJ93" s="45"/>
      <c r="LK93" s="45"/>
      <c r="LL93" s="45"/>
      <c r="LM93" s="45"/>
      <c r="LN93" s="45"/>
      <c r="LO93" s="45"/>
      <c r="LP93" s="45"/>
      <c r="LQ93" s="45"/>
      <c r="LR93" s="45"/>
      <c r="LS93" s="45"/>
      <c r="LT93" s="45"/>
      <c r="LU93" s="45"/>
      <c r="LV93" s="45"/>
      <c r="LW93" s="45"/>
      <c r="LX93" s="45"/>
      <c r="LY93" s="45"/>
      <c r="LZ93" s="45"/>
      <c r="MA93" s="45"/>
      <c r="MB93" s="45"/>
      <c r="MC93" s="45"/>
      <c r="MD93" s="45"/>
      <c r="ME93" s="45"/>
      <c r="MF93" s="45"/>
      <c r="MG93" s="45"/>
      <c r="MH93" s="45"/>
      <c r="MI93" s="45"/>
      <c r="MJ93" s="45"/>
      <c r="MK93" s="45"/>
      <c r="ML93" s="45"/>
      <c r="MM93" s="45"/>
      <c r="MN93" s="45"/>
      <c r="MO93" s="45"/>
      <c r="MP93" s="45"/>
      <c r="MQ93" s="45"/>
      <c r="MR93" s="45"/>
      <c r="MS93" s="45"/>
      <c r="MT93" s="45"/>
      <c r="MU93" s="45"/>
      <c r="MV93" s="45"/>
      <c r="MW93" s="45"/>
      <c r="MX93" s="45"/>
      <c r="MY93" s="45"/>
      <c r="MZ93" s="45"/>
      <c r="NA93" s="45"/>
      <c r="NB93" s="45"/>
      <c r="NC93" s="45"/>
      <c r="ND93" s="45"/>
      <c r="NE93" s="45"/>
      <c r="NF93" s="45"/>
      <c r="NG93" s="45"/>
      <c r="NH93" s="45"/>
      <c r="NI93" s="45"/>
      <c r="NJ93" s="45"/>
      <c r="NK93" s="45"/>
      <c r="NL93" s="45"/>
      <c r="NM93" s="45"/>
      <c r="NN93" s="45"/>
      <c r="NO93" s="45"/>
      <c r="NP93" s="45"/>
      <c r="NQ93" s="45"/>
      <c r="NR93" s="45"/>
      <c r="NS93" s="45"/>
      <c r="NT93" s="45"/>
      <c r="NU93" s="45"/>
      <c r="NV93" s="45"/>
      <c r="NW93" s="45"/>
      <c r="NX93" s="45"/>
      <c r="NY93" s="45"/>
      <c r="NZ93" s="45"/>
      <c r="OA93" s="45"/>
      <c r="OB93" s="45"/>
      <c r="OC93" s="45"/>
      <c r="OD93" s="45"/>
      <c r="OE93" s="45"/>
      <c r="OF93" s="45"/>
      <c r="OG93" s="45"/>
      <c r="OH93" s="45"/>
      <c r="OI93" s="45"/>
      <c r="OJ93" s="45"/>
      <c r="OK93" s="45"/>
      <c r="OL93" s="45"/>
      <c r="OM93" s="45"/>
      <c r="ON93" s="45"/>
      <c r="OO93" s="45"/>
      <c r="OP93" s="45"/>
      <c r="OQ93" s="45"/>
      <c r="OR93" s="45"/>
      <c r="OS93" s="45"/>
      <c r="OT93" s="45"/>
      <c r="OU93" s="45"/>
      <c r="OV93" s="45"/>
      <c r="OW93" s="45"/>
      <c r="OX93" s="45"/>
      <c r="OY93" s="45"/>
      <c r="OZ93" s="45"/>
      <c r="PA93" s="45"/>
      <c r="PB93" s="45"/>
      <c r="PC93" s="45"/>
      <c r="PD93" s="45"/>
      <c r="PE93" s="45"/>
      <c r="PF93" s="45"/>
      <c r="PG93" s="45"/>
      <c r="PH93" s="45"/>
      <c r="PI93" s="45"/>
      <c r="PJ93" s="45"/>
      <c r="PK93" s="45"/>
      <c r="PL93" s="45"/>
      <c r="PM93" s="45"/>
      <c r="PN93" s="45"/>
      <c r="PO93" s="45"/>
      <c r="PP93" s="45"/>
      <c r="PQ93" s="45"/>
      <c r="PR93" s="45"/>
      <c r="PS93" s="45"/>
      <c r="PT93" s="45"/>
      <c r="PU93" s="45"/>
      <c r="PV93" s="45"/>
      <c r="PW93" s="45"/>
      <c r="PX93" s="45"/>
      <c r="PY93" s="45"/>
      <c r="PZ93" s="45"/>
      <c r="QA93" s="45"/>
      <c r="QB93" s="45"/>
      <c r="QC93" s="45"/>
      <c r="QD93" s="45"/>
      <c r="QE93" s="45"/>
      <c r="QF93" s="45"/>
      <c r="QG93" s="45"/>
      <c r="QH93" s="45"/>
      <c r="QI93" s="45"/>
      <c r="QJ93" s="45"/>
      <c r="QK93" s="45"/>
      <c r="QL93" s="45"/>
      <c r="QM93" s="45"/>
      <c r="QN93" s="45"/>
      <c r="QO93" s="45"/>
      <c r="QP93" s="45"/>
      <c r="QQ93" s="45"/>
      <c r="QR93" s="45"/>
      <c r="QS93" s="45"/>
      <c r="QT93" s="45"/>
      <c r="QU93" s="45"/>
      <c r="QV93" s="45"/>
      <c r="QW93" s="45"/>
      <c r="QX93" s="45"/>
      <c r="QY93" s="45"/>
      <c r="QZ93" s="45"/>
      <c r="RA93" s="45"/>
      <c r="RB93" s="45"/>
      <c r="RC93" s="45"/>
      <c r="RD93" s="45"/>
      <c r="RE93" s="45"/>
      <c r="RF93" s="45"/>
      <c r="RG93" s="45"/>
      <c r="RH93" s="45"/>
      <c r="RI93" s="45"/>
      <c r="RJ93" s="45"/>
      <c r="RK93" s="45"/>
      <c r="RL93" s="45"/>
      <c r="RM93" s="45"/>
      <c r="RN93" s="45"/>
      <c r="RO93" s="45"/>
      <c r="RP93" s="45"/>
      <c r="RQ93" s="45"/>
      <c r="RR93" s="45"/>
      <c r="RS93" s="45"/>
      <c r="RT93" s="45"/>
      <c r="RU93" s="45"/>
      <c r="RV93" s="45"/>
      <c r="RW93" s="45"/>
      <c r="RX93" s="45"/>
      <c r="RY93" s="45"/>
      <c r="RZ93" s="45"/>
      <c r="SA93" s="45"/>
      <c r="SB93" s="45"/>
      <c r="SC93" s="45"/>
      <c r="SD93" s="45"/>
      <c r="SE93" s="45"/>
      <c r="SF93" s="45"/>
      <c r="SG93" s="45"/>
      <c r="SH93" s="45"/>
      <c r="SI93" s="45"/>
      <c r="SJ93" s="45"/>
      <c r="SK93" s="45"/>
      <c r="SL93" s="45"/>
      <c r="SM93" s="45"/>
      <c r="SN93" s="45"/>
      <c r="SO93" s="45"/>
      <c r="SP93" s="45"/>
      <c r="SQ93" s="45"/>
      <c r="SR93" s="45"/>
      <c r="SS93" s="45"/>
      <c r="ST93" s="45"/>
      <c r="SU93" s="45"/>
      <c r="SV93" s="45"/>
      <c r="SW93" s="45"/>
      <c r="SX93" s="45"/>
      <c r="SY93" s="45"/>
      <c r="SZ93" s="45"/>
      <c r="TA93" s="45"/>
      <c r="TB93" s="45"/>
      <c r="TC93" s="45"/>
      <c r="TD93" s="45"/>
      <c r="TE93" s="45"/>
      <c r="TF93" s="45"/>
      <c r="TG93" s="45"/>
      <c r="TH93" s="45"/>
      <c r="TI93" s="45"/>
      <c r="TJ93" s="45"/>
      <c r="TK93" s="45"/>
      <c r="TL93" s="45"/>
      <c r="TM93" s="45"/>
      <c r="TN93" s="45"/>
      <c r="TO93" s="45"/>
      <c r="TP93" s="45"/>
      <c r="TQ93" s="45"/>
      <c r="TR93" s="45"/>
      <c r="TS93" s="45"/>
      <c r="TT93" s="45"/>
      <c r="TU93" s="45"/>
      <c r="TV93" s="45"/>
      <c r="TW93" s="45"/>
      <c r="TX93" s="45"/>
      <c r="TY93" s="45"/>
      <c r="TZ93" s="45"/>
      <c r="UA93" s="45"/>
      <c r="UB93" s="45"/>
      <c r="UC93" s="45"/>
      <c r="UD93" s="45"/>
      <c r="UE93" s="45"/>
    </row>
    <row r="94" spans="1:551" x14ac:dyDescent="0.2">
      <c r="A94" t="s">
        <v>108</v>
      </c>
      <c r="B94" s="44">
        <v>104.09</v>
      </c>
      <c r="C94" s="44">
        <v>1040.9000000000001</v>
      </c>
      <c r="D94" s="45">
        <v>10</v>
      </c>
      <c r="E94" s="48">
        <v>980</v>
      </c>
      <c r="F94" s="44">
        <v>1</v>
      </c>
      <c r="G94" s="45">
        <f t="shared" si="24"/>
        <v>9800</v>
      </c>
      <c r="H94" s="45">
        <f t="shared" si="14"/>
        <v>7841.7658424189531</v>
      </c>
      <c r="I94" s="47">
        <v>4.0595784212929031E-2</v>
      </c>
      <c r="J94" s="45">
        <f t="shared" si="25"/>
        <v>318.34263398715746</v>
      </c>
      <c r="K94" s="44">
        <f t="shared" si="26"/>
        <v>31.834263398715745</v>
      </c>
      <c r="L94" s="44">
        <f t="shared" si="27"/>
        <v>72.255736601284255</v>
      </c>
      <c r="M94" s="44">
        <f t="shared" si="15"/>
        <v>10.332570333983648</v>
      </c>
      <c r="N94" s="44">
        <f t="shared" si="16"/>
        <v>114.42</v>
      </c>
      <c r="O94" s="45">
        <f t="shared" si="17"/>
        <v>1144.2</v>
      </c>
      <c r="P94" s="45"/>
      <c r="Q94" s="44">
        <f t="shared" si="18"/>
        <v>9.3932457581669535</v>
      </c>
      <c r="R94" s="46">
        <f t="shared" si="23"/>
        <v>113.48</v>
      </c>
      <c r="S94" s="45">
        <f t="shared" si="19"/>
        <v>1134.8</v>
      </c>
      <c r="T94" s="45"/>
      <c r="U94" s="44">
        <f t="shared" si="20"/>
        <v>0.87919989084428296</v>
      </c>
      <c r="V94" s="44">
        <f t="shared" si="21"/>
        <v>0.90183597378631963</v>
      </c>
      <c r="W94" s="44">
        <f t="shared" si="22"/>
        <v>114.38</v>
      </c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  <c r="IY94" s="45"/>
      <c r="IZ94" s="45"/>
      <c r="JA94" s="45"/>
      <c r="JB94" s="45"/>
      <c r="JC94" s="45"/>
      <c r="JD94" s="45"/>
      <c r="JE94" s="45"/>
      <c r="JF94" s="45"/>
      <c r="JG94" s="45"/>
      <c r="JH94" s="45"/>
      <c r="JI94" s="45"/>
      <c r="JJ94" s="45"/>
      <c r="JK94" s="45"/>
      <c r="JL94" s="45"/>
      <c r="JM94" s="45"/>
      <c r="JN94" s="45"/>
      <c r="JO94" s="45"/>
      <c r="JP94" s="45"/>
      <c r="JQ94" s="45"/>
      <c r="JR94" s="45"/>
      <c r="JS94" s="45"/>
      <c r="JT94" s="45"/>
      <c r="JU94" s="45"/>
      <c r="JV94" s="45"/>
      <c r="JW94" s="45"/>
      <c r="JX94" s="45"/>
      <c r="JY94" s="45"/>
      <c r="JZ94" s="45"/>
      <c r="KA94" s="45"/>
      <c r="KB94" s="45"/>
      <c r="KC94" s="45"/>
      <c r="KD94" s="45"/>
      <c r="KE94" s="45"/>
      <c r="KF94" s="45"/>
      <c r="KG94" s="45"/>
      <c r="KH94" s="45"/>
      <c r="KI94" s="45"/>
      <c r="KJ94" s="45"/>
      <c r="KK94" s="45"/>
      <c r="KL94" s="45"/>
      <c r="KM94" s="45"/>
      <c r="KN94" s="45"/>
      <c r="KO94" s="45"/>
      <c r="KP94" s="45"/>
      <c r="KQ94" s="45"/>
      <c r="KR94" s="45"/>
      <c r="KS94" s="45"/>
      <c r="KT94" s="45"/>
      <c r="KU94" s="45"/>
      <c r="KV94" s="45"/>
      <c r="KW94" s="45"/>
      <c r="KX94" s="45"/>
      <c r="KY94" s="45"/>
      <c r="KZ94" s="45"/>
      <c r="LA94" s="45"/>
      <c r="LB94" s="45"/>
      <c r="LC94" s="45"/>
      <c r="LD94" s="45"/>
      <c r="LE94" s="45"/>
      <c r="LF94" s="45"/>
      <c r="LG94" s="45"/>
      <c r="LH94" s="45"/>
      <c r="LI94" s="45"/>
      <c r="LJ94" s="45"/>
      <c r="LK94" s="45"/>
      <c r="LL94" s="45"/>
      <c r="LM94" s="45"/>
      <c r="LN94" s="45"/>
      <c r="LO94" s="45"/>
      <c r="LP94" s="45"/>
      <c r="LQ94" s="45"/>
      <c r="LR94" s="45"/>
      <c r="LS94" s="45"/>
      <c r="LT94" s="45"/>
      <c r="LU94" s="45"/>
      <c r="LV94" s="45"/>
      <c r="LW94" s="45"/>
      <c r="LX94" s="45"/>
      <c r="LY94" s="45"/>
      <c r="LZ94" s="45"/>
      <c r="MA94" s="45"/>
      <c r="MB94" s="45"/>
      <c r="MC94" s="45"/>
      <c r="MD94" s="45"/>
      <c r="ME94" s="45"/>
      <c r="MF94" s="45"/>
      <c r="MG94" s="45"/>
      <c r="MH94" s="45"/>
      <c r="MI94" s="45"/>
      <c r="MJ94" s="45"/>
      <c r="MK94" s="45"/>
      <c r="ML94" s="45"/>
      <c r="MM94" s="45"/>
      <c r="MN94" s="45"/>
      <c r="MO94" s="45"/>
      <c r="MP94" s="45"/>
      <c r="MQ94" s="45"/>
      <c r="MR94" s="45"/>
      <c r="MS94" s="45"/>
      <c r="MT94" s="45"/>
      <c r="MU94" s="45"/>
      <c r="MV94" s="45"/>
      <c r="MW94" s="45"/>
      <c r="MX94" s="45"/>
      <c r="MY94" s="45"/>
      <c r="MZ94" s="45"/>
      <c r="NA94" s="45"/>
      <c r="NB94" s="45"/>
      <c r="NC94" s="45"/>
      <c r="ND94" s="45"/>
      <c r="NE94" s="45"/>
      <c r="NF94" s="45"/>
      <c r="NG94" s="45"/>
      <c r="NH94" s="45"/>
      <c r="NI94" s="45"/>
      <c r="NJ94" s="45"/>
      <c r="NK94" s="45"/>
      <c r="NL94" s="45"/>
      <c r="NM94" s="45"/>
      <c r="NN94" s="45"/>
      <c r="NO94" s="45"/>
      <c r="NP94" s="45"/>
      <c r="NQ94" s="45"/>
      <c r="NR94" s="45"/>
      <c r="NS94" s="45"/>
      <c r="NT94" s="45"/>
      <c r="NU94" s="45"/>
      <c r="NV94" s="45"/>
      <c r="NW94" s="45"/>
      <c r="NX94" s="45"/>
      <c r="NY94" s="45"/>
      <c r="NZ94" s="45"/>
      <c r="OA94" s="45"/>
      <c r="OB94" s="45"/>
      <c r="OC94" s="45"/>
      <c r="OD94" s="45"/>
      <c r="OE94" s="45"/>
      <c r="OF94" s="45"/>
      <c r="OG94" s="45"/>
      <c r="OH94" s="45"/>
      <c r="OI94" s="45"/>
      <c r="OJ94" s="45"/>
      <c r="OK94" s="45"/>
      <c r="OL94" s="45"/>
      <c r="OM94" s="45"/>
      <c r="ON94" s="45"/>
      <c r="OO94" s="45"/>
      <c r="OP94" s="45"/>
      <c r="OQ94" s="45"/>
      <c r="OR94" s="45"/>
      <c r="OS94" s="45"/>
      <c r="OT94" s="45"/>
      <c r="OU94" s="45"/>
      <c r="OV94" s="45"/>
      <c r="OW94" s="45"/>
      <c r="OX94" s="45"/>
      <c r="OY94" s="45"/>
      <c r="OZ94" s="45"/>
      <c r="PA94" s="45"/>
      <c r="PB94" s="45"/>
      <c r="PC94" s="45"/>
      <c r="PD94" s="45"/>
      <c r="PE94" s="45"/>
      <c r="PF94" s="45"/>
      <c r="PG94" s="45"/>
      <c r="PH94" s="45"/>
      <c r="PI94" s="45"/>
      <c r="PJ94" s="45"/>
      <c r="PK94" s="45"/>
      <c r="PL94" s="45"/>
      <c r="PM94" s="45"/>
      <c r="PN94" s="45"/>
      <c r="PO94" s="45"/>
      <c r="PP94" s="45"/>
      <c r="PQ94" s="45"/>
      <c r="PR94" s="45"/>
      <c r="PS94" s="45"/>
      <c r="PT94" s="45"/>
      <c r="PU94" s="45"/>
      <c r="PV94" s="45"/>
      <c r="PW94" s="45"/>
      <c r="PX94" s="45"/>
      <c r="PY94" s="45"/>
      <c r="PZ94" s="45"/>
      <c r="QA94" s="45"/>
      <c r="QB94" s="45"/>
      <c r="QC94" s="45"/>
      <c r="QD94" s="45"/>
      <c r="QE94" s="45"/>
      <c r="QF94" s="45"/>
      <c r="QG94" s="45"/>
      <c r="QH94" s="45"/>
      <c r="QI94" s="45"/>
      <c r="QJ94" s="45"/>
      <c r="QK94" s="45"/>
      <c r="QL94" s="45"/>
      <c r="QM94" s="45"/>
      <c r="QN94" s="45"/>
      <c r="QO94" s="45"/>
      <c r="QP94" s="45"/>
      <c r="QQ94" s="45"/>
      <c r="QR94" s="45"/>
      <c r="QS94" s="45"/>
      <c r="QT94" s="45"/>
      <c r="QU94" s="45"/>
      <c r="QV94" s="45"/>
      <c r="QW94" s="45"/>
      <c r="QX94" s="45"/>
      <c r="QY94" s="45"/>
      <c r="QZ94" s="45"/>
      <c r="RA94" s="45"/>
      <c r="RB94" s="45"/>
      <c r="RC94" s="45"/>
      <c r="RD94" s="45"/>
      <c r="RE94" s="45"/>
      <c r="RF94" s="45"/>
      <c r="RG94" s="45"/>
      <c r="RH94" s="45"/>
      <c r="RI94" s="45"/>
      <c r="RJ94" s="45"/>
      <c r="RK94" s="45"/>
      <c r="RL94" s="45"/>
      <c r="RM94" s="45"/>
      <c r="RN94" s="45"/>
      <c r="RO94" s="45"/>
      <c r="RP94" s="45"/>
      <c r="RQ94" s="45"/>
      <c r="RR94" s="45"/>
      <c r="RS94" s="45"/>
      <c r="RT94" s="45"/>
      <c r="RU94" s="45"/>
      <c r="RV94" s="45"/>
      <c r="RW94" s="45"/>
      <c r="RX94" s="45"/>
      <c r="RY94" s="45"/>
      <c r="RZ94" s="45"/>
      <c r="SA94" s="45"/>
      <c r="SB94" s="45"/>
      <c r="SC94" s="45"/>
      <c r="SD94" s="45"/>
      <c r="SE94" s="45"/>
      <c r="SF94" s="45"/>
      <c r="SG94" s="45"/>
      <c r="SH94" s="45"/>
      <c r="SI94" s="45"/>
      <c r="SJ94" s="45"/>
      <c r="SK94" s="45"/>
      <c r="SL94" s="45"/>
      <c r="SM94" s="45"/>
      <c r="SN94" s="45"/>
      <c r="SO94" s="45"/>
      <c r="SP94" s="45"/>
      <c r="SQ94" s="45"/>
      <c r="SR94" s="45"/>
      <c r="SS94" s="45"/>
      <c r="ST94" s="45"/>
      <c r="SU94" s="45"/>
      <c r="SV94" s="45"/>
      <c r="SW94" s="45"/>
      <c r="SX94" s="45"/>
      <c r="SY94" s="45"/>
      <c r="SZ94" s="45"/>
      <c r="TA94" s="45"/>
      <c r="TB94" s="45"/>
      <c r="TC94" s="45"/>
      <c r="TD94" s="45"/>
      <c r="TE94" s="45"/>
      <c r="TF94" s="45"/>
      <c r="TG94" s="45"/>
      <c r="TH94" s="45"/>
      <c r="TI94" s="45"/>
      <c r="TJ94" s="45"/>
      <c r="TK94" s="45"/>
      <c r="TL94" s="45"/>
      <c r="TM94" s="45"/>
      <c r="TN94" s="45"/>
      <c r="TO94" s="45"/>
      <c r="TP94" s="45"/>
      <c r="TQ94" s="45"/>
      <c r="TR94" s="45"/>
      <c r="TS94" s="45"/>
      <c r="TT94" s="45"/>
      <c r="TU94" s="45"/>
      <c r="TV94" s="45"/>
      <c r="TW94" s="45"/>
      <c r="TX94" s="45"/>
      <c r="TY94" s="45"/>
      <c r="TZ94" s="45"/>
      <c r="UA94" s="45"/>
      <c r="UB94" s="45"/>
      <c r="UC94" s="45"/>
      <c r="UD94" s="45"/>
      <c r="UE94" s="45"/>
    </row>
    <row r="95" spans="1:551" x14ac:dyDescent="0.2">
      <c r="A95" t="s">
        <v>109</v>
      </c>
      <c r="B95" s="44">
        <v>50.88</v>
      </c>
      <c r="C95" s="44">
        <v>1628.1600000000012</v>
      </c>
      <c r="D95" s="45">
        <v>32</v>
      </c>
      <c r="E95" s="48"/>
      <c r="F95" s="44"/>
      <c r="G95" s="45">
        <f t="shared" si="24"/>
        <v>0</v>
      </c>
      <c r="H95" s="45">
        <f t="shared" si="14"/>
        <v>0</v>
      </c>
      <c r="I95" s="47">
        <v>4.0595784212929031E-2</v>
      </c>
      <c r="J95" s="45">
        <f t="shared" si="25"/>
        <v>0</v>
      </c>
      <c r="K95" s="44">
        <f t="shared" si="26"/>
        <v>0</v>
      </c>
      <c r="L95" s="44">
        <f t="shared" si="27"/>
        <v>50.88</v>
      </c>
      <c r="M95" s="44">
        <f t="shared" si="15"/>
        <v>7.2758399999999996</v>
      </c>
      <c r="N95" s="44">
        <f t="shared" si="16"/>
        <v>58.16</v>
      </c>
      <c r="O95" s="45">
        <f t="shared" si="17"/>
        <v>1861.12</v>
      </c>
      <c r="P95" s="45"/>
      <c r="Q95" s="44">
        <f t="shared" si="18"/>
        <v>6.6144000000000007</v>
      </c>
      <c r="R95" s="46">
        <f t="shared" si="23"/>
        <v>57.49</v>
      </c>
      <c r="S95" s="45">
        <f t="shared" si="19"/>
        <v>1839.68</v>
      </c>
      <c r="T95" s="45"/>
      <c r="U95" s="44">
        <f t="shared" si="20"/>
        <v>0</v>
      </c>
      <c r="V95" s="44">
        <f t="shared" si="21"/>
        <v>0</v>
      </c>
      <c r="W95" s="44">
        <f t="shared" si="22"/>
        <v>57.49</v>
      </c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  <c r="IY95" s="45"/>
      <c r="IZ95" s="45"/>
      <c r="JA95" s="45"/>
      <c r="JB95" s="45"/>
      <c r="JC95" s="45"/>
      <c r="JD95" s="45"/>
      <c r="JE95" s="45"/>
      <c r="JF95" s="45"/>
      <c r="JG95" s="45"/>
      <c r="JH95" s="45"/>
      <c r="JI95" s="45"/>
      <c r="JJ95" s="45"/>
      <c r="JK95" s="45"/>
      <c r="JL95" s="45"/>
      <c r="JM95" s="45"/>
      <c r="JN95" s="45"/>
      <c r="JO95" s="45"/>
      <c r="JP95" s="45"/>
      <c r="JQ95" s="45"/>
      <c r="JR95" s="45"/>
      <c r="JS95" s="45"/>
      <c r="JT95" s="45"/>
      <c r="JU95" s="45"/>
      <c r="JV95" s="45"/>
      <c r="JW95" s="45"/>
      <c r="JX95" s="45"/>
      <c r="JY95" s="45"/>
      <c r="JZ95" s="45"/>
      <c r="KA95" s="45"/>
      <c r="KB95" s="45"/>
      <c r="KC95" s="45"/>
      <c r="KD95" s="45"/>
      <c r="KE95" s="45"/>
      <c r="KF95" s="45"/>
      <c r="KG95" s="45"/>
      <c r="KH95" s="45"/>
      <c r="KI95" s="45"/>
      <c r="KJ95" s="45"/>
      <c r="KK95" s="45"/>
      <c r="KL95" s="45"/>
      <c r="KM95" s="45"/>
      <c r="KN95" s="45"/>
      <c r="KO95" s="45"/>
      <c r="KP95" s="45"/>
      <c r="KQ95" s="45"/>
      <c r="KR95" s="45"/>
      <c r="KS95" s="45"/>
      <c r="KT95" s="45"/>
      <c r="KU95" s="45"/>
      <c r="KV95" s="45"/>
      <c r="KW95" s="45"/>
      <c r="KX95" s="45"/>
      <c r="KY95" s="45"/>
      <c r="KZ95" s="45"/>
      <c r="LA95" s="45"/>
      <c r="LB95" s="45"/>
      <c r="LC95" s="45"/>
      <c r="LD95" s="45"/>
      <c r="LE95" s="45"/>
      <c r="LF95" s="45"/>
      <c r="LG95" s="45"/>
      <c r="LH95" s="45"/>
      <c r="LI95" s="45"/>
      <c r="LJ95" s="45"/>
      <c r="LK95" s="45"/>
      <c r="LL95" s="45"/>
      <c r="LM95" s="45"/>
      <c r="LN95" s="45"/>
      <c r="LO95" s="45"/>
      <c r="LP95" s="45"/>
      <c r="LQ95" s="45"/>
      <c r="LR95" s="45"/>
      <c r="LS95" s="45"/>
      <c r="LT95" s="45"/>
      <c r="LU95" s="45"/>
      <c r="LV95" s="45"/>
      <c r="LW95" s="45"/>
      <c r="LX95" s="45"/>
      <c r="LY95" s="45"/>
      <c r="LZ95" s="45"/>
      <c r="MA95" s="45"/>
      <c r="MB95" s="45"/>
      <c r="MC95" s="45"/>
      <c r="MD95" s="45"/>
      <c r="ME95" s="45"/>
      <c r="MF95" s="45"/>
      <c r="MG95" s="45"/>
      <c r="MH95" s="45"/>
      <c r="MI95" s="45"/>
      <c r="MJ95" s="45"/>
      <c r="MK95" s="45"/>
      <c r="ML95" s="45"/>
      <c r="MM95" s="45"/>
      <c r="MN95" s="45"/>
      <c r="MO95" s="45"/>
      <c r="MP95" s="45"/>
      <c r="MQ95" s="45"/>
      <c r="MR95" s="45"/>
      <c r="MS95" s="45"/>
      <c r="MT95" s="45"/>
      <c r="MU95" s="45"/>
      <c r="MV95" s="45"/>
      <c r="MW95" s="45"/>
      <c r="MX95" s="45"/>
      <c r="MY95" s="45"/>
      <c r="MZ95" s="45"/>
      <c r="NA95" s="45"/>
      <c r="NB95" s="45"/>
      <c r="NC95" s="45"/>
      <c r="ND95" s="45"/>
      <c r="NE95" s="45"/>
      <c r="NF95" s="45"/>
      <c r="NG95" s="45"/>
      <c r="NH95" s="45"/>
      <c r="NI95" s="45"/>
      <c r="NJ95" s="45"/>
      <c r="NK95" s="45"/>
      <c r="NL95" s="45"/>
      <c r="NM95" s="45"/>
      <c r="NN95" s="45"/>
      <c r="NO95" s="45"/>
      <c r="NP95" s="45"/>
      <c r="NQ95" s="45"/>
      <c r="NR95" s="45"/>
      <c r="NS95" s="45"/>
      <c r="NT95" s="45"/>
      <c r="NU95" s="45"/>
      <c r="NV95" s="45"/>
      <c r="NW95" s="45"/>
      <c r="NX95" s="45"/>
      <c r="NY95" s="45"/>
      <c r="NZ95" s="45"/>
      <c r="OA95" s="45"/>
      <c r="OB95" s="45"/>
      <c r="OC95" s="45"/>
      <c r="OD95" s="45"/>
      <c r="OE95" s="45"/>
      <c r="OF95" s="45"/>
      <c r="OG95" s="45"/>
      <c r="OH95" s="45"/>
      <c r="OI95" s="45"/>
      <c r="OJ95" s="45"/>
      <c r="OK95" s="45"/>
      <c r="OL95" s="45"/>
      <c r="OM95" s="45"/>
      <c r="ON95" s="45"/>
      <c r="OO95" s="45"/>
      <c r="OP95" s="45"/>
      <c r="OQ95" s="45"/>
      <c r="OR95" s="45"/>
      <c r="OS95" s="45"/>
      <c r="OT95" s="45"/>
      <c r="OU95" s="45"/>
      <c r="OV95" s="45"/>
      <c r="OW95" s="45"/>
      <c r="OX95" s="45"/>
      <c r="OY95" s="45"/>
      <c r="OZ95" s="45"/>
      <c r="PA95" s="45"/>
      <c r="PB95" s="45"/>
      <c r="PC95" s="45"/>
      <c r="PD95" s="45"/>
      <c r="PE95" s="45"/>
      <c r="PF95" s="45"/>
      <c r="PG95" s="45"/>
      <c r="PH95" s="45"/>
      <c r="PI95" s="45"/>
      <c r="PJ95" s="45"/>
      <c r="PK95" s="45"/>
      <c r="PL95" s="45"/>
      <c r="PM95" s="45"/>
      <c r="PN95" s="45"/>
      <c r="PO95" s="45"/>
      <c r="PP95" s="45"/>
      <c r="PQ95" s="45"/>
      <c r="PR95" s="45"/>
      <c r="PS95" s="45"/>
      <c r="PT95" s="45"/>
      <c r="PU95" s="45"/>
      <c r="PV95" s="45"/>
      <c r="PW95" s="45"/>
      <c r="PX95" s="45"/>
      <c r="PY95" s="45"/>
      <c r="PZ95" s="45"/>
      <c r="QA95" s="45"/>
      <c r="QB95" s="45"/>
      <c r="QC95" s="45"/>
      <c r="QD95" s="45"/>
      <c r="QE95" s="45"/>
      <c r="QF95" s="45"/>
      <c r="QG95" s="45"/>
      <c r="QH95" s="45"/>
      <c r="QI95" s="45"/>
      <c r="QJ95" s="45"/>
      <c r="QK95" s="45"/>
      <c r="QL95" s="45"/>
      <c r="QM95" s="45"/>
      <c r="QN95" s="45"/>
      <c r="QO95" s="45"/>
      <c r="QP95" s="45"/>
      <c r="QQ95" s="45"/>
      <c r="QR95" s="45"/>
      <c r="QS95" s="45"/>
      <c r="QT95" s="45"/>
      <c r="QU95" s="45"/>
      <c r="QV95" s="45"/>
      <c r="QW95" s="45"/>
      <c r="QX95" s="45"/>
      <c r="QY95" s="45"/>
      <c r="QZ95" s="45"/>
      <c r="RA95" s="45"/>
      <c r="RB95" s="45"/>
      <c r="RC95" s="45"/>
      <c r="RD95" s="45"/>
      <c r="RE95" s="45"/>
      <c r="RF95" s="45"/>
      <c r="RG95" s="45"/>
      <c r="RH95" s="45"/>
      <c r="RI95" s="45"/>
      <c r="RJ95" s="45"/>
      <c r="RK95" s="45"/>
      <c r="RL95" s="45"/>
      <c r="RM95" s="45"/>
      <c r="RN95" s="45"/>
      <c r="RO95" s="45"/>
      <c r="RP95" s="45"/>
      <c r="RQ95" s="45"/>
      <c r="RR95" s="45"/>
      <c r="RS95" s="45"/>
      <c r="RT95" s="45"/>
      <c r="RU95" s="45"/>
      <c r="RV95" s="45"/>
      <c r="RW95" s="45"/>
      <c r="RX95" s="45"/>
      <c r="RY95" s="45"/>
      <c r="RZ95" s="45"/>
      <c r="SA95" s="45"/>
      <c r="SB95" s="45"/>
      <c r="SC95" s="45"/>
      <c r="SD95" s="45"/>
      <c r="SE95" s="45"/>
      <c r="SF95" s="45"/>
      <c r="SG95" s="45"/>
      <c r="SH95" s="45"/>
      <c r="SI95" s="45"/>
      <c r="SJ95" s="45"/>
      <c r="SK95" s="45"/>
      <c r="SL95" s="45"/>
      <c r="SM95" s="45"/>
      <c r="SN95" s="45"/>
      <c r="SO95" s="45"/>
      <c r="SP95" s="45"/>
      <c r="SQ95" s="45"/>
      <c r="SR95" s="45"/>
      <c r="SS95" s="45"/>
      <c r="ST95" s="45"/>
      <c r="SU95" s="45"/>
      <c r="SV95" s="45"/>
      <c r="SW95" s="45"/>
      <c r="SX95" s="45"/>
      <c r="SY95" s="45"/>
      <c r="SZ95" s="45"/>
      <c r="TA95" s="45"/>
      <c r="TB95" s="45"/>
      <c r="TC95" s="45"/>
      <c r="TD95" s="45"/>
      <c r="TE95" s="45"/>
      <c r="TF95" s="45"/>
      <c r="TG95" s="45"/>
      <c r="TH95" s="45"/>
      <c r="TI95" s="45"/>
      <c r="TJ95" s="45"/>
      <c r="TK95" s="45"/>
      <c r="TL95" s="45"/>
      <c r="TM95" s="45"/>
      <c r="TN95" s="45"/>
      <c r="TO95" s="45"/>
      <c r="TP95" s="45"/>
      <c r="TQ95" s="45"/>
      <c r="TR95" s="45"/>
      <c r="TS95" s="45"/>
      <c r="TT95" s="45"/>
      <c r="TU95" s="45"/>
      <c r="TV95" s="45"/>
      <c r="TW95" s="45"/>
      <c r="TX95" s="45"/>
      <c r="TY95" s="45"/>
      <c r="TZ95" s="45"/>
      <c r="UA95" s="45"/>
      <c r="UB95" s="45"/>
      <c r="UC95" s="45"/>
      <c r="UD95" s="45"/>
      <c r="UE95" s="45"/>
    </row>
    <row r="96" spans="1:551" x14ac:dyDescent="0.2">
      <c r="A96" t="s">
        <v>110</v>
      </c>
      <c r="B96" s="44">
        <v>90.95</v>
      </c>
      <c r="C96" s="44">
        <v>272.85000000000002</v>
      </c>
      <c r="D96" s="45">
        <v>3</v>
      </c>
      <c r="E96" s="48">
        <v>980</v>
      </c>
      <c r="F96" s="44">
        <v>1</v>
      </c>
      <c r="G96" s="45">
        <f t="shared" si="24"/>
        <v>2940</v>
      </c>
      <c r="H96" s="45">
        <f t="shared" si="14"/>
        <v>2352.5297527256862</v>
      </c>
      <c r="I96" s="47">
        <v>4.0595784212929031E-2</v>
      </c>
      <c r="J96" s="45">
        <f t="shared" si="25"/>
        <v>95.502790196147245</v>
      </c>
      <c r="K96" s="44">
        <f t="shared" si="26"/>
        <v>31.834263398715748</v>
      </c>
      <c r="L96" s="44">
        <f t="shared" si="27"/>
        <v>59.115736601284254</v>
      </c>
      <c r="M96" s="44">
        <f t="shared" si="15"/>
        <v>8.4535503339836477</v>
      </c>
      <c r="N96" s="44">
        <f t="shared" si="16"/>
        <v>99.4</v>
      </c>
      <c r="O96" s="45">
        <f t="shared" si="17"/>
        <v>298.20000000000005</v>
      </c>
      <c r="P96" s="45"/>
      <c r="Q96" s="44">
        <f t="shared" si="18"/>
        <v>7.6850457581669529</v>
      </c>
      <c r="R96" s="46">
        <f t="shared" si="23"/>
        <v>98.64</v>
      </c>
      <c r="S96" s="45">
        <f t="shared" si="19"/>
        <v>295.92</v>
      </c>
      <c r="T96" s="45"/>
      <c r="U96" s="44">
        <f t="shared" si="20"/>
        <v>0.87919989084428307</v>
      </c>
      <c r="V96" s="44">
        <f t="shared" si="21"/>
        <v>0.90183597378631974</v>
      </c>
      <c r="W96" s="44">
        <f t="shared" si="22"/>
        <v>99.54</v>
      </c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  <c r="IW96" s="45"/>
      <c r="IX96" s="45"/>
      <c r="IY96" s="45"/>
      <c r="IZ96" s="45"/>
      <c r="JA96" s="45"/>
      <c r="JB96" s="45"/>
      <c r="JC96" s="45"/>
      <c r="JD96" s="45"/>
      <c r="JE96" s="45"/>
      <c r="JF96" s="45"/>
      <c r="JG96" s="45"/>
      <c r="JH96" s="45"/>
      <c r="JI96" s="45"/>
      <c r="JJ96" s="45"/>
      <c r="JK96" s="45"/>
      <c r="JL96" s="45"/>
      <c r="JM96" s="45"/>
      <c r="JN96" s="45"/>
      <c r="JO96" s="45"/>
      <c r="JP96" s="45"/>
      <c r="JQ96" s="45"/>
      <c r="JR96" s="45"/>
      <c r="JS96" s="45"/>
      <c r="JT96" s="45"/>
      <c r="JU96" s="45"/>
      <c r="JV96" s="45"/>
      <c r="JW96" s="45"/>
      <c r="JX96" s="45"/>
      <c r="JY96" s="45"/>
      <c r="JZ96" s="45"/>
      <c r="KA96" s="45"/>
      <c r="KB96" s="45"/>
      <c r="KC96" s="45"/>
      <c r="KD96" s="45"/>
      <c r="KE96" s="45"/>
      <c r="KF96" s="45"/>
      <c r="KG96" s="45"/>
      <c r="KH96" s="45"/>
      <c r="KI96" s="45"/>
      <c r="KJ96" s="45"/>
      <c r="KK96" s="45"/>
      <c r="KL96" s="45"/>
      <c r="KM96" s="45"/>
      <c r="KN96" s="45"/>
      <c r="KO96" s="45"/>
      <c r="KP96" s="45"/>
      <c r="KQ96" s="45"/>
      <c r="KR96" s="45"/>
      <c r="KS96" s="45"/>
      <c r="KT96" s="45"/>
      <c r="KU96" s="45"/>
      <c r="KV96" s="45"/>
      <c r="KW96" s="45"/>
      <c r="KX96" s="45"/>
      <c r="KY96" s="45"/>
      <c r="KZ96" s="45"/>
      <c r="LA96" s="45"/>
      <c r="LB96" s="45"/>
      <c r="LC96" s="45"/>
      <c r="LD96" s="45"/>
      <c r="LE96" s="45"/>
      <c r="LF96" s="45"/>
      <c r="LG96" s="45"/>
      <c r="LH96" s="45"/>
      <c r="LI96" s="45"/>
      <c r="LJ96" s="45"/>
      <c r="LK96" s="45"/>
      <c r="LL96" s="45"/>
      <c r="LM96" s="45"/>
      <c r="LN96" s="45"/>
      <c r="LO96" s="45"/>
      <c r="LP96" s="45"/>
      <c r="LQ96" s="45"/>
      <c r="LR96" s="45"/>
      <c r="LS96" s="45"/>
      <c r="LT96" s="45"/>
      <c r="LU96" s="45"/>
      <c r="LV96" s="45"/>
      <c r="LW96" s="45"/>
      <c r="LX96" s="45"/>
      <c r="LY96" s="45"/>
      <c r="LZ96" s="45"/>
      <c r="MA96" s="45"/>
      <c r="MB96" s="45"/>
      <c r="MC96" s="45"/>
      <c r="MD96" s="45"/>
      <c r="ME96" s="45"/>
      <c r="MF96" s="45"/>
      <c r="MG96" s="45"/>
      <c r="MH96" s="45"/>
      <c r="MI96" s="45"/>
      <c r="MJ96" s="45"/>
      <c r="MK96" s="45"/>
      <c r="ML96" s="45"/>
      <c r="MM96" s="45"/>
      <c r="MN96" s="45"/>
      <c r="MO96" s="45"/>
      <c r="MP96" s="45"/>
      <c r="MQ96" s="45"/>
      <c r="MR96" s="45"/>
      <c r="MS96" s="45"/>
      <c r="MT96" s="45"/>
      <c r="MU96" s="45"/>
      <c r="MV96" s="45"/>
      <c r="MW96" s="45"/>
      <c r="MX96" s="45"/>
      <c r="MY96" s="45"/>
      <c r="MZ96" s="45"/>
      <c r="NA96" s="45"/>
      <c r="NB96" s="45"/>
      <c r="NC96" s="45"/>
      <c r="ND96" s="45"/>
      <c r="NE96" s="45"/>
      <c r="NF96" s="45"/>
      <c r="NG96" s="45"/>
      <c r="NH96" s="45"/>
      <c r="NI96" s="45"/>
      <c r="NJ96" s="45"/>
      <c r="NK96" s="45"/>
      <c r="NL96" s="45"/>
      <c r="NM96" s="45"/>
      <c r="NN96" s="45"/>
      <c r="NO96" s="45"/>
      <c r="NP96" s="45"/>
      <c r="NQ96" s="45"/>
      <c r="NR96" s="45"/>
      <c r="NS96" s="45"/>
      <c r="NT96" s="45"/>
      <c r="NU96" s="45"/>
      <c r="NV96" s="45"/>
      <c r="NW96" s="45"/>
      <c r="NX96" s="45"/>
      <c r="NY96" s="45"/>
      <c r="NZ96" s="45"/>
      <c r="OA96" s="45"/>
      <c r="OB96" s="45"/>
      <c r="OC96" s="45"/>
      <c r="OD96" s="45"/>
      <c r="OE96" s="45"/>
      <c r="OF96" s="45"/>
      <c r="OG96" s="45"/>
      <c r="OH96" s="45"/>
      <c r="OI96" s="45"/>
      <c r="OJ96" s="45"/>
      <c r="OK96" s="45"/>
      <c r="OL96" s="45"/>
      <c r="OM96" s="45"/>
      <c r="ON96" s="45"/>
      <c r="OO96" s="45"/>
      <c r="OP96" s="45"/>
      <c r="OQ96" s="45"/>
      <c r="OR96" s="45"/>
      <c r="OS96" s="45"/>
      <c r="OT96" s="45"/>
      <c r="OU96" s="45"/>
      <c r="OV96" s="45"/>
      <c r="OW96" s="45"/>
      <c r="OX96" s="45"/>
      <c r="OY96" s="45"/>
      <c r="OZ96" s="45"/>
      <c r="PA96" s="45"/>
      <c r="PB96" s="45"/>
      <c r="PC96" s="45"/>
      <c r="PD96" s="45"/>
      <c r="PE96" s="45"/>
      <c r="PF96" s="45"/>
      <c r="PG96" s="45"/>
      <c r="PH96" s="45"/>
      <c r="PI96" s="45"/>
      <c r="PJ96" s="45"/>
      <c r="PK96" s="45"/>
      <c r="PL96" s="45"/>
      <c r="PM96" s="45"/>
      <c r="PN96" s="45"/>
      <c r="PO96" s="45"/>
      <c r="PP96" s="45"/>
      <c r="PQ96" s="45"/>
      <c r="PR96" s="45"/>
      <c r="PS96" s="45"/>
      <c r="PT96" s="45"/>
      <c r="PU96" s="45"/>
      <c r="PV96" s="45"/>
      <c r="PW96" s="45"/>
      <c r="PX96" s="45"/>
      <c r="PY96" s="45"/>
      <c r="PZ96" s="45"/>
      <c r="QA96" s="45"/>
      <c r="QB96" s="45"/>
      <c r="QC96" s="45"/>
      <c r="QD96" s="45"/>
      <c r="QE96" s="45"/>
      <c r="QF96" s="45"/>
      <c r="QG96" s="45"/>
      <c r="QH96" s="45"/>
      <c r="QI96" s="45"/>
      <c r="QJ96" s="45"/>
      <c r="QK96" s="45"/>
      <c r="QL96" s="45"/>
      <c r="QM96" s="45"/>
      <c r="QN96" s="45"/>
      <c r="QO96" s="45"/>
      <c r="QP96" s="45"/>
      <c r="QQ96" s="45"/>
      <c r="QR96" s="45"/>
      <c r="QS96" s="45"/>
      <c r="QT96" s="45"/>
      <c r="QU96" s="45"/>
      <c r="QV96" s="45"/>
      <c r="QW96" s="45"/>
      <c r="QX96" s="45"/>
      <c r="QY96" s="45"/>
      <c r="QZ96" s="45"/>
      <c r="RA96" s="45"/>
      <c r="RB96" s="45"/>
      <c r="RC96" s="45"/>
      <c r="RD96" s="45"/>
      <c r="RE96" s="45"/>
      <c r="RF96" s="45"/>
      <c r="RG96" s="45"/>
      <c r="RH96" s="45"/>
      <c r="RI96" s="45"/>
      <c r="RJ96" s="45"/>
      <c r="RK96" s="45"/>
      <c r="RL96" s="45"/>
      <c r="RM96" s="45"/>
      <c r="RN96" s="45"/>
      <c r="RO96" s="45"/>
      <c r="RP96" s="45"/>
      <c r="RQ96" s="45"/>
      <c r="RR96" s="45"/>
      <c r="RS96" s="45"/>
      <c r="RT96" s="45"/>
      <c r="RU96" s="45"/>
      <c r="RV96" s="45"/>
      <c r="RW96" s="45"/>
      <c r="RX96" s="45"/>
      <c r="RY96" s="45"/>
      <c r="RZ96" s="45"/>
      <c r="SA96" s="45"/>
      <c r="SB96" s="45"/>
      <c r="SC96" s="45"/>
      <c r="SD96" s="45"/>
      <c r="SE96" s="45"/>
      <c r="SF96" s="45"/>
      <c r="SG96" s="45"/>
      <c r="SH96" s="45"/>
      <c r="SI96" s="45"/>
      <c r="SJ96" s="45"/>
      <c r="SK96" s="45"/>
      <c r="SL96" s="45"/>
      <c r="SM96" s="45"/>
      <c r="SN96" s="45"/>
      <c r="SO96" s="45"/>
      <c r="SP96" s="45"/>
      <c r="SQ96" s="45"/>
      <c r="SR96" s="45"/>
      <c r="SS96" s="45"/>
      <c r="ST96" s="45"/>
      <c r="SU96" s="45"/>
      <c r="SV96" s="45"/>
      <c r="SW96" s="45"/>
      <c r="SX96" s="45"/>
      <c r="SY96" s="45"/>
      <c r="SZ96" s="45"/>
      <c r="TA96" s="45"/>
      <c r="TB96" s="45"/>
      <c r="TC96" s="45"/>
      <c r="TD96" s="45"/>
      <c r="TE96" s="45"/>
      <c r="TF96" s="45"/>
      <c r="TG96" s="45"/>
      <c r="TH96" s="45"/>
      <c r="TI96" s="45"/>
      <c r="TJ96" s="45"/>
      <c r="TK96" s="45"/>
      <c r="TL96" s="45"/>
      <c r="TM96" s="45"/>
      <c r="TN96" s="45"/>
      <c r="TO96" s="45"/>
      <c r="TP96" s="45"/>
      <c r="TQ96" s="45"/>
      <c r="TR96" s="45"/>
      <c r="TS96" s="45"/>
      <c r="TT96" s="45"/>
      <c r="TU96" s="45"/>
      <c r="TV96" s="45"/>
      <c r="TW96" s="45"/>
      <c r="TX96" s="45"/>
      <c r="TY96" s="45"/>
      <c r="TZ96" s="45"/>
      <c r="UA96" s="45"/>
      <c r="UB96" s="45"/>
      <c r="UC96" s="45"/>
      <c r="UD96" s="45"/>
      <c r="UE96" s="45"/>
    </row>
    <row r="97" spans="1:551" x14ac:dyDescent="0.2">
      <c r="A97" t="s">
        <v>111</v>
      </c>
      <c r="B97" s="44">
        <v>90.95</v>
      </c>
      <c r="C97" s="44">
        <v>5366.0499999999947</v>
      </c>
      <c r="D97" s="45">
        <v>59</v>
      </c>
      <c r="E97" s="48">
        <v>980</v>
      </c>
      <c r="F97" s="44">
        <v>1</v>
      </c>
      <c r="G97" s="45">
        <f t="shared" si="24"/>
        <v>57820</v>
      </c>
      <c r="H97" s="45">
        <f t="shared" si="14"/>
        <v>46266.418470271827</v>
      </c>
      <c r="I97" s="47">
        <v>4.0595784212929031E-2</v>
      </c>
      <c r="J97" s="45">
        <f t="shared" si="25"/>
        <v>1878.2215405242291</v>
      </c>
      <c r="K97" s="44">
        <f t="shared" si="26"/>
        <v>31.834263398715748</v>
      </c>
      <c r="L97" s="44">
        <f t="shared" si="27"/>
        <v>59.115736601284254</v>
      </c>
      <c r="M97" s="44">
        <f t="shared" si="15"/>
        <v>8.4535503339836477</v>
      </c>
      <c r="N97" s="44">
        <f t="shared" si="16"/>
        <v>99.4</v>
      </c>
      <c r="O97" s="45">
        <f t="shared" si="17"/>
        <v>5864.6</v>
      </c>
      <c r="P97" s="45"/>
      <c r="Q97" s="44">
        <f t="shared" si="18"/>
        <v>7.6850457581669529</v>
      </c>
      <c r="R97" s="46">
        <f t="shared" si="23"/>
        <v>98.64</v>
      </c>
      <c r="S97" s="45">
        <f t="shared" si="19"/>
        <v>5819.76</v>
      </c>
      <c r="T97" s="45"/>
      <c r="U97" s="44">
        <f t="shared" si="20"/>
        <v>0.87919989084428307</v>
      </c>
      <c r="V97" s="44">
        <f t="shared" si="21"/>
        <v>0.90183597378631974</v>
      </c>
      <c r="W97" s="44">
        <f t="shared" si="22"/>
        <v>99.54</v>
      </c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  <c r="IV97" s="45"/>
      <c r="IW97" s="45"/>
      <c r="IX97" s="45"/>
      <c r="IY97" s="45"/>
      <c r="IZ97" s="45"/>
      <c r="JA97" s="45"/>
      <c r="JB97" s="45"/>
      <c r="JC97" s="45"/>
      <c r="JD97" s="45"/>
      <c r="JE97" s="45"/>
      <c r="JF97" s="45"/>
      <c r="JG97" s="45"/>
      <c r="JH97" s="45"/>
      <c r="JI97" s="45"/>
      <c r="JJ97" s="45"/>
      <c r="JK97" s="45"/>
      <c r="JL97" s="45"/>
      <c r="JM97" s="45"/>
      <c r="JN97" s="45"/>
      <c r="JO97" s="45"/>
      <c r="JP97" s="45"/>
      <c r="JQ97" s="45"/>
      <c r="JR97" s="45"/>
      <c r="JS97" s="45"/>
      <c r="JT97" s="45"/>
      <c r="JU97" s="45"/>
      <c r="JV97" s="45"/>
      <c r="JW97" s="45"/>
      <c r="JX97" s="45"/>
      <c r="JY97" s="45"/>
      <c r="JZ97" s="45"/>
      <c r="KA97" s="45"/>
      <c r="KB97" s="45"/>
      <c r="KC97" s="45"/>
      <c r="KD97" s="45"/>
      <c r="KE97" s="45"/>
      <c r="KF97" s="45"/>
      <c r="KG97" s="45"/>
      <c r="KH97" s="45"/>
      <c r="KI97" s="45"/>
      <c r="KJ97" s="45"/>
      <c r="KK97" s="45"/>
      <c r="KL97" s="45"/>
      <c r="KM97" s="45"/>
      <c r="KN97" s="45"/>
      <c r="KO97" s="45"/>
      <c r="KP97" s="45"/>
      <c r="KQ97" s="45"/>
      <c r="KR97" s="45"/>
      <c r="KS97" s="45"/>
      <c r="KT97" s="45"/>
      <c r="KU97" s="45"/>
      <c r="KV97" s="45"/>
      <c r="KW97" s="45"/>
      <c r="KX97" s="45"/>
      <c r="KY97" s="45"/>
      <c r="KZ97" s="45"/>
      <c r="LA97" s="45"/>
      <c r="LB97" s="45"/>
      <c r="LC97" s="45"/>
      <c r="LD97" s="45"/>
      <c r="LE97" s="45"/>
      <c r="LF97" s="45"/>
      <c r="LG97" s="45"/>
      <c r="LH97" s="45"/>
      <c r="LI97" s="45"/>
      <c r="LJ97" s="45"/>
      <c r="LK97" s="45"/>
      <c r="LL97" s="45"/>
      <c r="LM97" s="45"/>
      <c r="LN97" s="45"/>
      <c r="LO97" s="45"/>
      <c r="LP97" s="45"/>
      <c r="LQ97" s="45"/>
      <c r="LR97" s="45"/>
      <c r="LS97" s="45"/>
      <c r="LT97" s="45"/>
      <c r="LU97" s="45"/>
      <c r="LV97" s="45"/>
      <c r="LW97" s="45"/>
      <c r="LX97" s="45"/>
      <c r="LY97" s="45"/>
      <c r="LZ97" s="45"/>
      <c r="MA97" s="45"/>
      <c r="MB97" s="45"/>
      <c r="MC97" s="45"/>
      <c r="MD97" s="45"/>
      <c r="ME97" s="45"/>
      <c r="MF97" s="45"/>
      <c r="MG97" s="45"/>
      <c r="MH97" s="45"/>
      <c r="MI97" s="45"/>
      <c r="MJ97" s="45"/>
      <c r="MK97" s="45"/>
      <c r="ML97" s="45"/>
      <c r="MM97" s="45"/>
      <c r="MN97" s="45"/>
      <c r="MO97" s="45"/>
      <c r="MP97" s="45"/>
      <c r="MQ97" s="45"/>
      <c r="MR97" s="45"/>
      <c r="MS97" s="45"/>
      <c r="MT97" s="45"/>
      <c r="MU97" s="45"/>
      <c r="MV97" s="45"/>
      <c r="MW97" s="45"/>
      <c r="MX97" s="45"/>
      <c r="MY97" s="45"/>
      <c r="MZ97" s="45"/>
      <c r="NA97" s="45"/>
      <c r="NB97" s="45"/>
      <c r="NC97" s="45"/>
      <c r="ND97" s="45"/>
      <c r="NE97" s="45"/>
      <c r="NF97" s="45"/>
      <c r="NG97" s="45"/>
      <c r="NH97" s="45"/>
      <c r="NI97" s="45"/>
      <c r="NJ97" s="45"/>
      <c r="NK97" s="45"/>
      <c r="NL97" s="45"/>
      <c r="NM97" s="45"/>
      <c r="NN97" s="45"/>
      <c r="NO97" s="45"/>
      <c r="NP97" s="45"/>
      <c r="NQ97" s="45"/>
      <c r="NR97" s="45"/>
      <c r="NS97" s="45"/>
      <c r="NT97" s="45"/>
      <c r="NU97" s="45"/>
      <c r="NV97" s="45"/>
      <c r="NW97" s="45"/>
      <c r="NX97" s="45"/>
      <c r="NY97" s="45"/>
      <c r="NZ97" s="45"/>
      <c r="OA97" s="45"/>
      <c r="OB97" s="45"/>
      <c r="OC97" s="45"/>
      <c r="OD97" s="45"/>
      <c r="OE97" s="45"/>
      <c r="OF97" s="45"/>
      <c r="OG97" s="45"/>
      <c r="OH97" s="45"/>
      <c r="OI97" s="45"/>
      <c r="OJ97" s="45"/>
      <c r="OK97" s="45"/>
      <c r="OL97" s="45"/>
      <c r="OM97" s="45"/>
      <c r="ON97" s="45"/>
      <c r="OO97" s="45"/>
      <c r="OP97" s="45"/>
      <c r="OQ97" s="45"/>
      <c r="OR97" s="45"/>
      <c r="OS97" s="45"/>
      <c r="OT97" s="45"/>
      <c r="OU97" s="45"/>
      <c r="OV97" s="45"/>
      <c r="OW97" s="45"/>
      <c r="OX97" s="45"/>
      <c r="OY97" s="45"/>
      <c r="OZ97" s="45"/>
      <c r="PA97" s="45"/>
      <c r="PB97" s="45"/>
      <c r="PC97" s="45"/>
      <c r="PD97" s="45"/>
      <c r="PE97" s="45"/>
      <c r="PF97" s="45"/>
      <c r="PG97" s="45"/>
      <c r="PH97" s="45"/>
      <c r="PI97" s="45"/>
      <c r="PJ97" s="45"/>
      <c r="PK97" s="45"/>
      <c r="PL97" s="45"/>
      <c r="PM97" s="45"/>
      <c r="PN97" s="45"/>
      <c r="PO97" s="45"/>
      <c r="PP97" s="45"/>
      <c r="PQ97" s="45"/>
      <c r="PR97" s="45"/>
      <c r="PS97" s="45"/>
      <c r="PT97" s="45"/>
      <c r="PU97" s="45"/>
      <c r="PV97" s="45"/>
      <c r="PW97" s="45"/>
      <c r="PX97" s="45"/>
      <c r="PY97" s="45"/>
      <c r="PZ97" s="45"/>
      <c r="QA97" s="45"/>
      <c r="QB97" s="45"/>
      <c r="QC97" s="45"/>
      <c r="QD97" s="45"/>
      <c r="QE97" s="45"/>
      <c r="QF97" s="45"/>
      <c r="QG97" s="45"/>
      <c r="QH97" s="45"/>
      <c r="QI97" s="45"/>
      <c r="QJ97" s="45"/>
      <c r="QK97" s="45"/>
      <c r="QL97" s="45"/>
      <c r="QM97" s="45"/>
      <c r="QN97" s="45"/>
      <c r="QO97" s="45"/>
      <c r="QP97" s="45"/>
      <c r="QQ97" s="45"/>
      <c r="QR97" s="45"/>
      <c r="QS97" s="45"/>
      <c r="QT97" s="45"/>
      <c r="QU97" s="45"/>
      <c r="QV97" s="45"/>
      <c r="QW97" s="45"/>
      <c r="QX97" s="45"/>
      <c r="QY97" s="45"/>
      <c r="QZ97" s="45"/>
      <c r="RA97" s="45"/>
      <c r="RB97" s="45"/>
      <c r="RC97" s="45"/>
      <c r="RD97" s="45"/>
      <c r="RE97" s="45"/>
      <c r="RF97" s="45"/>
      <c r="RG97" s="45"/>
      <c r="RH97" s="45"/>
      <c r="RI97" s="45"/>
      <c r="RJ97" s="45"/>
      <c r="RK97" s="45"/>
      <c r="RL97" s="45"/>
      <c r="RM97" s="45"/>
      <c r="RN97" s="45"/>
      <c r="RO97" s="45"/>
      <c r="RP97" s="45"/>
      <c r="RQ97" s="45"/>
      <c r="RR97" s="45"/>
      <c r="RS97" s="45"/>
      <c r="RT97" s="45"/>
      <c r="RU97" s="45"/>
      <c r="RV97" s="45"/>
      <c r="RW97" s="45"/>
      <c r="RX97" s="45"/>
      <c r="RY97" s="45"/>
      <c r="RZ97" s="45"/>
      <c r="SA97" s="45"/>
      <c r="SB97" s="45"/>
      <c r="SC97" s="45"/>
      <c r="SD97" s="45"/>
      <c r="SE97" s="45"/>
      <c r="SF97" s="45"/>
      <c r="SG97" s="45"/>
      <c r="SH97" s="45"/>
      <c r="SI97" s="45"/>
      <c r="SJ97" s="45"/>
      <c r="SK97" s="45"/>
      <c r="SL97" s="45"/>
      <c r="SM97" s="45"/>
      <c r="SN97" s="45"/>
      <c r="SO97" s="45"/>
      <c r="SP97" s="45"/>
      <c r="SQ97" s="45"/>
      <c r="SR97" s="45"/>
      <c r="SS97" s="45"/>
      <c r="ST97" s="45"/>
      <c r="SU97" s="45"/>
      <c r="SV97" s="45"/>
      <c r="SW97" s="45"/>
      <c r="SX97" s="45"/>
      <c r="SY97" s="45"/>
      <c r="SZ97" s="45"/>
      <c r="TA97" s="45"/>
      <c r="TB97" s="45"/>
      <c r="TC97" s="45"/>
      <c r="TD97" s="45"/>
      <c r="TE97" s="45"/>
      <c r="TF97" s="45"/>
      <c r="TG97" s="45"/>
      <c r="TH97" s="45"/>
      <c r="TI97" s="45"/>
      <c r="TJ97" s="45"/>
      <c r="TK97" s="45"/>
      <c r="TL97" s="45"/>
      <c r="TM97" s="45"/>
      <c r="TN97" s="45"/>
      <c r="TO97" s="45"/>
      <c r="TP97" s="45"/>
      <c r="TQ97" s="45"/>
      <c r="TR97" s="45"/>
      <c r="TS97" s="45"/>
      <c r="TT97" s="45"/>
      <c r="TU97" s="45"/>
      <c r="TV97" s="45"/>
      <c r="TW97" s="45"/>
      <c r="TX97" s="45"/>
      <c r="TY97" s="45"/>
      <c r="TZ97" s="45"/>
      <c r="UA97" s="45"/>
      <c r="UB97" s="45"/>
      <c r="UC97" s="45"/>
      <c r="UD97" s="45"/>
      <c r="UE97" s="45"/>
    </row>
    <row r="98" spans="1:551" x14ac:dyDescent="0.2">
      <c r="A98" s="49" t="s">
        <v>112</v>
      </c>
      <c r="B98" s="50">
        <v>3.06</v>
      </c>
      <c r="C98" s="50">
        <v>3867.220000000003</v>
      </c>
      <c r="D98" s="52">
        <v>1263.7973856209151</v>
      </c>
      <c r="E98" s="51"/>
      <c r="F98" s="50"/>
      <c r="G98" s="52">
        <f t="shared" si="24"/>
        <v>0</v>
      </c>
      <c r="H98" s="52">
        <f t="shared" ref="H98:H107" si="28">+G98*$G$167</f>
        <v>0</v>
      </c>
      <c r="I98" s="53">
        <v>4.0595784212929031E-2</v>
      </c>
      <c r="J98" s="52">
        <f t="shared" si="25"/>
        <v>0</v>
      </c>
      <c r="K98" s="50">
        <f t="shared" si="26"/>
        <v>0</v>
      </c>
      <c r="L98" s="50">
        <f t="shared" si="27"/>
        <v>3.06</v>
      </c>
      <c r="M98" s="50">
        <f t="shared" ref="M98:M145" si="29">+L98*$M$6</f>
        <v>0.43757999999999997</v>
      </c>
      <c r="N98" s="50">
        <f t="shared" ref="N98:N112" si="30">ROUND(+B98+M98,2)</f>
        <v>3.5</v>
      </c>
      <c r="O98" s="52">
        <f t="shared" ref="O98:O145" si="31">+N98*D98</f>
        <v>4423.2908496732025</v>
      </c>
      <c r="P98" s="52"/>
      <c r="Q98" s="44">
        <f t="shared" ref="Q98:Q112" si="32">+L98*$Q$6</f>
        <v>0.39780000000000004</v>
      </c>
      <c r="R98" s="46">
        <f t="shared" si="23"/>
        <v>3.46</v>
      </c>
      <c r="S98" s="45">
        <f t="shared" ref="S98:S145" si="33">+R98*D98</f>
        <v>4372.7389542483661</v>
      </c>
      <c r="T98" s="54"/>
      <c r="U98" s="44">
        <f t="shared" ref="U98:U111" si="34">+H98*$U$5/D98</f>
        <v>0</v>
      </c>
      <c r="V98" s="44">
        <f t="shared" ref="V98:V111" si="35">+U98/$V$5</f>
        <v>0</v>
      </c>
      <c r="W98" s="44">
        <f t="shared" ref="W98:W111" si="36">ROUND(V98+R98,2)</f>
        <v>3.46</v>
      </c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  <c r="IV98" s="45"/>
      <c r="IW98" s="45"/>
      <c r="IX98" s="45"/>
      <c r="IY98" s="45"/>
      <c r="IZ98" s="45"/>
      <c r="JA98" s="45"/>
      <c r="JB98" s="45"/>
      <c r="JC98" s="45"/>
      <c r="JD98" s="45"/>
      <c r="JE98" s="45"/>
      <c r="JF98" s="45"/>
      <c r="JG98" s="45"/>
      <c r="JH98" s="45"/>
      <c r="JI98" s="45"/>
      <c r="JJ98" s="45"/>
      <c r="JK98" s="45"/>
      <c r="JL98" s="45"/>
      <c r="JM98" s="45"/>
      <c r="JN98" s="45"/>
      <c r="JO98" s="45"/>
      <c r="JP98" s="45"/>
      <c r="JQ98" s="45"/>
      <c r="JR98" s="45"/>
      <c r="JS98" s="45"/>
      <c r="JT98" s="45"/>
      <c r="JU98" s="45"/>
      <c r="JV98" s="45"/>
      <c r="JW98" s="45"/>
      <c r="JX98" s="45"/>
      <c r="JY98" s="45"/>
      <c r="JZ98" s="45"/>
      <c r="KA98" s="45"/>
      <c r="KB98" s="45"/>
      <c r="KC98" s="45"/>
      <c r="KD98" s="45"/>
      <c r="KE98" s="45"/>
      <c r="KF98" s="45"/>
      <c r="KG98" s="45"/>
      <c r="KH98" s="45"/>
      <c r="KI98" s="45"/>
      <c r="KJ98" s="45"/>
      <c r="KK98" s="45"/>
      <c r="KL98" s="45"/>
      <c r="KM98" s="45"/>
      <c r="KN98" s="45"/>
      <c r="KO98" s="45"/>
      <c r="KP98" s="45"/>
      <c r="KQ98" s="45"/>
      <c r="KR98" s="45"/>
      <c r="KS98" s="45"/>
      <c r="KT98" s="45"/>
      <c r="KU98" s="45"/>
      <c r="KV98" s="45"/>
      <c r="KW98" s="45"/>
      <c r="KX98" s="45"/>
      <c r="KY98" s="45"/>
      <c r="KZ98" s="45"/>
      <c r="LA98" s="45"/>
      <c r="LB98" s="45"/>
      <c r="LC98" s="45"/>
      <c r="LD98" s="45"/>
      <c r="LE98" s="45"/>
      <c r="LF98" s="45"/>
      <c r="LG98" s="45"/>
      <c r="LH98" s="45"/>
      <c r="LI98" s="45"/>
      <c r="LJ98" s="45"/>
      <c r="LK98" s="45"/>
      <c r="LL98" s="45"/>
      <c r="LM98" s="45"/>
      <c r="LN98" s="45"/>
      <c r="LO98" s="45"/>
      <c r="LP98" s="45"/>
      <c r="LQ98" s="45"/>
      <c r="LR98" s="45"/>
      <c r="LS98" s="45"/>
      <c r="LT98" s="45"/>
      <c r="LU98" s="45"/>
      <c r="LV98" s="45"/>
      <c r="LW98" s="45"/>
      <c r="LX98" s="45"/>
      <c r="LY98" s="45"/>
      <c r="LZ98" s="45"/>
      <c r="MA98" s="45"/>
      <c r="MB98" s="45"/>
      <c r="MC98" s="45"/>
      <c r="MD98" s="45"/>
      <c r="ME98" s="45"/>
      <c r="MF98" s="45"/>
      <c r="MG98" s="45"/>
      <c r="MH98" s="45"/>
      <c r="MI98" s="45"/>
      <c r="MJ98" s="45"/>
      <c r="MK98" s="45"/>
      <c r="ML98" s="45"/>
      <c r="MM98" s="45"/>
      <c r="MN98" s="45"/>
      <c r="MO98" s="45"/>
      <c r="MP98" s="45"/>
      <c r="MQ98" s="45"/>
      <c r="MR98" s="45"/>
      <c r="MS98" s="45"/>
      <c r="MT98" s="45"/>
      <c r="MU98" s="45"/>
      <c r="MV98" s="45"/>
      <c r="MW98" s="45"/>
      <c r="MX98" s="45"/>
      <c r="MY98" s="45"/>
      <c r="MZ98" s="45"/>
      <c r="NA98" s="45"/>
      <c r="NB98" s="45"/>
      <c r="NC98" s="45"/>
      <c r="ND98" s="45"/>
      <c r="NE98" s="45"/>
      <c r="NF98" s="45"/>
      <c r="NG98" s="45"/>
      <c r="NH98" s="45"/>
      <c r="NI98" s="45"/>
      <c r="NJ98" s="45"/>
      <c r="NK98" s="45"/>
      <c r="NL98" s="45"/>
      <c r="NM98" s="45"/>
      <c r="NN98" s="45"/>
      <c r="NO98" s="45"/>
      <c r="NP98" s="45"/>
      <c r="NQ98" s="45"/>
      <c r="NR98" s="45"/>
      <c r="NS98" s="45"/>
      <c r="NT98" s="45"/>
      <c r="NU98" s="45"/>
      <c r="NV98" s="45"/>
      <c r="NW98" s="45"/>
      <c r="NX98" s="45"/>
      <c r="NY98" s="45"/>
      <c r="NZ98" s="45"/>
      <c r="OA98" s="45"/>
      <c r="OB98" s="45"/>
      <c r="OC98" s="45"/>
      <c r="OD98" s="45"/>
      <c r="OE98" s="45"/>
      <c r="OF98" s="45"/>
      <c r="OG98" s="45"/>
      <c r="OH98" s="45"/>
      <c r="OI98" s="45"/>
      <c r="OJ98" s="45"/>
      <c r="OK98" s="45"/>
      <c r="OL98" s="45"/>
      <c r="OM98" s="45"/>
      <c r="ON98" s="45"/>
      <c r="OO98" s="45"/>
      <c r="OP98" s="45"/>
      <c r="OQ98" s="45"/>
      <c r="OR98" s="45"/>
      <c r="OS98" s="45"/>
      <c r="OT98" s="45"/>
      <c r="OU98" s="45"/>
      <c r="OV98" s="45"/>
      <c r="OW98" s="45"/>
      <c r="OX98" s="45"/>
      <c r="OY98" s="45"/>
      <c r="OZ98" s="45"/>
      <c r="PA98" s="45"/>
      <c r="PB98" s="45"/>
      <c r="PC98" s="45"/>
      <c r="PD98" s="45"/>
      <c r="PE98" s="45"/>
      <c r="PF98" s="45"/>
      <c r="PG98" s="45"/>
      <c r="PH98" s="45"/>
      <c r="PI98" s="45"/>
      <c r="PJ98" s="45"/>
      <c r="PK98" s="45"/>
      <c r="PL98" s="45"/>
      <c r="PM98" s="45"/>
      <c r="PN98" s="45"/>
      <c r="PO98" s="45"/>
      <c r="PP98" s="45"/>
      <c r="PQ98" s="45"/>
      <c r="PR98" s="45"/>
      <c r="PS98" s="45"/>
      <c r="PT98" s="45"/>
      <c r="PU98" s="45"/>
      <c r="PV98" s="45"/>
      <c r="PW98" s="45"/>
      <c r="PX98" s="45"/>
      <c r="PY98" s="45"/>
      <c r="PZ98" s="45"/>
      <c r="QA98" s="45"/>
      <c r="QB98" s="45"/>
      <c r="QC98" s="45"/>
      <c r="QD98" s="45"/>
      <c r="QE98" s="45"/>
      <c r="QF98" s="45"/>
      <c r="QG98" s="45"/>
      <c r="QH98" s="45"/>
      <c r="QI98" s="45"/>
      <c r="QJ98" s="45"/>
      <c r="QK98" s="45"/>
      <c r="QL98" s="45"/>
      <c r="QM98" s="45"/>
      <c r="QN98" s="45"/>
      <c r="QO98" s="45"/>
      <c r="QP98" s="45"/>
      <c r="QQ98" s="45"/>
      <c r="QR98" s="45"/>
      <c r="QS98" s="45"/>
      <c r="QT98" s="45"/>
      <c r="QU98" s="45"/>
      <c r="QV98" s="45"/>
      <c r="QW98" s="45"/>
      <c r="QX98" s="45"/>
      <c r="QY98" s="45"/>
      <c r="QZ98" s="45"/>
      <c r="RA98" s="45"/>
      <c r="RB98" s="45"/>
      <c r="RC98" s="45"/>
      <c r="RD98" s="45"/>
      <c r="RE98" s="45"/>
      <c r="RF98" s="45"/>
      <c r="RG98" s="45"/>
      <c r="RH98" s="45"/>
      <c r="RI98" s="45"/>
      <c r="RJ98" s="45"/>
      <c r="RK98" s="45"/>
      <c r="RL98" s="45"/>
      <c r="RM98" s="45"/>
      <c r="RN98" s="45"/>
      <c r="RO98" s="45"/>
      <c r="RP98" s="45"/>
      <c r="RQ98" s="45"/>
      <c r="RR98" s="45"/>
      <c r="RS98" s="45"/>
      <c r="RT98" s="45"/>
      <c r="RU98" s="45"/>
      <c r="RV98" s="45"/>
      <c r="RW98" s="45"/>
      <c r="RX98" s="45"/>
      <c r="RY98" s="45"/>
      <c r="RZ98" s="45"/>
      <c r="SA98" s="45"/>
      <c r="SB98" s="45"/>
      <c r="SC98" s="45"/>
      <c r="SD98" s="45"/>
      <c r="SE98" s="45"/>
      <c r="SF98" s="45"/>
      <c r="SG98" s="45"/>
      <c r="SH98" s="45"/>
      <c r="SI98" s="45"/>
      <c r="SJ98" s="45"/>
      <c r="SK98" s="45"/>
      <c r="SL98" s="45"/>
      <c r="SM98" s="45"/>
      <c r="SN98" s="45"/>
      <c r="SO98" s="45"/>
      <c r="SP98" s="45"/>
      <c r="SQ98" s="45"/>
      <c r="SR98" s="45"/>
      <c r="SS98" s="45"/>
      <c r="ST98" s="45"/>
      <c r="SU98" s="45"/>
      <c r="SV98" s="45"/>
      <c r="SW98" s="45"/>
      <c r="SX98" s="45"/>
      <c r="SY98" s="45"/>
      <c r="SZ98" s="45"/>
      <c r="TA98" s="45"/>
      <c r="TB98" s="45"/>
      <c r="TC98" s="45"/>
      <c r="TD98" s="45"/>
      <c r="TE98" s="45"/>
      <c r="TF98" s="45"/>
      <c r="TG98" s="45"/>
      <c r="TH98" s="45"/>
      <c r="TI98" s="45"/>
      <c r="TJ98" s="45"/>
      <c r="TK98" s="45"/>
      <c r="TL98" s="45"/>
      <c r="TM98" s="45"/>
      <c r="TN98" s="45"/>
      <c r="TO98" s="45"/>
      <c r="TP98" s="45"/>
      <c r="TQ98" s="45"/>
      <c r="TR98" s="45"/>
      <c r="TS98" s="45"/>
      <c r="TT98" s="45"/>
      <c r="TU98" s="45"/>
      <c r="TV98" s="45"/>
      <c r="TW98" s="45"/>
      <c r="TX98" s="45"/>
      <c r="TY98" s="45"/>
      <c r="TZ98" s="45"/>
      <c r="UA98" s="45"/>
      <c r="UB98" s="45"/>
      <c r="UC98" s="45"/>
      <c r="UD98" s="45"/>
      <c r="UE98" s="45"/>
    </row>
    <row r="99" spans="1:551" x14ac:dyDescent="0.2">
      <c r="A99" t="s">
        <v>113</v>
      </c>
      <c r="B99" s="44">
        <v>44.9</v>
      </c>
      <c r="C99" s="44">
        <v>10531.300000000001</v>
      </c>
      <c r="D99" s="45">
        <v>234.55011135857461</v>
      </c>
      <c r="E99" s="48">
        <v>68</v>
      </c>
      <c r="F99" s="44">
        <v>4.333333333333333</v>
      </c>
      <c r="G99" s="45">
        <f t="shared" si="24"/>
        <v>69114.099480326651</v>
      </c>
      <c r="H99" s="45">
        <f t="shared" si="28"/>
        <v>55303.733115752148</v>
      </c>
      <c r="I99" s="47">
        <v>4.0595784212929031E-2</v>
      </c>
      <c r="J99" s="45">
        <f t="shared" si="25"/>
        <v>2245.0984157364915</v>
      </c>
      <c r="K99" s="44">
        <f t="shared" si="26"/>
        <v>9.5719349811104486</v>
      </c>
      <c r="L99" s="44">
        <f t="shared" si="27"/>
        <v>35.328065018889546</v>
      </c>
      <c r="M99" s="44">
        <f t="shared" si="29"/>
        <v>5.0519132977012049</v>
      </c>
      <c r="N99" s="44">
        <f t="shared" si="30"/>
        <v>49.95</v>
      </c>
      <c r="O99" s="45">
        <f t="shared" si="31"/>
        <v>11715.778062360803</v>
      </c>
      <c r="P99" s="44">
        <f>ROUND(N99/4.33,2)</f>
        <v>11.54</v>
      </c>
      <c r="Q99" s="44">
        <f t="shared" si="32"/>
        <v>4.5926484524556415</v>
      </c>
      <c r="R99" s="46">
        <f t="shared" ref="R99:R145" si="37">ROUND(Q99+B99,2)</f>
        <v>49.49</v>
      </c>
      <c r="S99" s="45">
        <f t="shared" si="33"/>
        <v>11607.885011135859</v>
      </c>
      <c r="T99" s="44">
        <f>ROUND(R99/4.33,2)</f>
        <v>11.43</v>
      </c>
      <c r="U99" s="44">
        <f t="shared" si="34"/>
        <v>0.26435806241712451</v>
      </c>
      <c r="V99" s="44">
        <f t="shared" si="35"/>
        <v>0.27116428599561443</v>
      </c>
      <c r="W99" s="44">
        <f t="shared" si="36"/>
        <v>49.76</v>
      </c>
      <c r="X99" s="44">
        <f>ROUND(W99/4.33,2)</f>
        <v>11.49</v>
      </c>
      <c r="Y99" s="44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  <c r="IV99" s="45"/>
      <c r="IW99" s="45"/>
      <c r="IX99" s="45"/>
      <c r="IY99" s="45"/>
      <c r="IZ99" s="45"/>
      <c r="JA99" s="45"/>
      <c r="JB99" s="45"/>
      <c r="JC99" s="45"/>
      <c r="JD99" s="45"/>
      <c r="JE99" s="45"/>
      <c r="JF99" s="45"/>
      <c r="JG99" s="45"/>
      <c r="JH99" s="45"/>
      <c r="JI99" s="45"/>
      <c r="JJ99" s="45"/>
      <c r="JK99" s="45"/>
      <c r="JL99" s="45"/>
      <c r="JM99" s="45"/>
      <c r="JN99" s="45"/>
      <c r="JO99" s="45"/>
      <c r="JP99" s="45"/>
      <c r="JQ99" s="45"/>
      <c r="JR99" s="45"/>
      <c r="JS99" s="45"/>
      <c r="JT99" s="45"/>
      <c r="JU99" s="45"/>
      <c r="JV99" s="45"/>
      <c r="JW99" s="45"/>
      <c r="JX99" s="45"/>
      <c r="JY99" s="45"/>
      <c r="JZ99" s="45"/>
      <c r="KA99" s="45"/>
      <c r="KB99" s="45"/>
      <c r="KC99" s="45"/>
      <c r="KD99" s="45"/>
      <c r="KE99" s="45"/>
      <c r="KF99" s="45"/>
      <c r="KG99" s="45"/>
      <c r="KH99" s="45"/>
      <c r="KI99" s="45"/>
      <c r="KJ99" s="45"/>
      <c r="KK99" s="45"/>
      <c r="KL99" s="45"/>
      <c r="KM99" s="45"/>
      <c r="KN99" s="45"/>
      <c r="KO99" s="45"/>
      <c r="KP99" s="45"/>
      <c r="KQ99" s="45"/>
      <c r="KR99" s="45"/>
      <c r="KS99" s="45"/>
      <c r="KT99" s="45"/>
      <c r="KU99" s="45"/>
      <c r="KV99" s="45"/>
      <c r="KW99" s="45"/>
      <c r="KX99" s="45"/>
      <c r="KY99" s="45"/>
      <c r="KZ99" s="45"/>
      <c r="LA99" s="45"/>
      <c r="LB99" s="45"/>
      <c r="LC99" s="45"/>
      <c r="LD99" s="45"/>
      <c r="LE99" s="45"/>
      <c r="LF99" s="45"/>
      <c r="LG99" s="45"/>
      <c r="LH99" s="45"/>
      <c r="LI99" s="45"/>
      <c r="LJ99" s="45"/>
      <c r="LK99" s="45"/>
      <c r="LL99" s="45"/>
      <c r="LM99" s="45"/>
      <c r="LN99" s="45"/>
      <c r="LO99" s="45"/>
      <c r="LP99" s="45"/>
      <c r="LQ99" s="45"/>
      <c r="LR99" s="45"/>
      <c r="LS99" s="45"/>
      <c r="LT99" s="45"/>
      <c r="LU99" s="45"/>
      <c r="LV99" s="45"/>
      <c r="LW99" s="45"/>
      <c r="LX99" s="45"/>
      <c r="LY99" s="45"/>
      <c r="LZ99" s="45"/>
      <c r="MA99" s="45"/>
      <c r="MB99" s="45"/>
      <c r="MC99" s="45"/>
      <c r="MD99" s="45"/>
      <c r="ME99" s="45"/>
      <c r="MF99" s="45"/>
      <c r="MG99" s="45"/>
      <c r="MH99" s="45"/>
      <c r="MI99" s="45"/>
      <c r="MJ99" s="45"/>
      <c r="MK99" s="45"/>
      <c r="ML99" s="45"/>
      <c r="MM99" s="45"/>
      <c r="MN99" s="45"/>
      <c r="MO99" s="45"/>
      <c r="MP99" s="45"/>
      <c r="MQ99" s="45"/>
      <c r="MR99" s="45"/>
      <c r="MS99" s="45"/>
      <c r="MT99" s="45"/>
      <c r="MU99" s="45"/>
      <c r="MV99" s="45"/>
      <c r="MW99" s="45"/>
      <c r="MX99" s="45"/>
      <c r="MY99" s="45"/>
      <c r="MZ99" s="45"/>
      <c r="NA99" s="45"/>
      <c r="NB99" s="45"/>
      <c r="NC99" s="45"/>
      <c r="ND99" s="45"/>
      <c r="NE99" s="45"/>
      <c r="NF99" s="45"/>
      <c r="NG99" s="45"/>
      <c r="NH99" s="45"/>
      <c r="NI99" s="45"/>
      <c r="NJ99" s="45"/>
      <c r="NK99" s="45"/>
      <c r="NL99" s="45"/>
      <c r="NM99" s="45"/>
      <c r="NN99" s="45"/>
      <c r="NO99" s="45"/>
      <c r="NP99" s="45"/>
      <c r="NQ99" s="45"/>
      <c r="NR99" s="45"/>
      <c r="NS99" s="45"/>
      <c r="NT99" s="45"/>
      <c r="NU99" s="45"/>
      <c r="NV99" s="45"/>
      <c r="NW99" s="45"/>
      <c r="NX99" s="45"/>
      <c r="NY99" s="45"/>
      <c r="NZ99" s="45"/>
      <c r="OA99" s="45"/>
      <c r="OB99" s="45"/>
      <c r="OC99" s="45"/>
      <c r="OD99" s="45"/>
      <c r="OE99" s="45"/>
      <c r="OF99" s="45"/>
      <c r="OG99" s="45"/>
      <c r="OH99" s="45"/>
      <c r="OI99" s="45"/>
      <c r="OJ99" s="45"/>
      <c r="OK99" s="45"/>
      <c r="OL99" s="45"/>
      <c r="OM99" s="45"/>
      <c r="ON99" s="45"/>
      <c r="OO99" s="45"/>
      <c r="OP99" s="45"/>
      <c r="OQ99" s="45"/>
      <c r="OR99" s="45"/>
      <c r="OS99" s="45"/>
      <c r="OT99" s="45"/>
      <c r="OU99" s="45"/>
      <c r="OV99" s="45"/>
      <c r="OW99" s="45"/>
      <c r="OX99" s="45"/>
      <c r="OY99" s="45"/>
      <c r="OZ99" s="45"/>
      <c r="PA99" s="45"/>
      <c r="PB99" s="45"/>
      <c r="PC99" s="45"/>
      <c r="PD99" s="45"/>
      <c r="PE99" s="45"/>
      <c r="PF99" s="45"/>
      <c r="PG99" s="45"/>
      <c r="PH99" s="45"/>
      <c r="PI99" s="45"/>
      <c r="PJ99" s="45"/>
      <c r="PK99" s="45"/>
      <c r="PL99" s="45"/>
      <c r="PM99" s="45"/>
      <c r="PN99" s="45"/>
      <c r="PO99" s="45"/>
      <c r="PP99" s="45"/>
      <c r="PQ99" s="45"/>
      <c r="PR99" s="45"/>
      <c r="PS99" s="45"/>
      <c r="PT99" s="45"/>
      <c r="PU99" s="45"/>
      <c r="PV99" s="45"/>
      <c r="PW99" s="45"/>
      <c r="PX99" s="45"/>
      <c r="PY99" s="45"/>
      <c r="PZ99" s="45"/>
      <c r="QA99" s="45"/>
      <c r="QB99" s="45"/>
      <c r="QC99" s="45"/>
      <c r="QD99" s="45"/>
      <c r="QE99" s="45"/>
      <c r="QF99" s="45"/>
      <c r="QG99" s="45"/>
      <c r="QH99" s="45"/>
      <c r="QI99" s="45"/>
      <c r="QJ99" s="45"/>
      <c r="QK99" s="45"/>
      <c r="QL99" s="45"/>
      <c r="QM99" s="45"/>
      <c r="QN99" s="45"/>
      <c r="QO99" s="45"/>
      <c r="QP99" s="45"/>
      <c r="QQ99" s="45"/>
      <c r="QR99" s="45"/>
      <c r="QS99" s="45"/>
      <c r="QT99" s="45"/>
      <c r="QU99" s="45"/>
      <c r="QV99" s="45"/>
      <c r="QW99" s="45"/>
      <c r="QX99" s="45"/>
      <c r="QY99" s="45"/>
      <c r="QZ99" s="45"/>
      <c r="RA99" s="45"/>
      <c r="RB99" s="45"/>
      <c r="RC99" s="45"/>
      <c r="RD99" s="45"/>
      <c r="RE99" s="45"/>
      <c r="RF99" s="45"/>
      <c r="RG99" s="45"/>
      <c r="RH99" s="45"/>
      <c r="RI99" s="45"/>
      <c r="RJ99" s="45"/>
      <c r="RK99" s="45"/>
      <c r="RL99" s="45"/>
      <c r="RM99" s="45"/>
      <c r="RN99" s="45"/>
      <c r="RO99" s="45"/>
      <c r="RP99" s="45"/>
      <c r="RQ99" s="45"/>
      <c r="RR99" s="45"/>
      <c r="RS99" s="45"/>
      <c r="RT99" s="45"/>
      <c r="RU99" s="45"/>
      <c r="RV99" s="45"/>
      <c r="RW99" s="45"/>
      <c r="RX99" s="45"/>
      <c r="RY99" s="45"/>
      <c r="RZ99" s="45"/>
      <c r="SA99" s="45"/>
      <c r="SB99" s="45"/>
      <c r="SC99" s="45"/>
      <c r="SD99" s="45"/>
      <c r="SE99" s="45"/>
      <c r="SF99" s="45"/>
      <c r="SG99" s="45"/>
      <c r="SH99" s="45"/>
      <c r="SI99" s="45"/>
      <c r="SJ99" s="45"/>
      <c r="SK99" s="45"/>
      <c r="SL99" s="45"/>
      <c r="SM99" s="45"/>
      <c r="SN99" s="45"/>
      <c r="SO99" s="45"/>
      <c r="SP99" s="45"/>
      <c r="SQ99" s="45"/>
      <c r="SR99" s="45"/>
      <c r="SS99" s="45"/>
      <c r="ST99" s="45"/>
      <c r="SU99" s="45"/>
      <c r="SV99" s="45"/>
      <c r="SW99" s="45"/>
      <c r="SX99" s="45"/>
      <c r="SY99" s="45"/>
      <c r="SZ99" s="45"/>
      <c r="TA99" s="45"/>
      <c r="TB99" s="45"/>
      <c r="TC99" s="45"/>
      <c r="TD99" s="45"/>
      <c r="TE99" s="45"/>
      <c r="TF99" s="45"/>
      <c r="TG99" s="45"/>
      <c r="TH99" s="45"/>
      <c r="TI99" s="45"/>
      <c r="TJ99" s="45"/>
      <c r="TK99" s="45"/>
      <c r="TL99" s="45"/>
      <c r="TM99" s="45"/>
      <c r="TN99" s="45"/>
      <c r="TO99" s="45"/>
      <c r="TP99" s="45"/>
      <c r="TQ99" s="45"/>
      <c r="TR99" s="45"/>
      <c r="TS99" s="45"/>
      <c r="TT99" s="45"/>
      <c r="TU99" s="45"/>
      <c r="TV99" s="45"/>
      <c r="TW99" s="45"/>
      <c r="TX99" s="45"/>
      <c r="TY99" s="45"/>
      <c r="TZ99" s="45"/>
      <c r="UA99" s="45"/>
      <c r="UB99" s="45"/>
      <c r="UC99" s="45"/>
      <c r="UD99" s="45"/>
      <c r="UE99" s="45"/>
    </row>
    <row r="100" spans="1:551" x14ac:dyDescent="0.2">
      <c r="A100" s="49" t="s">
        <v>114</v>
      </c>
      <c r="B100" s="50">
        <v>21.29</v>
      </c>
      <c r="C100" s="50">
        <v>361.93</v>
      </c>
      <c r="D100" s="52">
        <v>17</v>
      </c>
      <c r="E100" s="51">
        <v>68</v>
      </c>
      <c r="F100" s="50">
        <v>1</v>
      </c>
      <c r="G100" s="52">
        <f t="shared" si="24"/>
        <v>1156</v>
      </c>
      <c r="H100" s="52">
        <f t="shared" si="28"/>
        <v>925.00829733023568</v>
      </c>
      <c r="I100" s="53">
        <v>4.0595784212929031E-2</v>
      </c>
      <c r="J100" s="52">
        <f t="shared" si="25"/>
        <v>37.551437233587144</v>
      </c>
      <c r="K100" s="50">
        <f t="shared" si="26"/>
        <v>2.2089080725639496</v>
      </c>
      <c r="L100" s="50">
        <f t="shared" si="27"/>
        <v>19.081091927436049</v>
      </c>
      <c r="M100" s="50">
        <f t="shared" si="29"/>
        <v>2.7285961456233547</v>
      </c>
      <c r="N100" s="50">
        <f t="shared" si="30"/>
        <v>24.02</v>
      </c>
      <c r="O100" s="52">
        <f t="shared" si="31"/>
        <v>408.34</v>
      </c>
      <c r="P100" s="52"/>
      <c r="Q100" s="44">
        <f t="shared" si="32"/>
        <v>2.4805419505666864</v>
      </c>
      <c r="R100" s="46">
        <f t="shared" si="37"/>
        <v>23.77</v>
      </c>
      <c r="S100" s="45">
        <f t="shared" si="33"/>
        <v>404.09</v>
      </c>
      <c r="T100" s="54"/>
      <c r="U100" s="44">
        <f t="shared" si="34"/>
        <v>6.1005706711644125E-2</v>
      </c>
      <c r="V100" s="44">
        <f t="shared" si="35"/>
        <v>6.257637369129565E-2</v>
      </c>
      <c r="W100" s="44">
        <f t="shared" si="36"/>
        <v>23.83</v>
      </c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  <c r="IV100" s="45"/>
      <c r="IW100" s="45"/>
      <c r="IX100" s="45"/>
      <c r="IY100" s="45"/>
      <c r="IZ100" s="45"/>
      <c r="JA100" s="45"/>
      <c r="JB100" s="45"/>
      <c r="JC100" s="45"/>
      <c r="JD100" s="45"/>
      <c r="JE100" s="45"/>
      <c r="JF100" s="45"/>
      <c r="JG100" s="45"/>
      <c r="JH100" s="45"/>
      <c r="JI100" s="45"/>
      <c r="JJ100" s="45"/>
      <c r="JK100" s="45"/>
      <c r="JL100" s="45"/>
      <c r="JM100" s="45"/>
      <c r="JN100" s="45"/>
      <c r="JO100" s="45"/>
      <c r="JP100" s="45"/>
      <c r="JQ100" s="45"/>
      <c r="JR100" s="45"/>
      <c r="JS100" s="45"/>
      <c r="JT100" s="45"/>
      <c r="JU100" s="45"/>
      <c r="JV100" s="45"/>
      <c r="JW100" s="45"/>
      <c r="JX100" s="45"/>
      <c r="JY100" s="45"/>
      <c r="JZ100" s="45"/>
      <c r="KA100" s="45"/>
      <c r="KB100" s="45"/>
      <c r="KC100" s="45"/>
      <c r="KD100" s="45"/>
      <c r="KE100" s="45"/>
      <c r="KF100" s="45"/>
      <c r="KG100" s="45"/>
      <c r="KH100" s="45"/>
      <c r="KI100" s="45"/>
      <c r="KJ100" s="45"/>
      <c r="KK100" s="45"/>
      <c r="KL100" s="45"/>
      <c r="KM100" s="45"/>
      <c r="KN100" s="45"/>
      <c r="KO100" s="45"/>
      <c r="KP100" s="45"/>
      <c r="KQ100" s="45"/>
      <c r="KR100" s="45"/>
      <c r="KS100" s="45"/>
      <c r="KT100" s="45"/>
      <c r="KU100" s="45"/>
      <c r="KV100" s="45"/>
      <c r="KW100" s="45"/>
      <c r="KX100" s="45"/>
      <c r="KY100" s="45"/>
      <c r="KZ100" s="45"/>
      <c r="LA100" s="45"/>
      <c r="LB100" s="45"/>
      <c r="LC100" s="45"/>
      <c r="LD100" s="45"/>
      <c r="LE100" s="45"/>
      <c r="LF100" s="45"/>
      <c r="LG100" s="45"/>
      <c r="LH100" s="45"/>
      <c r="LI100" s="45"/>
      <c r="LJ100" s="45"/>
      <c r="LK100" s="45"/>
      <c r="LL100" s="45"/>
      <c r="LM100" s="45"/>
      <c r="LN100" s="45"/>
      <c r="LO100" s="45"/>
      <c r="LP100" s="45"/>
      <c r="LQ100" s="45"/>
      <c r="LR100" s="45"/>
      <c r="LS100" s="45"/>
      <c r="LT100" s="45"/>
      <c r="LU100" s="45"/>
      <c r="LV100" s="45"/>
      <c r="LW100" s="45"/>
      <c r="LX100" s="45"/>
      <c r="LY100" s="45"/>
      <c r="LZ100" s="45"/>
      <c r="MA100" s="45"/>
      <c r="MB100" s="45"/>
      <c r="MC100" s="45"/>
      <c r="MD100" s="45"/>
      <c r="ME100" s="45"/>
      <c r="MF100" s="45"/>
      <c r="MG100" s="45"/>
      <c r="MH100" s="45"/>
      <c r="MI100" s="45"/>
      <c r="MJ100" s="45"/>
      <c r="MK100" s="45"/>
      <c r="ML100" s="45"/>
      <c r="MM100" s="45"/>
      <c r="MN100" s="45"/>
      <c r="MO100" s="45"/>
      <c r="MP100" s="45"/>
      <c r="MQ100" s="45"/>
      <c r="MR100" s="45"/>
      <c r="MS100" s="45"/>
      <c r="MT100" s="45"/>
      <c r="MU100" s="45"/>
      <c r="MV100" s="45"/>
      <c r="MW100" s="45"/>
      <c r="MX100" s="45"/>
      <c r="MY100" s="45"/>
      <c r="MZ100" s="45"/>
      <c r="NA100" s="45"/>
      <c r="NB100" s="45"/>
      <c r="NC100" s="45"/>
      <c r="ND100" s="45"/>
      <c r="NE100" s="45"/>
      <c r="NF100" s="45"/>
      <c r="NG100" s="45"/>
      <c r="NH100" s="45"/>
      <c r="NI100" s="45"/>
      <c r="NJ100" s="45"/>
      <c r="NK100" s="45"/>
      <c r="NL100" s="45"/>
      <c r="NM100" s="45"/>
      <c r="NN100" s="45"/>
      <c r="NO100" s="45"/>
      <c r="NP100" s="45"/>
      <c r="NQ100" s="45"/>
      <c r="NR100" s="45"/>
      <c r="NS100" s="45"/>
      <c r="NT100" s="45"/>
      <c r="NU100" s="45"/>
      <c r="NV100" s="45"/>
      <c r="NW100" s="45"/>
      <c r="NX100" s="45"/>
      <c r="NY100" s="45"/>
      <c r="NZ100" s="45"/>
      <c r="OA100" s="45"/>
      <c r="OB100" s="45"/>
      <c r="OC100" s="45"/>
      <c r="OD100" s="45"/>
      <c r="OE100" s="45"/>
      <c r="OF100" s="45"/>
      <c r="OG100" s="45"/>
      <c r="OH100" s="45"/>
      <c r="OI100" s="45"/>
      <c r="OJ100" s="45"/>
      <c r="OK100" s="45"/>
      <c r="OL100" s="45"/>
      <c r="OM100" s="45"/>
      <c r="ON100" s="45"/>
      <c r="OO100" s="45"/>
      <c r="OP100" s="45"/>
      <c r="OQ100" s="45"/>
      <c r="OR100" s="45"/>
      <c r="OS100" s="45"/>
      <c r="OT100" s="45"/>
      <c r="OU100" s="45"/>
      <c r="OV100" s="45"/>
      <c r="OW100" s="45"/>
      <c r="OX100" s="45"/>
      <c r="OY100" s="45"/>
      <c r="OZ100" s="45"/>
      <c r="PA100" s="45"/>
      <c r="PB100" s="45"/>
      <c r="PC100" s="45"/>
      <c r="PD100" s="45"/>
      <c r="PE100" s="45"/>
      <c r="PF100" s="45"/>
      <c r="PG100" s="45"/>
      <c r="PH100" s="45"/>
      <c r="PI100" s="45"/>
      <c r="PJ100" s="45"/>
      <c r="PK100" s="45"/>
      <c r="PL100" s="45"/>
      <c r="PM100" s="45"/>
      <c r="PN100" s="45"/>
      <c r="PO100" s="45"/>
      <c r="PP100" s="45"/>
      <c r="PQ100" s="45"/>
      <c r="PR100" s="45"/>
      <c r="PS100" s="45"/>
      <c r="PT100" s="45"/>
      <c r="PU100" s="45"/>
      <c r="PV100" s="45"/>
      <c r="PW100" s="45"/>
      <c r="PX100" s="45"/>
      <c r="PY100" s="45"/>
      <c r="PZ100" s="45"/>
      <c r="QA100" s="45"/>
      <c r="QB100" s="45"/>
      <c r="QC100" s="45"/>
      <c r="QD100" s="45"/>
      <c r="QE100" s="45"/>
      <c r="QF100" s="45"/>
      <c r="QG100" s="45"/>
      <c r="QH100" s="45"/>
      <c r="QI100" s="45"/>
      <c r="QJ100" s="45"/>
      <c r="QK100" s="45"/>
      <c r="QL100" s="45"/>
      <c r="QM100" s="45"/>
      <c r="QN100" s="45"/>
      <c r="QO100" s="45"/>
      <c r="QP100" s="45"/>
      <c r="QQ100" s="45"/>
      <c r="QR100" s="45"/>
      <c r="QS100" s="45"/>
      <c r="QT100" s="45"/>
      <c r="QU100" s="45"/>
      <c r="QV100" s="45"/>
      <c r="QW100" s="45"/>
      <c r="QX100" s="45"/>
      <c r="QY100" s="45"/>
      <c r="QZ100" s="45"/>
      <c r="RA100" s="45"/>
      <c r="RB100" s="45"/>
      <c r="RC100" s="45"/>
      <c r="RD100" s="45"/>
      <c r="RE100" s="45"/>
      <c r="RF100" s="45"/>
      <c r="RG100" s="45"/>
      <c r="RH100" s="45"/>
      <c r="RI100" s="45"/>
      <c r="RJ100" s="45"/>
      <c r="RK100" s="45"/>
      <c r="RL100" s="45"/>
      <c r="RM100" s="45"/>
      <c r="RN100" s="45"/>
      <c r="RO100" s="45"/>
      <c r="RP100" s="45"/>
      <c r="RQ100" s="45"/>
      <c r="RR100" s="45"/>
      <c r="RS100" s="45"/>
      <c r="RT100" s="45"/>
      <c r="RU100" s="45"/>
      <c r="RV100" s="45"/>
      <c r="RW100" s="45"/>
      <c r="RX100" s="45"/>
      <c r="RY100" s="45"/>
      <c r="RZ100" s="45"/>
      <c r="SA100" s="45"/>
      <c r="SB100" s="45"/>
      <c r="SC100" s="45"/>
      <c r="SD100" s="45"/>
      <c r="SE100" s="45"/>
      <c r="SF100" s="45"/>
      <c r="SG100" s="45"/>
      <c r="SH100" s="45"/>
      <c r="SI100" s="45"/>
      <c r="SJ100" s="45"/>
      <c r="SK100" s="45"/>
      <c r="SL100" s="45"/>
      <c r="SM100" s="45"/>
      <c r="SN100" s="45"/>
      <c r="SO100" s="45"/>
      <c r="SP100" s="45"/>
      <c r="SQ100" s="45"/>
      <c r="SR100" s="45"/>
      <c r="SS100" s="45"/>
      <c r="ST100" s="45"/>
      <c r="SU100" s="45"/>
      <c r="SV100" s="45"/>
      <c r="SW100" s="45"/>
      <c r="SX100" s="45"/>
      <c r="SY100" s="45"/>
      <c r="SZ100" s="45"/>
      <c r="TA100" s="45"/>
      <c r="TB100" s="45"/>
      <c r="TC100" s="45"/>
      <c r="TD100" s="45"/>
      <c r="TE100" s="45"/>
      <c r="TF100" s="45"/>
      <c r="TG100" s="45"/>
      <c r="TH100" s="45"/>
      <c r="TI100" s="45"/>
      <c r="TJ100" s="45"/>
      <c r="TK100" s="45"/>
      <c r="TL100" s="45"/>
      <c r="TM100" s="45"/>
      <c r="TN100" s="45"/>
      <c r="TO100" s="45"/>
      <c r="TP100" s="45"/>
      <c r="TQ100" s="45"/>
      <c r="TR100" s="45"/>
      <c r="TS100" s="45"/>
      <c r="TT100" s="45"/>
      <c r="TU100" s="45"/>
      <c r="TV100" s="45"/>
      <c r="TW100" s="45"/>
      <c r="TX100" s="45"/>
      <c r="TY100" s="45"/>
      <c r="TZ100" s="45"/>
      <c r="UA100" s="45"/>
      <c r="UB100" s="45"/>
      <c r="UC100" s="45"/>
      <c r="UD100" s="45"/>
      <c r="UE100" s="45"/>
    </row>
    <row r="101" spans="1:551" x14ac:dyDescent="0.2">
      <c r="A101" t="s">
        <v>115</v>
      </c>
      <c r="B101" s="44">
        <v>1</v>
      </c>
      <c r="C101" s="44">
        <v>9075.4499999999989</v>
      </c>
      <c r="D101" s="45">
        <f>+C101</f>
        <v>9075.4499999999989</v>
      </c>
      <c r="E101" s="48"/>
      <c r="F101" s="44"/>
      <c r="G101" s="45">
        <f t="shared" si="24"/>
        <v>0</v>
      </c>
      <c r="H101" s="45">
        <f t="shared" si="28"/>
        <v>0</v>
      </c>
      <c r="I101" s="47">
        <v>4.0595784212929031E-2</v>
      </c>
      <c r="J101" s="45">
        <f t="shared" si="25"/>
        <v>0</v>
      </c>
      <c r="K101" s="44"/>
      <c r="L101" s="44">
        <f t="shared" si="27"/>
        <v>1</v>
      </c>
      <c r="M101" s="44">
        <f t="shared" si="29"/>
        <v>0.14299999999999999</v>
      </c>
      <c r="N101" s="44">
        <f t="shared" si="30"/>
        <v>1.1399999999999999</v>
      </c>
      <c r="O101" s="45">
        <f t="shared" si="31"/>
        <v>10346.012999999997</v>
      </c>
      <c r="P101" s="45"/>
      <c r="Q101" s="44">
        <f t="shared" si="32"/>
        <v>0.13</v>
      </c>
      <c r="R101" s="46">
        <f t="shared" si="37"/>
        <v>1.1299999999999999</v>
      </c>
      <c r="S101" s="45">
        <f t="shared" si="33"/>
        <v>10255.258499999998</v>
      </c>
      <c r="T101" s="45"/>
      <c r="U101" s="44">
        <f t="shared" si="34"/>
        <v>0</v>
      </c>
      <c r="V101" s="44">
        <f t="shared" si="35"/>
        <v>0</v>
      </c>
      <c r="W101" s="44">
        <f t="shared" si="36"/>
        <v>1.1299999999999999</v>
      </c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  <c r="IW101" s="45"/>
      <c r="IX101" s="45"/>
      <c r="IY101" s="45"/>
      <c r="IZ101" s="45"/>
      <c r="JA101" s="45"/>
      <c r="JB101" s="45"/>
      <c r="JC101" s="45"/>
      <c r="JD101" s="45"/>
      <c r="JE101" s="45"/>
      <c r="JF101" s="45"/>
      <c r="JG101" s="45"/>
      <c r="JH101" s="45"/>
      <c r="JI101" s="45"/>
      <c r="JJ101" s="45"/>
      <c r="JK101" s="45"/>
      <c r="JL101" s="45"/>
      <c r="JM101" s="45"/>
      <c r="JN101" s="45"/>
      <c r="JO101" s="45"/>
      <c r="JP101" s="45"/>
      <c r="JQ101" s="45"/>
      <c r="JR101" s="45"/>
      <c r="JS101" s="45"/>
      <c r="JT101" s="45"/>
      <c r="JU101" s="45"/>
      <c r="JV101" s="45"/>
      <c r="JW101" s="45"/>
      <c r="JX101" s="45"/>
      <c r="JY101" s="45"/>
      <c r="JZ101" s="45"/>
      <c r="KA101" s="45"/>
      <c r="KB101" s="45"/>
      <c r="KC101" s="45"/>
      <c r="KD101" s="45"/>
      <c r="KE101" s="45"/>
      <c r="KF101" s="45"/>
      <c r="KG101" s="45"/>
      <c r="KH101" s="45"/>
      <c r="KI101" s="45"/>
      <c r="KJ101" s="45"/>
      <c r="KK101" s="45"/>
      <c r="KL101" s="45"/>
      <c r="KM101" s="45"/>
      <c r="KN101" s="45"/>
      <c r="KO101" s="45"/>
      <c r="KP101" s="45"/>
      <c r="KQ101" s="45"/>
      <c r="KR101" s="45"/>
      <c r="KS101" s="45"/>
      <c r="KT101" s="45"/>
      <c r="KU101" s="45"/>
      <c r="KV101" s="45"/>
      <c r="KW101" s="45"/>
      <c r="KX101" s="45"/>
      <c r="KY101" s="45"/>
      <c r="KZ101" s="45"/>
      <c r="LA101" s="45"/>
      <c r="LB101" s="45"/>
      <c r="LC101" s="45"/>
      <c r="LD101" s="45"/>
      <c r="LE101" s="45"/>
      <c r="LF101" s="45"/>
      <c r="LG101" s="45"/>
      <c r="LH101" s="45"/>
      <c r="LI101" s="45"/>
      <c r="LJ101" s="45"/>
      <c r="LK101" s="45"/>
      <c r="LL101" s="45"/>
      <c r="LM101" s="45"/>
      <c r="LN101" s="45"/>
      <c r="LO101" s="45"/>
      <c r="LP101" s="45"/>
      <c r="LQ101" s="45"/>
      <c r="LR101" s="45"/>
      <c r="LS101" s="45"/>
      <c r="LT101" s="45"/>
      <c r="LU101" s="45"/>
      <c r="LV101" s="45"/>
      <c r="LW101" s="45"/>
      <c r="LX101" s="45"/>
      <c r="LY101" s="45"/>
      <c r="LZ101" s="45"/>
      <c r="MA101" s="45"/>
      <c r="MB101" s="45"/>
      <c r="MC101" s="45"/>
      <c r="MD101" s="45"/>
      <c r="ME101" s="45"/>
      <c r="MF101" s="45"/>
      <c r="MG101" s="45"/>
      <c r="MH101" s="45"/>
      <c r="MI101" s="45"/>
      <c r="MJ101" s="45"/>
      <c r="MK101" s="45"/>
      <c r="ML101" s="45"/>
      <c r="MM101" s="45"/>
      <c r="MN101" s="45"/>
      <c r="MO101" s="45"/>
      <c r="MP101" s="45"/>
      <c r="MQ101" s="45"/>
      <c r="MR101" s="45"/>
      <c r="MS101" s="45"/>
      <c r="MT101" s="45"/>
      <c r="MU101" s="45"/>
      <c r="MV101" s="45"/>
      <c r="MW101" s="45"/>
      <c r="MX101" s="45"/>
      <c r="MY101" s="45"/>
      <c r="MZ101" s="45"/>
      <c r="NA101" s="45"/>
      <c r="NB101" s="45"/>
      <c r="NC101" s="45"/>
      <c r="ND101" s="45"/>
      <c r="NE101" s="45"/>
      <c r="NF101" s="45"/>
      <c r="NG101" s="45"/>
      <c r="NH101" s="45"/>
      <c r="NI101" s="45"/>
      <c r="NJ101" s="45"/>
      <c r="NK101" s="45"/>
      <c r="NL101" s="45"/>
      <c r="NM101" s="45"/>
      <c r="NN101" s="45"/>
      <c r="NO101" s="45"/>
      <c r="NP101" s="45"/>
      <c r="NQ101" s="45"/>
      <c r="NR101" s="45"/>
      <c r="NS101" s="45"/>
      <c r="NT101" s="45"/>
      <c r="NU101" s="45"/>
      <c r="NV101" s="45"/>
      <c r="NW101" s="45"/>
      <c r="NX101" s="45"/>
      <c r="NY101" s="45"/>
      <c r="NZ101" s="45"/>
      <c r="OA101" s="45"/>
      <c r="OB101" s="45"/>
      <c r="OC101" s="45"/>
      <c r="OD101" s="45"/>
      <c r="OE101" s="45"/>
      <c r="OF101" s="45"/>
      <c r="OG101" s="45"/>
      <c r="OH101" s="45"/>
      <c r="OI101" s="45"/>
      <c r="OJ101" s="45"/>
      <c r="OK101" s="45"/>
      <c r="OL101" s="45"/>
      <c r="OM101" s="45"/>
      <c r="ON101" s="45"/>
      <c r="OO101" s="45"/>
      <c r="OP101" s="45"/>
      <c r="OQ101" s="45"/>
      <c r="OR101" s="45"/>
      <c r="OS101" s="45"/>
      <c r="OT101" s="45"/>
      <c r="OU101" s="45"/>
      <c r="OV101" s="45"/>
      <c r="OW101" s="45"/>
      <c r="OX101" s="45"/>
      <c r="OY101" s="45"/>
      <c r="OZ101" s="45"/>
      <c r="PA101" s="45"/>
      <c r="PB101" s="45"/>
      <c r="PC101" s="45"/>
      <c r="PD101" s="45"/>
      <c r="PE101" s="45"/>
      <c r="PF101" s="45"/>
      <c r="PG101" s="45"/>
      <c r="PH101" s="45"/>
      <c r="PI101" s="45"/>
      <c r="PJ101" s="45"/>
      <c r="PK101" s="45"/>
      <c r="PL101" s="45"/>
      <c r="PM101" s="45"/>
      <c r="PN101" s="45"/>
      <c r="PO101" s="45"/>
      <c r="PP101" s="45"/>
      <c r="PQ101" s="45"/>
      <c r="PR101" s="45"/>
      <c r="PS101" s="45"/>
      <c r="PT101" s="45"/>
      <c r="PU101" s="45"/>
      <c r="PV101" s="45"/>
      <c r="PW101" s="45"/>
      <c r="PX101" s="45"/>
      <c r="PY101" s="45"/>
      <c r="PZ101" s="45"/>
      <c r="QA101" s="45"/>
      <c r="QB101" s="45"/>
      <c r="QC101" s="45"/>
      <c r="QD101" s="45"/>
      <c r="QE101" s="45"/>
      <c r="QF101" s="45"/>
      <c r="QG101" s="45"/>
      <c r="QH101" s="45"/>
      <c r="QI101" s="45"/>
      <c r="QJ101" s="45"/>
      <c r="QK101" s="45"/>
      <c r="QL101" s="45"/>
      <c r="QM101" s="45"/>
      <c r="QN101" s="45"/>
      <c r="QO101" s="45"/>
      <c r="QP101" s="45"/>
      <c r="QQ101" s="45"/>
      <c r="QR101" s="45"/>
      <c r="QS101" s="45"/>
      <c r="QT101" s="45"/>
      <c r="QU101" s="45"/>
      <c r="QV101" s="45"/>
      <c r="QW101" s="45"/>
      <c r="QX101" s="45"/>
      <c r="QY101" s="45"/>
      <c r="QZ101" s="45"/>
      <c r="RA101" s="45"/>
      <c r="RB101" s="45"/>
      <c r="RC101" s="45"/>
      <c r="RD101" s="45"/>
      <c r="RE101" s="45"/>
      <c r="RF101" s="45"/>
      <c r="RG101" s="45"/>
      <c r="RH101" s="45"/>
      <c r="RI101" s="45"/>
      <c r="RJ101" s="45"/>
      <c r="RK101" s="45"/>
      <c r="RL101" s="45"/>
      <c r="RM101" s="45"/>
      <c r="RN101" s="45"/>
      <c r="RO101" s="45"/>
      <c r="RP101" s="45"/>
      <c r="RQ101" s="45"/>
      <c r="RR101" s="45"/>
      <c r="RS101" s="45"/>
      <c r="RT101" s="45"/>
      <c r="RU101" s="45"/>
      <c r="RV101" s="45"/>
      <c r="RW101" s="45"/>
      <c r="RX101" s="45"/>
      <c r="RY101" s="45"/>
      <c r="RZ101" s="45"/>
      <c r="SA101" s="45"/>
      <c r="SB101" s="45"/>
      <c r="SC101" s="45"/>
      <c r="SD101" s="45"/>
      <c r="SE101" s="45"/>
      <c r="SF101" s="45"/>
      <c r="SG101" s="45"/>
      <c r="SH101" s="45"/>
      <c r="SI101" s="45"/>
      <c r="SJ101" s="45"/>
      <c r="SK101" s="45"/>
      <c r="SL101" s="45"/>
      <c r="SM101" s="45"/>
      <c r="SN101" s="45"/>
      <c r="SO101" s="45"/>
      <c r="SP101" s="45"/>
      <c r="SQ101" s="45"/>
      <c r="SR101" s="45"/>
      <c r="SS101" s="45"/>
      <c r="ST101" s="45"/>
      <c r="SU101" s="45"/>
      <c r="SV101" s="45"/>
      <c r="SW101" s="45"/>
      <c r="SX101" s="45"/>
      <c r="SY101" s="45"/>
      <c r="SZ101" s="45"/>
      <c r="TA101" s="45"/>
      <c r="TB101" s="45"/>
      <c r="TC101" s="45"/>
      <c r="TD101" s="45"/>
      <c r="TE101" s="45"/>
      <c r="TF101" s="45"/>
      <c r="TG101" s="45"/>
      <c r="TH101" s="45"/>
      <c r="TI101" s="45"/>
      <c r="TJ101" s="45"/>
      <c r="TK101" s="45"/>
      <c r="TL101" s="45"/>
      <c r="TM101" s="45"/>
      <c r="TN101" s="45"/>
      <c r="TO101" s="45"/>
      <c r="TP101" s="45"/>
      <c r="TQ101" s="45"/>
      <c r="TR101" s="45"/>
      <c r="TS101" s="45"/>
      <c r="TT101" s="45"/>
      <c r="TU101" s="45"/>
      <c r="TV101" s="45"/>
      <c r="TW101" s="45"/>
      <c r="TX101" s="45"/>
      <c r="TY101" s="45"/>
      <c r="TZ101" s="45"/>
      <c r="UA101" s="45"/>
      <c r="UB101" s="45"/>
      <c r="UC101" s="45"/>
      <c r="UD101" s="45"/>
      <c r="UE101" s="45"/>
    </row>
    <row r="102" spans="1:551" x14ac:dyDescent="0.2">
      <c r="A102" t="s">
        <v>116</v>
      </c>
      <c r="B102" s="44">
        <v>17.04</v>
      </c>
      <c r="C102" s="44">
        <v>352.76</v>
      </c>
      <c r="D102" s="45">
        <v>20.701877934272304</v>
      </c>
      <c r="E102" s="48"/>
      <c r="F102" s="44"/>
      <c r="G102" s="45">
        <f t="shared" si="24"/>
        <v>0</v>
      </c>
      <c r="H102" s="45">
        <f t="shared" si="28"/>
        <v>0</v>
      </c>
      <c r="I102" s="47">
        <v>4.0595784212929031E-2</v>
      </c>
      <c r="J102" s="45">
        <f t="shared" si="25"/>
        <v>0</v>
      </c>
      <c r="K102" s="44">
        <f t="shared" si="26"/>
        <v>0</v>
      </c>
      <c r="L102" s="44">
        <f t="shared" si="27"/>
        <v>17.04</v>
      </c>
      <c r="M102" s="44">
        <f t="shared" si="29"/>
        <v>2.4367199999999998</v>
      </c>
      <c r="N102" s="44">
        <f t="shared" si="30"/>
        <v>19.48</v>
      </c>
      <c r="O102" s="45">
        <f t="shared" si="31"/>
        <v>403.27258215962451</v>
      </c>
      <c r="P102" s="45"/>
      <c r="Q102" s="44">
        <f t="shared" si="32"/>
        <v>2.2151999999999998</v>
      </c>
      <c r="R102" s="46">
        <f t="shared" si="37"/>
        <v>19.260000000000002</v>
      </c>
      <c r="S102" s="45">
        <f t="shared" si="33"/>
        <v>398.71816901408459</v>
      </c>
      <c r="T102" s="45"/>
      <c r="U102" s="44">
        <f t="shared" si="34"/>
        <v>0</v>
      </c>
      <c r="V102" s="44">
        <f t="shared" si="35"/>
        <v>0</v>
      </c>
      <c r="W102" s="44">
        <f t="shared" si="36"/>
        <v>19.260000000000002</v>
      </c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  <c r="IV102" s="45"/>
      <c r="IW102" s="45"/>
      <c r="IX102" s="45"/>
      <c r="IY102" s="45"/>
      <c r="IZ102" s="45"/>
      <c r="JA102" s="45"/>
      <c r="JB102" s="45"/>
      <c r="JC102" s="45"/>
      <c r="JD102" s="45"/>
      <c r="JE102" s="45"/>
      <c r="JF102" s="45"/>
      <c r="JG102" s="45"/>
      <c r="JH102" s="45"/>
      <c r="JI102" s="45"/>
      <c r="JJ102" s="45"/>
      <c r="JK102" s="45"/>
      <c r="JL102" s="45"/>
      <c r="JM102" s="45"/>
      <c r="JN102" s="45"/>
      <c r="JO102" s="45"/>
      <c r="JP102" s="45"/>
      <c r="JQ102" s="45"/>
      <c r="JR102" s="45"/>
      <c r="JS102" s="45"/>
      <c r="JT102" s="45"/>
      <c r="JU102" s="45"/>
      <c r="JV102" s="45"/>
      <c r="JW102" s="45"/>
      <c r="JX102" s="45"/>
      <c r="JY102" s="45"/>
      <c r="JZ102" s="45"/>
      <c r="KA102" s="45"/>
      <c r="KB102" s="45"/>
      <c r="KC102" s="45"/>
      <c r="KD102" s="45"/>
      <c r="KE102" s="45"/>
      <c r="KF102" s="45"/>
      <c r="KG102" s="45"/>
      <c r="KH102" s="45"/>
      <c r="KI102" s="45"/>
      <c r="KJ102" s="45"/>
      <c r="KK102" s="45"/>
      <c r="KL102" s="45"/>
      <c r="KM102" s="45"/>
      <c r="KN102" s="45"/>
      <c r="KO102" s="45"/>
      <c r="KP102" s="45"/>
      <c r="KQ102" s="45"/>
      <c r="KR102" s="45"/>
      <c r="KS102" s="45"/>
      <c r="KT102" s="45"/>
      <c r="KU102" s="45"/>
      <c r="KV102" s="45"/>
      <c r="KW102" s="45"/>
      <c r="KX102" s="45"/>
      <c r="KY102" s="45"/>
      <c r="KZ102" s="45"/>
      <c r="LA102" s="45"/>
      <c r="LB102" s="45"/>
      <c r="LC102" s="45"/>
      <c r="LD102" s="45"/>
      <c r="LE102" s="45"/>
      <c r="LF102" s="45"/>
      <c r="LG102" s="45"/>
      <c r="LH102" s="45"/>
      <c r="LI102" s="45"/>
      <c r="LJ102" s="45"/>
      <c r="LK102" s="45"/>
      <c r="LL102" s="45"/>
      <c r="LM102" s="45"/>
      <c r="LN102" s="45"/>
      <c r="LO102" s="45"/>
      <c r="LP102" s="45"/>
      <c r="LQ102" s="45"/>
      <c r="LR102" s="45"/>
      <c r="LS102" s="45"/>
      <c r="LT102" s="45"/>
      <c r="LU102" s="45"/>
      <c r="LV102" s="45"/>
      <c r="LW102" s="45"/>
      <c r="LX102" s="45"/>
      <c r="LY102" s="45"/>
      <c r="LZ102" s="45"/>
      <c r="MA102" s="45"/>
      <c r="MB102" s="45"/>
      <c r="MC102" s="45"/>
      <c r="MD102" s="45"/>
      <c r="ME102" s="45"/>
      <c r="MF102" s="45"/>
      <c r="MG102" s="45"/>
      <c r="MH102" s="45"/>
      <c r="MI102" s="45"/>
      <c r="MJ102" s="45"/>
      <c r="MK102" s="45"/>
      <c r="ML102" s="45"/>
      <c r="MM102" s="45"/>
      <c r="MN102" s="45"/>
      <c r="MO102" s="45"/>
      <c r="MP102" s="45"/>
      <c r="MQ102" s="45"/>
      <c r="MR102" s="45"/>
      <c r="MS102" s="45"/>
      <c r="MT102" s="45"/>
      <c r="MU102" s="45"/>
      <c r="MV102" s="45"/>
      <c r="MW102" s="45"/>
      <c r="MX102" s="45"/>
      <c r="MY102" s="45"/>
      <c r="MZ102" s="45"/>
      <c r="NA102" s="45"/>
      <c r="NB102" s="45"/>
      <c r="NC102" s="45"/>
      <c r="ND102" s="45"/>
      <c r="NE102" s="45"/>
      <c r="NF102" s="45"/>
      <c r="NG102" s="45"/>
      <c r="NH102" s="45"/>
      <c r="NI102" s="45"/>
      <c r="NJ102" s="45"/>
      <c r="NK102" s="45"/>
      <c r="NL102" s="45"/>
      <c r="NM102" s="45"/>
      <c r="NN102" s="45"/>
      <c r="NO102" s="45"/>
      <c r="NP102" s="45"/>
      <c r="NQ102" s="45"/>
      <c r="NR102" s="45"/>
      <c r="NS102" s="45"/>
      <c r="NT102" s="45"/>
      <c r="NU102" s="45"/>
      <c r="NV102" s="45"/>
      <c r="NW102" s="45"/>
      <c r="NX102" s="45"/>
      <c r="NY102" s="45"/>
      <c r="NZ102" s="45"/>
      <c r="OA102" s="45"/>
      <c r="OB102" s="45"/>
      <c r="OC102" s="45"/>
      <c r="OD102" s="45"/>
      <c r="OE102" s="45"/>
      <c r="OF102" s="45"/>
      <c r="OG102" s="45"/>
      <c r="OH102" s="45"/>
      <c r="OI102" s="45"/>
      <c r="OJ102" s="45"/>
      <c r="OK102" s="45"/>
      <c r="OL102" s="45"/>
      <c r="OM102" s="45"/>
      <c r="ON102" s="45"/>
      <c r="OO102" s="45"/>
      <c r="OP102" s="45"/>
      <c r="OQ102" s="45"/>
      <c r="OR102" s="45"/>
      <c r="OS102" s="45"/>
      <c r="OT102" s="45"/>
      <c r="OU102" s="45"/>
      <c r="OV102" s="45"/>
      <c r="OW102" s="45"/>
      <c r="OX102" s="45"/>
      <c r="OY102" s="45"/>
      <c r="OZ102" s="45"/>
      <c r="PA102" s="45"/>
      <c r="PB102" s="45"/>
      <c r="PC102" s="45"/>
      <c r="PD102" s="45"/>
      <c r="PE102" s="45"/>
      <c r="PF102" s="45"/>
      <c r="PG102" s="45"/>
      <c r="PH102" s="45"/>
      <c r="PI102" s="45"/>
      <c r="PJ102" s="45"/>
      <c r="PK102" s="45"/>
      <c r="PL102" s="45"/>
      <c r="PM102" s="45"/>
      <c r="PN102" s="45"/>
      <c r="PO102" s="45"/>
      <c r="PP102" s="45"/>
      <c r="PQ102" s="45"/>
      <c r="PR102" s="45"/>
      <c r="PS102" s="45"/>
      <c r="PT102" s="45"/>
      <c r="PU102" s="45"/>
      <c r="PV102" s="45"/>
      <c r="PW102" s="45"/>
      <c r="PX102" s="45"/>
      <c r="PY102" s="45"/>
      <c r="PZ102" s="45"/>
      <c r="QA102" s="45"/>
      <c r="QB102" s="45"/>
      <c r="QC102" s="45"/>
      <c r="QD102" s="45"/>
      <c r="QE102" s="45"/>
      <c r="QF102" s="45"/>
      <c r="QG102" s="45"/>
      <c r="QH102" s="45"/>
      <c r="QI102" s="45"/>
      <c r="QJ102" s="45"/>
      <c r="QK102" s="45"/>
      <c r="QL102" s="45"/>
      <c r="QM102" s="45"/>
      <c r="QN102" s="45"/>
      <c r="QO102" s="45"/>
      <c r="QP102" s="45"/>
      <c r="QQ102" s="45"/>
      <c r="QR102" s="45"/>
      <c r="QS102" s="45"/>
      <c r="QT102" s="45"/>
      <c r="QU102" s="45"/>
      <c r="QV102" s="45"/>
      <c r="QW102" s="45"/>
      <c r="QX102" s="45"/>
      <c r="QY102" s="45"/>
      <c r="QZ102" s="45"/>
      <c r="RA102" s="45"/>
      <c r="RB102" s="45"/>
      <c r="RC102" s="45"/>
      <c r="RD102" s="45"/>
      <c r="RE102" s="45"/>
      <c r="RF102" s="45"/>
      <c r="RG102" s="45"/>
      <c r="RH102" s="45"/>
      <c r="RI102" s="45"/>
      <c r="RJ102" s="45"/>
      <c r="RK102" s="45"/>
      <c r="RL102" s="45"/>
      <c r="RM102" s="45"/>
      <c r="RN102" s="45"/>
      <c r="RO102" s="45"/>
      <c r="RP102" s="45"/>
      <c r="RQ102" s="45"/>
      <c r="RR102" s="45"/>
      <c r="RS102" s="45"/>
      <c r="RT102" s="45"/>
      <c r="RU102" s="45"/>
      <c r="RV102" s="45"/>
      <c r="RW102" s="45"/>
      <c r="RX102" s="45"/>
      <c r="RY102" s="45"/>
      <c r="RZ102" s="45"/>
      <c r="SA102" s="45"/>
      <c r="SB102" s="45"/>
      <c r="SC102" s="45"/>
      <c r="SD102" s="45"/>
      <c r="SE102" s="45"/>
      <c r="SF102" s="45"/>
      <c r="SG102" s="45"/>
      <c r="SH102" s="45"/>
      <c r="SI102" s="45"/>
      <c r="SJ102" s="45"/>
      <c r="SK102" s="45"/>
      <c r="SL102" s="45"/>
      <c r="SM102" s="45"/>
      <c r="SN102" s="45"/>
      <c r="SO102" s="45"/>
      <c r="SP102" s="45"/>
      <c r="SQ102" s="45"/>
      <c r="SR102" s="45"/>
      <c r="SS102" s="45"/>
      <c r="ST102" s="45"/>
      <c r="SU102" s="45"/>
      <c r="SV102" s="45"/>
      <c r="SW102" s="45"/>
      <c r="SX102" s="45"/>
      <c r="SY102" s="45"/>
      <c r="SZ102" s="45"/>
      <c r="TA102" s="45"/>
      <c r="TB102" s="45"/>
      <c r="TC102" s="45"/>
      <c r="TD102" s="45"/>
      <c r="TE102" s="45"/>
      <c r="TF102" s="45"/>
      <c r="TG102" s="45"/>
      <c r="TH102" s="45"/>
      <c r="TI102" s="45"/>
      <c r="TJ102" s="45"/>
      <c r="TK102" s="45"/>
      <c r="TL102" s="45"/>
      <c r="TM102" s="45"/>
      <c r="TN102" s="45"/>
      <c r="TO102" s="45"/>
      <c r="TP102" s="45"/>
      <c r="TQ102" s="45"/>
      <c r="TR102" s="45"/>
      <c r="TS102" s="45"/>
      <c r="TT102" s="45"/>
      <c r="TU102" s="45"/>
      <c r="TV102" s="45"/>
      <c r="TW102" s="45"/>
      <c r="TX102" s="45"/>
      <c r="TY102" s="45"/>
      <c r="TZ102" s="45"/>
      <c r="UA102" s="45"/>
      <c r="UB102" s="45"/>
      <c r="UC102" s="45"/>
      <c r="UD102" s="45"/>
      <c r="UE102" s="45"/>
    </row>
    <row r="103" spans="1:551" x14ac:dyDescent="0.2">
      <c r="A103" t="s">
        <v>117</v>
      </c>
      <c r="B103" s="44">
        <v>17.04</v>
      </c>
      <c r="C103" s="44">
        <v>1226.5099999999993</v>
      </c>
      <c r="D103" s="45">
        <v>71.978286384976514</v>
      </c>
      <c r="E103" s="48"/>
      <c r="F103" s="44"/>
      <c r="G103" s="45">
        <f t="shared" si="24"/>
        <v>0</v>
      </c>
      <c r="H103" s="45">
        <f t="shared" si="28"/>
        <v>0</v>
      </c>
      <c r="I103" s="47">
        <v>4.0595784212929031E-2</v>
      </c>
      <c r="J103" s="45">
        <f t="shared" si="25"/>
        <v>0</v>
      </c>
      <c r="K103" s="44">
        <f t="shared" si="26"/>
        <v>0</v>
      </c>
      <c r="L103" s="44">
        <f t="shared" si="27"/>
        <v>17.04</v>
      </c>
      <c r="M103" s="44">
        <f t="shared" si="29"/>
        <v>2.4367199999999998</v>
      </c>
      <c r="N103" s="44">
        <f t="shared" si="30"/>
        <v>19.48</v>
      </c>
      <c r="O103" s="45">
        <f t="shared" si="31"/>
        <v>1402.1370187793425</v>
      </c>
      <c r="P103" s="45"/>
      <c r="Q103" s="44">
        <f t="shared" si="32"/>
        <v>2.2151999999999998</v>
      </c>
      <c r="R103" s="46">
        <f t="shared" si="37"/>
        <v>19.260000000000002</v>
      </c>
      <c r="S103" s="45">
        <f t="shared" si="33"/>
        <v>1386.3017957746479</v>
      </c>
      <c r="T103" s="45"/>
      <c r="U103" s="44">
        <f t="shared" si="34"/>
        <v>0</v>
      </c>
      <c r="V103" s="44">
        <f t="shared" si="35"/>
        <v>0</v>
      </c>
      <c r="W103" s="44">
        <f t="shared" si="36"/>
        <v>19.260000000000002</v>
      </c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  <c r="IW103" s="45"/>
      <c r="IX103" s="45"/>
      <c r="IY103" s="45"/>
      <c r="IZ103" s="45"/>
      <c r="JA103" s="45"/>
      <c r="JB103" s="45"/>
      <c r="JC103" s="45"/>
      <c r="JD103" s="45"/>
      <c r="JE103" s="45"/>
      <c r="JF103" s="45"/>
      <c r="JG103" s="45"/>
      <c r="JH103" s="45"/>
      <c r="JI103" s="45"/>
      <c r="JJ103" s="45"/>
      <c r="JK103" s="45"/>
      <c r="JL103" s="45"/>
      <c r="JM103" s="45"/>
      <c r="JN103" s="45"/>
      <c r="JO103" s="45"/>
      <c r="JP103" s="45"/>
      <c r="JQ103" s="45"/>
      <c r="JR103" s="45"/>
      <c r="JS103" s="45"/>
      <c r="JT103" s="45"/>
      <c r="JU103" s="45"/>
      <c r="JV103" s="45"/>
      <c r="JW103" s="45"/>
      <c r="JX103" s="45"/>
      <c r="JY103" s="45"/>
      <c r="JZ103" s="45"/>
      <c r="KA103" s="45"/>
      <c r="KB103" s="45"/>
      <c r="KC103" s="45"/>
      <c r="KD103" s="45"/>
      <c r="KE103" s="45"/>
      <c r="KF103" s="45"/>
      <c r="KG103" s="45"/>
      <c r="KH103" s="45"/>
      <c r="KI103" s="45"/>
      <c r="KJ103" s="45"/>
      <c r="KK103" s="45"/>
      <c r="KL103" s="45"/>
      <c r="KM103" s="45"/>
      <c r="KN103" s="45"/>
      <c r="KO103" s="45"/>
      <c r="KP103" s="45"/>
      <c r="KQ103" s="45"/>
      <c r="KR103" s="45"/>
      <c r="KS103" s="45"/>
      <c r="KT103" s="45"/>
      <c r="KU103" s="45"/>
      <c r="KV103" s="45"/>
      <c r="KW103" s="45"/>
      <c r="KX103" s="45"/>
      <c r="KY103" s="45"/>
      <c r="KZ103" s="45"/>
      <c r="LA103" s="45"/>
      <c r="LB103" s="45"/>
      <c r="LC103" s="45"/>
      <c r="LD103" s="45"/>
      <c r="LE103" s="45"/>
      <c r="LF103" s="45"/>
      <c r="LG103" s="45"/>
      <c r="LH103" s="45"/>
      <c r="LI103" s="45"/>
      <c r="LJ103" s="45"/>
      <c r="LK103" s="45"/>
      <c r="LL103" s="45"/>
      <c r="LM103" s="45"/>
      <c r="LN103" s="45"/>
      <c r="LO103" s="45"/>
      <c r="LP103" s="45"/>
      <c r="LQ103" s="45"/>
      <c r="LR103" s="45"/>
      <c r="LS103" s="45"/>
      <c r="LT103" s="45"/>
      <c r="LU103" s="45"/>
      <c r="LV103" s="45"/>
      <c r="LW103" s="45"/>
      <c r="LX103" s="45"/>
      <c r="LY103" s="45"/>
      <c r="LZ103" s="45"/>
      <c r="MA103" s="45"/>
      <c r="MB103" s="45"/>
      <c r="MC103" s="45"/>
      <c r="MD103" s="45"/>
      <c r="ME103" s="45"/>
      <c r="MF103" s="45"/>
      <c r="MG103" s="45"/>
      <c r="MH103" s="45"/>
      <c r="MI103" s="45"/>
      <c r="MJ103" s="45"/>
      <c r="MK103" s="45"/>
      <c r="ML103" s="45"/>
      <c r="MM103" s="45"/>
      <c r="MN103" s="45"/>
      <c r="MO103" s="45"/>
      <c r="MP103" s="45"/>
      <c r="MQ103" s="45"/>
      <c r="MR103" s="45"/>
      <c r="MS103" s="45"/>
      <c r="MT103" s="45"/>
      <c r="MU103" s="45"/>
      <c r="MV103" s="45"/>
      <c r="MW103" s="45"/>
      <c r="MX103" s="45"/>
      <c r="MY103" s="45"/>
      <c r="MZ103" s="45"/>
      <c r="NA103" s="45"/>
      <c r="NB103" s="45"/>
      <c r="NC103" s="45"/>
      <c r="ND103" s="45"/>
      <c r="NE103" s="45"/>
      <c r="NF103" s="45"/>
      <c r="NG103" s="45"/>
      <c r="NH103" s="45"/>
      <c r="NI103" s="45"/>
      <c r="NJ103" s="45"/>
      <c r="NK103" s="45"/>
      <c r="NL103" s="45"/>
      <c r="NM103" s="45"/>
      <c r="NN103" s="45"/>
      <c r="NO103" s="45"/>
      <c r="NP103" s="45"/>
      <c r="NQ103" s="45"/>
      <c r="NR103" s="45"/>
      <c r="NS103" s="45"/>
      <c r="NT103" s="45"/>
      <c r="NU103" s="45"/>
      <c r="NV103" s="45"/>
      <c r="NW103" s="45"/>
      <c r="NX103" s="45"/>
      <c r="NY103" s="45"/>
      <c r="NZ103" s="45"/>
      <c r="OA103" s="45"/>
      <c r="OB103" s="45"/>
      <c r="OC103" s="45"/>
      <c r="OD103" s="45"/>
      <c r="OE103" s="45"/>
      <c r="OF103" s="45"/>
      <c r="OG103" s="45"/>
      <c r="OH103" s="45"/>
      <c r="OI103" s="45"/>
      <c r="OJ103" s="45"/>
      <c r="OK103" s="45"/>
      <c r="OL103" s="45"/>
      <c r="OM103" s="45"/>
      <c r="ON103" s="45"/>
      <c r="OO103" s="45"/>
      <c r="OP103" s="45"/>
      <c r="OQ103" s="45"/>
      <c r="OR103" s="45"/>
      <c r="OS103" s="45"/>
      <c r="OT103" s="45"/>
      <c r="OU103" s="45"/>
      <c r="OV103" s="45"/>
      <c r="OW103" s="45"/>
      <c r="OX103" s="45"/>
      <c r="OY103" s="45"/>
      <c r="OZ103" s="45"/>
      <c r="PA103" s="45"/>
      <c r="PB103" s="45"/>
      <c r="PC103" s="45"/>
      <c r="PD103" s="45"/>
      <c r="PE103" s="45"/>
      <c r="PF103" s="45"/>
      <c r="PG103" s="45"/>
      <c r="PH103" s="45"/>
      <c r="PI103" s="45"/>
      <c r="PJ103" s="45"/>
      <c r="PK103" s="45"/>
      <c r="PL103" s="45"/>
      <c r="PM103" s="45"/>
      <c r="PN103" s="45"/>
      <c r="PO103" s="45"/>
      <c r="PP103" s="45"/>
      <c r="PQ103" s="45"/>
      <c r="PR103" s="45"/>
      <c r="PS103" s="45"/>
      <c r="PT103" s="45"/>
      <c r="PU103" s="45"/>
      <c r="PV103" s="45"/>
      <c r="PW103" s="45"/>
      <c r="PX103" s="45"/>
      <c r="PY103" s="45"/>
      <c r="PZ103" s="45"/>
      <c r="QA103" s="45"/>
      <c r="QB103" s="45"/>
      <c r="QC103" s="45"/>
      <c r="QD103" s="45"/>
      <c r="QE103" s="45"/>
      <c r="QF103" s="45"/>
      <c r="QG103" s="45"/>
      <c r="QH103" s="45"/>
      <c r="QI103" s="45"/>
      <c r="QJ103" s="45"/>
      <c r="QK103" s="45"/>
      <c r="QL103" s="45"/>
      <c r="QM103" s="45"/>
      <c r="QN103" s="45"/>
      <c r="QO103" s="45"/>
      <c r="QP103" s="45"/>
      <c r="QQ103" s="45"/>
      <c r="QR103" s="45"/>
      <c r="QS103" s="45"/>
      <c r="QT103" s="45"/>
      <c r="QU103" s="45"/>
      <c r="QV103" s="45"/>
      <c r="QW103" s="45"/>
      <c r="QX103" s="45"/>
      <c r="QY103" s="45"/>
      <c r="QZ103" s="45"/>
      <c r="RA103" s="45"/>
      <c r="RB103" s="45"/>
      <c r="RC103" s="45"/>
      <c r="RD103" s="45"/>
      <c r="RE103" s="45"/>
      <c r="RF103" s="45"/>
      <c r="RG103" s="45"/>
      <c r="RH103" s="45"/>
      <c r="RI103" s="45"/>
      <c r="RJ103" s="45"/>
      <c r="RK103" s="45"/>
      <c r="RL103" s="45"/>
      <c r="RM103" s="45"/>
      <c r="RN103" s="45"/>
      <c r="RO103" s="45"/>
      <c r="RP103" s="45"/>
      <c r="RQ103" s="45"/>
      <c r="RR103" s="45"/>
      <c r="RS103" s="45"/>
      <c r="RT103" s="45"/>
      <c r="RU103" s="45"/>
      <c r="RV103" s="45"/>
      <c r="RW103" s="45"/>
      <c r="RX103" s="45"/>
      <c r="RY103" s="45"/>
      <c r="RZ103" s="45"/>
      <c r="SA103" s="45"/>
      <c r="SB103" s="45"/>
      <c r="SC103" s="45"/>
      <c r="SD103" s="45"/>
      <c r="SE103" s="45"/>
      <c r="SF103" s="45"/>
      <c r="SG103" s="45"/>
      <c r="SH103" s="45"/>
      <c r="SI103" s="45"/>
      <c r="SJ103" s="45"/>
      <c r="SK103" s="45"/>
      <c r="SL103" s="45"/>
      <c r="SM103" s="45"/>
      <c r="SN103" s="45"/>
      <c r="SO103" s="45"/>
      <c r="SP103" s="45"/>
      <c r="SQ103" s="45"/>
      <c r="SR103" s="45"/>
      <c r="SS103" s="45"/>
      <c r="ST103" s="45"/>
      <c r="SU103" s="45"/>
      <c r="SV103" s="45"/>
      <c r="SW103" s="45"/>
      <c r="SX103" s="45"/>
      <c r="SY103" s="45"/>
      <c r="SZ103" s="45"/>
      <c r="TA103" s="45"/>
      <c r="TB103" s="45"/>
      <c r="TC103" s="45"/>
      <c r="TD103" s="45"/>
      <c r="TE103" s="45"/>
      <c r="TF103" s="45"/>
      <c r="TG103" s="45"/>
      <c r="TH103" s="45"/>
      <c r="TI103" s="45"/>
      <c r="TJ103" s="45"/>
      <c r="TK103" s="45"/>
      <c r="TL103" s="45"/>
      <c r="TM103" s="45"/>
      <c r="TN103" s="45"/>
      <c r="TO103" s="45"/>
      <c r="TP103" s="45"/>
      <c r="TQ103" s="45"/>
      <c r="TR103" s="45"/>
      <c r="TS103" s="45"/>
      <c r="TT103" s="45"/>
      <c r="TU103" s="45"/>
      <c r="TV103" s="45"/>
      <c r="TW103" s="45"/>
      <c r="TX103" s="45"/>
      <c r="TY103" s="45"/>
      <c r="TZ103" s="45"/>
      <c r="UA103" s="45"/>
      <c r="UB103" s="45"/>
      <c r="UC103" s="45"/>
      <c r="UD103" s="45"/>
      <c r="UE103" s="45"/>
    </row>
    <row r="104" spans="1:551" x14ac:dyDescent="0.2">
      <c r="A104" t="s">
        <v>118</v>
      </c>
      <c r="B104" s="44">
        <v>27.07</v>
      </c>
      <c r="C104" s="44">
        <v>81.210000000000008</v>
      </c>
      <c r="D104" s="45">
        <v>3</v>
      </c>
      <c r="E104" s="48"/>
      <c r="F104" s="44"/>
      <c r="G104" s="45">
        <f t="shared" si="24"/>
        <v>0</v>
      </c>
      <c r="H104" s="45">
        <f t="shared" si="28"/>
        <v>0</v>
      </c>
      <c r="I104" s="47">
        <v>4.0595784212929031E-2</v>
      </c>
      <c r="J104" s="45">
        <f t="shared" si="25"/>
        <v>0</v>
      </c>
      <c r="K104" s="44">
        <f t="shared" si="26"/>
        <v>0</v>
      </c>
      <c r="L104" s="44">
        <f t="shared" si="27"/>
        <v>27.07</v>
      </c>
      <c r="M104" s="44">
        <f t="shared" si="29"/>
        <v>3.8710099999999996</v>
      </c>
      <c r="N104" s="44">
        <f t="shared" si="30"/>
        <v>30.94</v>
      </c>
      <c r="O104" s="45">
        <f t="shared" si="31"/>
        <v>92.820000000000007</v>
      </c>
      <c r="P104" s="45"/>
      <c r="Q104" s="44">
        <f t="shared" si="32"/>
        <v>3.5191000000000003</v>
      </c>
      <c r="R104" s="46">
        <f t="shared" si="37"/>
        <v>30.59</v>
      </c>
      <c r="S104" s="45">
        <f t="shared" si="33"/>
        <v>91.77</v>
      </c>
      <c r="T104" s="45"/>
      <c r="U104" s="44">
        <f t="shared" si="34"/>
        <v>0</v>
      </c>
      <c r="V104" s="44">
        <f t="shared" si="35"/>
        <v>0</v>
      </c>
      <c r="W104" s="44">
        <f t="shared" si="36"/>
        <v>30.59</v>
      </c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  <c r="IW104" s="45"/>
      <c r="IX104" s="45"/>
      <c r="IY104" s="45"/>
      <c r="IZ104" s="45"/>
      <c r="JA104" s="45"/>
      <c r="JB104" s="45"/>
      <c r="JC104" s="45"/>
      <c r="JD104" s="45"/>
      <c r="JE104" s="45"/>
      <c r="JF104" s="45"/>
      <c r="JG104" s="45"/>
      <c r="JH104" s="45"/>
      <c r="JI104" s="45"/>
      <c r="JJ104" s="45"/>
      <c r="JK104" s="45"/>
      <c r="JL104" s="45"/>
      <c r="JM104" s="45"/>
      <c r="JN104" s="45"/>
      <c r="JO104" s="45"/>
      <c r="JP104" s="45"/>
      <c r="JQ104" s="45"/>
      <c r="JR104" s="45"/>
      <c r="JS104" s="45"/>
      <c r="JT104" s="45"/>
      <c r="JU104" s="45"/>
      <c r="JV104" s="45"/>
      <c r="JW104" s="45"/>
      <c r="JX104" s="45"/>
      <c r="JY104" s="45"/>
      <c r="JZ104" s="45"/>
      <c r="KA104" s="45"/>
      <c r="KB104" s="45"/>
      <c r="KC104" s="45"/>
      <c r="KD104" s="45"/>
      <c r="KE104" s="45"/>
      <c r="KF104" s="45"/>
      <c r="KG104" s="45"/>
      <c r="KH104" s="45"/>
      <c r="KI104" s="45"/>
      <c r="KJ104" s="45"/>
      <c r="KK104" s="45"/>
      <c r="KL104" s="45"/>
      <c r="KM104" s="45"/>
      <c r="KN104" s="45"/>
      <c r="KO104" s="45"/>
      <c r="KP104" s="45"/>
      <c r="KQ104" s="45"/>
      <c r="KR104" s="45"/>
      <c r="KS104" s="45"/>
      <c r="KT104" s="45"/>
      <c r="KU104" s="45"/>
      <c r="KV104" s="45"/>
      <c r="KW104" s="45"/>
      <c r="KX104" s="45"/>
      <c r="KY104" s="45"/>
      <c r="KZ104" s="45"/>
      <c r="LA104" s="45"/>
      <c r="LB104" s="45"/>
      <c r="LC104" s="45"/>
      <c r="LD104" s="45"/>
      <c r="LE104" s="45"/>
      <c r="LF104" s="45"/>
      <c r="LG104" s="45"/>
      <c r="LH104" s="45"/>
      <c r="LI104" s="45"/>
      <c r="LJ104" s="45"/>
      <c r="LK104" s="45"/>
      <c r="LL104" s="45"/>
      <c r="LM104" s="45"/>
      <c r="LN104" s="45"/>
      <c r="LO104" s="45"/>
      <c r="LP104" s="45"/>
      <c r="LQ104" s="45"/>
      <c r="LR104" s="45"/>
      <c r="LS104" s="45"/>
      <c r="LT104" s="45"/>
      <c r="LU104" s="45"/>
      <c r="LV104" s="45"/>
      <c r="LW104" s="45"/>
      <c r="LX104" s="45"/>
      <c r="LY104" s="45"/>
      <c r="LZ104" s="45"/>
      <c r="MA104" s="45"/>
      <c r="MB104" s="45"/>
      <c r="MC104" s="45"/>
      <c r="MD104" s="45"/>
      <c r="ME104" s="45"/>
      <c r="MF104" s="45"/>
      <c r="MG104" s="45"/>
      <c r="MH104" s="45"/>
      <c r="MI104" s="45"/>
      <c r="MJ104" s="45"/>
      <c r="MK104" s="45"/>
      <c r="ML104" s="45"/>
      <c r="MM104" s="45"/>
      <c r="MN104" s="45"/>
      <c r="MO104" s="45"/>
      <c r="MP104" s="45"/>
      <c r="MQ104" s="45"/>
      <c r="MR104" s="45"/>
      <c r="MS104" s="45"/>
      <c r="MT104" s="45"/>
      <c r="MU104" s="45"/>
      <c r="MV104" s="45"/>
      <c r="MW104" s="45"/>
      <c r="MX104" s="45"/>
      <c r="MY104" s="45"/>
      <c r="MZ104" s="45"/>
      <c r="NA104" s="45"/>
      <c r="NB104" s="45"/>
      <c r="NC104" s="45"/>
      <c r="ND104" s="45"/>
      <c r="NE104" s="45"/>
      <c r="NF104" s="45"/>
      <c r="NG104" s="45"/>
      <c r="NH104" s="45"/>
      <c r="NI104" s="45"/>
      <c r="NJ104" s="45"/>
      <c r="NK104" s="45"/>
      <c r="NL104" s="45"/>
      <c r="NM104" s="45"/>
      <c r="NN104" s="45"/>
      <c r="NO104" s="45"/>
      <c r="NP104" s="45"/>
      <c r="NQ104" s="45"/>
      <c r="NR104" s="45"/>
      <c r="NS104" s="45"/>
      <c r="NT104" s="45"/>
      <c r="NU104" s="45"/>
      <c r="NV104" s="45"/>
      <c r="NW104" s="45"/>
      <c r="NX104" s="45"/>
      <c r="NY104" s="45"/>
      <c r="NZ104" s="45"/>
      <c r="OA104" s="45"/>
      <c r="OB104" s="45"/>
      <c r="OC104" s="45"/>
      <c r="OD104" s="45"/>
      <c r="OE104" s="45"/>
      <c r="OF104" s="45"/>
      <c r="OG104" s="45"/>
      <c r="OH104" s="45"/>
      <c r="OI104" s="45"/>
      <c r="OJ104" s="45"/>
      <c r="OK104" s="45"/>
      <c r="OL104" s="45"/>
      <c r="OM104" s="45"/>
      <c r="ON104" s="45"/>
      <c r="OO104" s="45"/>
      <c r="OP104" s="45"/>
      <c r="OQ104" s="45"/>
      <c r="OR104" s="45"/>
      <c r="OS104" s="45"/>
      <c r="OT104" s="45"/>
      <c r="OU104" s="45"/>
      <c r="OV104" s="45"/>
      <c r="OW104" s="45"/>
      <c r="OX104" s="45"/>
      <c r="OY104" s="45"/>
      <c r="OZ104" s="45"/>
      <c r="PA104" s="45"/>
      <c r="PB104" s="45"/>
      <c r="PC104" s="45"/>
      <c r="PD104" s="45"/>
      <c r="PE104" s="45"/>
      <c r="PF104" s="45"/>
      <c r="PG104" s="45"/>
      <c r="PH104" s="45"/>
      <c r="PI104" s="45"/>
      <c r="PJ104" s="45"/>
      <c r="PK104" s="45"/>
      <c r="PL104" s="45"/>
      <c r="PM104" s="45"/>
      <c r="PN104" s="45"/>
      <c r="PO104" s="45"/>
      <c r="PP104" s="45"/>
      <c r="PQ104" s="45"/>
      <c r="PR104" s="45"/>
      <c r="PS104" s="45"/>
      <c r="PT104" s="45"/>
      <c r="PU104" s="45"/>
      <c r="PV104" s="45"/>
      <c r="PW104" s="45"/>
      <c r="PX104" s="45"/>
      <c r="PY104" s="45"/>
      <c r="PZ104" s="45"/>
      <c r="QA104" s="45"/>
      <c r="QB104" s="45"/>
      <c r="QC104" s="45"/>
      <c r="QD104" s="45"/>
      <c r="QE104" s="45"/>
      <c r="QF104" s="45"/>
      <c r="QG104" s="45"/>
      <c r="QH104" s="45"/>
      <c r="QI104" s="45"/>
      <c r="QJ104" s="45"/>
      <c r="QK104" s="45"/>
      <c r="QL104" s="45"/>
      <c r="QM104" s="45"/>
      <c r="QN104" s="45"/>
      <c r="QO104" s="45"/>
      <c r="QP104" s="45"/>
      <c r="QQ104" s="45"/>
      <c r="QR104" s="45"/>
      <c r="QS104" s="45"/>
      <c r="QT104" s="45"/>
      <c r="QU104" s="45"/>
      <c r="QV104" s="45"/>
      <c r="QW104" s="45"/>
      <c r="QX104" s="45"/>
      <c r="QY104" s="45"/>
      <c r="QZ104" s="45"/>
      <c r="RA104" s="45"/>
      <c r="RB104" s="45"/>
      <c r="RC104" s="45"/>
      <c r="RD104" s="45"/>
      <c r="RE104" s="45"/>
      <c r="RF104" s="45"/>
      <c r="RG104" s="45"/>
      <c r="RH104" s="45"/>
      <c r="RI104" s="45"/>
      <c r="RJ104" s="45"/>
      <c r="RK104" s="45"/>
      <c r="RL104" s="45"/>
      <c r="RM104" s="45"/>
      <c r="RN104" s="45"/>
      <c r="RO104" s="45"/>
      <c r="RP104" s="45"/>
      <c r="RQ104" s="45"/>
      <c r="RR104" s="45"/>
      <c r="RS104" s="45"/>
      <c r="RT104" s="45"/>
      <c r="RU104" s="45"/>
      <c r="RV104" s="45"/>
      <c r="RW104" s="45"/>
      <c r="RX104" s="45"/>
      <c r="RY104" s="45"/>
      <c r="RZ104" s="45"/>
      <c r="SA104" s="45"/>
      <c r="SB104" s="45"/>
      <c r="SC104" s="45"/>
      <c r="SD104" s="45"/>
      <c r="SE104" s="45"/>
      <c r="SF104" s="45"/>
      <c r="SG104" s="45"/>
      <c r="SH104" s="45"/>
      <c r="SI104" s="45"/>
      <c r="SJ104" s="45"/>
      <c r="SK104" s="45"/>
      <c r="SL104" s="45"/>
      <c r="SM104" s="45"/>
      <c r="SN104" s="45"/>
      <c r="SO104" s="45"/>
      <c r="SP104" s="45"/>
      <c r="SQ104" s="45"/>
      <c r="SR104" s="45"/>
      <c r="SS104" s="45"/>
      <c r="ST104" s="45"/>
      <c r="SU104" s="45"/>
      <c r="SV104" s="45"/>
      <c r="SW104" s="45"/>
      <c r="SX104" s="45"/>
      <c r="SY104" s="45"/>
      <c r="SZ104" s="45"/>
      <c r="TA104" s="45"/>
      <c r="TB104" s="45"/>
      <c r="TC104" s="45"/>
      <c r="TD104" s="45"/>
      <c r="TE104" s="45"/>
      <c r="TF104" s="45"/>
      <c r="TG104" s="45"/>
      <c r="TH104" s="45"/>
      <c r="TI104" s="45"/>
      <c r="TJ104" s="45"/>
      <c r="TK104" s="45"/>
      <c r="TL104" s="45"/>
      <c r="TM104" s="45"/>
      <c r="TN104" s="45"/>
      <c r="TO104" s="45"/>
      <c r="TP104" s="45"/>
      <c r="TQ104" s="45"/>
      <c r="TR104" s="45"/>
      <c r="TS104" s="45"/>
      <c r="TT104" s="45"/>
      <c r="TU104" s="45"/>
      <c r="TV104" s="45"/>
      <c r="TW104" s="45"/>
      <c r="TX104" s="45"/>
      <c r="TY104" s="45"/>
      <c r="TZ104" s="45"/>
      <c r="UA104" s="45"/>
      <c r="UB104" s="45"/>
      <c r="UC104" s="45"/>
      <c r="UD104" s="45"/>
      <c r="UE104" s="45"/>
    </row>
    <row r="105" spans="1:551" x14ac:dyDescent="0.2">
      <c r="A105" t="s">
        <v>119</v>
      </c>
      <c r="B105" s="44">
        <v>27.07</v>
      </c>
      <c r="C105" s="44">
        <v>81.210000000000008</v>
      </c>
      <c r="D105" s="45">
        <v>3</v>
      </c>
      <c r="E105" s="48"/>
      <c r="F105" s="44"/>
      <c r="G105" s="45">
        <f t="shared" si="24"/>
        <v>0</v>
      </c>
      <c r="H105" s="45">
        <f t="shared" si="28"/>
        <v>0</v>
      </c>
      <c r="I105" s="47">
        <v>4.0595784212929031E-2</v>
      </c>
      <c r="J105" s="45">
        <f t="shared" si="25"/>
        <v>0</v>
      </c>
      <c r="K105" s="44">
        <f t="shared" si="26"/>
        <v>0</v>
      </c>
      <c r="L105" s="44">
        <f t="shared" si="27"/>
        <v>27.07</v>
      </c>
      <c r="M105" s="44">
        <f t="shared" si="29"/>
        <v>3.8710099999999996</v>
      </c>
      <c r="N105" s="44">
        <f t="shared" si="30"/>
        <v>30.94</v>
      </c>
      <c r="O105" s="45">
        <f t="shared" si="31"/>
        <v>92.820000000000007</v>
      </c>
      <c r="P105" s="45"/>
      <c r="Q105" s="44">
        <f t="shared" si="32"/>
        <v>3.5191000000000003</v>
      </c>
      <c r="R105" s="46">
        <f t="shared" si="37"/>
        <v>30.59</v>
      </c>
      <c r="S105" s="45">
        <f t="shared" si="33"/>
        <v>91.77</v>
      </c>
      <c r="T105" s="45"/>
      <c r="U105" s="44">
        <f t="shared" si="34"/>
        <v>0</v>
      </c>
      <c r="V105" s="44">
        <f t="shared" si="35"/>
        <v>0</v>
      </c>
      <c r="W105" s="44">
        <f t="shared" si="36"/>
        <v>30.59</v>
      </c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  <c r="IV105" s="45"/>
      <c r="IW105" s="45"/>
      <c r="IX105" s="45"/>
      <c r="IY105" s="45"/>
      <c r="IZ105" s="45"/>
      <c r="JA105" s="45"/>
      <c r="JB105" s="45"/>
      <c r="JC105" s="45"/>
      <c r="JD105" s="45"/>
      <c r="JE105" s="45"/>
      <c r="JF105" s="45"/>
      <c r="JG105" s="45"/>
      <c r="JH105" s="45"/>
      <c r="JI105" s="45"/>
      <c r="JJ105" s="45"/>
      <c r="JK105" s="45"/>
      <c r="JL105" s="45"/>
      <c r="JM105" s="45"/>
      <c r="JN105" s="45"/>
      <c r="JO105" s="45"/>
      <c r="JP105" s="45"/>
      <c r="JQ105" s="45"/>
      <c r="JR105" s="45"/>
      <c r="JS105" s="45"/>
      <c r="JT105" s="45"/>
      <c r="JU105" s="45"/>
      <c r="JV105" s="45"/>
      <c r="JW105" s="45"/>
      <c r="JX105" s="45"/>
      <c r="JY105" s="45"/>
      <c r="JZ105" s="45"/>
      <c r="KA105" s="45"/>
      <c r="KB105" s="45"/>
      <c r="KC105" s="45"/>
      <c r="KD105" s="45"/>
      <c r="KE105" s="45"/>
      <c r="KF105" s="45"/>
      <c r="KG105" s="45"/>
      <c r="KH105" s="45"/>
      <c r="KI105" s="45"/>
      <c r="KJ105" s="45"/>
      <c r="KK105" s="45"/>
      <c r="KL105" s="45"/>
      <c r="KM105" s="45"/>
      <c r="KN105" s="45"/>
      <c r="KO105" s="45"/>
      <c r="KP105" s="45"/>
      <c r="KQ105" s="45"/>
      <c r="KR105" s="45"/>
      <c r="KS105" s="45"/>
      <c r="KT105" s="45"/>
      <c r="KU105" s="45"/>
      <c r="KV105" s="45"/>
      <c r="KW105" s="45"/>
      <c r="KX105" s="45"/>
      <c r="KY105" s="45"/>
      <c r="KZ105" s="45"/>
      <c r="LA105" s="45"/>
      <c r="LB105" s="45"/>
      <c r="LC105" s="45"/>
      <c r="LD105" s="45"/>
      <c r="LE105" s="45"/>
      <c r="LF105" s="45"/>
      <c r="LG105" s="45"/>
      <c r="LH105" s="45"/>
      <c r="LI105" s="45"/>
      <c r="LJ105" s="45"/>
      <c r="LK105" s="45"/>
      <c r="LL105" s="45"/>
      <c r="LM105" s="45"/>
      <c r="LN105" s="45"/>
      <c r="LO105" s="45"/>
      <c r="LP105" s="45"/>
      <c r="LQ105" s="45"/>
      <c r="LR105" s="45"/>
      <c r="LS105" s="45"/>
      <c r="LT105" s="45"/>
      <c r="LU105" s="45"/>
      <c r="LV105" s="45"/>
      <c r="LW105" s="45"/>
      <c r="LX105" s="45"/>
      <c r="LY105" s="45"/>
      <c r="LZ105" s="45"/>
      <c r="MA105" s="45"/>
      <c r="MB105" s="45"/>
      <c r="MC105" s="45"/>
      <c r="MD105" s="45"/>
      <c r="ME105" s="45"/>
      <c r="MF105" s="45"/>
      <c r="MG105" s="45"/>
      <c r="MH105" s="45"/>
      <c r="MI105" s="45"/>
      <c r="MJ105" s="45"/>
      <c r="MK105" s="45"/>
      <c r="ML105" s="45"/>
      <c r="MM105" s="45"/>
      <c r="MN105" s="45"/>
      <c r="MO105" s="45"/>
      <c r="MP105" s="45"/>
      <c r="MQ105" s="45"/>
      <c r="MR105" s="45"/>
      <c r="MS105" s="45"/>
      <c r="MT105" s="45"/>
      <c r="MU105" s="45"/>
      <c r="MV105" s="45"/>
      <c r="MW105" s="45"/>
      <c r="MX105" s="45"/>
      <c r="MY105" s="45"/>
      <c r="MZ105" s="45"/>
      <c r="NA105" s="45"/>
      <c r="NB105" s="45"/>
      <c r="NC105" s="45"/>
      <c r="ND105" s="45"/>
      <c r="NE105" s="45"/>
      <c r="NF105" s="45"/>
      <c r="NG105" s="45"/>
      <c r="NH105" s="45"/>
      <c r="NI105" s="45"/>
      <c r="NJ105" s="45"/>
      <c r="NK105" s="45"/>
      <c r="NL105" s="45"/>
      <c r="NM105" s="45"/>
      <c r="NN105" s="45"/>
      <c r="NO105" s="45"/>
      <c r="NP105" s="45"/>
      <c r="NQ105" s="45"/>
      <c r="NR105" s="45"/>
      <c r="NS105" s="45"/>
      <c r="NT105" s="45"/>
      <c r="NU105" s="45"/>
      <c r="NV105" s="45"/>
      <c r="NW105" s="45"/>
      <c r="NX105" s="45"/>
      <c r="NY105" s="45"/>
      <c r="NZ105" s="45"/>
      <c r="OA105" s="45"/>
      <c r="OB105" s="45"/>
      <c r="OC105" s="45"/>
      <c r="OD105" s="45"/>
      <c r="OE105" s="45"/>
      <c r="OF105" s="45"/>
      <c r="OG105" s="45"/>
      <c r="OH105" s="45"/>
      <c r="OI105" s="45"/>
      <c r="OJ105" s="45"/>
      <c r="OK105" s="45"/>
      <c r="OL105" s="45"/>
      <c r="OM105" s="45"/>
      <c r="ON105" s="45"/>
      <c r="OO105" s="45"/>
      <c r="OP105" s="45"/>
      <c r="OQ105" s="45"/>
      <c r="OR105" s="45"/>
      <c r="OS105" s="45"/>
      <c r="OT105" s="45"/>
      <c r="OU105" s="45"/>
      <c r="OV105" s="45"/>
      <c r="OW105" s="45"/>
      <c r="OX105" s="45"/>
      <c r="OY105" s="45"/>
      <c r="OZ105" s="45"/>
      <c r="PA105" s="45"/>
      <c r="PB105" s="45"/>
      <c r="PC105" s="45"/>
      <c r="PD105" s="45"/>
      <c r="PE105" s="45"/>
      <c r="PF105" s="45"/>
      <c r="PG105" s="45"/>
      <c r="PH105" s="45"/>
      <c r="PI105" s="45"/>
      <c r="PJ105" s="45"/>
      <c r="PK105" s="45"/>
      <c r="PL105" s="45"/>
      <c r="PM105" s="45"/>
      <c r="PN105" s="45"/>
      <c r="PO105" s="45"/>
      <c r="PP105" s="45"/>
      <c r="PQ105" s="45"/>
      <c r="PR105" s="45"/>
      <c r="PS105" s="45"/>
      <c r="PT105" s="45"/>
      <c r="PU105" s="45"/>
      <c r="PV105" s="45"/>
      <c r="PW105" s="45"/>
      <c r="PX105" s="45"/>
      <c r="PY105" s="45"/>
      <c r="PZ105" s="45"/>
      <c r="QA105" s="45"/>
      <c r="QB105" s="45"/>
      <c r="QC105" s="45"/>
      <c r="QD105" s="45"/>
      <c r="QE105" s="45"/>
      <c r="QF105" s="45"/>
      <c r="QG105" s="45"/>
      <c r="QH105" s="45"/>
      <c r="QI105" s="45"/>
      <c r="QJ105" s="45"/>
      <c r="QK105" s="45"/>
      <c r="QL105" s="45"/>
      <c r="QM105" s="45"/>
      <c r="QN105" s="45"/>
      <c r="QO105" s="45"/>
      <c r="QP105" s="45"/>
      <c r="QQ105" s="45"/>
      <c r="QR105" s="45"/>
      <c r="QS105" s="45"/>
      <c r="QT105" s="45"/>
      <c r="QU105" s="45"/>
      <c r="QV105" s="45"/>
      <c r="QW105" s="45"/>
      <c r="QX105" s="45"/>
      <c r="QY105" s="45"/>
      <c r="QZ105" s="45"/>
      <c r="RA105" s="45"/>
      <c r="RB105" s="45"/>
      <c r="RC105" s="45"/>
      <c r="RD105" s="45"/>
      <c r="RE105" s="45"/>
      <c r="RF105" s="45"/>
      <c r="RG105" s="45"/>
      <c r="RH105" s="45"/>
      <c r="RI105" s="45"/>
      <c r="RJ105" s="45"/>
      <c r="RK105" s="45"/>
      <c r="RL105" s="45"/>
      <c r="RM105" s="45"/>
      <c r="RN105" s="45"/>
      <c r="RO105" s="45"/>
      <c r="RP105" s="45"/>
      <c r="RQ105" s="45"/>
      <c r="RR105" s="45"/>
      <c r="RS105" s="45"/>
      <c r="RT105" s="45"/>
      <c r="RU105" s="45"/>
      <c r="RV105" s="45"/>
      <c r="RW105" s="45"/>
      <c r="RX105" s="45"/>
      <c r="RY105" s="45"/>
      <c r="RZ105" s="45"/>
      <c r="SA105" s="45"/>
      <c r="SB105" s="45"/>
      <c r="SC105" s="45"/>
      <c r="SD105" s="45"/>
      <c r="SE105" s="45"/>
      <c r="SF105" s="45"/>
      <c r="SG105" s="45"/>
      <c r="SH105" s="45"/>
      <c r="SI105" s="45"/>
      <c r="SJ105" s="45"/>
      <c r="SK105" s="45"/>
      <c r="SL105" s="45"/>
      <c r="SM105" s="45"/>
      <c r="SN105" s="45"/>
      <c r="SO105" s="45"/>
      <c r="SP105" s="45"/>
      <c r="SQ105" s="45"/>
      <c r="SR105" s="45"/>
      <c r="SS105" s="45"/>
      <c r="ST105" s="45"/>
      <c r="SU105" s="45"/>
      <c r="SV105" s="45"/>
      <c r="SW105" s="45"/>
      <c r="SX105" s="45"/>
      <c r="SY105" s="45"/>
      <c r="SZ105" s="45"/>
      <c r="TA105" s="45"/>
      <c r="TB105" s="45"/>
      <c r="TC105" s="45"/>
      <c r="TD105" s="45"/>
      <c r="TE105" s="45"/>
      <c r="TF105" s="45"/>
      <c r="TG105" s="45"/>
      <c r="TH105" s="45"/>
      <c r="TI105" s="45"/>
      <c r="TJ105" s="45"/>
      <c r="TK105" s="45"/>
      <c r="TL105" s="45"/>
      <c r="TM105" s="45"/>
      <c r="TN105" s="45"/>
      <c r="TO105" s="45"/>
      <c r="TP105" s="45"/>
      <c r="TQ105" s="45"/>
      <c r="TR105" s="45"/>
      <c r="TS105" s="45"/>
      <c r="TT105" s="45"/>
      <c r="TU105" s="45"/>
      <c r="TV105" s="45"/>
      <c r="TW105" s="45"/>
      <c r="TX105" s="45"/>
      <c r="TY105" s="45"/>
      <c r="TZ105" s="45"/>
      <c r="UA105" s="45"/>
      <c r="UB105" s="45"/>
      <c r="UC105" s="45"/>
      <c r="UD105" s="45"/>
      <c r="UE105" s="45"/>
    </row>
    <row r="106" spans="1:551" x14ac:dyDescent="0.2">
      <c r="A106" t="s">
        <v>120</v>
      </c>
      <c r="B106" s="44">
        <v>16.14</v>
      </c>
      <c r="C106" s="44">
        <v>3502.380000000006</v>
      </c>
      <c r="D106" s="45">
        <v>217</v>
      </c>
      <c r="E106" s="48">
        <v>175</v>
      </c>
      <c r="F106" s="44">
        <v>1</v>
      </c>
      <c r="G106" s="45">
        <f t="shared" si="24"/>
        <v>37975</v>
      </c>
      <c r="H106" s="45">
        <f t="shared" si="28"/>
        <v>30386.842639373444</v>
      </c>
      <c r="I106" s="47">
        <v>4.0595784212929031E-2</v>
      </c>
      <c r="J106" s="45">
        <f t="shared" si="25"/>
        <v>1233.5777067002352</v>
      </c>
      <c r="K106" s="44">
        <f t="shared" si="26"/>
        <v>5.6846898926278122</v>
      </c>
      <c r="L106" s="44">
        <f t="shared" si="27"/>
        <v>10.455310107372188</v>
      </c>
      <c r="M106" s="44">
        <f t="shared" si="29"/>
        <v>1.4951093453542228</v>
      </c>
      <c r="N106" s="44">
        <f t="shared" si="30"/>
        <v>17.64</v>
      </c>
      <c r="O106" s="45">
        <f t="shared" si="31"/>
        <v>3827.88</v>
      </c>
      <c r="P106" s="45"/>
      <c r="Q106" s="44">
        <f t="shared" si="32"/>
        <v>1.3591903139583845</v>
      </c>
      <c r="R106" s="46">
        <f t="shared" si="37"/>
        <v>17.5</v>
      </c>
      <c r="S106" s="45">
        <f t="shared" si="33"/>
        <v>3797.5</v>
      </c>
      <c r="T106" s="45"/>
      <c r="U106" s="44">
        <f t="shared" si="34"/>
        <v>0.15699998050790767</v>
      </c>
      <c r="V106" s="44">
        <f t="shared" si="35"/>
        <v>0.1610421381761285</v>
      </c>
      <c r="W106" s="44">
        <f t="shared" si="36"/>
        <v>17.66</v>
      </c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  <c r="IW106" s="45"/>
      <c r="IX106" s="45"/>
      <c r="IY106" s="45"/>
      <c r="IZ106" s="45"/>
      <c r="JA106" s="45"/>
      <c r="JB106" s="45"/>
      <c r="JC106" s="45"/>
      <c r="JD106" s="45"/>
      <c r="JE106" s="45"/>
      <c r="JF106" s="45"/>
      <c r="JG106" s="45"/>
      <c r="JH106" s="45"/>
      <c r="JI106" s="45"/>
      <c r="JJ106" s="45"/>
      <c r="JK106" s="45"/>
      <c r="JL106" s="45"/>
      <c r="JM106" s="45"/>
      <c r="JN106" s="45"/>
      <c r="JO106" s="45"/>
      <c r="JP106" s="45"/>
      <c r="JQ106" s="45"/>
      <c r="JR106" s="45"/>
      <c r="JS106" s="45"/>
      <c r="JT106" s="45"/>
      <c r="JU106" s="45"/>
      <c r="JV106" s="45"/>
      <c r="JW106" s="45"/>
      <c r="JX106" s="45"/>
      <c r="JY106" s="45"/>
      <c r="JZ106" s="45"/>
      <c r="KA106" s="45"/>
      <c r="KB106" s="45"/>
      <c r="KC106" s="45"/>
      <c r="KD106" s="45"/>
      <c r="KE106" s="45"/>
      <c r="KF106" s="45"/>
      <c r="KG106" s="45"/>
      <c r="KH106" s="45"/>
      <c r="KI106" s="45"/>
      <c r="KJ106" s="45"/>
      <c r="KK106" s="45"/>
      <c r="KL106" s="45"/>
      <c r="KM106" s="45"/>
      <c r="KN106" s="45"/>
      <c r="KO106" s="45"/>
      <c r="KP106" s="45"/>
      <c r="KQ106" s="45"/>
      <c r="KR106" s="45"/>
      <c r="KS106" s="45"/>
      <c r="KT106" s="45"/>
      <c r="KU106" s="45"/>
      <c r="KV106" s="45"/>
      <c r="KW106" s="45"/>
      <c r="KX106" s="45"/>
      <c r="KY106" s="45"/>
      <c r="KZ106" s="45"/>
      <c r="LA106" s="45"/>
      <c r="LB106" s="45"/>
      <c r="LC106" s="45"/>
      <c r="LD106" s="45"/>
      <c r="LE106" s="45"/>
      <c r="LF106" s="45"/>
      <c r="LG106" s="45"/>
      <c r="LH106" s="45"/>
      <c r="LI106" s="45"/>
      <c r="LJ106" s="45"/>
      <c r="LK106" s="45"/>
      <c r="LL106" s="45"/>
      <c r="LM106" s="45"/>
      <c r="LN106" s="45"/>
      <c r="LO106" s="45"/>
      <c r="LP106" s="45"/>
      <c r="LQ106" s="45"/>
      <c r="LR106" s="45"/>
      <c r="LS106" s="45"/>
      <c r="LT106" s="45"/>
      <c r="LU106" s="45"/>
      <c r="LV106" s="45"/>
      <c r="LW106" s="45"/>
      <c r="LX106" s="45"/>
      <c r="LY106" s="45"/>
      <c r="LZ106" s="45"/>
      <c r="MA106" s="45"/>
      <c r="MB106" s="45"/>
      <c r="MC106" s="45"/>
      <c r="MD106" s="45"/>
      <c r="ME106" s="45"/>
      <c r="MF106" s="45"/>
      <c r="MG106" s="45"/>
      <c r="MH106" s="45"/>
      <c r="MI106" s="45"/>
      <c r="MJ106" s="45"/>
      <c r="MK106" s="45"/>
      <c r="ML106" s="45"/>
      <c r="MM106" s="45"/>
      <c r="MN106" s="45"/>
      <c r="MO106" s="45"/>
      <c r="MP106" s="45"/>
      <c r="MQ106" s="45"/>
      <c r="MR106" s="45"/>
      <c r="MS106" s="45"/>
      <c r="MT106" s="45"/>
      <c r="MU106" s="45"/>
      <c r="MV106" s="45"/>
      <c r="MW106" s="45"/>
      <c r="MX106" s="45"/>
      <c r="MY106" s="45"/>
      <c r="MZ106" s="45"/>
      <c r="NA106" s="45"/>
      <c r="NB106" s="45"/>
      <c r="NC106" s="45"/>
      <c r="ND106" s="45"/>
      <c r="NE106" s="45"/>
      <c r="NF106" s="45"/>
      <c r="NG106" s="45"/>
      <c r="NH106" s="45"/>
      <c r="NI106" s="45"/>
      <c r="NJ106" s="45"/>
      <c r="NK106" s="45"/>
      <c r="NL106" s="45"/>
      <c r="NM106" s="45"/>
      <c r="NN106" s="45"/>
      <c r="NO106" s="45"/>
      <c r="NP106" s="45"/>
      <c r="NQ106" s="45"/>
      <c r="NR106" s="45"/>
      <c r="NS106" s="45"/>
      <c r="NT106" s="45"/>
      <c r="NU106" s="45"/>
      <c r="NV106" s="45"/>
      <c r="NW106" s="45"/>
      <c r="NX106" s="45"/>
      <c r="NY106" s="45"/>
      <c r="NZ106" s="45"/>
      <c r="OA106" s="45"/>
      <c r="OB106" s="45"/>
      <c r="OC106" s="45"/>
      <c r="OD106" s="45"/>
      <c r="OE106" s="45"/>
      <c r="OF106" s="45"/>
      <c r="OG106" s="45"/>
      <c r="OH106" s="45"/>
      <c r="OI106" s="45"/>
      <c r="OJ106" s="45"/>
      <c r="OK106" s="45"/>
      <c r="OL106" s="45"/>
      <c r="OM106" s="45"/>
      <c r="ON106" s="45"/>
      <c r="OO106" s="45"/>
      <c r="OP106" s="45"/>
      <c r="OQ106" s="45"/>
      <c r="OR106" s="45"/>
      <c r="OS106" s="45"/>
      <c r="OT106" s="45"/>
      <c r="OU106" s="45"/>
      <c r="OV106" s="45"/>
      <c r="OW106" s="45"/>
      <c r="OX106" s="45"/>
      <c r="OY106" s="45"/>
      <c r="OZ106" s="45"/>
      <c r="PA106" s="45"/>
      <c r="PB106" s="45"/>
      <c r="PC106" s="45"/>
      <c r="PD106" s="45"/>
      <c r="PE106" s="45"/>
      <c r="PF106" s="45"/>
      <c r="PG106" s="45"/>
      <c r="PH106" s="45"/>
      <c r="PI106" s="45"/>
      <c r="PJ106" s="45"/>
      <c r="PK106" s="45"/>
      <c r="PL106" s="45"/>
      <c r="PM106" s="45"/>
      <c r="PN106" s="45"/>
      <c r="PO106" s="45"/>
      <c r="PP106" s="45"/>
      <c r="PQ106" s="45"/>
      <c r="PR106" s="45"/>
      <c r="PS106" s="45"/>
      <c r="PT106" s="45"/>
      <c r="PU106" s="45"/>
      <c r="PV106" s="45"/>
      <c r="PW106" s="45"/>
      <c r="PX106" s="45"/>
      <c r="PY106" s="45"/>
      <c r="PZ106" s="45"/>
      <c r="QA106" s="45"/>
      <c r="QB106" s="45"/>
      <c r="QC106" s="45"/>
      <c r="QD106" s="45"/>
      <c r="QE106" s="45"/>
      <c r="QF106" s="45"/>
      <c r="QG106" s="45"/>
      <c r="QH106" s="45"/>
      <c r="QI106" s="45"/>
      <c r="QJ106" s="45"/>
      <c r="QK106" s="45"/>
      <c r="QL106" s="45"/>
      <c r="QM106" s="45"/>
      <c r="QN106" s="45"/>
      <c r="QO106" s="45"/>
      <c r="QP106" s="45"/>
      <c r="QQ106" s="45"/>
      <c r="QR106" s="45"/>
      <c r="QS106" s="45"/>
      <c r="QT106" s="45"/>
      <c r="QU106" s="45"/>
      <c r="QV106" s="45"/>
      <c r="QW106" s="45"/>
      <c r="QX106" s="45"/>
      <c r="QY106" s="45"/>
      <c r="QZ106" s="45"/>
      <c r="RA106" s="45"/>
      <c r="RB106" s="45"/>
      <c r="RC106" s="45"/>
      <c r="RD106" s="45"/>
      <c r="RE106" s="45"/>
      <c r="RF106" s="45"/>
      <c r="RG106" s="45"/>
      <c r="RH106" s="45"/>
      <c r="RI106" s="45"/>
      <c r="RJ106" s="45"/>
      <c r="RK106" s="45"/>
      <c r="RL106" s="45"/>
      <c r="RM106" s="45"/>
      <c r="RN106" s="45"/>
      <c r="RO106" s="45"/>
      <c r="RP106" s="45"/>
      <c r="RQ106" s="45"/>
      <c r="RR106" s="45"/>
      <c r="RS106" s="45"/>
      <c r="RT106" s="45"/>
      <c r="RU106" s="45"/>
      <c r="RV106" s="45"/>
      <c r="RW106" s="45"/>
      <c r="RX106" s="45"/>
      <c r="RY106" s="45"/>
      <c r="RZ106" s="45"/>
      <c r="SA106" s="45"/>
      <c r="SB106" s="45"/>
      <c r="SC106" s="45"/>
      <c r="SD106" s="45"/>
      <c r="SE106" s="45"/>
      <c r="SF106" s="45"/>
      <c r="SG106" s="45"/>
      <c r="SH106" s="45"/>
      <c r="SI106" s="45"/>
      <c r="SJ106" s="45"/>
      <c r="SK106" s="45"/>
      <c r="SL106" s="45"/>
      <c r="SM106" s="45"/>
      <c r="SN106" s="45"/>
      <c r="SO106" s="45"/>
      <c r="SP106" s="45"/>
      <c r="SQ106" s="45"/>
      <c r="SR106" s="45"/>
      <c r="SS106" s="45"/>
      <c r="ST106" s="45"/>
      <c r="SU106" s="45"/>
      <c r="SV106" s="45"/>
      <c r="SW106" s="45"/>
      <c r="SX106" s="45"/>
      <c r="SY106" s="45"/>
      <c r="SZ106" s="45"/>
      <c r="TA106" s="45"/>
      <c r="TB106" s="45"/>
      <c r="TC106" s="45"/>
      <c r="TD106" s="45"/>
      <c r="TE106" s="45"/>
      <c r="TF106" s="45"/>
      <c r="TG106" s="45"/>
      <c r="TH106" s="45"/>
      <c r="TI106" s="45"/>
      <c r="TJ106" s="45"/>
      <c r="TK106" s="45"/>
      <c r="TL106" s="45"/>
      <c r="TM106" s="45"/>
      <c r="TN106" s="45"/>
      <c r="TO106" s="45"/>
      <c r="TP106" s="45"/>
      <c r="TQ106" s="45"/>
      <c r="TR106" s="45"/>
      <c r="TS106" s="45"/>
      <c r="TT106" s="45"/>
      <c r="TU106" s="45"/>
      <c r="TV106" s="45"/>
      <c r="TW106" s="45"/>
      <c r="TX106" s="45"/>
      <c r="TY106" s="45"/>
      <c r="TZ106" s="45"/>
      <c r="UA106" s="45"/>
      <c r="UB106" s="45"/>
      <c r="UC106" s="45"/>
      <c r="UD106" s="45"/>
      <c r="UE106" s="45"/>
    </row>
    <row r="107" spans="1:551" x14ac:dyDescent="0.2">
      <c r="A107" t="s">
        <v>121</v>
      </c>
      <c r="B107" s="44">
        <v>5.51</v>
      </c>
      <c r="C107" s="44">
        <v>110.2</v>
      </c>
      <c r="D107" s="45">
        <v>20</v>
      </c>
      <c r="E107" s="48">
        <v>32</v>
      </c>
      <c r="F107" s="44">
        <v>1</v>
      </c>
      <c r="G107" s="45">
        <f t="shared" si="24"/>
        <v>640</v>
      </c>
      <c r="H107" s="45">
        <f t="shared" si="28"/>
        <v>512.11532032123773</v>
      </c>
      <c r="I107" s="47">
        <v>4.0595784212929031E-2</v>
      </c>
      <c r="J107" s="45">
        <f t="shared" si="25"/>
        <v>20.789723035895996</v>
      </c>
      <c r="K107" s="44">
        <f t="shared" si="26"/>
        <v>1.0394861517947998</v>
      </c>
      <c r="L107" s="44">
        <f t="shared" si="27"/>
        <v>4.4705138482051998</v>
      </c>
      <c r="M107" s="44">
        <f t="shared" si="29"/>
        <v>0.63928348029334348</v>
      </c>
      <c r="N107" s="44">
        <f t="shared" si="30"/>
        <v>6.15</v>
      </c>
      <c r="O107" s="45">
        <f t="shared" si="31"/>
        <v>123</v>
      </c>
      <c r="P107" s="45"/>
      <c r="Q107" s="44">
        <f t="shared" si="32"/>
        <v>0.581166800266676</v>
      </c>
      <c r="R107" s="46">
        <f t="shared" si="37"/>
        <v>6.09</v>
      </c>
      <c r="S107" s="45">
        <f t="shared" si="33"/>
        <v>121.8</v>
      </c>
      <c r="T107" s="45"/>
      <c r="U107" s="44">
        <f t="shared" si="34"/>
        <v>2.8708567864303113E-2</v>
      </c>
      <c r="V107" s="44">
        <f t="shared" si="35"/>
        <v>2.9447705266492062E-2</v>
      </c>
      <c r="W107" s="44">
        <f t="shared" si="36"/>
        <v>6.12</v>
      </c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  <c r="IW107" s="45"/>
      <c r="IX107" s="45"/>
      <c r="IY107" s="45"/>
      <c r="IZ107" s="45"/>
      <c r="JA107" s="45"/>
      <c r="JB107" s="45"/>
      <c r="JC107" s="45"/>
      <c r="JD107" s="45"/>
      <c r="JE107" s="45"/>
      <c r="JF107" s="45"/>
      <c r="JG107" s="45"/>
      <c r="JH107" s="45"/>
      <c r="JI107" s="45"/>
      <c r="JJ107" s="45"/>
      <c r="JK107" s="45"/>
      <c r="JL107" s="45"/>
      <c r="JM107" s="45"/>
      <c r="JN107" s="45"/>
      <c r="JO107" s="45"/>
      <c r="JP107" s="45"/>
      <c r="JQ107" s="45"/>
      <c r="JR107" s="45"/>
      <c r="JS107" s="45"/>
      <c r="JT107" s="45"/>
      <c r="JU107" s="45"/>
      <c r="JV107" s="45"/>
      <c r="JW107" s="45"/>
      <c r="JX107" s="45"/>
      <c r="JY107" s="45"/>
      <c r="JZ107" s="45"/>
      <c r="KA107" s="45"/>
      <c r="KB107" s="45"/>
      <c r="KC107" s="45"/>
      <c r="KD107" s="45"/>
      <c r="KE107" s="45"/>
      <c r="KF107" s="45"/>
      <c r="KG107" s="45"/>
      <c r="KH107" s="45"/>
      <c r="KI107" s="45"/>
      <c r="KJ107" s="45"/>
      <c r="KK107" s="45"/>
      <c r="KL107" s="45"/>
      <c r="KM107" s="45"/>
      <c r="KN107" s="45"/>
      <c r="KO107" s="45"/>
      <c r="KP107" s="45"/>
      <c r="KQ107" s="45"/>
      <c r="KR107" s="45"/>
      <c r="KS107" s="45"/>
      <c r="KT107" s="45"/>
      <c r="KU107" s="45"/>
      <c r="KV107" s="45"/>
      <c r="KW107" s="45"/>
      <c r="KX107" s="45"/>
      <c r="KY107" s="45"/>
      <c r="KZ107" s="45"/>
      <c r="LA107" s="45"/>
      <c r="LB107" s="45"/>
      <c r="LC107" s="45"/>
      <c r="LD107" s="45"/>
      <c r="LE107" s="45"/>
      <c r="LF107" s="45"/>
      <c r="LG107" s="45"/>
      <c r="LH107" s="45"/>
      <c r="LI107" s="45"/>
      <c r="LJ107" s="45"/>
      <c r="LK107" s="45"/>
      <c r="LL107" s="45"/>
      <c r="LM107" s="45"/>
      <c r="LN107" s="45"/>
      <c r="LO107" s="45"/>
      <c r="LP107" s="45"/>
      <c r="LQ107" s="45"/>
      <c r="LR107" s="45"/>
      <c r="LS107" s="45"/>
      <c r="LT107" s="45"/>
      <c r="LU107" s="45"/>
      <c r="LV107" s="45"/>
      <c r="LW107" s="45"/>
      <c r="LX107" s="45"/>
      <c r="LY107" s="45"/>
      <c r="LZ107" s="45"/>
      <c r="MA107" s="45"/>
      <c r="MB107" s="45"/>
      <c r="MC107" s="45"/>
      <c r="MD107" s="45"/>
      <c r="ME107" s="45"/>
      <c r="MF107" s="45"/>
      <c r="MG107" s="45"/>
      <c r="MH107" s="45"/>
      <c r="MI107" s="45"/>
      <c r="MJ107" s="45"/>
      <c r="MK107" s="45"/>
      <c r="ML107" s="45"/>
      <c r="MM107" s="45"/>
      <c r="MN107" s="45"/>
      <c r="MO107" s="45"/>
      <c r="MP107" s="45"/>
      <c r="MQ107" s="45"/>
      <c r="MR107" s="45"/>
      <c r="MS107" s="45"/>
      <c r="MT107" s="45"/>
      <c r="MU107" s="45"/>
      <c r="MV107" s="45"/>
      <c r="MW107" s="45"/>
      <c r="MX107" s="45"/>
      <c r="MY107" s="45"/>
      <c r="MZ107" s="45"/>
      <c r="NA107" s="45"/>
      <c r="NB107" s="45"/>
      <c r="NC107" s="45"/>
      <c r="ND107" s="45"/>
      <c r="NE107" s="45"/>
      <c r="NF107" s="45"/>
      <c r="NG107" s="45"/>
      <c r="NH107" s="45"/>
      <c r="NI107" s="45"/>
      <c r="NJ107" s="45"/>
      <c r="NK107" s="45"/>
      <c r="NL107" s="45"/>
      <c r="NM107" s="45"/>
      <c r="NN107" s="45"/>
      <c r="NO107" s="45"/>
      <c r="NP107" s="45"/>
      <c r="NQ107" s="45"/>
      <c r="NR107" s="45"/>
      <c r="NS107" s="45"/>
      <c r="NT107" s="45"/>
      <c r="NU107" s="45"/>
      <c r="NV107" s="45"/>
      <c r="NW107" s="45"/>
      <c r="NX107" s="45"/>
      <c r="NY107" s="45"/>
      <c r="NZ107" s="45"/>
      <c r="OA107" s="45"/>
      <c r="OB107" s="45"/>
      <c r="OC107" s="45"/>
      <c r="OD107" s="45"/>
      <c r="OE107" s="45"/>
      <c r="OF107" s="45"/>
      <c r="OG107" s="45"/>
      <c r="OH107" s="45"/>
      <c r="OI107" s="45"/>
      <c r="OJ107" s="45"/>
      <c r="OK107" s="45"/>
      <c r="OL107" s="45"/>
      <c r="OM107" s="45"/>
      <c r="ON107" s="45"/>
      <c r="OO107" s="45"/>
      <c r="OP107" s="45"/>
      <c r="OQ107" s="45"/>
      <c r="OR107" s="45"/>
      <c r="OS107" s="45"/>
      <c r="OT107" s="45"/>
      <c r="OU107" s="45"/>
      <c r="OV107" s="45"/>
      <c r="OW107" s="45"/>
      <c r="OX107" s="45"/>
      <c r="OY107" s="45"/>
      <c r="OZ107" s="45"/>
      <c r="PA107" s="45"/>
      <c r="PB107" s="45"/>
      <c r="PC107" s="45"/>
      <c r="PD107" s="45"/>
      <c r="PE107" s="45"/>
      <c r="PF107" s="45"/>
      <c r="PG107" s="45"/>
      <c r="PH107" s="45"/>
      <c r="PI107" s="45"/>
      <c r="PJ107" s="45"/>
      <c r="PK107" s="45"/>
      <c r="PL107" s="45"/>
      <c r="PM107" s="45"/>
      <c r="PN107" s="45"/>
      <c r="PO107" s="45"/>
      <c r="PP107" s="45"/>
      <c r="PQ107" s="45"/>
      <c r="PR107" s="45"/>
      <c r="PS107" s="45"/>
      <c r="PT107" s="45"/>
      <c r="PU107" s="45"/>
      <c r="PV107" s="45"/>
      <c r="PW107" s="45"/>
      <c r="PX107" s="45"/>
      <c r="PY107" s="45"/>
      <c r="PZ107" s="45"/>
      <c r="QA107" s="45"/>
      <c r="QB107" s="45"/>
      <c r="QC107" s="45"/>
      <c r="QD107" s="45"/>
      <c r="QE107" s="45"/>
      <c r="QF107" s="45"/>
      <c r="QG107" s="45"/>
      <c r="QH107" s="45"/>
      <c r="QI107" s="45"/>
      <c r="QJ107" s="45"/>
      <c r="QK107" s="45"/>
      <c r="QL107" s="45"/>
      <c r="QM107" s="45"/>
      <c r="QN107" s="45"/>
      <c r="QO107" s="45"/>
      <c r="QP107" s="45"/>
      <c r="QQ107" s="45"/>
      <c r="QR107" s="45"/>
      <c r="QS107" s="45"/>
      <c r="QT107" s="45"/>
      <c r="QU107" s="45"/>
      <c r="QV107" s="45"/>
      <c r="QW107" s="45"/>
      <c r="QX107" s="45"/>
      <c r="QY107" s="45"/>
      <c r="QZ107" s="45"/>
      <c r="RA107" s="45"/>
      <c r="RB107" s="45"/>
      <c r="RC107" s="45"/>
      <c r="RD107" s="45"/>
      <c r="RE107" s="45"/>
      <c r="RF107" s="45"/>
      <c r="RG107" s="45"/>
      <c r="RH107" s="45"/>
      <c r="RI107" s="45"/>
      <c r="RJ107" s="45"/>
      <c r="RK107" s="45"/>
      <c r="RL107" s="45"/>
      <c r="RM107" s="45"/>
      <c r="RN107" s="45"/>
      <c r="RO107" s="45"/>
      <c r="RP107" s="45"/>
      <c r="RQ107" s="45"/>
      <c r="RR107" s="45"/>
      <c r="RS107" s="45"/>
      <c r="RT107" s="45"/>
      <c r="RU107" s="45"/>
      <c r="RV107" s="45"/>
      <c r="RW107" s="45"/>
      <c r="RX107" s="45"/>
      <c r="RY107" s="45"/>
      <c r="RZ107" s="45"/>
      <c r="SA107" s="45"/>
      <c r="SB107" s="45"/>
      <c r="SC107" s="45"/>
      <c r="SD107" s="45"/>
      <c r="SE107" s="45"/>
      <c r="SF107" s="45"/>
      <c r="SG107" s="45"/>
      <c r="SH107" s="45"/>
      <c r="SI107" s="45"/>
      <c r="SJ107" s="45"/>
      <c r="SK107" s="45"/>
      <c r="SL107" s="45"/>
      <c r="SM107" s="45"/>
      <c r="SN107" s="45"/>
      <c r="SO107" s="45"/>
      <c r="SP107" s="45"/>
      <c r="SQ107" s="45"/>
      <c r="SR107" s="45"/>
      <c r="SS107" s="45"/>
      <c r="ST107" s="45"/>
      <c r="SU107" s="45"/>
      <c r="SV107" s="45"/>
      <c r="SW107" s="45"/>
      <c r="SX107" s="45"/>
      <c r="SY107" s="45"/>
      <c r="SZ107" s="45"/>
      <c r="TA107" s="45"/>
      <c r="TB107" s="45"/>
      <c r="TC107" s="45"/>
      <c r="TD107" s="45"/>
      <c r="TE107" s="45"/>
      <c r="TF107" s="45"/>
      <c r="TG107" s="45"/>
      <c r="TH107" s="45"/>
      <c r="TI107" s="45"/>
      <c r="TJ107" s="45"/>
      <c r="TK107" s="45"/>
      <c r="TL107" s="45"/>
      <c r="TM107" s="45"/>
      <c r="TN107" s="45"/>
      <c r="TO107" s="45"/>
      <c r="TP107" s="45"/>
      <c r="TQ107" s="45"/>
      <c r="TR107" s="45"/>
      <c r="TS107" s="45"/>
      <c r="TT107" s="45"/>
      <c r="TU107" s="45"/>
      <c r="TV107" s="45"/>
      <c r="TW107" s="45"/>
      <c r="TX107" s="45"/>
      <c r="TY107" s="45"/>
      <c r="TZ107" s="45"/>
      <c r="UA107" s="45"/>
      <c r="UB107" s="45"/>
      <c r="UC107" s="45"/>
      <c r="UD107" s="45"/>
      <c r="UE107" s="45"/>
    </row>
    <row r="108" spans="1:551" x14ac:dyDescent="0.2">
      <c r="A108" t="s">
        <v>122</v>
      </c>
      <c r="B108" s="44">
        <v>50.14</v>
      </c>
      <c r="C108" s="44">
        <v>2030.1600000000017</v>
      </c>
      <c r="D108" s="45">
        <v>40.489828480255284</v>
      </c>
      <c r="E108" s="48"/>
      <c r="F108" s="44"/>
      <c r="G108" s="45"/>
      <c r="H108" s="45"/>
      <c r="I108" s="45"/>
      <c r="J108" s="45">
        <f t="shared" si="25"/>
        <v>0</v>
      </c>
      <c r="K108" s="44">
        <f t="shared" si="26"/>
        <v>0</v>
      </c>
      <c r="L108" s="44">
        <f t="shared" si="27"/>
        <v>50.14</v>
      </c>
      <c r="M108" s="44">
        <f t="shared" si="29"/>
        <v>7.1700199999999992</v>
      </c>
      <c r="N108" s="44">
        <v>57</v>
      </c>
      <c r="O108" s="45">
        <f t="shared" si="31"/>
        <v>2307.9202233745514</v>
      </c>
      <c r="P108" s="45"/>
      <c r="Q108" s="44">
        <f t="shared" si="32"/>
        <v>6.5182000000000002</v>
      </c>
      <c r="R108" s="46">
        <f t="shared" si="37"/>
        <v>56.66</v>
      </c>
      <c r="S108" s="45">
        <f t="shared" si="33"/>
        <v>2294.1536816912644</v>
      </c>
      <c r="T108" s="45"/>
      <c r="U108" s="44">
        <f t="shared" si="34"/>
        <v>0</v>
      </c>
      <c r="V108" s="44">
        <f t="shared" si="35"/>
        <v>0</v>
      </c>
      <c r="W108" s="44">
        <f t="shared" si="36"/>
        <v>56.66</v>
      </c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  <c r="IW108" s="45"/>
      <c r="IX108" s="45"/>
      <c r="IY108" s="45"/>
      <c r="IZ108" s="45"/>
      <c r="JA108" s="45"/>
      <c r="JB108" s="45"/>
      <c r="JC108" s="45"/>
      <c r="JD108" s="45"/>
      <c r="JE108" s="45"/>
      <c r="JF108" s="45"/>
      <c r="JG108" s="45"/>
      <c r="JH108" s="45"/>
      <c r="JI108" s="45"/>
      <c r="JJ108" s="45"/>
      <c r="JK108" s="45"/>
      <c r="JL108" s="45"/>
      <c r="JM108" s="45"/>
      <c r="JN108" s="45"/>
      <c r="JO108" s="45"/>
      <c r="JP108" s="45"/>
      <c r="JQ108" s="45"/>
      <c r="JR108" s="45"/>
      <c r="JS108" s="45"/>
      <c r="JT108" s="45"/>
      <c r="JU108" s="45"/>
      <c r="JV108" s="45"/>
      <c r="JW108" s="45"/>
      <c r="JX108" s="45"/>
      <c r="JY108" s="45"/>
      <c r="JZ108" s="45"/>
      <c r="KA108" s="45"/>
      <c r="KB108" s="45"/>
      <c r="KC108" s="45"/>
      <c r="KD108" s="45"/>
      <c r="KE108" s="45"/>
      <c r="KF108" s="45"/>
      <c r="KG108" s="45"/>
      <c r="KH108" s="45"/>
      <c r="KI108" s="45"/>
      <c r="KJ108" s="45"/>
      <c r="KK108" s="45"/>
      <c r="KL108" s="45"/>
      <c r="KM108" s="45"/>
      <c r="KN108" s="45"/>
      <c r="KO108" s="45"/>
      <c r="KP108" s="45"/>
      <c r="KQ108" s="45"/>
      <c r="KR108" s="45"/>
      <c r="KS108" s="45"/>
      <c r="KT108" s="45"/>
      <c r="KU108" s="45"/>
      <c r="KV108" s="45"/>
      <c r="KW108" s="45"/>
      <c r="KX108" s="45"/>
      <c r="KY108" s="45"/>
      <c r="KZ108" s="45"/>
      <c r="LA108" s="45"/>
      <c r="LB108" s="45"/>
      <c r="LC108" s="45"/>
      <c r="LD108" s="45"/>
      <c r="LE108" s="45"/>
      <c r="LF108" s="45"/>
      <c r="LG108" s="45"/>
      <c r="LH108" s="45"/>
      <c r="LI108" s="45"/>
      <c r="LJ108" s="45"/>
      <c r="LK108" s="45"/>
      <c r="LL108" s="45"/>
      <c r="LM108" s="45"/>
      <c r="LN108" s="45"/>
      <c r="LO108" s="45"/>
      <c r="LP108" s="45"/>
      <c r="LQ108" s="45"/>
      <c r="LR108" s="45"/>
      <c r="LS108" s="45"/>
      <c r="LT108" s="45"/>
      <c r="LU108" s="45"/>
      <c r="LV108" s="45"/>
      <c r="LW108" s="45"/>
      <c r="LX108" s="45"/>
      <c r="LY108" s="45"/>
      <c r="LZ108" s="45"/>
      <c r="MA108" s="45"/>
      <c r="MB108" s="45"/>
      <c r="MC108" s="45"/>
      <c r="MD108" s="45"/>
      <c r="ME108" s="45"/>
      <c r="MF108" s="45"/>
      <c r="MG108" s="45"/>
      <c r="MH108" s="45"/>
      <c r="MI108" s="45"/>
      <c r="MJ108" s="45"/>
      <c r="MK108" s="45"/>
      <c r="ML108" s="45"/>
      <c r="MM108" s="45"/>
      <c r="MN108" s="45"/>
      <c r="MO108" s="45"/>
      <c r="MP108" s="45"/>
      <c r="MQ108" s="45"/>
      <c r="MR108" s="45"/>
      <c r="MS108" s="45"/>
      <c r="MT108" s="45"/>
      <c r="MU108" s="45"/>
      <c r="MV108" s="45"/>
      <c r="MW108" s="45"/>
      <c r="MX108" s="45"/>
      <c r="MY108" s="45"/>
      <c r="MZ108" s="45"/>
      <c r="NA108" s="45"/>
      <c r="NB108" s="45"/>
      <c r="NC108" s="45"/>
      <c r="ND108" s="45"/>
      <c r="NE108" s="45"/>
      <c r="NF108" s="45"/>
      <c r="NG108" s="45"/>
      <c r="NH108" s="45"/>
      <c r="NI108" s="45"/>
      <c r="NJ108" s="45"/>
      <c r="NK108" s="45"/>
      <c r="NL108" s="45"/>
      <c r="NM108" s="45"/>
      <c r="NN108" s="45"/>
      <c r="NO108" s="45"/>
      <c r="NP108" s="45"/>
      <c r="NQ108" s="45"/>
      <c r="NR108" s="45"/>
      <c r="NS108" s="45"/>
      <c r="NT108" s="45"/>
      <c r="NU108" s="45"/>
      <c r="NV108" s="45"/>
      <c r="NW108" s="45"/>
      <c r="NX108" s="45"/>
      <c r="NY108" s="45"/>
      <c r="NZ108" s="45"/>
      <c r="OA108" s="45"/>
      <c r="OB108" s="45"/>
      <c r="OC108" s="45"/>
      <c r="OD108" s="45"/>
      <c r="OE108" s="45"/>
      <c r="OF108" s="45"/>
      <c r="OG108" s="45"/>
      <c r="OH108" s="45"/>
      <c r="OI108" s="45"/>
      <c r="OJ108" s="45"/>
      <c r="OK108" s="45"/>
      <c r="OL108" s="45"/>
      <c r="OM108" s="45"/>
      <c r="ON108" s="45"/>
      <c r="OO108" s="45"/>
      <c r="OP108" s="45"/>
      <c r="OQ108" s="45"/>
      <c r="OR108" s="45"/>
      <c r="OS108" s="45"/>
      <c r="OT108" s="45"/>
      <c r="OU108" s="45"/>
      <c r="OV108" s="45"/>
      <c r="OW108" s="45"/>
      <c r="OX108" s="45"/>
      <c r="OY108" s="45"/>
      <c r="OZ108" s="45"/>
      <c r="PA108" s="45"/>
      <c r="PB108" s="45"/>
      <c r="PC108" s="45"/>
      <c r="PD108" s="45"/>
      <c r="PE108" s="45"/>
      <c r="PF108" s="45"/>
      <c r="PG108" s="45"/>
      <c r="PH108" s="45"/>
      <c r="PI108" s="45"/>
      <c r="PJ108" s="45"/>
      <c r="PK108" s="45"/>
      <c r="PL108" s="45"/>
      <c r="PM108" s="45"/>
      <c r="PN108" s="45"/>
      <c r="PO108" s="45"/>
      <c r="PP108" s="45"/>
      <c r="PQ108" s="45"/>
      <c r="PR108" s="45"/>
      <c r="PS108" s="45"/>
      <c r="PT108" s="45"/>
      <c r="PU108" s="45"/>
      <c r="PV108" s="45"/>
      <c r="PW108" s="45"/>
      <c r="PX108" s="45"/>
      <c r="PY108" s="45"/>
      <c r="PZ108" s="45"/>
      <c r="QA108" s="45"/>
      <c r="QB108" s="45"/>
      <c r="QC108" s="45"/>
      <c r="QD108" s="45"/>
      <c r="QE108" s="45"/>
      <c r="QF108" s="45"/>
      <c r="QG108" s="45"/>
      <c r="QH108" s="45"/>
      <c r="QI108" s="45"/>
      <c r="QJ108" s="45"/>
      <c r="QK108" s="45"/>
      <c r="QL108" s="45"/>
      <c r="QM108" s="45"/>
      <c r="QN108" s="45"/>
      <c r="QO108" s="45"/>
      <c r="QP108" s="45"/>
      <c r="QQ108" s="45"/>
      <c r="QR108" s="45"/>
      <c r="QS108" s="45"/>
      <c r="QT108" s="45"/>
      <c r="QU108" s="45"/>
      <c r="QV108" s="45"/>
      <c r="QW108" s="45"/>
      <c r="QX108" s="45"/>
      <c r="QY108" s="45"/>
      <c r="QZ108" s="45"/>
      <c r="RA108" s="45"/>
      <c r="RB108" s="45"/>
      <c r="RC108" s="45"/>
      <c r="RD108" s="45"/>
      <c r="RE108" s="45"/>
      <c r="RF108" s="45"/>
      <c r="RG108" s="45"/>
      <c r="RH108" s="45"/>
      <c r="RI108" s="45"/>
      <c r="RJ108" s="45"/>
      <c r="RK108" s="45"/>
      <c r="RL108" s="45"/>
      <c r="RM108" s="45"/>
      <c r="RN108" s="45"/>
      <c r="RO108" s="45"/>
      <c r="RP108" s="45"/>
      <c r="RQ108" s="45"/>
      <c r="RR108" s="45"/>
      <c r="RS108" s="45"/>
      <c r="RT108" s="45"/>
      <c r="RU108" s="45"/>
      <c r="RV108" s="45"/>
      <c r="RW108" s="45"/>
      <c r="RX108" s="45"/>
      <c r="RY108" s="45"/>
      <c r="RZ108" s="45"/>
      <c r="SA108" s="45"/>
      <c r="SB108" s="45"/>
      <c r="SC108" s="45"/>
      <c r="SD108" s="45"/>
      <c r="SE108" s="45"/>
      <c r="SF108" s="45"/>
      <c r="SG108" s="45"/>
      <c r="SH108" s="45"/>
      <c r="SI108" s="45"/>
      <c r="SJ108" s="45"/>
      <c r="SK108" s="45"/>
      <c r="SL108" s="45"/>
      <c r="SM108" s="45"/>
      <c r="SN108" s="45"/>
      <c r="SO108" s="45"/>
      <c r="SP108" s="45"/>
      <c r="SQ108" s="45"/>
      <c r="SR108" s="45"/>
      <c r="SS108" s="45"/>
      <c r="ST108" s="45"/>
      <c r="SU108" s="45"/>
      <c r="SV108" s="45"/>
      <c r="SW108" s="45"/>
      <c r="SX108" s="45"/>
      <c r="SY108" s="45"/>
      <c r="SZ108" s="45"/>
      <c r="TA108" s="45"/>
      <c r="TB108" s="45"/>
      <c r="TC108" s="45"/>
      <c r="TD108" s="45"/>
      <c r="TE108" s="45"/>
      <c r="TF108" s="45"/>
      <c r="TG108" s="45"/>
      <c r="TH108" s="45"/>
      <c r="TI108" s="45"/>
      <c r="TJ108" s="45"/>
      <c r="TK108" s="45"/>
      <c r="TL108" s="45"/>
      <c r="TM108" s="45"/>
      <c r="TN108" s="45"/>
      <c r="TO108" s="45"/>
      <c r="TP108" s="45"/>
      <c r="TQ108" s="45"/>
      <c r="TR108" s="45"/>
      <c r="TS108" s="45"/>
      <c r="TT108" s="45"/>
      <c r="TU108" s="45"/>
      <c r="TV108" s="45"/>
      <c r="TW108" s="45"/>
      <c r="TX108" s="45"/>
      <c r="TY108" s="45"/>
      <c r="TZ108" s="45"/>
      <c r="UA108" s="45"/>
      <c r="UB108" s="45"/>
      <c r="UC108" s="45"/>
      <c r="UD108" s="45"/>
      <c r="UE108" s="45"/>
    </row>
    <row r="109" spans="1:551" x14ac:dyDescent="0.2">
      <c r="A109" t="s">
        <v>123</v>
      </c>
      <c r="B109" s="44">
        <v>50</v>
      </c>
      <c r="C109" s="44">
        <v>50</v>
      </c>
      <c r="D109" s="45">
        <v>1</v>
      </c>
      <c r="E109" s="48"/>
      <c r="F109" s="44"/>
      <c r="G109" s="45"/>
      <c r="H109" s="45"/>
      <c r="I109" s="45"/>
      <c r="J109" s="45">
        <f t="shared" si="25"/>
        <v>0</v>
      </c>
      <c r="K109" s="44">
        <f t="shared" si="26"/>
        <v>0</v>
      </c>
      <c r="L109" s="44">
        <f t="shared" si="27"/>
        <v>50</v>
      </c>
      <c r="M109" s="44">
        <f t="shared" si="29"/>
        <v>7.1499999999999995</v>
      </c>
      <c r="N109" s="44">
        <v>57</v>
      </c>
      <c r="O109" s="45">
        <f t="shared" si="31"/>
        <v>57</v>
      </c>
      <c r="P109" s="45"/>
      <c r="Q109" s="44">
        <f t="shared" si="32"/>
        <v>6.5</v>
      </c>
      <c r="R109" s="46">
        <f t="shared" si="37"/>
        <v>56.5</v>
      </c>
      <c r="S109" s="45">
        <f t="shared" si="33"/>
        <v>56.5</v>
      </c>
      <c r="T109" s="45"/>
      <c r="U109" s="44">
        <f t="shared" si="34"/>
        <v>0</v>
      </c>
      <c r="V109" s="44">
        <f t="shared" si="35"/>
        <v>0</v>
      </c>
      <c r="W109" s="44">
        <f t="shared" si="36"/>
        <v>56.5</v>
      </c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  <c r="IV109" s="45"/>
      <c r="IW109" s="45"/>
      <c r="IX109" s="45"/>
      <c r="IY109" s="45"/>
      <c r="IZ109" s="45"/>
      <c r="JA109" s="45"/>
      <c r="JB109" s="45"/>
      <c r="JC109" s="45"/>
      <c r="JD109" s="45"/>
      <c r="JE109" s="45"/>
      <c r="JF109" s="45"/>
      <c r="JG109" s="45"/>
      <c r="JH109" s="45"/>
      <c r="JI109" s="45"/>
      <c r="JJ109" s="45"/>
      <c r="JK109" s="45"/>
      <c r="JL109" s="45"/>
      <c r="JM109" s="45"/>
      <c r="JN109" s="45"/>
      <c r="JO109" s="45"/>
      <c r="JP109" s="45"/>
      <c r="JQ109" s="45"/>
      <c r="JR109" s="45"/>
      <c r="JS109" s="45"/>
      <c r="JT109" s="45"/>
      <c r="JU109" s="45"/>
      <c r="JV109" s="45"/>
      <c r="JW109" s="45"/>
      <c r="JX109" s="45"/>
      <c r="JY109" s="45"/>
      <c r="JZ109" s="45"/>
      <c r="KA109" s="45"/>
      <c r="KB109" s="45"/>
      <c r="KC109" s="45"/>
      <c r="KD109" s="45"/>
      <c r="KE109" s="45"/>
      <c r="KF109" s="45"/>
      <c r="KG109" s="45"/>
      <c r="KH109" s="45"/>
      <c r="KI109" s="45"/>
      <c r="KJ109" s="45"/>
      <c r="KK109" s="45"/>
      <c r="KL109" s="45"/>
      <c r="KM109" s="45"/>
      <c r="KN109" s="45"/>
      <c r="KO109" s="45"/>
      <c r="KP109" s="45"/>
      <c r="KQ109" s="45"/>
      <c r="KR109" s="45"/>
      <c r="KS109" s="45"/>
      <c r="KT109" s="45"/>
      <c r="KU109" s="45"/>
      <c r="KV109" s="45"/>
      <c r="KW109" s="45"/>
      <c r="KX109" s="45"/>
      <c r="KY109" s="45"/>
      <c r="KZ109" s="45"/>
      <c r="LA109" s="45"/>
      <c r="LB109" s="45"/>
      <c r="LC109" s="45"/>
      <c r="LD109" s="45"/>
      <c r="LE109" s="45"/>
      <c r="LF109" s="45"/>
      <c r="LG109" s="45"/>
      <c r="LH109" s="45"/>
      <c r="LI109" s="45"/>
      <c r="LJ109" s="45"/>
      <c r="LK109" s="45"/>
      <c r="LL109" s="45"/>
      <c r="LM109" s="45"/>
      <c r="LN109" s="45"/>
      <c r="LO109" s="45"/>
      <c r="LP109" s="45"/>
      <c r="LQ109" s="45"/>
      <c r="LR109" s="45"/>
      <c r="LS109" s="45"/>
      <c r="LT109" s="45"/>
      <c r="LU109" s="45"/>
      <c r="LV109" s="45"/>
      <c r="LW109" s="45"/>
      <c r="LX109" s="45"/>
      <c r="LY109" s="45"/>
      <c r="LZ109" s="45"/>
      <c r="MA109" s="45"/>
      <c r="MB109" s="45"/>
      <c r="MC109" s="45"/>
      <c r="MD109" s="45"/>
      <c r="ME109" s="45"/>
      <c r="MF109" s="45"/>
      <c r="MG109" s="45"/>
      <c r="MH109" s="45"/>
      <c r="MI109" s="45"/>
      <c r="MJ109" s="45"/>
      <c r="MK109" s="45"/>
      <c r="ML109" s="45"/>
      <c r="MM109" s="45"/>
      <c r="MN109" s="45"/>
      <c r="MO109" s="45"/>
      <c r="MP109" s="45"/>
      <c r="MQ109" s="45"/>
      <c r="MR109" s="45"/>
      <c r="MS109" s="45"/>
      <c r="MT109" s="45"/>
      <c r="MU109" s="45"/>
      <c r="MV109" s="45"/>
      <c r="MW109" s="45"/>
      <c r="MX109" s="45"/>
      <c r="MY109" s="45"/>
      <c r="MZ109" s="45"/>
      <c r="NA109" s="45"/>
      <c r="NB109" s="45"/>
      <c r="NC109" s="45"/>
      <c r="ND109" s="45"/>
      <c r="NE109" s="45"/>
      <c r="NF109" s="45"/>
      <c r="NG109" s="45"/>
      <c r="NH109" s="45"/>
      <c r="NI109" s="45"/>
      <c r="NJ109" s="45"/>
      <c r="NK109" s="45"/>
      <c r="NL109" s="45"/>
      <c r="NM109" s="45"/>
      <c r="NN109" s="45"/>
      <c r="NO109" s="45"/>
      <c r="NP109" s="45"/>
      <c r="NQ109" s="45"/>
      <c r="NR109" s="45"/>
      <c r="NS109" s="45"/>
      <c r="NT109" s="45"/>
      <c r="NU109" s="45"/>
      <c r="NV109" s="45"/>
      <c r="NW109" s="45"/>
      <c r="NX109" s="45"/>
      <c r="NY109" s="45"/>
      <c r="NZ109" s="45"/>
      <c r="OA109" s="45"/>
      <c r="OB109" s="45"/>
      <c r="OC109" s="45"/>
      <c r="OD109" s="45"/>
      <c r="OE109" s="45"/>
      <c r="OF109" s="45"/>
      <c r="OG109" s="45"/>
      <c r="OH109" s="45"/>
      <c r="OI109" s="45"/>
      <c r="OJ109" s="45"/>
      <c r="OK109" s="45"/>
      <c r="OL109" s="45"/>
      <c r="OM109" s="45"/>
      <c r="ON109" s="45"/>
      <c r="OO109" s="45"/>
      <c r="OP109" s="45"/>
      <c r="OQ109" s="45"/>
      <c r="OR109" s="45"/>
      <c r="OS109" s="45"/>
      <c r="OT109" s="45"/>
      <c r="OU109" s="45"/>
      <c r="OV109" s="45"/>
      <c r="OW109" s="45"/>
      <c r="OX109" s="45"/>
      <c r="OY109" s="45"/>
      <c r="OZ109" s="45"/>
      <c r="PA109" s="45"/>
      <c r="PB109" s="45"/>
      <c r="PC109" s="45"/>
      <c r="PD109" s="45"/>
      <c r="PE109" s="45"/>
      <c r="PF109" s="45"/>
      <c r="PG109" s="45"/>
      <c r="PH109" s="45"/>
      <c r="PI109" s="45"/>
      <c r="PJ109" s="45"/>
      <c r="PK109" s="45"/>
      <c r="PL109" s="45"/>
      <c r="PM109" s="45"/>
      <c r="PN109" s="45"/>
      <c r="PO109" s="45"/>
      <c r="PP109" s="45"/>
      <c r="PQ109" s="45"/>
      <c r="PR109" s="45"/>
      <c r="PS109" s="45"/>
      <c r="PT109" s="45"/>
      <c r="PU109" s="45"/>
      <c r="PV109" s="45"/>
      <c r="PW109" s="45"/>
      <c r="PX109" s="45"/>
      <c r="PY109" s="45"/>
      <c r="PZ109" s="45"/>
      <c r="QA109" s="45"/>
      <c r="QB109" s="45"/>
      <c r="QC109" s="45"/>
      <c r="QD109" s="45"/>
      <c r="QE109" s="45"/>
      <c r="QF109" s="45"/>
      <c r="QG109" s="45"/>
      <c r="QH109" s="45"/>
      <c r="QI109" s="45"/>
      <c r="QJ109" s="45"/>
      <c r="QK109" s="45"/>
      <c r="QL109" s="45"/>
      <c r="QM109" s="45"/>
      <c r="QN109" s="45"/>
      <c r="QO109" s="45"/>
      <c r="QP109" s="45"/>
      <c r="QQ109" s="45"/>
      <c r="QR109" s="45"/>
      <c r="QS109" s="45"/>
      <c r="QT109" s="45"/>
      <c r="QU109" s="45"/>
      <c r="QV109" s="45"/>
      <c r="QW109" s="45"/>
      <c r="QX109" s="45"/>
      <c r="QY109" s="45"/>
      <c r="QZ109" s="45"/>
      <c r="RA109" s="45"/>
      <c r="RB109" s="45"/>
      <c r="RC109" s="45"/>
      <c r="RD109" s="45"/>
      <c r="RE109" s="45"/>
      <c r="RF109" s="45"/>
      <c r="RG109" s="45"/>
      <c r="RH109" s="45"/>
      <c r="RI109" s="45"/>
      <c r="RJ109" s="45"/>
      <c r="RK109" s="45"/>
      <c r="RL109" s="45"/>
      <c r="RM109" s="45"/>
      <c r="RN109" s="45"/>
      <c r="RO109" s="45"/>
      <c r="RP109" s="45"/>
      <c r="RQ109" s="45"/>
      <c r="RR109" s="45"/>
      <c r="RS109" s="45"/>
      <c r="RT109" s="45"/>
      <c r="RU109" s="45"/>
      <c r="RV109" s="45"/>
      <c r="RW109" s="45"/>
      <c r="RX109" s="45"/>
      <c r="RY109" s="45"/>
      <c r="RZ109" s="45"/>
      <c r="SA109" s="45"/>
      <c r="SB109" s="45"/>
      <c r="SC109" s="45"/>
      <c r="SD109" s="45"/>
      <c r="SE109" s="45"/>
      <c r="SF109" s="45"/>
      <c r="SG109" s="45"/>
      <c r="SH109" s="45"/>
      <c r="SI109" s="45"/>
      <c r="SJ109" s="45"/>
      <c r="SK109" s="45"/>
      <c r="SL109" s="45"/>
      <c r="SM109" s="45"/>
      <c r="SN109" s="45"/>
      <c r="SO109" s="45"/>
      <c r="SP109" s="45"/>
      <c r="SQ109" s="45"/>
      <c r="SR109" s="45"/>
      <c r="SS109" s="45"/>
      <c r="ST109" s="45"/>
      <c r="SU109" s="45"/>
      <c r="SV109" s="45"/>
      <c r="SW109" s="45"/>
      <c r="SX109" s="45"/>
      <c r="SY109" s="45"/>
      <c r="SZ109" s="45"/>
      <c r="TA109" s="45"/>
      <c r="TB109" s="45"/>
      <c r="TC109" s="45"/>
      <c r="TD109" s="45"/>
      <c r="TE109" s="45"/>
      <c r="TF109" s="45"/>
      <c r="TG109" s="45"/>
      <c r="TH109" s="45"/>
      <c r="TI109" s="45"/>
      <c r="TJ109" s="45"/>
      <c r="TK109" s="45"/>
      <c r="TL109" s="45"/>
      <c r="TM109" s="45"/>
      <c r="TN109" s="45"/>
      <c r="TO109" s="45"/>
      <c r="TP109" s="45"/>
      <c r="TQ109" s="45"/>
      <c r="TR109" s="45"/>
      <c r="TS109" s="45"/>
      <c r="TT109" s="45"/>
      <c r="TU109" s="45"/>
      <c r="TV109" s="45"/>
      <c r="TW109" s="45"/>
      <c r="TX109" s="45"/>
      <c r="TY109" s="45"/>
      <c r="TZ109" s="45"/>
      <c r="UA109" s="45"/>
      <c r="UB109" s="45"/>
      <c r="UC109" s="45"/>
      <c r="UD109" s="45"/>
      <c r="UE109" s="45"/>
    </row>
    <row r="110" spans="1:551" x14ac:dyDescent="0.2">
      <c r="A110" t="s">
        <v>124</v>
      </c>
      <c r="B110" s="44">
        <v>20</v>
      </c>
      <c r="C110" s="44">
        <v>4780</v>
      </c>
      <c r="D110" s="45">
        <v>239</v>
      </c>
      <c r="E110" s="48"/>
      <c r="F110" s="44"/>
      <c r="G110" s="45"/>
      <c r="H110" s="45"/>
      <c r="I110" s="45"/>
      <c r="J110" s="45">
        <f t="shared" si="25"/>
        <v>0</v>
      </c>
      <c r="K110" s="44">
        <f t="shared" si="26"/>
        <v>0</v>
      </c>
      <c r="L110" s="44">
        <f t="shared" si="27"/>
        <v>20</v>
      </c>
      <c r="M110" s="44">
        <f t="shared" si="29"/>
        <v>2.86</v>
      </c>
      <c r="N110" s="44">
        <f t="shared" si="30"/>
        <v>22.86</v>
      </c>
      <c r="O110" s="45">
        <f t="shared" si="31"/>
        <v>5463.54</v>
      </c>
      <c r="P110" s="45"/>
      <c r="Q110" s="44">
        <f t="shared" si="32"/>
        <v>2.6</v>
      </c>
      <c r="R110" s="46">
        <f t="shared" si="37"/>
        <v>22.6</v>
      </c>
      <c r="S110" s="45">
        <f t="shared" si="33"/>
        <v>5401.4000000000005</v>
      </c>
      <c r="T110" s="45"/>
      <c r="U110" s="44">
        <f t="shared" si="34"/>
        <v>0</v>
      </c>
      <c r="V110" s="44">
        <f t="shared" si="35"/>
        <v>0</v>
      </c>
      <c r="W110" s="44">
        <f t="shared" si="36"/>
        <v>22.6</v>
      </c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  <c r="IW110" s="45"/>
      <c r="IX110" s="45"/>
      <c r="IY110" s="45"/>
      <c r="IZ110" s="45"/>
      <c r="JA110" s="45"/>
      <c r="JB110" s="45"/>
      <c r="JC110" s="45"/>
      <c r="JD110" s="45"/>
      <c r="JE110" s="45"/>
      <c r="JF110" s="45"/>
      <c r="JG110" s="45"/>
      <c r="JH110" s="45"/>
      <c r="JI110" s="45"/>
      <c r="JJ110" s="45"/>
      <c r="JK110" s="45"/>
      <c r="JL110" s="45"/>
      <c r="JM110" s="45"/>
      <c r="JN110" s="45"/>
      <c r="JO110" s="45"/>
      <c r="JP110" s="45"/>
      <c r="JQ110" s="45"/>
      <c r="JR110" s="45"/>
      <c r="JS110" s="45"/>
      <c r="JT110" s="45"/>
      <c r="JU110" s="45"/>
      <c r="JV110" s="45"/>
      <c r="JW110" s="45"/>
      <c r="JX110" s="45"/>
      <c r="JY110" s="45"/>
      <c r="JZ110" s="45"/>
      <c r="KA110" s="45"/>
      <c r="KB110" s="45"/>
      <c r="KC110" s="45"/>
      <c r="KD110" s="45"/>
      <c r="KE110" s="45"/>
      <c r="KF110" s="45"/>
      <c r="KG110" s="45"/>
      <c r="KH110" s="45"/>
      <c r="KI110" s="45"/>
      <c r="KJ110" s="45"/>
      <c r="KK110" s="45"/>
      <c r="KL110" s="45"/>
      <c r="KM110" s="45"/>
      <c r="KN110" s="45"/>
      <c r="KO110" s="45"/>
      <c r="KP110" s="45"/>
      <c r="KQ110" s="45"/>
      <c r="KR110" s="45"/>
      <c r="KS110" s="45"/>
      <c r="KT110" s="45"/>
      <c r="KU110" s="45"/>
      <c r="KV110" s="45"/>
      <c r="KW110" s="45"/>
      <c r="KX110" s="45"/>
      <c r="KY110" s="45"/>
      <c r="KZ110" s="45"/>
      <c r="LA110" s="45"/>
      <c r="LB110" s="45"/>
      <c r="LC110" s="45"/>
      <c r="LD110" s="45"/>
      <c r="LE110" s="45"/>
      <c r="LF110" s="45"/>
      <c r="LG110" s="45"/>
      <c r="LH110" s="45"/>
      <c r="LI110" s="45"/>
      <c r="LJ110" s="45"/>
      <c r="LK110" s="45"/>
      <c r="LL110" s="45"/>
      <c r="LM110" s="45"/>
      <c r="LN110" s="45"/>
      <c r="LO110" s="45"/>
      <c r="LP110" s="45"/>
      <c r="LQ110" s="45"/>
      <c r="LR110" s="45"/>
      <c r="LS110" s="45"/>
      <c r="LT110" s="45"/>
      <c r="LU110" s="45"/>
      <c r="LV110" s="45"/>
      <c r="LW110" s="45"/>
      <c r="LX110" s="45"/>
      <c r="LY110" s="45"/>
      <c r="LZ110" s="45"/>
      <c r="MA110" s="45"/>
      <c r="MB110" s="45"/>
      <c r="MC110" s="45"/>
      <c r="MD110" s="45"/>
      <c r="ME110" s="45"/>
      <c r="MF110" s="45"/>
      <c r="MG110" s="45"/>
      <c r="MH110" s="45"/>
      <c r="MI110" s="45"/>
      <c r="MJ110" s="45"/>
      <c r="MK110" s="45"/>
      <c r="ML110" s="45"/>
      <c r="MM110" s="45"/>
      <c r="MN110" s="45"/>
      <c r="MO110" s="45"/>
      <c r="MP110" s="45"/>
      <c r="MQ110" s="45"/>
      <c r="MR110" s="45"/>
      <c r="MS110" s="45"/>
      <c r="MT110" s="45"/>
      <c r="MU110" s="45"/>
      <c r="MV110" s="45"/>
      <c r="MW110" s="45"/>
      <c r="MX110" s="45"/>
      <c r="MY110" s="45"/>
      <c r="MZ110" s="45"/>
      <c r="NA110" s="45"/>
      <c r="NB110" s="45"/>
      <c r="NC110" s="45"/>
      <c r="ND110" s="45"/>
      <c r="NE110" s="45"/>
      <c r="NF110" s="45"/>
      <c r="NG110" s="45"/>
      <c r="NH110" s="45"/>
      <c r="NI110" s="45"/>
      <c r="NJ110" s="45"/>
      <c r="NK110" s="45"/>
      <c r="NL110" s="45"/>
      <c r="NM110" s="45"/>
      <c r="NN110" s="45"/>
      <c r="NO110" s="45"/>
      <c r="NP110" s="45"/>
      <c r="NQ110" s="45"/>
      <c r="NR110" s="45"/>
      <c r="NS110" s="45"/>
      <c r="NT110" s="45"/>
      <c r="NU110" s="45"/>
      <c r="NV110" s="45"/>
      <c r="NW110" s="45"/>
      <c r="NX110" s="45"/>
      <c r="NY110" s="45"/>
      <c r="NZ110" s="45"/>
      <c r="OA110" s="45"/>
      <c r="OB110" s="45"/>
      <c r="OC110" s="45"/>
      <c r="OD110" s="45"/>
      <c r="OE110" s="45"/>
      <c r="OF110" s="45"/>
      <c r="OG110" s="45"/>
      <c r="OH110" s="45"/>
      <c r="OI110" s="45"/>
      <c r="OJ110" s="45"/>
      <c r="OK110" s="45"/>
      <c r="OL110" s="45"/>
      <c r="OM110" s="45"/>
      <c r="ON110" s="45"/>
      <c r="OO110" s="45"/>
      <c r="OP110" s="45"/>
      <c r="OQ110" s="45"/>
      <c r="OR110" s="45"/>
      <c r="OS110" s="45"/>
      <c r="OT110" s="45"/>
      <c r="OU110" s="45"/>
      <c r="OV110" s="45"/>
      <c r="OW110" s="45"/>
      <c r="OX110" s="45"/>
      <c r="OY110" s="45"/>
      <c r="OZ110" s="45"/>
      <c r="PA110" s="45"/>
      <c r="PB110" s="45"/>
      <c r="PC110" s="45"/>
      <c r="PD110" s="45"/>
      <c r="PE110" s="45"/>
      <c r="PF110" s="45"/>
      <c r="PG110" s="45"/>
      <c r="PH110" s="45"/>
      <c r="PI110" s="45"/>
      <c r="PJ110" s="45"/>
      <c r="PK110" s="45"/>
      <c r="PL110" s="45"/>
      <c r="PM110" s="45"/>
      <c r="PN110" s="45"/>
      <c r="PO110" s="45"/>
      <c r="PP110" s="45"/>
      <c r="PQ110" s="45"/>
      <c r="PR110" s="45"/>
      <c r="PS110" s="45"/>
      <c r="PT110" s="45"/>
      <c r="PU110" s="45"/>
      <c r="PV110" s="45"/>
      <c r="PW110" s="45"/>
      <c r="PX110" s="45"/>
      <c r="PY110" s="45"/>
      <c r="PZ110" s="45"/>
      <c r="QA110" s="45"/>
      <c r="QB110" s="45"/>
      <c r="QC110" s="45"/>
      <c r="QD110" s="45"/>
      <c r="QE110" s="45"/>
      <c r="QF110" s="45"/>
      <c r="QG110" s="45"/>
      <c r="QH110" s="45"/>
      <c r="QI110" s="45"/>
      <c r="QJ110" s="45"/>
      <c r="QK110" s="45"/>
      <c r="QL110" s="45"/>
      <c r="QM110" s="45"/>
      <c r="QN110" s="45"/>
      <c r="QO110" s="45"/>
      <c r="QP110" s="45"/>
      <c r="QQ110" s="45"/>
      <c r="QR110" s="45"/>
      <c r="QS110" s="45"/>
      <c r="QT110" s="45"/>
      <c r="QU110" s="45"/>
      <c r="QV110" s="45"/>
      <c r="QW110" s="45"/>
      <c r="QX110" s="45"/>
      <c r="QY110" s="45"/>
      <c r="QZ110" s="45"/>
      <c r="RA110" s="45"/>
      <c r="RB110" s="45"/>
      <c r="RC110" s="45"/>
      <c r="RD110" s="45"/>
      <c r="RE110" s="45"/>
      <c r="RF110" s="45"/>
      <c r="RG110" s="45"/>
      <c r="RH110" s="45"/>
      <c r="RI110" s="45"/>
      <c r="RJ110" s="45"/>
      <c r="RK110" s="45"/>
      <c r="RL110" s="45"/>
      <c r="RM110" s="45"/>
      <c r="RN110" s="45"/>
      <c r="RO110" s="45"/>
      <c r="RP110" s="45"/>
      <c r="RQ110" s="45"/>
      <c r="RR110" s="45"/>
      <c r="RS110" s="45"/>
      <c r="RT110" s="45"/>
      <c r="RU110" s="45"/>
      <c r="RV110" s="45"/>
      <c r="RW110" s="45"/>
      <c r="RX110" s="45"/>
      <c r="RY110" s="45"/>
      <c r="RZ110" s="45"/>
      <c r="SA110" s="45"/>
      <c r="SB110" s="45"/>
      <c r="SC110" s="45"/>
      <c r="SD110" s="45"/>
      <c r="SE110" s="45"/>
      <c r="SF110" s="45"/>
      <c r="SG110" s="45"/>
      <c r="SH110" s="45"/>
      <c r="SI110" s="45"/>
      <c r="SJ110" s="45"/>
      <c r="SK110" s="45"/>
      <c r="SL110" s="45"/>
      <c r="SM110" s="45"/>
      <c r="SN110" s="45"/>
      <c r="SO110" s="45"/>
      <c r="SP110" s="45"/>
      <c r="SQ110" s="45"/>
      <c r="SR110" s="45"/>
      <c r="SS110" s="45"/>
      <c r="ST110" s="45"/>
      <c r="SU110" s="45"/>
      <c r="SV110" s="45"/>
      <c r="SW110" s="45"/>
      <c r="SX110" s="45"/>
      <c r="SY110" s="45"/>
      <c r="SZ110" s="45"/>
      <c r="TA110" s="45"/>
      <c r="TB110" s="45"/>
      <c r="TC110" s="45"/>
      <c r="TD110" s="45"/>
      <c r="TE110" s="45"/>
      <c r="TF110" s="45"/>
      <c r="TG110" s="45"/>
      <c r="TH110" s="45"/>
      <c r="TI110" s="45"/>
      <c r="TJ110" s="45"/>
      <c r="TK110" s="45"/>
      <c r="TL110" s="45"/>
      <c r="TM110" s="45"/>
      <c r="TN110" s="45"/>
      <c r="TO110" s="45"/>
      <c r="TP110" s="45"/>
      <c r="TQ110" s="45"/>
      <c r="TR110" s="45"/>
      <c r="TS110" s="45"/>
      <c r="TT110" s="45"/>
      <c r="TU110" s="45"/>
      <c r="TV110" s="45"/>
      <c r="TW110" s="45"/>
      <c r="TX110" s="45"/>
      <c r="TY110" s="45"/>
      <c r="TZ110" s="45"/>
      <c r="UA110" s="45"/>
      <c r="UB110" s="45"/>
      <c r="UC110" s="45"/>
      <c r="UD110" s="45"/>
      <c r="UE110" s="45"/>
    </row>
    <row r="111" spans="1:551" x14ac:dyDescent="0.2">
      <c r="A111" t="s">
        <v>125</v>
      </c>
      <c r="B111" s="44">
        <v>10</v>
      </c>
      <c r="C111" s="44">
        <v>-10</v>
      </c>
      <c r="D111" s="45">
        <v>-1</v>
      </c>
      <c r="E111" s="48"/>
      <c r="F111" s="44"/>
      <c r="G111" s="45"/>
      <c r="H111" s="45"/>
      <c r="I111" s="45"/>
      <c r="J111" s="45">
        <f t="shared" si="25"/>
        <v>0</v>
      </c>
      <c r="K111" s="44">
        <f t="shared" si="26"/>
        <v>0</v>
      </c>
      <c r="L111" s="44">
        <f t="shared" si="27"/>
        <v>10</v>
      </c>
      <c r="M111" s="44">
        <f t="shared" si="29"/>
        <v>1.43</v>
      </c>
      <c r="N111" s="44">
        <f t="shared" si="30"/>
        <v>11.43</v>
      </c>
      <c r="O111" s="45">
        <f t="shared" si="31"/>
        <v>-11.43</v>
      </c>
      <c r="P111" s="45"/>
      <c r="Q111" s="44">
        <f t="shared" si="32"/>
        <v>1.3</v>
      </c>
      <c r="R111" s="46">
        <f t="shared" si="37"/>
        <v>11.3</v>
      </c>
      <c r="S111" s="45">
        <f t="shared" si="33"/>
        <v>-11.3</v>
      </c>
      <c r="T111" s="45"/>
      <c r="U111" s="44">
        <f t="shared" si="34"/>
        <v>0</v>
      </c>
      <c r="V111" s="44">
        <f t="shared" si="35"/>
        <v>0</v>
      </c>
      <c r="W111" s="44">
        <f t="shared" si="36"/>
        <v>11.3</v>
      </c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  <c r="IV111" s="45"/>
      <c r="IW111" s="45"/>
      <c r="IX111" s="45"/>
      <c r="IY111" s="45"/>
      <c r="IZ111" s="45"/>
      <c r="JA111" s="45"/>
      <c r="JB111" s="45"/>
      <c r="JC111" s="45"/>
      <c r="JD111" s="45"/>
      <c r="JE111" s="45"/>
      <c r="JF111" s="45"/>
      <c r="JG111" s="45"/>
      <c r="JH111" s="45"/>
      <c r="JI111" s="45"/>
      <c r="JJ111" s="45"/>
      <c r="JK111" s="45"/>
      <c r="JL111" s="45"/>
      <c r="JM111" s="45"/>
      <c r="JN111" s="45"/>
      <c r="JO111" s="45"/>
      <c r="JP111" s="45"/>
      <c r="JQ111" s="45"/>
      <c r="JR111" s="45"/>
      <c r="JS111" s="45"/>
      <c r="JT111" s="45"/>
      <c r="JU111" s="45"/>
      <c r="JV111" s="45"/>
      <c r="JW111" s="45"/>
      <c r="JX111" s="45"/>
      <c r="JY111" s="45"/>
      <c r="JZ111" s="45"/>
      <c r="KA111" s="45"/>
      <c r="KB111" s="45"/>
      <c r="KC111" s="45"/>
      <c r="KD111" s="45"/>
      <c r="KE111" s="45"/>
      <c r="KF111" s="45"/>
      <c r="KG111" s="45"/>
      <c r="KH111" s="45"/>
      <c r="KI111" s="45"/>
      <c r="KJ111" s="45"/>
      <c r="KK111" s="45"/>
      <c r="KL111" s="45"/>
      <c r="KM111" s="45"/>
      <c r="KN111" s="45"/>
      <c r="KO111" s="45"/>
      <c r="KP111" s="45"/>
      <c r="KQ111" s="45"/>
      <c r="KR111" s="45"/>
      <c r="KS111" s="45"/>
      <c r="KT111" s="45"/>
      <c r="KU111" s="45"/>
      <c r="KV111" s="45"/>
      <c r="KW111" s="45"/>
      <c r="KX111" s="45"/>
      <c r="KY111" s="45"/>
      <c r="KZ111" s="45"/>
      <c r="LA111" s="45"/>
      <c r="LB111" s="45"/>
      <c r="LC111" s="45"/>
      <c r="LD111" s="45"/>
      <c r="LE111" s="45"/>
      <c r="LF111" s="45"/>
      <c r="LG111" s="45"/>
      <c r="LH111" s="45"/>
      <c r="LI111" s="45"/>
      <c r="LJ111" s="45"/>
      <c r="LK111" s="45"/>
      <c r="LL111" s="45"/>
      <c r="LM111" s="45"/>
      <c r="LN111" s="45"/>
      <c r="LO111" s="45"/>
      <c r="LP111" s="45"/>
      <c r="LQ111" s="45"/>
      <c r="LR111" s="45"/>
      <c r="LS111" s="45"/>
      <c r="LT111" s="45"/>
      <c r="LU111" s="45"/>
      <c r="LV111" s="45"/>
      <c r="LW111" s="45"/>
      <c r="LX111" s="45"/>
      <c r="LY111" s="45"/>
      <c r="LZ111" s="45"/>
      <c r="MA111" s="45"/>
      <c r="MB111" s="45"/>
      <c r="MC111" s="45"/>
      <c r="MD111" s="45"/>
      <c r="ME111" s="45"/>
      <c r="MF111" s="45"/>
      <c r="MG111" s="45"/>
      <c r="MH111" s="45"/>
      <c r="MI111" s="45"/>
      <c r="MJ111" s="45"/>
      <c r="MK111" s="45"/>
      <c r="ML111" s="45"/>
      <c r="MM111" s="45"/>
      <c r="MN111" s="45"/>
      <c r="MO111" s="45"/>
      <c r="MP111" s="45"/>
      <c r="MQ111" s="45"/>
      <c r="MR111" s="45"/>
      <c r="MS111" s="45"/>
      <c r="MT111" s="45"/>
      <c r="MU111" s="45"/>
      <c r="MV111" s="45"/>
      <c r="MW111" s="45"/>
      <c r="MX111" s="45"/>
      <c r="MY111" s="45"/>
      <c r="MZ111" s="45"/>
      <c r="NA111" s="45"/>
      <c r="NB111" s="45"/>
      <c r="NC111" s="45"/>
      <c r="ND111" s="45"/>
      <c r="NE111" s="45"/>
      <c r="NF111" s="45"/>
      <c r="NG111" s="45"/>
      <c r="NH111" s="45"/>
      <c r="NI111" s="45"/>
      <c r="NJ111" s="45"/>
      <c r="NK111" s="45"/>
      <c r="NL111" s="45"/>
      <c r="NM111" s="45"/>
      <c r="NN111" s="45"/>
      <c r="NO111" s="45"/>
      <c r="NP111" s="45"/>
      <c r="NQ111" s="45"/>
      <c r="NR111" s="45"/>
      <c r="NS111" s="45"/>
      <c r="NT111" s="45"/>
      <c r="NU111" s="45"/>
      <c r="NV111" s="45"/>
      <c r="NW111" s="45"/>
      <c r="NX111" s="45"/>
      <c r="NY111" s="45"/>
      <c r="NZ111" s="45"/>
      <c r="OA111" s="45"/>
      <c r="OB111" s="45"/>
      <c r="OC111" s="45"/>
      <c r="OD111" s="45"/>
      <c r="OE111" s="45"/>
      <c r="OF111" s="45"/>
      <c r="OG111" s="45"/>
      <c r="OH111" s="45"/>
      <c r="OI111" s="45"/>
      <c r="OJ111" s="45"/>
      <c r="OK111" s="45"/>
      <c r="OL111" s="45"/>
      <c r="OM111" s="45"/>
      <c r="ON111" s="45"/>
      <c r="OO111" s="45"/>
      <c r="OP111" s="45"/>
      <c r="OQ111" s="45"/>
      <c r="OR111" s="45"/>
      <c r="OS111" s="45"/>
      <c r="OT111" s="45"/>
      <c r="OU111" s="45"/>
      <c r="OV111" s="45"/>
      <c r="OW111" s="45"/>
      <c r="OX111" s="45"/>
      <c r="OY111" s="45"/>
      <c r="OZ111" s="45"/>
      <c r="PA111" s="45"/>
      <c r="PB111" s="45"/>
      <c r="PC111" s="45"/>
      <c r="PD111" s="45"/>
      <c r="PE111" s="45"/>
      <c r="PF111" s="45"/>
      <c r="PG111" s="45"/>
      <c r="PH111" s="45"/>
      <c r="PI111" s="45"/>
      <c r="PJ111" s="45"/>
      <c r="PK111" s="45"/>
      <c r="PL111" s="45"/>
      <c r="PM111" s="45"/>
      <c r="PN111" s="45"/>
      <c r="PO111" s="45"/>
      <c r="PP111" s="45"/>
      <c r="PQ111" s="45"/>
      <c r="PR111" s="45"/>
      <c r="PS111" s="45"/>
      <c r="PT111" s="45"/>
      <c r="PU111" s="45"/>
      <c r="PV111" s="45"/>
      <c r="PW111" s="45"/>
      <c r="PX111" s="45"/>
      <c r="PY111" s="45"/>
      <c r="PZ111" s="45"/>
      <c r="QA111" s="45"/>
      <c r="QB111" s="45"/>
      <c r="QC111" s="45"/>
      <c r="QD111" s="45"/>
      <c r="QE111" s="45"/>
      <c r="QF111" s="45"/>
      <c r="QG111" s="45"/>
      <c r="QH111" s="45"/>
      <c r="QI111" s="45"/>
      <c r="QJ111" s="45"/>
      <c r="QK111" s="45"/>
      <c r="QL111" s="45"/>
      <c r="QM111" s="45"/>
      <c r="QN111" s="45"/>
      <c r="QO111" s="45"/>
      <c r="QP111" s="45"/>
      <c r="QQ111" s="45"/>
      <c r="QR111" s="45"/>
      <c r="QS111" s="45"/>
      <c r="QT111" s="45"/>
      <c r="QU111" s="45"/>
      <c r="QV111" s="45"/>
      <c r="QW111" s="45"/>
      <c r="QX111" s="45"/>
      <c r="QY111" s="45"/>
      <c r="QZ111" s="45"/>
      <c r="RA111" s="45"/>
      <c r="RB111" s="45"/>
      <c r="RC111" s="45"/>
      <c r="RD111" s="45"/>
      <c r="RE111" s="45"/>
      <c r="RF111" s="45"/>
      <c r="RG111" s="45"/>
      <c r="RH111" s="45"/>
      <c r="RI111" s="45"/>
      <c r="RJ111" s="45"/>
      <c r="RK111" s="45"/>
      <c r="RL111" s="45"/>
      <c r="RM111" s="45"/>
      <c r="RN111" s="45"/>
      <c r="RO111" s="45"/>
      <c r="RP111" s="45"/>
      <c r="RQ111" s="45"/>
      <c r="RR111" s="45"/>
      <c r="RS111" s="45"/>
      <c r="RT111" s="45"/>
      <c r="RU111" s="45"/>
      <c r="RV111" s="45"/>
      <c r="RW111" s="45"/>
      <c r="RX111" s="45"/>
      <c r="RY111" s="45"/>
      <c r="RZ111" s="45"/>
      <c r="SA111" s="45"/>
      <c r="SB111" s="45"/>
      <c r="SC111" s="45"/>
      <c r="SD111" s="45"/>
      <c r="SE111" s="45"/>
      <c r="SF111" s="45"/>
      <c r="SG111" s="45"/>
      <c r="SH111" s="45"/>
      <c r="SI111" s="45"/>
      <c r="SJ111" s="45"/>
      <c r="SK111" s="45"/>
      <c r="SL111" s="45"/>
      <c r="SM111" s="45"/>
      <c r="SN111" s="45"/>
      <c r="SO111" s="45"/>
      <c r="SP111" s="45"/>
      <c r="SQ111" s="45"/>
      <c r="SR111" s="45"/>
      <c r="SS111" s="45"/>
      <c r="ST111" s="45"/>
      <c r="SU111" s="45"/>
      <c r="SV111" s="45"/>
      <c r="SW111" s="45"/>
      <c r="SX111" s="45"/>
      <c r="SY111" s="45"/>
      <c r="SZ111" s="45"/>
      <c r="TA111" s="45"/>
      <c r="TB111" s="45"/>
      <c r="TC111" s="45"/>
      <c r="TD111" s="45"/>
      <c r="TE111" s="45"/>
      <c r="TF111" s="45"/>
      <c r="TG111" s="45"/>
      <c r="TH111" s="45"/>
      <c r="TI111" s="45"/>
      <c r="TJ111" s="45"/>
      <c r="TK111" s="45"/>
      <c r="TL111" s="45"/>
      <c r="TM111" s="45"/>
      <c r="TN111" s="45"/>
      <c r="TO111" s="45"/>
      <c r="TP111" s="45"/>
      <c r="TQ111" s="45"/>
      <c r="TR111" s="45"/>
      <c r="TS111" s="45"/>
      <c r="TT111" s="45"/>
      <c r="TU111" s="45"/>
      <c r="TV111" s="45"/>
      <c r="TW111" s="45"/>
      <c r="TX111" s="45"/>
      <c r="TY111" s="45"/>
      <c r="TZ111" s="45"/>
      <c r="UA111" s="45"/>
      <c r="UB111" s="45"/>
      <c r="UC111" s="45"/>
      <c r="UD111" s="45"/>
      <c r="UE111" s="45"/>
    </row>
    <row r="112" spans="1:551" x14ac:dyDescent="0.2">
      <c r="A112"/>
      <c r="B112" s="44">
        <v>22.06</v>
      </c>
      <c r="C112" s="44">
        <v>110.3</v>
      </c>
      <c r="D112" s="45">
        <v>5</v>
      </c>
      <c r="E112" s="48"/>
      <c r="F112" s="44"/>
      <c r="G112" s="45"/>
      <c r="H112" s="45"/>
      <c r="I112" s="45"/>
      <c r="J112" s="45">
        <f t="shared" si="25"/>
        <v>0</v>
      </c>
      <c r="K112" s="44">
        <f t="shared" si="26"/>
        <v>0</v>
      </c>
      <c r="L112" s="44">
        <f t="shared" si="27"/>
        <v>22.06</v>
      </c>
      <c r="M112" s="44">
        <f t="shared" si="29"/>
        <v>3.1545799999999997</v>
      </c>
      <c r="N112" s="44">
        <f t="shared" si="30"/>
        <v>25.21</v>
      </c>
      <c r="O112" s="45">
        <f t="shared" si="31"/>
        <v>126.05000000000001</v>
      </c>
      <c r="P112" s="45"/>
      <c r="Q112" s="44">
        <f t="shared" si="32"/>
        <v>2.8677999999999999</v>
      </c>
      <c r="R112" s="46">
        <f t="shared" si="37"/>
        <v>24.93</v>
      </c>
      <c r="S112" s="45">
        <f t="shared" si="33"/>
        <v>124.65</v>
      </c>
      <c r="T112" s="45"/>
      <c r="U112" s="45"/>
      <c r="V112" s="44"/>
      <c r="W112" s="44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  <c r="ID112" s="45"/>
      <c r="IE112" s="45"/>
      <c r="IF112" s="45"/>
      <c r="IG112" s="45"/>
      <c r="IH112" s="45"/>
      <c r="II112" s="45"/>
      <c r="IJ112" s="45"/>
      <c r="IK112" s="45"/>
      <c r="IL112" s="45"/>
      <c r="IM112" s="45"/>
      <c r="IN112" s="45"/>
      <c r="IO112" s="45"/>
      <c r="IP112" s="45"/>
      <c r="IQ112" s="45"/>
      <c r="IR112" s="45"/>
      <c r="IS112" s="45"/>
      <c r="IT112" s="45"/>
      <c r="IU112" s="45"/>
      <c r="IV112" s="45"/>
      <c r="IW112" s="45"/>
      <c r="IX112" s="45"/>
      <c r="IY112" s="45"/>
      <c r="IZ112" s="45"/>
      <c r="JA112" s="45"/>
      <c r="JB112" s="45"/>
      <c r="JC112" s="45"/>
      <c r="JD112" s="45"/>
      <c r="JE112" s="45"/>
      <c r="JF112" s="45"/>
      <c r="JG112" s="45"/>
      <c r="JH112" s="45"/>
      <c r="JI112" s="45"/>
      <c r="JJ112" s="45"/>
      <c r="JK112" s="45"/>
      <c r="JL112" s="45"/>
      <c r="JM112" s="45"/>
      <c r="JN112" s="45"/>
      <c r="JO112" s="45"/>
      <c r="JP112" s="45"/>
      <c r="JQ112" s="45"/>
      <c r="JR112" s="45"/>
      <c r="JS112" s="45"/>
      <c r="JT112" s="45"/>
      <c r="JU112" s="45"/>
      <c r="JV112" s="45"/>
      <c r="JW112" s="45"/>
      <c r="JX112" s="45"/>
      <c r="JY112" s="45"/>
      <c r="JZ112" s="45"/>
      <c r="KA112" s="45"/>
      <c r="KB112" s="45"/>
      <c r="KC112" s="45"/>
      <c r="KD112" s="45"/>
      <c r="KE112" s="45"/>
      <c r="KF112" s="45"/>
      <c r="KG112" s="45"/>
      <c r="KH112" s="45"/>
      <c r="KI112" s="45"/>
      <c r="KJ112" s="45"/>
      <c r="KK112" s="45"/>
      <c r="KL112" s="45"/>
      <c r="KM112" s="45"/>
      <c r="KN112" s="45"/>
      <c r="KO112" s="45"/>
      <c r="KP112" s="45"/>
      <c r="KQ112" s="45"/>
      <c r="KR112" s="45"/>
      <c r="KS112" s="45"/>
      <c r="KT112" s="45"/>
      <c r="KU112" s="45"/>
      <c r="KV112" s="45"/>
      <c r="KW112" s="45"/>
      <c r="KX112" s="45"/>
      <c r="KY112" s="45"/>
      <c r="KZ112" s="45"/>
      <c r="LA112" s="45"/>
      <c r="LB112" s="45"/>
      <c r="LC112" s="45"/>
      <c r="LD112" s="45"/>
      <c r="LE112" s="45"/>
      <c r="LF112" s="45"/>
      <c r="LG112" s="45"/>
      <c r="LH112" s="45"/>
      <c r="LI112" s="45"/>
      <c r="LJ112" s="45"/>
      <c r="LK112" s="45"/>
      <c r="LL112" s="45"/>
      <c r="LM112" s="45"/>
      <c r="LN112" s="45"/>
      <c r="LO112" s="45"/>
      <c r="LP112" s="45"/>
      <c r="LQ112" s="45"/>
      <c r="LR112" s="45"/>
      <c r="LS112" s="45"/>
      <c r="LT112" s="45"/>
      <c r="LU112" s="45"/>
      <c r="LV112" s="45"/>
      <c r="LW112" s="45"/>
      <c r="LX112" s="45"/>
      <c r="LY112" s="45"/>
      <c r="LZ112" s="45"/>
      <c r="MA112" s="45"/>
      <c r="MB112" s="45"/>
      <c r="MC112" s="45"/>
      <c r="MD112" s="45"/>
      <c r="ME112" s="45"/>
      <c r="MF112" s="45"/>
      <c r="MG112" s="45"/>
      <c r="MH112" s="45"/>
      <c r="MI112" s="45"/>
      <c r="MJ112" s="45"/>
      <c r="MK112" s="45"/>
      <c r="ML112" s="45"/>
      <c r="MM112" s="45"/>
      <c r="MN112" s="45"/>
      <c r="MO112" s="45"/>
      <c r="MP112" s="45"/>
      <c r="MQ112" s="45"/>
      <c r="MR112" s="45"/>
      <c r="MS112" s="45"/>
      <c r="MT112" s="45"/>
      <c r="MU112" s="45"/>
      <c r="MV112" s="45"/>
      <c r="MW112" s="45"/>
      <c r="MX112" s="45"/>
      <c r="MY112" s="45"/>
      <c r="MZ112" s="45"/>
      <c r="NA112" s="45"/>
      <c r="NB112" s="45"/>
      <c r="NC112" s="45"/>
      <c r="ND112" s="45"/>
      <c r="NE112" s="45"/>
      <c r="NF112" s="45"/>
      <c r="NG112" s="45"/>
      <c r="NH112" s="45"/>
      <c r="NI112" s="45"/>
      <c r="NJ112" s="45"/>
      <c r="NK112" s="45"/>
      <c r="NL112" s="45"/>
      <c r="NM112" s="45"/>
      <c r="NN112" s="45"/>
      <c r="NO112" s="45"/>
      <c r="NP112" s="45"/>
      <c r="NQ112" s="45"/>
      <c r="NR112" s="45"/>
      <c r="NS112" s="45"/>
      <c r="NT112" s="45"/>
      <c r="NU112" s="45"/>
      <c r="NV112" s="45"/>
      <c r="NW112" s="45"/>
      <c r="NX112" s="45"/>
      <c r="NY112" s="45"/>
      <c r="NZ112" s="45"/>
      <c r="OA112" s="45"/>
      <c r="OB112" s="45"/>
      <c r="OC112" s="45"/>
      <c r="OD112" s="45"/>
      <c r="OE112" s="45"/>
      <c r="OF112" s="45"/>
      <c r="OG112" s="45"/>
      <c r="OH112" s="45"/>
      <c r="OI112" s="45"/>
      <c r="OJ112" s="45"/>
      <c r="OK112" s="45"/>
      <c r="OL112" s="45"/>
      <c r="OM112" s="45"/>
      <c r="ON112" s="45"/>
      <c r="OO112" s="45"/>
      <c r="OP112" s="45"/>
      <c r="OQ112" s="45"/>
      <c r="OR112" s="45"/>
      <c r="OS112" s="45"/>
      <c r="OT112" s="45"/>
      <c r="OU112" s="45"/>
      <c r="OV112" s="45"/>
      <c r="OW112" s="45"/>
      <c r="OX112" s="45"/>
      <c r="OY112" s="45"/>
      <c r="OZ112" s="45"/>
      <c r="PA112" s="45"/>
      <c r="PB112" s="45"/>
      <c r="PC112" s="45"/>
      <c r="PD112" s="45"/>
      <c r="PE112" s="45"/>
      <c r="PF112" s="45"/>
      <c r="PG112" s="45"/>
      <c r="PH112" s="45"/>
      <c r="PI112" s="45"/>
      <c r="PJ112" s="45"/>
      <c r="PK112" s="45"/>
      <c r="PL112" s="45"/>
      <c r="PM112" s="45"/>
      <c r="PN112" s="45"/>
      <c r="PO112" s="45"/>
      <c r="PP112" s="45"/>
      <c r="PQ112" s="45"/>
      <c r="PR112" s="45"/>
      <c r="PS112" s="45"/>
      <c r="PT112" s="45"/>
      <c r="PU112" s="45"/>
      <c r="PV112" s="45"/>
      <c r="PW112" s="45"/>
      <c r="PX112" s="45"/>
      <c r="PY112" s="45"/>
      <c r="PZ112" s="45"/>
      <c r="QA112" s="45"/>
      <c r="QB112" s="45"/>
      <c r="QC112" s="45"/>
      <c r="QD112" s="45"/>
      <c r="QE112" s="45"/>
      <c r="QF112" s="45"/>
      <c r="QG112" s="45"/>
      <c r="QH112" s="45"/>
      <c r="QI112" s="45"/>
      <c r="QJ112" s="45"/>
      <c r="QK112" s="45"/>
      <c r="QL112" s="45"/>
      <c r="QM112" s="45"/>
      <c r="QN112" s="45"/>
      <c r="QO112" s="45"/>
      <c r="QP112" s="45"/>
      <c r="QQ112" s="45"/>
      <c r="QR112" s="45"/>
      <c r="QS112" s="45"/>
      <c r="QT112" s="45"/>
      <c r="QU112" s="45"/>
      <c r="QV112" s="45"/>
      <c r="QW112" s="45"/>
      <c r="QX112" s="45"/>
      <c r="QY112" s="45"/>
      <c r="QZ112" s="45"/>
      <c r="RA112" s="45"/>
      <c r="RB112" s="45"/>
      <c r="RC112" s="45"/>
      <c r="RD112" s="45"/>
      <c r="RE112" s="45"/>
      <c r="RF112" s="45"/>
      <c r="RG112" s="45"/>
      <c r="RH112" s="45"/>
      <c r="RI112" s="45"/>
      <c r="RJ112" s="45"/>
      <c r="RK112" s="45"/>
      <c r="RL112" s="45"/>
      <c r="RM112" s="45"/>
      <c r="RN112" s="45"/>
      <c r="RO112" s="45"/>
      <c r="RP112" s="45"/>
      <c r="RQ112" s="45"/>
      <c r="RR112" s="45"/>
      <c r="RS112" s="45"/>
      <c r="RT112" s="45"/>
      <c r="RU112" s="45"/>
      <c r="RV112" s="45"/>
      <c r="RW112" s="45"/>
      <c r="RX112" s="45"/>
      <c r="RY112" s="45"/>
      <c r="RZ112" s="45"/>
      <c r="SA112" s="45"/>
      <c r="SB112" s="45"/>
      <c r="SC112" s="45"/>
      <c r="SD112" s="45"/>
      <c r="SE112" s="45"/>
      <c r="SF112" s="45"/>
      <c r="SG112" s="45"/>
      <c r="SH112" s="45"/>
      <c r="SI112" s="45"/>
      <c r="SJ112" s="45"/>
      <c r="SK112" s="45"/>
      <c r="SL112" s="45"/>
      <c r="SM112" s="45"/>
      <c r="SN112" s="45"/>
      <c r="SO112" s="45"/>
      <c r="SP112" s="45"/>
      <c r="SQ112" s="45"/>
      <c r="SR112" s="45"/>
      <c r="SS112" s="45"/>
      <c r="ST112" s="45"/>
      <c r="SU112" s="45"/>
      <c r="SV112" s="45"/>
      <c r="SW112" s="45"/>
      <c r="SX112" s="45"/>
      <c r="SY112" s="45"/>
      <c r="SZ112" s="45"/>
      <c r="TA112" s="45"/>
      <c r="TB112" s="45"/>
      <c r="TC112" s="45"/>
      <c r="TD112" s="45"/>
      <c r="TE112" s="45"/>
      <c r="TF112" s="45"/>
      <c r="TG112" s="45"/>
      <c r="TH112" s="45"/>
      <c r="TI112" s="45"/>
      <c r="TJ112" s="45"/>
      <c r="TK112" s="45"/>
      <c r="TL112" s="45"/>
      <c r="TM112" s="45"/>
      <c r="TN112" s="45"/>
      <c r="TO112" s="45"/>
      <c r="TP112" s="45"/>
      <c r="TQ112" s="45"/>
      <c r="TR112" s="45"/>
      <c r="TS112" s="45"/>
      <c r="TT112" s="45"/>
      <c r="TU112" s="45"/>
      <c r="TV112" s="45"/>
      <c r="TW112" s="45"/>
      <c r="TX112" s="45"/>
      <c r="TY112" s="45"/>
      <c r="TZ112" s="45"/>
      <c r="UA112" s="45"/>
      <c r="UB112" s="45"/>
      <c r="UC112" s="45"/>
      <c r="UD112" s="45"/>
      <c r="UE112" s="45"/>
    </row>
    <row r="113" spans="1:551" x14ac:dyDescent="0.2">
      <c r="A113" t="s">
        <v>126</v>
      </c>
      <c r="B113" s="44"/>
      <c r="C113" s="44">
        <f>SUM(C34:C112)</f>
        <v>1421498.5000000005</v>
      </c>
      <c r="D113" s="45"/>
      <c r="E113" s="45"/>
      <c r="F113" s="44"/>
      <c r="G113" s="45"/>
      <c r="H113" s="45"/>
      <c r="I113" s="45"/>
      <c r="J113" s="45"/>
      <c r="K113" s="45"/>
      <c r="L113" s="45"/>
      <c r="M113" s="44"/>
      <c r="N113" s="44"/>
      <c r="O113" s="45">
        <f>SUM(O34:O112)</f>
        <v>1597342.6919211997</v>
      </c>
      <c r="P113" s="45"/>
      <c r="Q113" s="45"/>
      <c r="R113" s="46"/>
      <c r="S113" s="45">
        <f>SUM(S34:S112)</f>
        <v>1583538.7899726545</v>
      </c>
      <c r="T113" s="45"/>
      <c r="U113" s="45"/>
      <c r="V113" s="44"/>
      <c r="W113" s="44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  <c r="ID113" s="45"/>
      <c r="IE113" s="45"/>
      <c r="IF113" s="45"/>
      <c r="IG113" s="45"/>
      <c r="IH113" s="45"/>
      <c r="II113" s="45"/>
      <c r="IJ113" s="45"/>
      <c r="IK113" s="45"/>
      <c r="IL113" s="45"/>
      <c r="IM113" s="45"/>
      <c r="IN113" s="45"/>
      <c r="IO113" s="45"/>
      <c r="IP113" s="45"/>
      <c r="IQ113" s="45"/>
      <c r="IR113" s="45"/>
      <c r="IS113" s="45"/>
      <c r="IT113" s="45"/>
      <c r="IU113" s="45"/>
      <c r="IV113" s="45"/>
      <c r="IW113" s="45"/>
      <c r="IX113" s="45"/>
      <c r="IY113" s="45"/>
      <c r="IZ113" s="45"/>
      <c r="JA113" s="45"/>
      <c r="JB113" s="45"/>
      <c r="JC113" s="45"/>
      <c r="JD113" s="45"/>
      <c r="JE113" s="45"/>
      <c r="JF113" s="45"/>
      <c r="JG113" s="45"/>
      <c r="JH113" s="45"/>
      <c r="JI113" s="45"/>
      <c r="JJ113" s="45"/>
      <c r="JK113" s="45"/>
      <c r="JL113" s="45"/>
      <c r="JM113" s="45"/>
      <c r="JN113" s="45"/>
      <c r="JO113" s="45"/>
      <c r="JP113" s="45"/>
      <c r="JQ113" s="45"/>
      <c r="JR113" s="45"/>
      <c r="JS113" s="45"/>
      <c r="JT113" s="45"/>
      <c r="JU113" s="45"/>
      <c r="JV113" s="45"/>
      <c r="JW113" s="45"/>
      <c r="JX113" s="45"/>
      <c r="JY113" s="45"/>
      <c r="JZ113" s="45"/>
      <c r="KA113" s="45"/>
      <c r="KB113" s="45"/>
      <c r="KC113" s="45"/>
      <c r="KD113" s="45"/>
      <c r="KE113" s="45"/>
      <c r="KF113" s="45"/>
      <c r="KG113" s="45"/>
      <c r="KH113" s="45"/>
      <c r="KI113" s="45"/>
      <c r="KJ113" s="45"/>
      <c r="KK113" s="45"/>
      <c r="KL113" s="45"/>
      <c r="KM113" s="45"/>
      <c r="KN113" s="45"/>
      <c r="KO113" s="45"/>
      <c r="KP113" s="45"/>
      <c r="KQ113" s="45"/>
      <c r="KR113" s="45"/>
      <c r="KS113" s="45"/>
      <c r="KT113" s="45"/>
      <c r="KU113" s="45"/>
      <c r="KV113" s="45"/>
      <c r="KW113" s="45"/>
      <c r="KX113" s="45"/>
      <c r="KY113" s="45"/>
      <c r="KZ113" s="45"/>
      <c r="LA113" s="45"/>
      <c r="LB113" s="45"/>
      <c r="LC113" s="45"/>
      <c r="LD113" s="45"/>
      <c r="LE113" s="45"/>
      <c r="LF113" s="45"/>
      <c r="LG113" s="45"/>
      <c r="LH113" s="45"/>
      <c r="LI113" s="45"/>
      <c r="LJ113" s="45"/>
      <c r="LK113" s="45"/>
      <c r="LL113" s="45"/>
      <c r="LM113" s="45"/>
      <c r="LN113" s="45"/>
      <c r="LO113" s="45"/>
      <c r="LP113" s="45"/>
      <c r="LQ113" s="45"/>
      <c r="LR113" s="45"/>
      <c r="LS113" s="45"/>
      <c r="LT113" s="45"/>
      <c r="LU113" s="45"/>
      <c r="LV113" s="45"/>
      <c r="LW113" s="45"/>
      <c r="LX113" s="45"/>
      <c r="LY113" s="45"/>
      <c r="LZ113" s="45"/>
      <c r="MA113" s="45"/>
      <c r="MB113" s="45"/>
      <c r="MC113" s="45"/>
      <c r="MD113" s="45"/>
      <c r="ME113" s="45"/>
      <c r="MF113" s="45"/>
      <c r="MG113" s="45"/>
      <c r="MH113" s="45"/>
      <c r="MI113" s="45"/>
      <c r="MJ113" s="45"/>
      <c r="MK113" s="45"/>
      <c r="ML113" s="45"/>
      <c r="MM113" s="45"/>
      <c r="MN113" s="45"/>
      <c r="MO113" s="45"/>
      <c r="MP113" s="45"/>
      <c r="MQ113" s="45"/>
      <c r="MR113" s="45"/>
      <c r="MS113" s="45"/>
      <c r="MT113" s="45"/>
      <c r="MU113" s="45"/>
      <c r="MV113" s="45"/>
      <c r="MW113" s="45"/>
      <c r="MX113" s="45"/>
      <c r="MY113" s="45"/>
      <c r="MZ113" s="45"/>
      <c r="NA113" s="45"/>
      <c r="NB113" s="45"/>
      <c r="NC113" s="45"/>
      <c r="ND113" s="45"/>
      <c r="NE113" s="45"/>
      <c r="NF113" s="45"/>
      <c r="NG113" s="45"/>
      <c r="NH113" s="45"/>
      <c r="NI113" s="45"/>
      <c r="NJ113" s="45"/>
      <c r="NK113" s="45"/>
      <c r="NL113" s="45"/>
      <c r="NM113" s="45"/>
      <c r="NN113" s="45"/>
      <c r="NO113" s="45"/>
      <c r="NP113" s="45"/>
      <c r="NQ113" s="45"/>
      <c r="NR113" s="45"/>
      <c r="NS113" s="45"/>
      <c r="NT113" s="45"/>
      <c r="NU113" s="45"/>
      <c r="NV113" s="45"/>
      <c r="NW113" s="45"/>
      <c r="NX113" s="45"/>
      <c r="NY113" s="45"/>
      <c r="NZ113" s="45"/>
      <c r="OA113" s="45"/>
      <c r="OB113" s="45"/>
      <c r="OC113" s="45"/>
      <c r="OD113" s="45"/>
      <c r="OE113" s="45"/>
      <c r="OF113" s="45"/>
      <c r="OG113" s="45"/>
      <c r="OH113" s="45"/>
      <c r="OI113" s="45"/>
      <c r="OJ113" s="45"/>
      <c r="OK113" s="45"/>
      <c r="OL113" s="45"/>
      <c r="OM113" s="45"/>
      <c r="ON113" s="45"/>
      <c r="OO113" s="45"/>
      <c r="OP113" s="45"/>
      <c r="OQ113" s="45"/>
      <c r="OR113" s="45"/>
      <c r="OS113" s="45"/>
      <c r="OT113" s="45"/>
      <c r="OU113" s="45"/>
      <c r="OV113" s="45"/>
      <c r="OW113" s="45"/>
      <c r="OX113" s="45"/>
      <c r="OY113" s="45"/>
      <c r="OZ113" s="45"/>
      <c r="PA113" s="45"/>
      <c r="PB113" s="45"/>
      <c r="PC113" s="45"/>
      <c r="PD113" s="45"/>
      <c r="PE113" s="45"/>
      <c r="PF113" s="45"/>
      <c r="PG113" s="45"/>
      <c r="PH113" s="45"/>
      <c r="PI113" s="45"/>
      <c r="PJ113" s="45"/>
      <c r="PK113" s="45"/>
      <c r="PL113" s="45"/>
      <c r="PM113" s="45"/>
      <c r="PN113" s="45"/>
      <c r="PO113" s="45"/>
      <c r="PP113" s="45"/>
      <c r="PQ113" s="45"/>
      <c r="PR113" s="45"/>
      <c r="PS113" s="45"/>
      <c r="PT113" s="45"/>
      <c r="PU113" s="45"/>
      <c r="PV113" s="45"/>
      <c r="PW113" s="45"/>
      <c r="PX113" s="45"/>
      <c r="PY113" s="45"/>
      <c r="PZ113" s="45"/>
      <c r="QA113" s="45"/>
      <c r="QB113" s="45"/>
      <c r="QC113" s="45"/>
      <c r="QD113" s="45"/>
      <c r="QE113" s="45"/>
      <c r="QF113" s="45"/>
      <c r="QG113" s="45"/>
      <c r="QH113" s="45"/>
      <c r="QI113" s="45"/>
      <c r="QJ113" s="45"/>
      <c r="QK113" s="45"/>
      <c r="QL113" s="45"/>
      <c r="QM113" s="45"/>
      <c r="QN113" s="45"/>
      <c r="QO113" s="45"/>
      <c r="QP113" s="45"/>
      <c r="QQ113" s="45"/>
      <c r="QR113" s="45"/>
      <c r="QS113" s="45"/>
      <c r="QT113" s="45"/>
      <c r="QU113" s="45"/>
      <c r="QV113" s="45"/>
      <c r="QW113" s="45"/>
      <c r="QX113" s="45"/>
      <c r="QY113" s="45"/>
      <c r="QZ113" s="45"/>
      <c r="RA113" s="45"/>
      <c r="RB113" s="45"/>
      <c r="RC113" s="45"/>
      <c r="RD113" s="45"/>
      <c r="RE113" s="45"/>
      <c r="RF113" s="45"/>
      <c r="RG113" s="45"/>
      <c r="RH113" s="45"/>
      <c r="RI113" s="45"/>
      <c r="RJ113" s="45"/>
      <c r="RK113" s="45"/>
      <c r="RL113" s="45"/>
      <c r="RM113" s="45"/>
      <c r="RN113" s="45"/>
      <c r="RO113" s="45"/>
      <c r="RP113" s="45"/>
      <c r="RQ113" s="45"/>
      <c r="RR113" s="45"/>
      <c r="RS113" s="45"/>
      <c r="RT113" s="45"/>
      <c r="RU113" s="45"/>
      <c r="RV113" s="45"/>
      <c r="RW113" s="45"/>
      <c r="RX113" s="45"/>
      <c r="RY113" s="45"/>
      <c r="RZ113" s="45"/>
      <c r="SA113" s="45"/>
      <c r="SB113" s="45"/>
      <c r="SC113" s="45"/>
      <c r="SD113" s="45"/>
      <c r="SE113" s="45"/>
      <c r="SF113" s="45"/>
      <c r="SG113" s="45"/>
      <c r="SH113" s="45"/>
      <c r="SI113" s="45"/>
      <c r="SJ113" s="45"/>
      <c r="SK113" s="45"/>
      <c r="SL113" s="45"/>
      <c r="SM113" s="45"/>
      <c r="SN113" s="45"/>
      <c r="SO113" s="45"/>
      <c r="SP113" s="45"/>
      <c r="SQ113" s="45"/>
      <c r="SR113" s="45"/>
      <c r="SS113" s="45"/>
      <c r="ST113" s="45"/>
      <c r="SU113" s="45"/>
      <c r="SV113" s="45"/>
      <c r="SW113" s="45"/>
      <c r="SX113" s="45"/>
      <c r="SY113" s="45"/>
      <c r="SZ113" s="45"/>
      <c r="TA113" s="45"/>
      <c r="TB113" s="45"/>
      <c r="TC113" s="45"/>
      <c r="TD113" s="45"/>
      <c r="TE113" s="45"/>
      <c r="TF113" s="45"/>
      <c r="TG113" s="45"/>
      <c r="TH113" s="45"/>
      <c r="TI113" s="45"/>
      <c r="TJ113" s="45"/>
      <c r="TK113" s="45"/>
      <c r="TL113" s="45"/>
      <c r="TM113" s="45"/>
      <c r="TN113" s="45"/>
      <c r="TO113" s="45"/>
      <c r="TP113" s="45"/>
      <c r="TQ113" s="45"/>
      <c r="TR113" s="45"/>
      <c r="TS113" s="45"/>
      <c r="TT113" s="45"/>
      <c r="TU113" s="45"/>
      <c r="TV113" s="45"/>
      <c r="TW113" s="45"/>
      <c r="TX113" s="45"/>
      <c r="TY113" s="45"/>
      <c r="TZ113" s="45"/>
      <c r="UA113" s="45"/>
      <c r="UB113" s="45"/>
      <c r="UC113" s="45"/>
      <c r="UD113" s="45"/>
      <c r="UE113" s="45"/>
    </row>
    <row r="114" spans="1:551" x14ac:dyDescent="0.2">
      <c r="A114"/>
      <c r="B114" s="44"/>
      <c r="C114" s="44"/>
      <c r="D114" s="45"/>
      <c r="E114" s="45"/>
      <c r="F114" s="44"/>
      <c r="G114" s="45"/>
      <c r="H114" s="45"/>
      <c r="I114" s="45"/>
      <c r="J114" s="45"/>
      <c r="K114" s="45"/>
      <c r="L114" s="45"/>
      <c r="M114" s="44"/>
      <c r="N114" s="44"/>
      <c r="O114" s="45">
        <f>+O113-C113</f>
        <v>175844.19192119921</v>
      </c>
      <c r="P114" s="45"/>
      <c r="Q114" s="45"/>
      <c r="R114" s="46"/>
      <c r="S114" s="45">
        <f>+S113-C113</f>
        <v>162040.28997265408</v>
      </c>
      <c r="T114" s="45"/>
      <c r="U114" s="45"/>
      <c r="V114" s="44"/>
      <c r="W114" s="44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  <c r="IV114" s="45"/>
      <c r="IW114" s="45"/>
      <c r="IX114" s="45"/>
      <c r="IY114" s="45"/>
      <c r="IZ114" s="45"/>
      <c r="JA114" s="45"/>
      <c r="JB114" s="45"/>
      <c r="JC114" s="45"/>
      <c r="JD114" s="45"/>
      <c r="JE114" s="45"/>
      <c r="JF114" s="45"/>
      <c r="JG114" s="45"/>
      <c r="JH114" s="45"/>
      <c r="JI114" s="45"/>
      <c r="JJ114" s="45"/>
      <c r="JK114" s="45"/>
      <c r="JL114" s="45"/>
      <c r="JM114" s="45"/>
      <c r="JN114" s="45"/>
      <c r="JO114" s="45"/>
      <c r="JP114" s="45"/>
      <c r="JQ114" s="45"/>
      <c r="JR114" s="45"/>
      <c r="JS114" s="45"/>
      <c r="JT114" s="45"/>
      <c r="JU114" s="45"/>
      <c r="JV114" s="45"/>
      <c r="JW114" s="45"/>
      <c r="JX114" s="45"/>
      <c r="JY114" s="45"/>
      <c r="JZ114" s="45"/>
      <c r="KA114" s="45"/>
      <c r="KB114" s="45"/>
      <c r="KC114" s="45"/>
      <c r="KD114" s="45"/>
      <c r="KE114" s="45"/>
      <c r="KF114" s="45"/>
      <c r="KG114" s="45"/>
      <c r="KH114" s="45"/>
      <c r="KI114" s="45"/>
      <c r="KJ114" s="45"/>
      <c r="KK114" s="45"/>
      <c r="KL114" s="45"/>
      <c r="KM114" s="45"/>
      <c r="KN114" s="45"/>
      <c r="KO114" s="45"/>
      <c r="KP114" s="45"/>
      <c r="KQ114" s="45"/>
      <c r="KR114" s="45"/>
      <c r="KS114" s="45"/>
      <c r="KT114" s="45"/>
      <c r="KU114" s="45"/>
      <c r="KV114" s="45"/>
      <c r="KW114" s="45"/>
      <c r="KX114" s="45"/>
      <c r="KY114" s="45"/>
      <c r="KZ114" s="45"/>
      <c r="LA114" s="45"/>
      <c r="LB114" s="45"/>
      <c r="LC114" s="45"/>
      <c r="LD114" s="45"/>
      <c r="LE114" s="45"/>
      <c r="LF114" s="45"/>
      <c r="LG114" s="45"/>
      <c r="LH114" s="45"/>
      <c r="LI114" s="45"/>
      <c r="LJ114" s="45"/>
      <c r="LK114" s="45"/>
      <c r="LL114" s="45"/>
      <c r="LM114" s="45"/>
      <c r="LN114" s="45"/>
      <c r="LO114" s="45"/>
      <c r="LP114" s="45"/>
      <c r="LQ114" s="45"/>
      <c r="LR114" s="45"/>
      <c r="LS114" s="45"/>
      <c r="LT114" s="45"/>
      <c r="LU114" s="45"/>
      <c r="LV114" s="45"/>
      <c r="LW114" s="45"/>
      <c r="LX114" s="45"/>
      <c r="LY114" s="45"/>
      <c r="LZ114" s="45"/>
      <c r="MA114" s="45"/>
      <c r="MB114" s="45"/>
      <c r="MC114" s="45"/>
      <c r="MD114" s="45"/>
      <c r="ME114" s="45"/>
      <c r="MF114" s="45"/>
      <c r="MG114" s="45"/>
      <c r="MH114" s="45"/>
      <c r="MI114" s="45"/>
      <c r="MJ114" s="45"/>
      <c r="MK114" s="45"/>
      <c r="ML114" s="45"/>
      <c r="MM114" s="45"/>
      <c r="MN114" s="45"/>
      <c r="MO114" s="45"/>
      <c r="MP114" s="45"/>
      <c r="MQ114" s="45"/>
      <c r="MR114" s="45"/>
      <c r="MS114" s="45"/>
      <c r="MT114" s="45"/>
      <c r="MU114" s="45"/>
      <c r="MV114" s="45"/>
      <c r="MW114" s="45"/>
      <c r="MX114" s="45"/>
      <c r="MY114" s="45"/>
      <c r="MZ114" s="45"/>
      <c r="NA114" s="45"/>
      <c r="NB114" s="45"/>
      <c r="NC114" s="45"/>
      <c r="ND114" s="45"/>
      <c r="NE114" s="45"/>
      <c r="NF114" s="45"/>
      <c r="NG114" s="45"/>
      <c r="NH114" s="45"/>
      <c r="NI114" s="45"/>
      <c r="NJ114" s="45"/>
      <c r="NK114" s="45"/>
      <c r="NL114" s="45"/>
      <c r="NM114" s="45"/>
      <c r="NN114" s="45"/>
      <c r="NO114" s="45"/>
      <c r="NP114" s="45"/>
      <c r="NQ114" s="45"/>
      <c r="NR114" s="45"/>
      <c r="NS114" s="45"/>
      <c r="NT114" s="45"/>
      <c r="NU114" s="45"/>
      <c r="NV114" s="45"/>
      <c r="NW114" s="45"/>
      <c r="NX114" s="45"/>
      <c r="NY114" s="45"/>
      <c r="NZ114" s="45"/>
      <c r="OA114" s="45"/>
      <c r="OB114" s="45"/>
      <c r="OC114" s="45"/>
      <c r="OD114" s="45"/>
      <c r="OE114" s="45"/>
      <c r="OF114" s="45"/>
      <c r="OG114" s="45"/>
      <c r="OH114" s="45"/>
      <c r="OI114" s="45"/>
      <c r="OJ114" s="45"/>
      <c r="OK114" s="45"/>
      <c r="OL114" s="45"/>
      <c r="OM114" s="45"/>
      <c r="ON114" s="45"/>
      <c r="OO114" s="45"/>
      <c r="OP114" s="45"/>
      <c r="OQ114" s="45"/>
      <c r="OR114" s="45"/>
      <c r="OS114" s="45"/>
      <c r="OT114" s="45"/>
      <c r="OU114" s="45"/>
      <c r="OV114" s="45"/>
      <c r="OW114" s="45"/>
      <c r="OX114" s="45"/>
      <c r="OY114" s="45"/>
      <c r="OZ114" s="45"/>
      <c r="PA114" s="45"/>
      <c r="PB114" s="45"/>
      <c r="PC114" s="45"/>
      <c r="PD114" s="45"/>
      <c r="PE114" s="45"/>
      <c r="PF114" s="45"/>
      <c r="PG114" s="45"/>
      <c r="PH114" s="45"/>
      <c r="PI114" s="45"/>
      <c r="PJ114" s="45"/>
      <c r="PK114" s="45"/>
      <c r="PL114" s="45"/>
      <c r="PM114" s="45"/>
      <c r="PN114" s="45"/>
      <c r="PO114" s="45"/>
      <c r="PP114" s="45"/>
      <c r="PQ114" s="45"/>
      <c r="PR114" s="45"/>
      <c r="PS114" s="45"/>
      <c r="PT114" s="45"/>
      <c r="PU114" s="45"/>
      <c r="PV114" s="45"/>
      <c r="PW114" s="45"/>
      <c r="PX114" s="45"/>
      <c r="PY114" s="45"/>
      <c r="PZ114" s="45"/>
      <c r="QA114" s="45"/>
      <c r="QB114" s="45"/>
      <c r="QC114" s="45"/>
      <c r="QD114" s="45"/>
      <c r="QE114" s="45"/>
      <c r="QF114" s="45"/>
      <c r="QG114" s="45"/>
      <c r="QH114" s="45"/>
      <c r="QI114" s="45"/>
      <c r="QJ114" s="45"/>
      <c r="QK114" s="45"/>
      <c r="QL114" s="45"/>
      <c r="QM114" s="45"/>
      <c r="QN114" s="45"/>
      <c r="QO114" s="45"/>
      <c r="QP114" s="45"/>
      <c r="QQ114" s="45"/>
      <c r="QR114" s="45"/>
      <c r="QS114" s="45"/>
      <c r="QT114" s="45"/>
      <c r="QU114" s="45"/>
      <c r="QV114" s="45"/>
      <c r="QW114" s="45"/>
      <c r="QX114" s="45"/>
      <c r="QY114" s="45"/>
      <c r="QZ114" s="45"/>
      <c r="RA114" s="45"/>
      <c r="RB114" s="45"/>
      <c r="RC114" s="45"/>
      <c r="RD114" s="45"/>
      <c r="RE114" s="45"/>
      <c r="RF114" s="45"/>
      <c r="RG114" s="45"/>
      <c r="RH114" s="45"/>
      <c r="RI114" s="45"/>
      <c r="RJ114" s="45"/>
      <c r="RK114" s="45"/>
      <c r="RL114" s="45"/>
      <c r="RM114" s="45"/>
      <c r="RN114" s="45"/>
      <c r="RO114" s="45"/>
      <c r="RP114" s="45"/>
      <c r="RQ114" s="45"/>
      <c r="RR114" s="45"/>
      <c r="RS114" s="45"/>
      <c r="RT114" s="45"/>
      <c r="RU114" s="45"/>
      <c r="RV114" s="45"/>
      <c r="RW114" s="45"/>
      <c r="RX114" s="45"/>
      <c r="RY114" s="45"/>
      <c r="RZ114" s="45"/>
      <c r="SA114" s="45"/>
      <c r="SB114" s="45"/>
      <c r="SC114" s="45"/>
      <c r="SD114" s="45"/>
      <c r="SE114" s="45"/>
      <c r="SF114" s="45"/>
      <c r="SG114" s="45"/>
      <c r="SH114" s="45"/>
      <c r="SI114" s="45"/>
      <c r="SJ114" s="45"/>
      <c r="SK114" s="45"/>
      <c r="SL114" s="45"/>
      <c r="SM114" s="45"/>
      <c r="SN114" s="45"/>
      <c r="SO114" s="45"/>
      <c r="SP114" s="45"/>
      <c r="SQ114" s="45"/>
      <c r="SR114" s="45"/>
      <c r="SS114" s="45"/>
      <c r="ST114" s="45"/>
      <c r="SU114" s="45"/>
      <c r="SV114" s="45"/>
      <c r="SW114" s="45"/>
      <c r="SX114" s="45"/>
      <c r="SY114" s="45"/>
      <c r="SZ114" s="45"/>
      <c r="TA114" s="45"/>
      <c r="TB114" s="45"/>
      <c r="TC114" s="45"/>
      <c r="TD114" s="45"/>
      <c r="TE114" s="45"/>
      <c r="TF114" s="45"/>
      <c r="TG114" s="45"/>
      <c r="TH114" s="45"/>
      <c r="TI114" s="45"/>
      <c r="TJ114" s="45"/>
      <c r="TK114" s="45"/>
      <c r="TL114" s="45"/>
      <c r="TM114" s="45"/>
      <c r="TN114" s="45"/>
      <c r="TO114" s="45"/>
      <c r="TP114" s="45"/>
      <c r="TQ114" s="45"/>
      <c r="TR114" s="45"/>
      <c r="TS114" s="45"/>
      <c r="TT114" s="45"/>
      <c r="TU114" s="45"/>
      <c r="TV114" s="45"/>
      <c r="TW114" s="45"/>
      <c r="TX114" s="45"/>
      <c r="TY114" s="45"/>
      <c r="TZ114" s="45"/>
      <c r="UA114" s="45"/>
      <c r="UB114" s="45"/>
      <c r="UC114" s="45"/>
      <c r="UD114" s="45"/>
      <c r="UE114" s="45"/>
    </row>
    <row r="115" spans="1:551" x14ac:dyDescent="0.2">
      <c r="A115" t="s">
        <v>127</v>
      </c>
      <c r="B115" s="44"/>
      <c r="C115" s="44"/>
      <c r="D115" s="45"/>
      <c r="E115" s="45"/>
      <c r="F115" s="44"/>
      <c r="G115" s="45"/>
      <c r="H115" s="45"/>
      <c r="I115" s="45"/>
      <c r="J115" s="45"/>
      <c r="K115" s="45"/>
      <c r="L115" s="45"/>
      <c r="M115" s="44"/>
      <c r="N115" s="44"/>
      <c r="O115" s="45"/>
      <c r="P115" s="45"/>
      <c r="Q115" s="45"/>
      <c r="R115" s="46"/>
      <c r="S115" s="45"/>
      <c r="T115" s="45"/>
      <c r="U115" s="45"/>
      <c r="V115" s="44"/>
      <c r="W115" s="44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  <c r="IV115" s="45"/>
      <c r="IW115" s="45"/>
      <c r="IX115" s="45"/>
      <c r="IY115" s="45"/>
      <c r="IZ115" s="45"/>
      <c r="JA115" s="45"/>
      <c r="JB115" s="45"/>
      <c r="JC115" s="45"/>
      <c r="JD115" s="45"/>
      <c r="JE115" s="45"/>
      <c r="JF115" s="45"/>
      <c r="JG115" s="45"/>
      <c r="JH115" s="45"/>
      <c r="JI115" s="45"/>
      <c r="JJ115" s="45"/>
      <c r="JK115" s="45"/>
      <c r="JL115" s="45"/>
      <c r="JM115" s="45"/>
      <c r="JN115" s="45"/>
      <c r="JO115" s="45"/>
      <c r="JP115" s="45"/>
      <c r="JQ115" s="45"/>
      <c r="JR115" s="45"/>
      <c r="JS115" s="45"/>
      <c r="JT115" s="45"/>
      <c r="JU115" s="45"/>
      <c r="JV115" s="45"/>
      <c r="JW115" s="45"/>
      <c r="JX115" s="45"/>
      <c r="JY115" s="45"/>
      <c r="JZ115" s="45"/>
      <c r="KA115" s="45"/>
      <c r="KB115" s="45"/>
      <c r="KC115" s="45"/>
      <c r="KD115" s="45"/>
      <c r="KE115" s="45"/>
      <c r="KF115" s="45"/>
      <c r="KG115" s="45"/>
      <c r="KH115" s="45"/>
      <c r="KI115" s="45"/>
      <c r="KJ115" s="45"/>
      <c r="KK115" s="45"/>
      <c r="KL115" s="45"/>
      <c r="KM115" s="45"/>
      <c r="KN115" s="45"/>
      <c r="KO115" s="45"/>
      <c r="KP115" s="45"/>
      <c r="KQ115" s="45"/>
      <c r="KR115" s="45"/>
      <c r="KS115" s="45"/>
      <c r="KT115" s="45"/>
      <c r="KU115" s="45"/>
      <c r="KV115" s="45"/>
      <c r="KW115" s="45"/>
      <c r="KX115" s="45"/>
      <c r="KY115" s="45"/>
      <c r="KZ115" s="45"/>
      <c r="LA115" s="45"/>
      <c r="LB115" s="45"/>
      <c r="LC115" s="45"/>
      <c r="LD115" s="45"/>
      <c r="LE115" s="45"/>
      <c r="LF115" s="45"/>
      <c r="LG115" s="45"/>
      <c r="LH115" s="45"/>
      <c r="LI115" s="45"/>
      <c r="LJ115" s="45"/>
      <c r="LK115" s="45"/>
      <c r="LL115" s="45"/>
      <c r="LM115" s="45"/>
      <c r="LN115" s="45"/>
      <c r="LO115" s="45"/>
      <c r="LP115" s="45"/>
      <c r="LQ115" s="45"/>
      <c r="LR115" s="45"/>
      <c r="LS115" s="45"/>
      <c r="LT115" s="45"/>
      <c r="LU115" s="45"/>
      <c r="LV115" s="45"/>
      <c r="LW115" s="45"/>
      <c r="LX115" s="45"/>
      <c r="LY115" s="45"/>
      <c r="LZ115" s="45"/>
      <c r="MA115" s="45"/>
      <c r="MB115" s="45"/>
      <c r="MC115" s="45"/>
      <c r="MD115" s="45"/>
      <c r="ME115" s="45"/>
      <c r="MF115" s="45"/>
      <c r="MG115" s="45"/>
      <c r="MH115" s="45"/>
      <c r="MI115" s="45"/>
      <c r="MJ115" s="45"/>
      <c r="MK115" s="45"/>
      <c r="ML115" s="45"/>
      <c r="MM115" s="45"/>
      <c r="MN115" s="45"/>
      <c r="MO115" s="45"/>
      <c r="MP115" s="45"/>
      <c r="MQ115" s="45"/>
      <c r="MR115" s="45"/>
      <c r="MS115" s="45"/>
      <c r="MT115" s="45"/>
      <c r="MU115" s="45"/>
      <c r="MV115" s="45"/>
      <c r="MW115" s="45"/>
      <c r="MX115" s="45"/>
      <c r="MY115" s="45"/>
      <c r="MZ115" s="45"/>
      <c r="NA115" s="45"/>
      <c r="NB115" s="45"/>
      <c r="NC115" s="45"/>
      <c r="ND115" s="45"/>
      <c r="NE115" s="45"/>
      <c r="NF115" s="45"/>
      <c r="NG115" s="45"/>
      <c r="NH115" s="45"/>
      <c r="NI115" s="45"/>
      <c r="NJ115" s="45"/>
      <c r="NK115" s="45"/>
      <c r="NL115" s="45"/>
      <c r="NM115" s="45"/>
      <c r="NN115" s="45"/>
      <c r="NO115" s="45"/>
      <c r="NP115" s="45"/>
      <c r="NQ115" s="45"/>
      <c r="NR115" s="45"/>
      <c r="NS115" s="45"/>
      <c r="NT115" s="45"/>
      <c r="NU115" s="45"/>
      <c r="NV115" s="45"/>
      <c r="NW115" s="45"/>
      <c r="NX115" s="45"/>
      <c r="NY115" s="45"/>
      <c r="NZ115" s="45"/>
      <c r="OA115" s="45"/>
      <c r="OB115" s="45"/>
      <c r="OC115" s="45"/>
      <c r="OD115" s="45"/>
      <c r="OE115" s="45"/>
      <c r="OF115" s="45"/>
      <c r="OG115" s="45"/>
      <c r="OH115" s="45"/>
      <c r="OI115" s="45"/>
      <c r="OJ115" s="45"/>
      <c r="OK115" s="45"/>
      <c r="OL115" s="45"/>
      <c r="OM115" s="45"/>
      <c r="ON115" s="45"/>
      <c r="OO115" s="45"/>
      <c r="OP115" s="45"/>
      <c r="OQ115" s="45"/>
      <c r="OR115" s="45"/>
      <c r="OS115" s="45"/>
      <c r="OT115" s="45"/>
      <c r="OU115" s="45"/>
      <c r="OV115" s="45"/>
      <c r="OW115" s="45"/>
      <c r="OX115" s="45"/>
      <c r="OY115" s="45"/>
      <c r="OZ115" s="45"/>
      <c r="PA115" s="45"/>
      <c r="PB115" s="45"/>
      <c r="PC115" s="45"/>
      <c r="PD115" s="45"/>
      <c r="PE115" s="45"/>
      <c r="PF115" s="45"/>
      <c r="PG115" s="45"/>
      <c r="PH115" s="45"/>
      <c r="PI115" s="45"/>
      <c r="PJ115" s="45"/>
      <c r="PK115" s="45"/>
      <c r="PL115" s="45"/>
      <c r="PM115" s="45"/>
      <c r="PN115" s="45"/>
      <c r="PO115" s="45"/>
      <c r="PP115" s="45"/>
      <c r="PQ115" s="45"/>
      <c r="PR115" s="45"/>
      <c r="PS115" s="45"/>
      <c r="PT115" s="45"/>
      <c r="PU115" s="45"/>
      <c r="PV115" s="45"/>
      <c r="PW115" s="45"/>
      <c r="PX115" s="45"/>
      <c r="PY115" s="45"/>
      <c r="PZ115" s="45"/>
      <c r="QA115" s="45"/>
      <c r="QB115" s="45"/>
      <c r="QC115" s="45"/>
      <c r="QD115" s="45"/>
      <c r="QE115" s="45"/>
      <c r="QF115" s="45"/>
      <c r="QG115" s="45"/>
      <c r="QH115" s="45"/>
      <c r="QI115" s="45"/>
      <c r="QJ115" s="45"/>
      <c r="QK115" s="45"/>
      <c r="QL115" s="45"/>
      <c r="QM115" s="45"/>
      <c r="QN115" s="45"/>
      <c r="QO115" s="45"/>
      <c r="QP115" s="45"/>
      <c r="QQ115" s="45"/>
      <c r="QR115" s="45"/>
      <c r="QS115" s="45"/>
      <c r="QT115" s="45"/>
      <c r="QU115" s="45"/>
      <c r="QV115" s="45"/>
      <c r="QW115" s="45"/>
      <c r="QX115" s="45"/>
      <c r="QY115" s="45"/>
      <c r="QZ115" s="45"/>
      <c r="RA115" s="45"/>
      <c r="RB115" s="45"/>
      <c r="RC115" s="45"/>
      <c r="RD115" s="45"/>
      <c r="RE115" s="45"/>
      <c r="RF115" s="45"/>
      <c r="RG115" s="45"/>
      <c r="RH115" s="45"/>
      <c r="RI115" s="45"/>
      <c r="RJ115" s="45"/>
      <c r="RK115" s="45"/>
      <c r="RL115" s="45"/>
      <c r="RM115" s="45"/>
      <c r="RN115" s="45"/>
      <c r="RO115" s="45"/>
      <c r="RP115" s="45"/>
      <c r="RQ115" s="45"/>
      <c r="RR115" s="45"/>
      <c r="RS115" s="45"/>
      <c r="RT115" s="45"/>
      <c r="RU115" s="45"/>
      <c r="RV115" s="45"/>
      <c r="RW115" s="45"/>
      <c r="RX115" s="45"/>
      <c r="RY115" s="45"/>
      <c r="RZ115" s="45"/>
      <c r="SA115" s="45"/>
      <c r="SB115" s="45"/>
      <c r="SC115" s="45"/>
      <c r="SD115" s="45"/>
      <c r="SE115" s="45"/>
      <c r="SF115" s="45"/>
      <c r="SG115" s="45"/>
      <c r="SH115" s="45"/>
      <c r="SI115" s="45"/>
      <c r="SJ115" s="45"/>
      <c r="SK115" s="45"/>
      <c r="SL115" s="45"/>
      <c r="SM115" s="45"/>
      <c r="SN115" s="45"/>
      <c r="SO115" s="45"/>
      <c r="SP115" s="45"/>
      <c r="SQ115" s="45"/>
      <c r="SR115" s="45"/>
      <c r="SS115" s="45"/>
      <c r="ST115" s="45"/>
      <c r="SU115" s="45"/>
      <c r="SV115" s="45"/>
      <c r="SW115" s="45"/>
      <c r="SX115" s="45"/>
      <c r="SY115" s="45"/>
      <c r="SZ115" s="45"/>
      <c r="TA115" s="45"/>
      <c r="TB115" s="45"/>
      <c r="TC115" s="45"/>
      <c r="TD115" s="45"/>
      <c r="TE115" s="45"/>
      <c r="TF115" s="45"/>
      <c r="TG115" s="45"/>
      <c r="TH115" s="45"/>
      <c r="TI115" s="45"/>
      <c r="TJ115" s="45"/>
      <c r="TK115" s="45"/>
      <c r="TL115" s="45"/>
      <c r="TM115" s="45"/>
      <c r="TN115" s="45"/>
      <c r="TO115" s="45"/>
      <c r="TP115" s="45"/>
      <c r="TQ115" s="45"/>
      <c r="TR115" s="45"/>
      <c r="TS115" s="45"/>
      <c r="TT115" s="45"/>
      <c r="TU115" s="45"/>
      <c r="TV115" s="45"/>
      <c r="TW115" s="45"/>
      <c r="TX115" s="45"/>
      <c r="TY115" s="45"/>
      <c r="TZ115" s="45"/>
      <c r="UA115" s="45"/>
      <c r="UB115" s="45"/>
      <c r="UC115" s="45"/>
      <c r="UD115" s="45"/>
      <c r="UE115" s="45"/>
    </row>
    <row r="116" spans="1:551" x14ac:dyDescent="0.2">
      <c r="A116" t="s">
        <v>128</v>
      </c>
      <c r="B116" s="44">
        <v>112.78</v>
      </c>
      <c r="C116" s="44">
        <v>23924.399999999965</v>
      </c>
      <c r="D116" s="45">
        <v>212.13335697818763</v>
      </c>
      <c r="E116" s="45"/>
      <c r="F116" s="44"/>
      <c r="G116" s="45"/>
      <c r="H116" s="45"/>
      <c r="I116" s="45"/>
      <c r="J116" s="45"/>
      <c r="K116" s="45"/>
      <c r="L116" s="44">
        <f t="shared" ref="L116:L145" si="38">+B116-K116</f>
        <v>112.78</v>
      </c>
      <c r="M116" s="44">
        <f t="shared" si="29"/>
        <v>16.12754</v>
      </c>
      <c r="N116" s="44">
        <f t="shared" ref="N116:N145" si="39">ROUND(+B116+M116,2)</f>
        <v>128.91</v>
      </c>
      <c r="O116" s="45">
        <f t="shared" si="31"/>
        <v>27346.111048058166</v>
      </c>
      <c r="P116" s="45"/>
      <c r="Q116" s="44">
        <f t="shared" ref="Q116:Q145" si="40">+L116*$Q$6</f>
        <v>14.6614</v>
      </c>
      <c r="R116" s="46">
        <f t="shared" si="37"/>
        <v>127.44</v>
      </c>
      <c r="S116" s="45">
        <f t="shared" si="33"/>
        <v>27034.27501330023</v>
      </c>
      <c r="T116" s="45"/>
      <c r="U116" s="45"/>
      <c r="V116" s="44"/>
      <c r="W116" s="44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  <c r="IV116" s="45"/>
      <c r="IW116" s="45"/>
      <c r="IX116" s="45"/>
      <c r="IY116" s="45"/>
      <c r="IZ116" s="45"/>
      <c r="JA116" s="45"/>
      <c r="JB116" s="45"/>
      <c r="JC116" s="45"/>
      <c r="JD116" s="45"/>
      <c r="JE116" s="45"/>
      <c r="JF116" s="45"/>
      <c r="JG116" s="45"/>
      <c r="JH116" s="45"/>
      <c r="JI116" s="45"/>
      <c r="JJ116" s="45"/>
      <c r="JK116" s="45"/>
      <c r="JL116" s="45"/>
      <c r="JM116" s="45"/>
      <c r="JN116" s="45"/>
      <c r="JO116" s="45"/>
      <c r="JP116" s="45"/>
      <c r="JQ116" s="45"/>
      <c r="JR116" s="45"/>
      <c r="JS116" s="45"/>
      <c r="JT116" s="45"/>
      <c r="JU116" s="45"/>
      <c r="JV116" s="45"/>
      <c r="JW116" s="45"/>
      <c r="JX116" s="45"/>
      <c r="JY116" s="45"/>
      <c r="JZ116" s="45"/>
      <c r="KA116" s="45"/>
      <c r="KB116" s="45"/>
      <c r="KC116" s="45"/>
      <c r="KD116" s="45"/>
      <c r="KE116" s="45"/>
      <c r="KF116" s="45"/>
      <c r="KG116" s="45"/>
      <c r="KH116" s="45"/>
      <c r="KI116" s="45"/>
      <c r="KJ116" s="45"/>
      <c r="KK116" s="45"/>
      <c r="KL116" s="45"/>
      <c r="KM116" s="45"/>
      <c r="KN116" s="45"/>
      <c r="KO116" s="45"/>
      <c r="KP116" s="45"/>
      <c r="KQ116" s="45"/>
      <c r="KR116" s="45"/>
      <c r="KS116" s="45"/>
      <c r="KT116" s="45"/>
      <c r="KU116" s="45"/>
      <c r="KV116" s="45"/>
      <c r="KW116" s="45"/>
      <c r="KX116" s="45"/>
      <c r="KY116" s="45"/>
      <c r="KZ116" s="45"/>
      <c r="LA116" s="45"/>
      <c r="LB116" s="45"/>
      <c r="LC116" s="45"/>
      <c r="LD116" s="45"/>
      <c r="LE116" s="45"/>
      <c r="LF116" s="45"/>
      <c r="LG116" s="45"/>
      <c r="LH116" s="45"/>
      <c r="LI116" s="45"/>
      <c r="LJ116" s="45"/>
      <c r="LK116" s="45"/>
      <c r="LL116" s="45"/>
      <c r="LM116" s="45"/>
      <c r="LN116" s="45"/>
      <c r="LO116" s="45"/>
      <c r="LP116" s="45"/>
      <c r="LQ116" s="45"/>
      <c r="LR116" s="45"/>
      <c r="LS116" s="45"/>
      <c r="LT116" s="45"/>
      <c r="LU116" s="45"/>
      <c r="LV116" s="45"/>
      <c r="LW116" s="45"/>
      <c r="LX116" s="45"/>
      <c r="LY116" s="45"/>
      <c r="LZ116" s="45"/>
      <c r="MA116" s="45"/>
      <c r="MB116" s="45"/>
      <c r="MC116" s="45"/>
      <c r="MD116" s="45"/>
      <c r="ME116" s="45"/>
      <c r="MF116" s="45"/>
      <c r="MG116" s="45"/>
      <c r="MH116" s="45"/>
      <c r="MI116" s="45"/>
      <c r="MJ116" s="45"/>
      <c r="MK116" s="45"/>
      <c r="ML116" s="45"/>
      <c r="MM116" s="45"/>
      <c r="MN116" s="45"/>
      <c r="MO116" s="45"/>
      <c r="MP116" s="45"/>
      <c r="MQ116" s="45"/>
      <c r="MR116" s="45"/>
      <c r="MS116" s="45"/>
      <c r="MT116" s="45"/>
      <c r="MU116" s="45"/>
      <c r="MV116" s="45"/>
      <c r="MW116" s="45"/>
      <c r="MX116" s="45"/>
      <c r="MY116" s="45"/>
      <c r="MZ116" s="45"/>
      <c r="NA116" s="45"/>
      <c r="NB116" s="45"/>
      <c r="NC116" s="45"/>
      <c r="ND116" s="45"/>
      <c r="NE116" s="45"/>
      <c r="NF116" s="45"/>
      <c r="NG116" s="45"/>
      <c r="NH116" s="45"/>
      <c r="NI116" s="45"/>
      <c r="NJ116" s="45"/>
      <c r="NK116" s="45"/>
      <c r="NL116" s="45"/>
      <c r="NM116" s="45"/>
      <c r="NN116" s="45"/>
      <c r="NO116" s="45"/>
      <c r="NP116" s="45"/>
      <c r="NQ116" s="45"/>
      <c r="NR116" s="45"/>
      <c r="NS116" s="45"/>
      <c r="NT116" s="45"/>
      <c r="NU116" s="45"/>
      <c r="NV116" s="45"/>
      <c r="NW116" s="45"/>
      <c r="NX116" s="45"/>
      <c r="NY116" s="45"/>
      <c r="NZ116" s="45"/>
      <c r="OA116" s="45"/>
      <c r="OB116" s="45"/>
      <c r="OC116" s="45"/>
      <c r="OD116" s="45"/>
      <c r="OE116" s="45"/>
      <c r="OF116" s="45"/>
      <c r="OG116" s="45"/>
      <c r="OH116" s="45"/>
      <c r="OI116" s="45"/>
      <c r="OJ116" s="45"/>
      <c r="OK116" s="45"/>
      <c r="OL116" s="45"/>
      <c r="OM116" s="45"/>
      <c r="ON116" s="45"/>
      <c r="OO116" s="45"/>
      <c r="OP116" s="45"/>
      <c r="OQ116" s="45"/>
      <c r="OR116" s="45"/>
      <c r="OS116" s="45"/>
      <c r="OT116" s="45"/>
      <c r="OU116" s="45"/>
      <c r="OV116" s="45"/>
      <c r="OW116" s="45"/>
      <c r="OX116" s="45"/>
      <c r="OY116" s="45"/>
      <c r="OZ116" s="45"/>
      <c r="PA116" s="45"/>
      <c r="PB116" s="45"/>
      <c r="PC116" s="45"/>
      <c r="PD116" s="45"/>
      <c r="PE116" s="45"/>
      <c r="PF116" s="45"/>
      <c r="PG116" s="45"/>
      <c r="PH116" s="45"/>
      <c r="PI116" s="45"/>
      <c r="PJ116" s="45"/>
      <c r="PK116" s="45"/>
      <c r="PL116" s="45"/>
      <c r="PM116" s="45"/>
      <c r="PN116" s="45"/>
      <c r="PO116" s="45"/>
      <c r="PP116" s="45"/>
      <c r="PQ116" s="45"/>
      <c r="PR116" s="45"/>
      <c r="PS116" s="45"/>
      <c r="PT116" s="45"/>
      <c r="PU116" s="45"/>
      <c r="PV116" s="45"/>
      <c r="PW116" s="45"/>
      <c r="PX116" s="45"/>
      <c r="PY116" s="45"/>
      <c r="PZ116" s="45"/>
      <c r="QA116" s="45"/>
      <c r="QB116" s="45"/>
      <c r="QC116" s="45"/>
      <c r="QD116" s="45"/>
      <c r="QE116" s="45"/>
      <c r="QF116" s="45"/>
      <c r="QG116" s="45"/>
      <c r="QH116" s="45"/>
      <c r="QI116" s="45"/>
      <c r="QJ116" s="45"/>
      <c r="QK116" s="45"/>
      <c r="QL116" s="45"/>
      <c r="QM116" s="45"/>
      <c r="QN116" s="45"/>
      <c r="QO116" s="45"/>
      <c r="QP116" s="45"/>
      <c r="QQ116" s="45"/>
      <c r="QR116" s="45"/>
      <c r="QS116" s="45"/>
      <c r="QT116" s="45"/>
      <c r="QU116" s="45"/>
      <c r="QV116" s="45"/>
      <c r="QW116" s="45"/>
      <c r="QX116" s="45"/>
      <c r="QY116" s="45"/>
      <c r="QZ116" s="45"/>
      <c r="RA116" s="45"/>
      <c r="RB116" s="45"/>
      <c r="RC116" s="45"/>
      <c r="RD116" s="45"/>
      <c r="RE116" s="45"/>
      <c r="RF116" s="45"/>
      <c r="RG116" s="45"/>
      <c r="RH116" s="45"/>
      <c r="RI116" s="45"/>
      <c r="RJ116" s="45"/>
      <c r="RK116" s="45"/>
      <c r="RL116" s="45"/>
      <c r="RM116" s="45"/>
      <c r="RN116" s="45"/>
      <c r="RO116" s="45"/>
      <c r="RP116" s="45"/>
      <c r="RQ116" s="45"/>
      <c r="RR116" s="45"/>
      <c r="RS116" s="45"/>
      <c r="RT116" s="45"/>
      <c r="RU116" s="45"/>
      <c r="RV116" s="45"/>
      <c r="RW116" s="45"/>
      <c r="RX116" s="45"/>
      <c r="RY116" s="45"/>
      <c r="RZ116" s="45"/>
      <c r="SA116" s="45"/>
      <c r="SB116" s="45"/>
      <c r="SC116" s="45"/>
      <c r="SD116" s="45"/>
      <c r="SE116" s="45"/>
      <c r="SF116" s="45"/>
      <c r="SG116" s="45"/>
      <c r="SH116" s="45"/>
      <c r="SI116" s="45"/>
      <c r="SJ116" s="45"/>
      <c r="SK116" s="45"/>
      <c r="SL116" s="45"/>
      <c r="SM116" s="45"/>
      <c r="SN116" s="45"/>
      <c r="SO116" s="45"/>
      <c r="SP116" s="45"/>
      <c r="SQ116" s="45"/>
      <c r="SR116" s="45"/>
      <c r="SS116" s="45"/>
      <c r="ST116" s="45"/>
      <c r="SU116" s="45"/>
      <c r="SV116" s="45"/>
      <c r="SW116" s="45"/>
      <c r="SX116" s="45"/>
      <c r="SY116" s="45"/>
      <c r="SZ116" s="45"/>
      <c r="TA116" s="45"/>
      <c r="TB116" s="45"/>
      <c r="TC116" s="45"/>
      <c r="TD116" s="45"/>
      <c r="TE116" s="45"/>
      <c r="TF116" s="45"/>
      <c r="TG116" s="45"/>
      <c r="TH116" s="45"/>
      <c r="TI116" s="45"/>
      <c r="TJ116" s="45"/>
      <c r="TK116" s="45"/>
      <c r="TL116" s="45"/>
      <c r="TM116" s="45"/>
      <c r="TN116" s="45"/>
      <c r="TO116" s="45"/>
      <c r="TP116" s="45"/>
      <c r="TQ116" s="45"/>
      <c r="TR116" s="45"/>
      <c r="TS116" s="45"/>
      <c r="TT116" s="45"/>
      <c r="TU116" s="45"/>
      <c r="TV116" s="45"/>
      <c r="TW116" s="45"/>
      <c r="TX116" s="45"/>
      <c r="TY116" s="45"/>
      <c r="TZ116" s="45"/>
      <c r="UA116" s="45"/>
      <c r="UB116" s="45"/>
      <c r="UC116" s="45"/>
      <c r="UD116" s="45"/>
      <c r="UE116" s="45"/>
    </row>
    <row r="117" spans="1:551" x14ac:dyDescent="0.2">
      <c r="A117" t="s">
        <v>129</v>
      </c>
      <c r="B117" s="44">
        <v>191.48</v>
      </c>
      <c r="C117" s="44">
        <v>7467.7199999999921</v>
      </c>
      <c r="D117" s="45">
        <v>39</v>
      </c>
      <c r="E117" s="45"/>
      <c r="F117" s="44"/>
      <c r="G117" s="45"/>
      <c r="H117" s="45"/>
      <c r="I117" s="45"/>
      <c r="J117" s="45"/>
      <c r="K117" s="45"/>
      <c r="L117" s="44">
        <f t="shared" si="38"/>
        <v>191.48</v>
      </c>
      <c r="M117" s="44">
        <f t="shared" si="29"/>
        <v>27.381639999999997</v>
      </c>
      <c r="N117" s="44">
        <f t="shared" si="39"/>
        <v>218.86</v>
      </c>
      <c r="O117" s="45">
        <f t="shared" si="31"/>
        <v>8535.5400000000009</v>
      </c>
      <c r="P117" s="45"/>
      <c r="Q117" s="44">
        <f t="shared" si="40"/>
        <v>24.892399999999999</v>
      </c>
      <c r="R117" s="46">
        <f t="shared" si="37"/>
        <v>216.37</v>
      </c>
      <c r="S117" s="45">
        <f t="shared" si="33"/>
        <v>8438.43</v>
      </c>
      <c r="T117" s="45"/>
      <c r="U117" s="45"/>
      <c r="V117" s="44"/>
      <c r="W117" s="44"/>
      <c r="X117" s="44"/>
      <c r="Y117" s="44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  <c r="IW117" s="45"/>
      <c r="IX117" s="45"/>
      <c r="IY117" s="45"/>
      <c r="IZ117" s="45"/>
      <c r="JA117" s="45"/>
      <c r="JB117" s="45"/>
      <c r="JC117" s="45"/>
      <c r="JD117" s="45"/>
      <c r="JE117" s="45"/>
      <c r="JF117" s="45"/>
      <c r="JG117" s="45"/>
      <c r="JH117" s="45"/>
      <c r="JI117" s="45"/>
      <c r="JJ117" s="45"/>
      <c r="JK117" s="45"/>
      <c r="JL117" s="45"/>
      <c r="JM117" s="45"/>
      <c r="JN117" s="45"/>
      <c r="JO117" s="45"/>
      <c r="JP117" s="45"/>
      <c r="JQ117" s="45"/>
      <c r="JR117" s="45"/>
      <c r="JS117" s="45"/>
      <c r="JT117" s="45"/>
      <c r="JU117" s="45"/>
      <c r="JV117" s="45"/>
      <c r="JW117" s="45"/>
      <c r="JX117" s="45"/>
      <c r="JY117" s="45"/>
      <c r="JZ117" s="45"/>
      <c r="KA117" s="45"/>
      <c r="KB117" s="45"/>
      <c r="KC117" s="45"/>
      <c r="KD117" s="45"/>
      <c r="KE117" s="45"/>
      <c r="KF117" s="45"/>
      <c r="KG117" s="45"/>
      <c r="KH117" s="45"/>
      <c r="KI117" s="45"/>
      <c r="KJ117" s="45"/>
      <c r="KK117" s="45"/>
      <c r="KL117" s="45"/>
      <c r="KM117" s="45"/>
      <c r="KN117" s="45"/>
      <c r="KO117" s="45"/>
      <c r="KP117" s="45"/>
      <c r="KQ117" s="45"/>
      <c r="KR117" s="45"/>
      <c r="KS117" s="45"/>
      <c r="KT117" s="45"/>
      <c r="KU117" s="45"/>
      <c r="KV117" s="45"/>
      <c r="KW117" s="45"/>
      <c r="KX117" s="45"/>
      <c r="KY117" s="45"/>
      <c r="KZ117" s="45"/>
      <c r="LA117" s="45"/>
      <c r="LB117" s="45"/>
      <c r="LC117" s="45"/>
      <c r="LD117" s="45"/>
      <c r="LE117" s="45"/>
      <c r="LF117" s="45"/>
      <c r="LG117" s="45"/>
      <c r="LH117" s="45"/>
      <c r="LI117" s="45"/>
      <c r="LJ117" s="45"/>
      <c r="LK117" s="45"/>
      <c r="LL117" s="45"/>
      <c r="LM117" s="45"/>
      <c r="LN117" s="45"/>
      <c r="LO117" s="45"/>
      <c r="LP117" s="45"/>
      <c r="LQ117" s="45"/>
      <c r="LR117" s="45"/>
      <c r="LS117" s="45"/>
      <c r="LT117" s="45"/>
      <c r="LU117" s="45"/>
      <c r="LV117" s="45"/>
      <c r="LW117" s="45"/>
      <c r="LX117" s="45"/>
      <c r="LY117" s="45"/>
      <c r="LZ117" s="45"/>
      <c r="MA117" s="45"/>
      <c r="MB117" s="45"/>
      <c r="MC117" s="45"/>
      <c r="MD117" s="45"/>
      <c r="ME117" s="45"/>
      <c r="MF117" s="45"/>
      <c r="MG117" s="45"/>
      <c r="MH117" s="45"/>
      <c r="MI117" s="45"/>
      <c r="MJ117" s="45"/>
      <c r="MK117" s="45"/>
      <c r="ML117" s="45"/>
      <c r="MM117" s="45"/>
      <c r="MN117" s="45"/>
      <c r="MO117" s="45"/>
      <c r="MP117" s="45"/>
      <c r="MQ117" s="45"/>
      <c r="MR117" s="45"/>
      <c r="MS117" s="45"/>
      <c r="MT117" s="45"/>
      <c r="MU117" s="45"/>
      <c r="MV117" s="45"/>
      <c r="MW117" s="45"/>
      <c r="MX117" s="45"/>
      <c r="MY117" s="45"/>
      <c r="MZ117" s="45"/>
      <c r="NA117" s="45"/>
      <c r="NB117" s="45"/>
      <c r="NC117" s="45"/>
      <c r="ND117" s="45"/>
      <c r="NE117" s="45"/>
      <c r="NF117" s="45"/>
      <c r="NG117" s="45"/>
      <c r="NH117" s="45"/>
      <c r="NI117" s="45"/>
      <c r="NJ117" s="45"/>
      <c r="NK117" s="45"/>
      <c r="NL117" s="45"/>
      <c r="NM117" s="45"/>
      <c r="NN117" s="45"/>
      <c r="NO117" s="45"/>
      <c r="NP117" s="45"/>
      <c r="NQ117" s="45"/>
      <c r="NR117" s="45"/>
      <c r="NS117" s="45"/>
      <c r="NT117" s="45"/>
      <c r="NU117" s="45"/>
      <c r="NV117" s="45"/>
      <c r="NW117" s="45"/>
      <c r="NX117" s="45"/>
      <c r="NY117" s="45"/>
      <c r="NZ117" s="45"/>
      <c r="OA117" s="45"/>
      <c r="OB117" s="45"/>
      <c r="OC117" s="45"/>
      <c r="OD117" s="45"/>
      <c r="OE117" s="45"/>
      <c r="OF117" s="45"/>
      <c r="OG117" s="45"/>
      <c r="OH117" s="45"/>
      <c r="OI117" s="45"/>
      <c r="OJ117" s="45"/>
      <c r="OK117" s="45"/>
      <c r="OL117" s="45"/>
      <c r="OM117" s="45"/>
      <c r="ON117" s="45"/>
      <c r="OO117" s="45"/>
      <c r="OP117" s="45"/>
      <c r="OQ117" s="45"/>
      <c r="OR117" s="45"/>
      <c r="OS117" s="45"/>
      <c r="OT117" s="45"/>
      <c r="OU117" s="45"/>
      <c r="OV117" s="45"/>
      <c r="OW117" s="45"/>
      <c r="OX117" s="45"/>
      <c r="OY117" s="45"/>
      <c r="OZ117" s="45"/>
      <c r="PA117" s="45"/>
      <c r="PB117" s="45"/>
      <c r="PC117" s="45"/>
      <c r="PD117" s="45"/>
      <c r="PE117" s="45"/>
      <c r="PF117" s="45"/>
      <c r="PG117" s="45"/>
      <c r="PH117" s="45"/>
      <c r="PI117" s="45"/>
      <c r="PJ117" s="45"/>
      <c r="PK117" s="45"/>
      <c r="PL117" s="45"/>
      <c r="PM117" s="45"/>
      <c r="PN117" s="45"/>
      <c r="PO117" s="45"/>
      <c r="PP117" s="45"/>
      <c r="PQ117" s="45"/>
      <c r="PR117" s="45"/>
      <c r="PS117" s="45"/>
      <c r="PT117" s="45"/>
      <c r="PU117" s="45"/>
      <c r="PV117" s="45"/>
      <c r="PW117" s="45"/>
      <c r="PX117" s="45"/>
      <c r="PY117" s="45"/>
      <c r="PZ117" s="45"/>
      <c r="QA117" s="45"/>
      <c r="QB117" s="45"/>
      <c r="QC117" s="45"/>
      <c r="QD117" s="45"/>
      <c r="QE117" s="45"/>
      <c r="QF117" s="45"/>
      <c r="QG117" s="45"/>
      <c r="QH117" s="45"/>
      <c r="QI117" s="45"/>
      <c r="QJ117" s="45"/>
      <c r="QK117" s="45"/>
      <c r="QL117" s="45"/>
      <c r="QM117" s="45"/>
      <c r="QN117" s="45"/>
      <c r="QO117" s="45"/>
      <c r="QP117" s="45"/>
      <c r="QQ117" s="45"/>
      <c r="QR117" s="45"/>
      <c r="QS117" s="45"/>
      <c r="QT117" s="45"/>
      <c r="QU117" s="45"/>
      <c r="QV117" s="45"/>
      <c r="QW117" s="45"/>
      <c r="QX117" s="45"/>
      <c r="QY117" s="45"/>
      <c r="QZ117" s="45"/>
      <c r="RA117" s="45"/>
      <c r="RB117" s="45"/>
      <c r="RC117" s="45"/>
      <c r="RD117" s="45"/>
      <c r="RE117" s="45"/>
      <c r="RF117" s="45"/>
      <c r="RG117" s="45"/>
      <c r="RH117" s="45"/>
      <c r="RI117" s="45"/>
      <c r="RJ117" s="45"/>
      <c r="RK117" s="45"/>
      <c r="RL117" s="45"/>
      <c r="RM117" s="45"/>
      <c r="RN117" s="45"/>
      <c r="RO117" s="45"/>
      <c r="RP117" s="45"/>
      <c r="RQ117" s="45"/>
      <c r="RR117" s="45"/>
      <c r="RS117" s="45"/>
      <c r="RT117" s="45"/>
      <c r="RU117" s="45"/>
      <c r="RV117" s="45"/>
      <c r="RW117" s="45"/>
      <c r="RX117" s="45"/>
      <c r="RY117" s="45"/>
      <c r="RZ117" s="45"/>
      <c r="SA117" s="45"/>
      <c r="SB117" s="45"/>
      <c r="SC117" s="45"/>
      <c r="SD117" s="45"/>
      <c r="SE117" s="45"/>
      <c r="SF117" s="45"/>
      <c r="SG117" s="45"/>
      <c r="SH117" s="45"/>
      <c r="SI117" s="45"/>
      <c r="SJ117" s="45"/>
      <c r="SK117" s="45"/>
      <c r="SL117" s="45"/>
      <c r="SM117" s="45"/>
      <c r="SN117" s="45"/>
      <c r="SO117" s="45"/>
      <c r="SP117" s="45"/>
      <c r="SQ117" s="45"/>
      <c r="SR117" s="45"/>
      <c r="SS117" s="45"/>
      <c r="ST117" s="45"/>
      <c r="SU117" s="45"/>
      <c r="SV117" s="45"/>
      <c r="SW117" s="45"/>
      <c r="SX117" s="45"/>
      <c r="SY117" s="45"/>
      <c r="SZ117" s="45"/>
      <c r="TA117" s="45"/>
      <c r="TB117" s="45"/>
      <c r="TC117" s="45"/>
      <c r="TD117" s="45"/>
      <c r="TE117" s="45"/>
      <c r="TF117" s="45"/>
      <c r="TG117" s="45"/>
      <c r="TH117" s="45"/>
      <c r="TI117" s="45"/>
      <c r="TJ117" s="45"/>
      <c r="TK117" s="45"/>
      <c r="TL117" s="45"/>
      <c r="TM117" s="45"/>
      <c r="TN117" s="45"/>
      <c r="TO117" s="45"/>
      <c r="TP117" s="45"/>
      <c r="TQ117" s="45"/>
      <c r="TR117" s="45"/>
      <c r="TS117" s="45"/>
      <c r="TT117" s="45"/>
      <c r="TU117" s="45"/>
      <c r="TV117" s="45"/>
      <c r="TW117" s="45"/>
      <c r="TX117" s="45"/>
      <c r="TY117" s="45"/>
      <c r="TZ117" s="45"/>
      <c r="UA117" s="45"/>
      <c r="UB117" s="45"/>
      <c r="UC117" s="45"/>
      <c r="UD117" s="45"/>
      <c r="UE117" s="45"/>
    </row>
    <row r="118" spans="1:551" x14ac:dyDescent="0.2">
      <c r="A118" t="s">
        <v>130</v>
      </c>
      <c r="B118" s="44">
        <v>67.17</v>
      </c>
      <c r="C118" s="44">
        <v>67.17</v>
      </c>
      <c r="D118" s="45">
        <v>1</v>
      </c>
      <c r="E118" s="45"/>
      <c r="F118" s="44"/>
      <c r="G118" s="45"/>
      <c r="H118" s="45"/>
      <c r="I118" s="45"/>
      <c r="J118" s="45"/>
      <c r="K118" s="45"/>
      <c r="L118" s="44">
        <f t="shared" si="38"/>
        <v>67.17</v>
      </c>
      <c r="M118" s="44">
        <f t="shared" si="29"/>
        <v>9.6053099999999993</v>
      </c>
      <c r="N118" s="44">
        <v>77.92</v>
      </c>
      <c r="O118" s="45">
        <f t="shared" si="31"/>
        <v>77.92</v>
      </c>
      <c r="P118" s="45"/>
      <c r="Q118" s="44">
        <f t="shared" si="40"/>
        <v>8.7321000000000009</v>
      </c>
      <c r="R118" s="46">
        <f t="shared" si="37"/>
        <v>75.900000000000006</v>
      </c>
      <c r="S118" s="45">
        <f t="shared" si="33"/>
        <v>75.900000000000006</v>
      </c>
      <c r="T118" s="45"/>
      <c r="U118" s="45"/>
      <c r="V118" s="44"/>
      <c r="W118" s="44"/>
      <c r="X118" s="44"/>
      <c r="Y118" s="44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  <c r="IV118" s="45"/>
      <c r="IW118" s="45"/>
      <c r="IX118" s="45"/>
      <c r="IY118" s="45"/>
      <c r="IZ118" s="45"/>
      <c r="JA118" s="45"/>
      <c r="JB118" s="45"/>
      <c r="JC118" s="45"/>
      <c r="JD118" s="45"/>
      <c r="JE118" s="45"/>
      <c r="JF118" s="45"/>
      <c r="JG118" s="45"/>
      <c r="JH118" s="45"/>
      <c r="JI118" s="45"/>
      <c r="JJ118" s="45"/>
      <c r="JK118" s="45"/>
      <c r="JL118" s="45"/>
      <c r="JM118" s="45"/>
      <c r="JN118" s="45"/>
      <c r="JO118" s="45"/>
      <c r="JP118" s="45"/>
      <c r="JQ118" s="45"/>
      <c r="JR118" s="45"/>
      <c r="JS118" s="45"/>
      <c r="JT118" s="45"/>
      <c r="JU118" s="45"/>
      <c r="JV118" s="45"/>
      <c r="JW118" s="45"/>
      <c r="JX118" s="45"/>
      <c r="JY118" s="45"/>
      <c r="JZ118" s="45"/>
      <c r="KA118" s="45"/>
      <c r="KB118" s="45"/>
      <c r="KC118" s="45"/>
      <c r="KD118" s="45"/>
      <c r="KE118" s="45"/>
      <c r="KF118" s="45"/>
      <c r="KG118" s="45"/>
      <c r="KH118" s="45"/>
      <c r="KI118" s="45"/>
      <c r="KJ118" s="45"/>
      <c r="KK118" s="45"/>
      <c r="KL118" s="45"/>
      <c r="KM118" s="45"/>
      <c r="KN118" s="45"/>
      <c r="KO118" s="45"/>
      <c r="KP118" s="45"/>
      <c r="KQ118" s="45"/>
      <c r="KR118" s="45"/>
      <c r="KS118" s="45"/>
      <c r="KT118" s="45"/>
      <c r="KU118" s="45"/>
      <c r="KV118" s="45"/>
      <c r="KW118" s="45"/>
      <c r="KX118" s="45"/>
      <c r="KY118" s="45"/>
      <c r="KZ118" s="45"/>
      <c r="LA118" s="45"/>
      <c r="LB118" s="45"/>
      <c r="LC118" s="45"/>
      <c r="LD118" s="45"/>
      <c r="LE118" s="45"/>
      <c r="LF118" s="45"/>
      <c r="LG118" s="45"/>
      <c r="LH118" s="45"/>
      <c r="LI118" s="45"/>
      <c r="LJ118" s="45"/>
      <c r="LK118" s="45"/>
      <c r="LL118" s="45"/>
      <c r="LM118" s="45"/>
      <c r="LN118" s="45"/>
      <c r="LO118" s="45"/>
      <c r="LP118" s="45"/>
      <c r="LQ118" s="45"/>
      <c r="LR118" s="45"/>
      <c r="LS118" s="45"/>
      <c r="LT118" s="45"/>
      <c r="LU118" s="45"/>
      <c r="LV118" s="45"/>
      <c r="LW118" s="45"/>
      <c r="LX118" s="45"/>
      <c r="LY118" s="45"/>
      <c r="LZ118" s="45"/>
      <c r="MA118" s="45"/>
      <c r="MB118" s="45"/>
      <c r="MC118" s="45"/>
      <c r="MD118" s="45"/>
      <c r="ME118" s="45"/>
      <c r="MF118" s="45"/>
      <c r="MG118" s="45"/>
      <c r="MH118" s="45"/>
      <c r="MI118" s="45"/>
      <c r="MJ118" s="45"/>
      <c r="MK118" s="45"/>
      <c r="ML118" s="45"/>
      <c r="MM118" s="45"/>
      <c r="MN118" s="45"/>
      <c r="MO118" s="45"/>
      <c r="MP118" s="45"/>
      <c r="MQ118" s="45"/>
      <c r="MR118" s="45"/>
      <c r="MS118" s="45"/>
      <c r="MT118" s="45"/>
      <c r="MU118" s="45"/>
      <c r="MV118" s="45"/>
      <c r="MW118" s="45"/>
      <c r="MX118" s="45"/>
      <c r="MY118" s="45"/>
      <c r="MZ118" s="45"/>
      <c r="NA118" s="45"/>
      <c r="NB118" s="45"/>
      <c r="NC118" s="45"/>
      <c r="ND118" s="45"/>
      <c r="NE118" s="45"/>
      <c r="NF118" s="45"/>
      <c r="NG118" s="45"/>
      <c r="NH118" s="45"/>
      <c r="NI118" s="45"/>
      <c r="NJ118" s="45"/>
      <c r="NK118" s="45"/>
      <c r="NL118" s="45"/>
      <c r="NM118" s="45"/>
      <c r="NN118" s="45"/>
      <c r="NO118" s="45"/>
      <c r="NP118" s="45"/>
      <c r="NQ118" s="45"/>
      <c r="NR118" s="45"/>
      <c r="NS118" s="45"/>
      <c r="NT118" s="45"/>
      <c r="NU118" s="45"/>
      <c r="NV118" s="45"/>
      <c r="NW118" s="45"/>
      <c r="NX118" s="45"/>
      <c r="NY118" s="45"/>
      <c r="NZ118" s="45"/>
      <c r="OA118" s="45"/>
      <c r="OB118" s="45"/>
      <c r="OC118" s="45"/>
      <c r="OD118" s="45"/>
      <c r="OE118" s="45"/>
      <c r="OF118" s="45"/>
      <c r="OG118" s="45"/>
      <c r="OH118" s="45"/>
      <c r="OI118" s="45"/>
      <c r="OJ118" s="45"/>
      <c r="OK118" s="45"/>
      <c r="OL118" s="45"/>
      <c r="OM118" s="45"/>
      <c r="ON118" s="45"/>
      <c r="OO118" s="45"/>
      <c r="OP118" s="45"/>
      <c r="OQ118" s="45"/>
      <c r="OR118" s="45"/>
      <c r="OS118" s="45"/>
      <c r="OT118" s="45"/>
      <c r="OU118" s="45"/>
      <c r="OV118" s="45"/>
      <c r="OW118" s="45"/>
      <c r="OX118" s="45"/>
      <c r="OY118" s="45"/>
      <c r="OZ118" s="45"/>
      <c r="PA118" s="45"/>
      <c r="PB118" s="45"/>
      <c r="PC118" s="45"/>
      <c r="PD118" s="45"/>
      <c r="PE118" s="45"/>
      <c r="PF118" s="45"/>
      <c r="PG118" s="45"/>
      <c r="PH118" s="45"/>
      <c r="PI118" s="45"/>
      <c r="PJ118" s="45"/>
      <c r="PK118" s="45"/>
      <c r="PL118" s="45"/>
      <c r="PM118" s="45"/>
      <c r="PN118" s="45"/>
      <c r="PO118" s="45"/>
      <c r="PP118" s="45"/>
      <c r="PQ118" s="45"/>
      <c r="PR118" s="45"/>
      <c r="PS118" s="45"/>
      <c r="PT118" s="45"/>
      <c r="PU118" s="45"/>
      <c r="PV118" s="45"/>
      <c r="PW118" s="45"/>
      <c r="PX118" s="45"/>
      <c r="PY118" s="45"/>
      <c r="PZ118" s="45"/>
      <c r="QA118" s="45"/>
      <c r="QB118" s="45"/>
      <c r="QC118" s="45"/>
      <c r="QD118" s="45"/>
      <c r="QE118" s="45"/>
      <c r="QF118" s="45"/>
      <c r="QG118" s="45"/>
      <c r="QH118" s="45"/>
      <c r="QI118" s="45"/>
      <c r="QJ118" s="45"/>
      <c r="QK118" s="45"/>
      <c r="QL118" s="45"/>
      <c r="QM118" s="45"/>
      <c r="QN118" s="45"/>
      <c r="QO118" s="45"/>
      <c r="QP118" s="45"/>
      <c r="QQ118" s="45"/>
      <c r="QR118" s="45"/>
      <c r="QS118" s="45"/>
      <c r="QT118" s="45"/>
      <c r="QU118" s="45"/>
      <c r="QV118" s="45"/>
      <c r="QW118" s="45"/>
      <c r="QX118" s="45"/>
      <c r="QY118" s="45"/>
      <c r="QZ118" s="45"/>
      <c r="RA118" s="45"/>
      <c r="RB118" s="45"/>
      <c r="RC118" s="45"/>
      <c r="RD118" s="45"/>
      <c r="RE118" s="45"/>
      <c r="RF118" s="45"/>
      <c r="RG118" s="45"/>
      <c r="RH118" s="45"/>
      <c r="RI118" s="45"/>
      <c r="RJ118" s="45"/>
      <c r="RK118" s="45"/>
      <c r="RL118" s="45"/>
      <c r="RM118" s="45"/>
      <c r="RN118" s="45"/>
      <c r="RO118" s="45"/>
      <c r="RP118" s="45"/>
      <c r="RQ118" s="45"/>
      <c r="RR118" s="45"/>
      <c r="RS118" s="45"/>
      <c r="RT118" s="45"/>
      <c r="RU118" s="45"/>
      <c r="RV118" s="45"/>
      <c r="RW118" s="45"/>
      <c r="RX118" s="45"/>
      <c r="RY118" s="45"/>
      <c r="RZ118" s="45"/>
      <c r="SA118" s="45"/>
      <c r="SB118" s="45"/>
      <c r="SC118" s="45"/>
      <c r="SD118" s="45"/>
      <c r="SE118" s="45"/>
      <c r="SF118" s="45"/>
      <c r="SG118" s="45"/>
      <c r="SH118" s="45"/>
      <c r="SI118" s="45"/>
      <c r="SJ118" s="45"/>
      <c r="SK118" s="45"/>
      <c r="SL118" s="45"/>
      <c r="SM118" s="45"/>
      <c r="SN118" s="45"/>
      <c r="SO118" s="45"/>
      <c r="SP118" s="45"/>
      <c r="SQ118" s="45"/>
      <c r="SR118" s="45"/>
      <c r="SS118" s="45"/>
      <c r="ST118" s="45"/>
      <c r="SU118" s="45"/>
      <c r="SV118" s="45"/>
      <c r="SW118" s="45"/>
      <c r="SX118" s="45"/>
      <c r="SY118" s="45"/>
      <c r="SZ118" s="45"/>
      <c r="TA118" s="45"/>
      <c r="TB118" s="45"/>
      <c r="TC118" s="45"/>
      <c r="TD118" s="45"/>
      <c r="TE118" s="45"/>
      <c r="TF118" s="45"/>
      <c r="TG118" s="45"/>
      <c r="TH118" s="45"/>
      <c r="TI118" s="45"/>
      <c r="TJ118" s="45"/>
      <c r="TK118" s="45"/>
      <c r="TL118" s="45"/>
      <c r="TM118" s="45"/>
      <c r="TN118" s="45"/>
      <c r="TO118" s="45"/>
      <c r="TP118" s="45"/>
      <c r="TQ118" s="45"/>
      <c r="TR118" s="45"/>
      <c r="TS118" s="45"/>
      <c r="TT118" s="45"/>
      <c r="TU118" s="45"/>
      <c r="TV118" s="45"/>
      <c r="TW118" s="45"/>
      <c r="TX118" s="45"/>
      <c r="TY118" s="45"/>
      <c r="TZ118" s="45"/>
      <c r="UA118" s="45"/>
      <c r="UB118" s="45"/>
      <c r="UC118" s="45"/>
      <c r="UD118" s="45"/>
      <c r="UE118" s="45"/>
    </row>
    <row r="119" spans="1:551" x14ac:dyDescent="0.2">
      <c r="A119"/>
      <c r="B119" s="44">
        <v>68</v>
      </c>
      <c r="C119" s="44">
        <v>1020</v>
      </c>
      <c r="D119" s="45">
        <v>15</v>
      </c>
      <c r="E119" s="45"/>
      <c r="F119" s="44"/>
      <c r="G119" s="45"/>
      <c r="H119" s="45"/>
      <c r="I119" s="45"/>
      <c r="J119" s="45"/>
      <c r="K119" s="45"/>
      <c r="L119" s="44">
        <f t="shared" si="38"/>
        <v>68</v>
      </c>
      <c r="M119" s="44">
        <f t="shared" si="29"/>
        <v>9.7239999999999984</v>
      </c>
      <c r="N119" s="44">
        <v>77.92</v>
      </c>
      <c r="O119" s="45">
        <f t="shared" si="31"/>
        <v>1168.8</v>
      </c>
      <c r="P119" s="45"/>
      <c r="Q119" s="44">
        <f t="shared" si="40"/>
        <v>8.84</v>
      </c>
      <c r="R119" s="46">
        <f t="shared" si="37"/>
        <v>76.84</v>
      </c>
      <c r="S119" s="45">
        <f t="shared" si="33"/>
        <v>1152.6000000000001</v>
      </c>
      <c r="T119" s="45"/>
      <c r="U119" s="45"/>
      <c r="V119" s="44"/>
      <c r="W119" s="44"/>
      <c r="X119" s="44"/>
      <c r="Y119" s="44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  <c r="IV119" s="45"/>
      <c r="IW119" s="45"/>
      <c r="IX119" s="45"/>
      <c r="IY119" s="45"/>
      <c r="IZ119" s="45"/>
      <c r="JA119" s="45"/>
      <c r="JB119" s="45"/>
      <c r="JC119" s="45"/>
      <c r="JD119" s="45"/>
      <c r="JE119" s="45"/>
      <c r="JF119" s="45"/>
      <c r="JG119" s="45"/>
      <c r="JH119" s="45"/>
      <c r="JI119" s="45"/>
      <c r="JJ119" s="45"/>
      <c r="JK119" s="45"/>
      <c r="JL119" s="45"/>
      <c r="JM119" s="45"/>
      <c r="JN119" s="45"/>
      <c r="JO119" s="45"/>
      <c r="JP119" s="45"/>
      <c r="JQ119" s="45"/>
      <c r="JR119" s="45"/>
      <c r="JS119" s="45"/>
      <c r="JT119" s="45"/>
      <c r="JU119" s="45"/>
      <c r="JV119" s="45"/>
      <c r="JW119" s="45"/>
      <c r="JX119" s="45"/>
      <c r="JY119" s="45"/>
      <c r="JZ119" s="45"/>
      <c r="KA119" s="45"/>
      <c r="KB119" s="45"/>
      <c r="KC119" s="45"/>
      <c r="KD119" s="45"/>
      <c r="KE119" s="45"/>
      <c r="KF119" s="45"/>
      <c r="KG119" s="45"/>
      <c r="KH119" s="45"/>
      <c r="KI119" s="45"/>
      <c r="KJ119" s="45"/>
      <c r="KK119" s="45"/>
      <c r="KL119" s="45"/>
      <c r="KM119" s="45"/>
      <c r="KN119" s="45"/>
      <c r="KO119" s="45"/>
      <c r="KP119" s="45"/>
      <c r="KQ119" s="45"/>
      <c r="KR119" s="45"/>
      <c r="KS119" s="45"/>
      <c r="KT119" s="45"/>
      <c r="KU119" s="45"/>
      <c r="KV119" s="45"/>
      <c r="KW119" s="45"/>
      <c r="KX119" s="45"/>
      <c r="KY119" s="45"/>
      <c r="KZ119" s="45"/>
      <c r="LA119" s="45"/>
      <c r="LB119" s="45"/>
      <c r="LC119" s="45"/>
      <c r="LD119" s="45"/>
      <c r="LE119" s="45"/>
      <c r="LF119" s="45"/>
      <c r="LG119" s="45"/>
      <c r="LH119" s="45"/>
      <c r="LI119" s="45"/>
      <c r="LJ119" s="45"/>
      <c r="LK119" s="45"/>
      <c r="LL119" s="45"/>
      <c r="LM119" s="45"/>
      <c r="LN119" s="45"/>
      <c r="LO119" s="45"/>
      <c r="LP119" s="45"/>
      <c r="LQ119" s="45"/>
      <c r="LR119" s="45"/>
      <c r="LS119" s="45"/>
      <c r="LT119" s="45"/>
      <c r="LU119" s="45"/>
      <c r="LV119" s="45"/>
      <c r="LW119" s="45"/>
      <c r="LX119" s="45"/>
      <c r="LY119" s="45"/>
      <c r="LZ119" s="45"/>
      <c r="MA119" s="45"/>
      <c r="MB119" s="45"/>
      <c r="MC119" s="45"/>
      <c r="MD119" s="45"/>
      <c r="ME119" s="45"/>
      <c r="MF119" s="45"/>
      <c r="MG119" s="45"/>
      <c r="MH119" s="45"/>
      <c r="MI119" s="45"/>
      <c r="MJ119" s="45"/>
      <c r="MK119" s="45"/>
      <c r="ML119" s="45"/>
      <c r="MM119" s="45"/>
      <c r="MN119" s="45"/>
      <c r="MO119" s="45"/>
      <c r="MP119" s="45"/>
      <c r="MQ119" s="45"/>
      <c r="MR119" s="45"/>
      <c r="MS119" s="45"/>
      <c r="MT119" s="45"/>
      <c r="MU119" s="45"/>
      <c r="MV119" s="45"/>
      <c r="MW119" s="45"/>
      <c r="MX119" s="45"/>
      <c r="MY119" s="45"/>
      <c r="MZ119" s="45"/>
      <c r="NA119" s="45"/>
      <c r="NB119" s="45"/>
      <c r="NC119" s="45"/>
      <c r="ND119" s="45"/>
      <c r="NE119" s="45"/>
      <c r="NF119" s="45"/>
      <c r="NG119" s="45"/>
      <c r="NH119" s="45"/>
      <c r="NI119" s="45"/>
      <c r="NJ119" s="45"/>
      <c r="NK119" s="45"/>
      <c r="NL119" s="45"/>
      <c r="NM119" s="45"/>
      <c r="NN119" s="45"/>
      <c r="NO119" s="45"/>
      <c r="NP119" s="45"/>
      <c r="NQ119" s="45"/>
      <c r="NR119" s="45"/>
      <c r="NS119" s="45"/>
      <c r="NT119" s="45"/>
      <c r="NU119" s="45"/>
      <c r="NV119" s="45"/>
      <c r="NW119" s="45"/>
      <c r="NX119" s="45"/>
      <c r="NY119" s="45"/>
      <c r="NZ119" s="45"/>
      <c r="OA119" s="45"/>
      <c r="OB119" s="45"/>
      <c r="OC119" s="45"/>
      <c r="OD119" s="45"/>
      <c r="OE119" s="45"/>
      <c r="OF119" s="45"/>
      <c r="OG119" s="45"/>
      <c r="OH119" s="45"/>
      <c r="OI119" s="45"/>
      <c r="OJ119" s="45"/>
      <c r="OK119" s="45"/>
      <c r="OL119" s="45"/>
      <c r="OM119" s="45"/>
      <c r="ON119" s="45"/>
      <c r="OO119" s="45"/>
      <c r="OP119" s="45"/>
      <c r="OQ119" s="45"/>
      <c r="OR119" s="45"/>
      <c r="OS119" s="45"/>
      <c r="OT119" s="45"/>
      <c r="OU119" s="45"/>
      <c r="OV119" s="45"/>
      <c r="OW119" s="45"/>
      <c r="OX119" s="45"/>
      <c r="OY119" s="45"/>
      <c r="OZ119" s="45"/>
      <c r="PA119" s="45"/>
      <c r="PB119" s="45"/>
      <c r="PC119" s="45"/>
      <c r="PD119" s="45"/>
      <c r="PE119" s="45"/>
      <c r="PF119" s="45"/>
      <c r="PG119" s="45"/>
      <c r="PH119" s="45"/>
      <c r="PI119" s="45"/>
      <c r="PJ119" s="45"/>
      <c r="PK119" s="45"/>
      <c r="PL119" s="45"/>
      <c r="PM119" s="45"/>
      <c r="PN119" s="45"/>
      <c r="PO119" s="45"/>
      <c r="PP119" s="45"/>
      <c r="PQ119" s="45"/>
      <c r="PR119" s="45"/>
      <c r="PS119" s="45"/>
      <c r="PT119" s="45"/>
      <c r="PU119" s="45"/>
      <c r="PV119" s="45"/>
      <c r="PW119" s="45"/>
      <c r="PX119" s="45"/>
      <c r="PY119" s="45"/>
      <c r="PZ119" s="45"/>
      <c r="QA119" s="45"/>
      <c r="QB119" s="45"/>
      <c r="QC119" s="45"/>
      <c r="QD119" s="45"/>
      <c r="QE119" s="45"/>
      <c r="QF119" s="45"/>
      <c r="QG119" s="45"/>
      <c r="QH119" s="45"/>
      <c r="QI119" s="45"/>
      <c r="QJ119" s="45"/>
      <c r="QK119" s="45"/>
      <c r="QL119" s="45"/>
      <c r="QM119" s="45"/>
      <c r="QN119" s="45"/>
      <c r="QO119" s="45"/>
      <c r="QP119" s="45"/>
      <c r="QQ119" s="45"/>
      <c r="QR119" s="45"/>
      <c r="QS119" s="45"/>
      <c r="QT119" s="45"/>
      <c r="QU119" s="45"/>
      <c r="QV119" s="45"/>
      <c r="QW119" s="45"/>
      <c r="QX119" s="45"/>
      <c r="QY119" s="45"/>
      <c r="QZ119" s="45"/>
      <c r="RA119" s="45"/>
      <c r="RB119" s="45"/>
      <c r="RC119" s="45"/>
      <c r="RD119" s="45"/>
      <c r="RE119" s="45"/>
      <c r="RF119" s="45"/>
      <c r="RG119" s="45"/>
      <c r="RH119" s="45"/>
      <c r="RI119" s="45"/>
      <c r="RJ119" s="45"/>
      <c r="RK119" s="45"/>
      <c r="RL119" s="45"/>
      <c r="RM119" s="45"/>
      <c r="RN119" s="45"/>
      <c r="RO119" s="45"/>
      <c r="RP119" s="45"/>
      <c r="RQ119" s="45"/>
      <c r="RR119" s="45"/>
      <c r="RS119" s="45"/>
      <c r="RT119" s="45"/>
      <c r="RU119" s="45"/>
      <c r="RV119" s="45"/>
      <c r="RW119" s="45"/>
      <c r="RX119" s="45"/>
      <c r="RY119" s="45"/>
      <c r="RZ119" s="45"/>
      <c r="SA119" s="45"/>
      <c r="SB119" s="45"/>
      <c r="SC119" s="45"/>
      <c r="SD119" s="45"/>
      <c r="SE119" s="45"/>
      <c r="SF119" s="45"/>
      <c r="SG119" s="45"/>
      <c r="SH119" s="45"/>
      <c r="SI119" s="45"/>
      <c r="SJ119" s="45"/>
      <c r="SK119" s="45"/>
      <c r="SL119" s="45"/>
      <c r="SM119" s="45"/>
      <c r="SN119" s="45"/>
      <c r="SO119" s="45"/>
      <c r="SP119" s="45"/>
      <c r="SQ119" s="45"/>
      <c r="SR119" s="45"/>
      <c r="SS119" s="45"/>
      <c r="ST119" s="45"/>
      <c r="SU119" s="45"/>
      <c r="SV119" s="45"/>
      <c r="SW119" s="45"/>
      <c r="SX119" s="45"/>
      <c r="SY119" s="45"/>
      <c r="SZ119" s="45"/>
      <c r="TA119" s="45"/>
      <c r="TB119" s="45"/>
      <c r="TC119" s="45"/>
      <c r="TD119" s="45"/>
      <c r="TE119" s="45"/>
      <c r="TF119" s="45"/>
      <c r="TG119" s="45"/>
      <c r="TH119" s="45"/>
      <c r="TI119" s="45"/>
      <c r="TJ119" s="45"/>
      <c r="TK119" s="45"/>
      <c r="TL119" s="45"/>
      <c r="TM119" s="45"/>
      <c r="TN119" s="45"/>
      <c r="TO119" s="45"/>
      <c r="TP119" s="45"/>
      <c r="TQ119" s="45"/>
      <c r="TR119" s="45"/>
      <c r="TS119" s="45"/>
      <c r="TT119" s="45"/>
      <c r="TU119" s="45"/>
      <c r="TV119" s="45"/>
      <c r="TW119" s="45"/>
      <c r="TX119" s="45"/>
      <c r="TY119" s="45"/>
      <c r="TZ119" s="45"/>
      <c r="UA119" s="45"/>
      <c r="UB119" s="45"/>
      <c r="UC119" s="45"/>
      <c r="UD119" s="45"/>
      <c r="UE119" s="45"/>
    </row>
    <row r="120" spans="1:551" x14ac:dyDescent="0.2">
      <c r="A120"/>
      <c r="B120" s="44">
        <v>68.17</v>
      </c>
      <c r="C120" s="44">
        <v>2454.1200000000013</v>
      </c>
      <c r="D120" s="45">
        <v>36</v>
      </c>
      <c r="E120" s="45"/>
      <c r="F120" s="44"/>
      <c r="G120" s="45"/>
      <c r="H120" s="45"/>
      <c r="I120" s="45"/>
      <c r="J120" s="45"/>
      <c r="K120" s="45"/>
      <c r="L120" s="44">
        <f t="shared" si="38"/>
        <v>68.17</v>
      </c>
      <c r="M120" s="44">
        <f t="shared" si="29"/>
        <v>9.74831</v>
      </c>
      <c r="N120" s="44">
        <f t="shared" si="39"/>
        <v>77.92</v>
      </c>
      <c r="O120" s="45">
        <f t="shared" si="31"/>
        <v>2805.12</v>
      </c>
      <c r="P120" s="45"/>
      <c r="Q120" s="44">
        <f t="shared" si="40"/>
        <v>8.8620999999999999</v>
      </c>
      <c r="R120" s="46">
        <f t="shared" si="37"/>
        <v>77.03</v>
      </c>
      <c r="S120" s="45">
        <f t="shared" si="33"/>
        <v>2773.08</v>
      </c>
      <c r="T120" s="45"/>
      <c r="U120" s="45"/>
      <c r="V120" s="44"/>
      <c r="W120" s="44"/>
      <c r="X120" s="44"/>
      <c r="Y120" s="44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  <c r="IV120" s="45"/>
      <c r="IW120" s="45"/>
      <c r="IX120" s="45"/>
      <c r="IY120" s="45"/>
      <c r="IZ120" s="45"/>
      <c r="JA120" s="45"/>
      <c r="JB120" s="45"/>
      <c r="JC120" s="45"/>
      <c r="JD120" s="45"/>
      <c r="JE120" s="45"/>
      <c r="JF120" s="45"/>
      <c r="JG120" s="45"/>
      <c r="JH120" s="45"/>
      <c r="JI120" s="45"/>
      <c r="JJ120" s="45"/>
      <c r="JK120" s="45"/>
      <c r="JL120" s="45"/>
      <c r="JM120" s="45"/>
      <c r="JN120" s="45"/>
      <c r="JO120" s="45"/>
      <c r="JP120" s="45"/>
      <c r="JQ120" s="45"/>
      <c r="JR120" s="45"/>
      <c r="JS120" s="45"/>
      <c r="JT120" s="45"/>
      <c r="JU120" s="45"/>
      <c r="JV120" s="45"/>
      <c r="JW120" s="45"/>
      <c r="JX120" s="45"/>
      <c r="JY120" s="45"/>
      <c r="JZ120" s="45"/>
      <c r="KA120" s="45"/>
      <c r="KB120" s="45"/>
      <c r="KC120" s="45"/>
      <c r="KD120" s="45"/>
      <c r="KE120" s="45"/>
      <c r="KF120" s="45"/>
      <c r="KG120" s="45"/>
      <c r="KH120" s="45"/>
      <c r="KI120" s="45"/>
      <c r="KJ120" s="45"/>
      <c r="KK120" s="45"/>
      <c r="KL120" s="45"/>
      <c r="KM120" s="45"/>
      <c r="KN120" s="45"/>
      <c r="KO120" s="45"/>
      <c r="KP120" s="45"/>
      <c r="KQ120" s="45"/>
      <c r="KR120" s="45"/>
      <c r="KS120" s="45"/>
      <c r="KT120" s="45"/>
      <c r="KU120" s="45"/>
      <c r="KV120" s="45"/>
      <c r="KW120" s="45"/>
      <c r="KX120" s="45"/>
      <c r="KY120" s="45"/>
      <c r="KZ120" s="45"/>
      <c r="LA120" s="45"/>
      <c r="LB120" s="45"/>
      <c r="LC120" s="45"/>
      <c r="LD120" s="45"/>
      <c r="LE120" s="45"/>
      <c r="LF120" s="45"/>
      <c r="LG120" s="45"/>
      <c r="LH120" s="45"/>
      <c r="LI120" s="45"/>
      <c r="LJ120" s="45"/>
      <c r="LK120" s="45"/>
      <c r="LL120" s="45"/>
      <c r="LM120" s="45"/>
      <c r="LN120" s="45"/>
      <c r="LO120" s="45"/>
      <c r="LP120" s="45"/>
      <c r="LQ120" s="45"/>
      <c r="LR120" s="45"/>
      <c r="LS120" s="45"/>
      <c r="LT120" s="45"/>
      <c r="LU120" s="45"/>
      <c r="LV120" s="45"/>
      <c r="LW120" s="45"/>
      <c r="LX120" s="45"/>
      <c r="LY120" s="45"/>
      <c r="LZ120" s="45"/>
      <c r="MA120" s="45"/>
      <c r="MB120" s="45"/>
      <c r="MC120" s="45"/>
      <c r="MD120" s="45"/>
      <c r="ME120" s="45"/>
      <c r="MF120" s="45"/>
      <c r="MG120" s="45"/>
      <c r="MH120" s="45"/>
      <c r="MI120" s="45"/>
      <c r="MJ120" s="45"/>
      <c r="MK120" s="45"/>
      <c r="ML120" s="45"/>
      <c r="MM120" s="45"/>
      <c r="MN120" s="45"/>
      <c r="MO120" s="45"/>
      <c r="MP120" s="45"/>
      <c r="MQ120" s="45"/>
      <c r="MR120" s="45"/>
      <c r="MS120" s="45"/>
      <c r="MT120" s="45"/>
      <c r="MU120" s="45"/>
      <c r="MV120" s="45"/>
      <c r="MW120" s="45"/>
      <c r="MX120" s="45"/>
      <c r="MY120" s="45"/>
      <c r="MZ120" s="45"/>
      <c r="NA120" s="45"/>
      <c r="NB120" s="45"/>
      <c r="NC120" s="45"/>
      <c r="ND120" s="45"/>
      <c r="NE120" s="45"/>
      <c r="NF120" s="45"/>
      <c r="NG120" s="45"/>
      <c r="NH120" s="45"/>
      <c r="NI120" s="45"/>
      <c r="NJ120" s="45"/>
      <c r="NK120" s="45"/>
      <c r="NL120" s="45"/>
      <c r="NM120" s="45"/>
      <c r="NN120" s="45"/>
      <c r="NO120" s="45"/>
      <c r="NP120" s="45"/>
      <c r="NQ120" s="45"/>
      <c r="NR120" s="45"/>
      <c r="NS120" s="45"/>
      <c r="NT120" s="45"/>
      <c r="NU120" s="45"/>
      <c r="NV120" s="45"/>
      <c r="NW120" s="45"/>
      <c r="NX120" s="45"/>
      <c r="NY120" s="45"/>
      <c r="NZ120" s="45"/>
      <c r="OA120" s="45"/>
      <c r="OB120" s="45"/>
      <c r="OC120" s="45"/>
      <c r="OD120" s="45"/>
      <c r="OE120" s="45"/>
      <c r="OF120" s="45"/>
      <c r="OG120" s="45"/>
      <c r="OH120" s="45"/>
      <c r="OI120" s="45"/>
      <c r="OJ120" s="45"/>
      <c r="OK120" s="45"/>
      <c r="OL120" s="45"/>
      <c r="OM120" s="45"/>
      <c r="ON120" s="45"/>
      <c r="OO120" s="45"/>
      <c r="OP120" s="45"/>
      <c r="OQ120" s="45"/>
      <c r="OR120" s="45"/>
      <c r="OS120" s="45"/>
      <c r="OT120" s="45"/>
      <c r="OU120" s="45"/>
      <c r="OV120" s="45"/>
      <c r="OW120" s="45"/>
      <c r="OX120" s="45"/>
      <c r="OY120" s="45"/>
      <c r="OZ120" s="45"/>
      <c r="PA120" s="45"/>
      <c r="PB120" s="45"/>
      <c r="PC120" s="45"/>
      <c r="PD120" s="45"/>
      <c r="PE120" s="45"/>
      <c r="PF120" s="45"/>
      <c r="PG120" s="45"/>
      <c r="PH120" s="45"/>
      <c r="PI120" s="45"/>
      <c r="PJ120" s="45"/>
      <c r="PK120" s="45"/>
      <c r="PL120" s="45"/>
      <c r="PM120" s="45"/>
      <c r="PN120" s="45"/>
      <c r="PO120" s="45"/>
      <c r="PP120" s="45"/>
      <c r="PQ120" s="45"/>
      <c r="PR120" s="45"/>
      <c r="PS120" s="45"/>
      <c r="PT120" s="45"/>
      <c r="PU120" s="45"/>
      <c r="PV120" s="45"/>
      <c r="PW120" s="45"/>
      <c r="PX120" s="45"/>
      <c r="PY120" s="45"/>
      <c r="PZ120" s="45"/>
      <c r="QA120" s="45"/>
      <c r="QB120" s="45"/>
      <c r="QC120" s="45"/>
      <c r="QD120" s="45"/>
      <c r="QE120" s="45"/>
      <c r="QF120" s="45"/>
      <c r="QG120" s="45"/>
      <c r="QH120" s="45"/>
      <c r="QI120" s="45"/>
      <c r="QJ120" s="45"/>
      <c r="QK120" s="45"/>
      <c r="QL120" s="45"/>
      <c r="QM120" s="45"/>
      <c r="QN120" s="45"/>
      <c r="QO120" s="45"/>
      <c r="QP120" s="45"/>
      <c r="QQ120" s="45"/>
      <c r="QR120" s="45"/>
      <c r="QS120" s="45"/>
      <c r="QT120" s="45"/>
      <c r="QU120" s="45"/>
      <c r="QV120" s="45"/>
      <c r="QW120" s="45"/>
      <c r="QX120" s="45"/>
      <c r="QY120" s="45"/>
      <c r="QZ120" s="45"/>
      <c r="RA120" s="45"/>
      <c r="RB120" s="45"/>
      <c r="RC120" s="45"/>
      <c r="RD120" s="45"/>
      <c r="RE120" s="45"/>
      <c r="RF120" s="45"/>
      <c r="RG120" s="45"/>
      <c r="RH120" s="45"/>
      <c r="RI120" s="45"/>
      <c r="RJ120" s="45"/>
      <c r="RK120" s="45"/>
      <c r="RL120" s="45"/>
      <c r="RM120" s="45"/>
      <c r="RN120" s="45"/>
      <c r="RO120" s="45"/>
      <c r="RP120" s="45"/>
      <c r="RQ120" s="45"/>
      <c r="RR120" s="45"/>
      <c r="RS120" s="45"/>
      <c r="RT120" s="45"/>
      <c r="RU120" s="45"/>
      <c r="RV120" s="45"/>
      <c r="RW120" s="45"/>
      <c r="RX120" s="45"/>
      <c r="RY120" s="45"/>
      <c r="RZ120" s="45"/>
      <c r="SA120" s="45"/>
      <c r="SB120" s="45"/>
      <c r="SC120" s="45"/>
      <c r="SD120" s="45"/>
      <c r="SE120" s="45"/>
      <c r="SF120" s="45"/>
      <c r="SG120" s="45"/>
      <c r="SH120" s="45"/>
      <c r="SI120" s="45"/>
      <c r="SJ120" s="45"/>
      <c r="SK120" s="45"/>
      <c r="SL120" s="45"/>
      <c r="SM120" s="45"/>
      <c r="SN120" s="45"/>
      <c r="SO120" s="45"/>
      <c r="SP120" s="45"/>
      <c r="SQ120" s="45"/>
      <c r="SR120" s="45"/>
      <c r="SS120" s="45"/>
      <c r="ST120" s="45"/>
      <c r="SU120" s="45"/>
      <c r="SV120" s="45"/>
      <c r="SW120" s="45"/>
      <c r="SX120" s="45"/>
      <c r="SY120" s="45"/>
      <c r="SZ120" s="45"/>
      <c r="TA120" s="45"/>
      <c r="TB120" s="45"/>
      <c r="TC120" s="45"/>
      <c r="TD120" s="45"/>
      <c r="TE120" s="45"/>
      <c r="TF120" s="45"/>
      <c r="TG120" s="45"/>
      <c r="TH120" s="45"/>
      <c r="TI120" s="45"/>
      <c r="TJ120" s="45"/>
      <c r="TK120" s="45"/>
      <c r="TL120" s="45"/>
      <c r="TM120" s="45"/>
      <c r="TN120" s="45"/>
      <c r="TO120" s="45"/>
      <c r="TP120" s="45"/>
      <c r="TQ120" s="45"/>
      <c r="TR120" s="45"/>
      <c r="TS120" s="45"/>
      <c r="TT120" s="45"/>
      <c r="TU120" s="45"/>
      <c r="TV120" s="45"/>
      <c r="TW120" s="45"/>
      <c r="TX120" s="45"/>
      <c r="TY120" s="45"/>
      <c r="TZ120" s="45"/>
      <c r="UA120" s="45"/>
      <c r="UB120" s="45"/>
      <c r="UC120" s="45"/>
      <c r="UD120" s="45"/>
      <c r="UE120" s="45"/>
    </row>
    <row r="121" spans="1:551" x14ac:dyDescent="0.2">
      <c r="A121" t="s">
        <v>131</v>
      </c>
      <c r="B121" s="44">
        <v>157.38999999999999</v>
      </c>
      <c r="C121" s="44">
        <v>13535.539999999986</v>
      </c>
      <c r="D121" s="45">
        <v>86</v>
      </c>
      <c r="E121" s="45"/>
      <c r="F121" s="44"/>
      <c r="G121" s="45"/>
      <c r="H121" s="45"/>
      <c r="I121" s="45"/>
      <c r="J121" s="45"/>
      <c r="K121" s="45"/>
      <c r="L121" s="44">
        <f t="shared" si="38"/>
        <v>157.38999999999999</v>
      </c>
      <c r="M121" s="44">
        <f t="shared" si="29"/>
        <v>22.506769999999996</v>
      </c>
      <c r="N121" s="44">
        <f t="shared" si="39"/>
        <v>179.9</v>
      </c>
      <c r="O121" s="45">
        <f t="shared" si="31"/>
        <v>15471.4</v>
      </c>
      <c r="P121" s="45"/>
      <c r="Q121" s="44">
        <f t="shared" si="40"/>
        <v>20.460699999999999</v>
      </c>
      <c r="R121" s="46">
        <f t="shared" si="37"/>
        <v>177.85</v>
      </c>
      <c r="S121" s="45">
        <f t="shared" si="33"/>
        <v>15295.1</v>
      </c>
      <c r="T121" s="45"/>
      <c r="U121" s="45"/>
      <c r="V121" s="44"/>
      <c r="W121" s="44"/>
      <c r="X121" s="44"/>
      <c r="Y121" s="44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  <c r="IV121" s="45"/>
      <c r="IW121" s="45"/>
      <c r="IX121" s="45"/>
      <c r="IY121" s="45"/>
      <c r="IZ121" s="45"/>
      <c r="JA121" s="45"/>
      <c r="JB121" s="45"/>
      <c r="JC121" s="45"/>
      <c r="JD121" s="45"/>
      <c r="JE121" s="45"/>
      <c r="JF121" s="45"/>
      <c r="JG121" s="45"/>
      <c r="JH121" s="45"/>
      <c r="JI121" s="45"/>
      <c r="JJ121" s="45"/>
      <c r="JK121" s="45"/>
      <c r="JL121" s="45"/>
      <c r="JM121" s="45"/>
      <c r="JN121" s="45"/>
      <c r="JO121" s="45"/>
      <c r="JP121" s="45"/>
      <c r="JQ121" s="45"/>
      <c r="JR121" s="45"/>
      <c r="JS121" s="45"/>
      <c r="JT121" s="45"/>
      <c r="JU121" s="45"/>
      <c r="JV121" s="45"/>
      <c r="JW121" s="45"/>
      <c r="JX121" s="45"/>
      <c r="JY121" s="45"/>
      <c r="JZ121" s="45"/>
      <c r="KA121" s="45"/>
      <c r="KB121" s="45"/>
      <c r="KC121" s="45"/>
      <c r="KD121" s="45"/>
      <c r="KE121" s="45"/>
      <c r="KF121" s="45"/>
      <c r="KG121" s="45"/>
      <c r="KH121" s="45"/>
      <c r="KI121" s="45"/>
      <c r="KJ121" s="45"/>
      <c r="KK121" s="45"/>
      <c r="KL121" s="45"/>
      <c r="KM121" s="45"/>
      <c r="KN121" s="45"/>
      <c r="KO121" s="45"/>
      <c r="KP121" s="45"/>
      <c r="KQ121" s="45"/>
      <c r="KR121" s="45"/>
      <c r="KS121" s="45"/>
      <c r="KT121" s="45"/>
      <c r="KU121" s="45"/>
      <c r="KV121" s="45"/>
      <c r="KW121" s="45"/>
      <c r="KX121" s="45"/>
      <c r="KY121" s="45"/>
      <c r="KZ121" s="45"/>
      <c r="LA121" s="45"/>
      <c r="LB121" s="45"/>
      <c r="LC121" s="45"/>
      <c r="LD121" s="45"/>
      <c r="LE121" s="45"/>
      <c r="LF121" s="45"/>
      <c r="LG121" s="45"/>
      <c r="LH121" s="45"/>
      <c r="LI121" s="45"/>
      <c r="LJ121" s="45"/>
      <c r="LK121" s="45"/>
      <c r="LL121" s="45"/>
      <c r="LM121" s="45"/>
      <c r="LN121" s="45"/>
      <c r="LO121" s="45"/>
      <c r="LP121" s="45"/>
      <c r="LQ121" s="45"/>
      <c r="LR121" s="45"/>
      <c r="LS121" s="45"/>
      <c r="LT121" s="45"/>
      <c r="LU121" s="45"/>
      <c r="LV121" s="45"/>
      <c r="LW121" s="45"/>
      <c r="LX121" s="45"/>
      <c r="LY121" s="45"/>
      <c r="LZ121" s="45"/>
      <c r="MA121" s="45"/>
      <c r="MB121" s="45"/>
      <c r="MC121" s="45"/>
      <c r="MD121" s="45"/>
      <c r="ME121" s="45"/>
      <c r="MF121" s="45"/>
      <c r="MG121" s="45"/>
      <c r="MH121" s="45"/>
      <c r="MI121" s="45"/>
      <c r="MJ121" s="45"/>
      <c r="MK121" s="45"/>
      <c r="ML121" s="45"/>
      <c r="MM121" s="45"/>
      <c r="MN121" s="45"/>
      <c r="MO121" s="45"/>
      <c r="MP121" s="45"/>
      <c r="MQ121" s="45"/>
      <c r="MR121" s="45"/>
      <c r="MS121" s="45"/>
      <c r="MT121" s="45"/>
      <c r="MU121" s="45"/>
      <c r="MV121" s="45"/>
      <c r="MW121" s="45"/>
      <c r="MX121" s="45"/>
      <c r="MY121" s="45"/>
      <c r="MZ121" s="45"/>
      <c r="NA121" s="45"/>
      <c r="NB121" s="45"/>
      <c r="NC121" s="45"/>
      <c r="ND121" s="45"/>
      <c r="NE121" s="45"/>
      <c r="NF121" s="45"/>
      <c r="NG121" s="45"/>
      <c r="NH121" s="45"/>
      <c r="NI121" s="45"/>
      <c r="NJ121" s="45"/>
      <c r="NK121" s="45"/>
      <c r="NL121" s="45"/>
      <c r="NM121" s="45"/>
      <c r="NN121" s="45"/>
      <c r="NO121" s="45"/>
      <c r="NP121" s="45"/>
      <c r="NQ121" s="45"/>
      <c r="NR121" s="45"/>
      <c r="NS121" s="45"/>
      <c r="NT121" s="45"/>
      <c r="NU121" s="45"/>
      <c r="NV121" s="45"/>
      <c r="NW121" s="45"/>
      <c r="NX121" s="45"/>
      <c r="NY121" s="45"/>
      <c r="NZ121" s="45"/>
      <c r="OA121" s="45"/>
      <c r="OB121" s="45"/>
      <c r="OC121" s="45"/>
      <c r="OD121" s="45"/>
      <c r="OE121" s="45"/>
      <c r="OF121" s="45"/>
      <c r="OG121" s="45"/>
      <c r="OH121" s="45"/>
      <c r="OI121" s="45"/>
      <c r="OJ121" s="45"/>
      <c r="OK121" s="45"/>
      <c r="OL121" s="45"/>
      <c r="OM121" s="45"/>
      <c r="ON121" s="45"/>
      <c r="OO121" s="45"/>
      <c r="OP121" s="45"/>
      <c r="OQ121" s="45"/>
      <c r="OR121" s="45"/>
      <c r="OS121" s="45"/>
      <c r="OT121" s="45"/>
      <c r="OU121" s="45"/>
      <c r="OV121" s="45"/>
      <c r="OW121" s="45"/>
      <c r="OX121" s="45"/>
      <c r="OY121" s="45"/>
      <c r="OZ121" s="45"/>
      <c r="PA121" s="45"/>
      <c r="PB121" s="45"/>
      <c r="PC121" s="45"/>
      <c r="PD121" s="45"/>
      <c r="PE121" s="45"/>
      <c r="PF121" s="45"/>
      <c r="PG121" s="45"/>
      <c r="PH121" s="45"/>
      <c r="PI121" s="45"/>
      <c r="PJ121" s="45"/>
      <c r="PK121" s="45"/>
      <c r="PL121" s="45"/>
      <c r="PM121" s="45"/>
      <c r="PN121" s="45"/>
      <c r="PO121" s="45"/>
      <c r="PP121" s="45"/>
      <c r="PQ121" s="45"/>
      <c r="PR121" s="45"/>
      <c r="PS121" s="45"/>
      <c r="PT121" s="45"/>
      <c r="PU121" s="45"/>
      <c r="PV121" s="45"/>
      <c r="PW121" s="45"/>
      <c r="PX121" s="45"/>
      <c r="PY121" s="45"/>
      <c r="PZ121" s="45"/>
      <c r="QA121" s="45"/>
      <c r="QB121" s="45"/>
      <c r="QC121" s="45"/>
      <c r="QD121" s="45"/>
      <c r="QE121" s="45"/>
      <c r="QF121" s="45"/>
      <c r="QG121" s="45"/>
      <c r="QH121" s="45"/>
      <c r="QI121" s="45"/>
      <c r="QJ121" s="45"/>
      <c r="QK121" s="45"/>
      <c r="QL121" s="45"/>
      <c r="QM121" s="45"/>
      <c r="QN121" s="45"/>
      <c r="QO121" s="45"/>
      <c r="QP121" s="45"/>
      <c r="QQ121" s="45"/>
      <c r="QR121" s="45"/>
      <c r="QS121" s="45"/>
      <c r="QT121" s="45"/>
      <c r="QU121" s="45"/>
      <c r="QV121" s="45"/>
      <c r="QW121" s="45"/>
      <c r="QX121" s="45"/>
      <c r="QY121" s="45"/>
      <c r="QZ121" s="45"/>
      <c r="RA121" s="45"/>
      <c r="RB121" s="45"/>
      <c r="RC121" s="45"/>
      <c r="RD121" s="45"/>
      <c r="RE121" s="45"/>
      <c r="RF121" s="45"/>
      <c r="RG121" s="45"/>
      <c r="RH121" s="45"/>
      <c r="RI121" s="45"/>
      <c r="RJ121" s="45"/>
      <c r="RK121" s="45"/>
      <c r="RL121" s="45"/>
      <c r="RM121" s="45"/>
      <c r="RN121" s="45"/>
      <c r="RO121" s="45"/>
      <c r="RP121" s="45"/>
      <c r="RQ121" s="45"/>
      <c r="RR121" s="45"/>
      <c r="RS121" s="45"/>
      <c r="RT121" s="45"/>
      <c r="RU121" s="45"/>
      <c r="RV121" s="45"/>
      <c r="RW121" s="45"/>
      <c r="RX121" s="45"/>
      <c r="RY121" s="45"/>
      <c r="RZ121" s="45"/>
      <c r="SA121" s="45"/>
      <c r="SB121" s="45"/>
      <c r="SC121" s="45"/>
      <c r="SD121" s="45"/>
      <c r="SE121" s="45"/>
      <c r="SF121" s="45"/>
      <c r="SG121" s="45"/>
      <c r="SH121" s="45"/>
      <c r="SI121" s="45"/>
      <c r="SJ121" s="45"/>
      <c r="SK121" s="45"/>
      <c r="SL121" s="45"/>
      <c r="SM121" s="45"/>
      <c r="SN121" s="45"/>
      <c r="SO121" s="45"/>
      <c r="SP121" s="45"/>
      <c r="SQ121" s="45"/>
      <c r="SR121" s="45"/>
      <c r="SS121" s="45"/>
      <c r="ST121" s="45"/>
      <c r="SU121" s="45"/>
      <c r="SV121" s="45"/>
      <c r="SW121" s="45"/>
      <c r="SX121" s="45"/>
      <c r="SY121" s="45"/>
      <c r="SZ121" s="45"/>
      <c r="TA121" s="45"/>
      <c r="TB121" s="45"/>
      <c r="TC121" s="45"/>
      <c r="TD121" s="45"/>
      <c r="TE121" s="45"/>
      <c r="TF121" s="45"/>
      <c r="TG121" s="45"/>
      <c r="TH121" s="45"/>
      <c r="TI121" s="45"/>
      <c r="TJ121" s="45"/>
      <c r="TK121" s="45"/>
      <c r="TL121" s="45"/>
      <c r="TM121" s="45"/>
      <c r="TN121" s="45"/>
      <c r="TO121" s="45"/>
      <c r="TP121" s="45"/>
      <c r="TQ121" s="45"/>
      <c r="TR121" s="45"/>
      <c r="TS121" s="45"/>
      <c r="TT121" s="45"/>
      <c r="TU121" s="45"/>
      <c r="TV121" s="45"/>
      <c r="TW121" s="45"/>
      <c r="TX121" s="45"/>
      <c r="TY121" s="45"/>
      <c r="TZ121" s="45"/>
      <c r="UA121" s="45"/>
      <c r="UB121" s="45"/>
      <c r="UC121" s="45"/>
      <c r="UD121" s="45"/>
      <c r="UE121" s="45"/>
    </row>
    <row r="122" spans="1:551" x14ac:dyDescent="0.2">
      <c r="A122" t="s">
        <v>132</v>
      </c>
      <c r="B122" s="44">
        <v>80</v>
      </c>
      <c r="C122" s="44">
        <v>4832.8599999999997</v>
      </c>
      <c r="D122" s="45">
        <v>60.41075</v>
      </c>
      <c r="E122" s="45"/>
      <c r="F122" s="44"/>
      <c r="G122" s="45"/>
      <c r="H122" s="45"/>
      <c r="I122" s="45"/>
      <c r="J122" s="45"/>
      <c r="K122" s="45"/>
      <c r="L122" s="44">
        <f t="shared" si="38"/>
        <v>80</v>
      </c>
      <c r="M122" s="44">
        <f t="shared" si="29"/>
        <v>11.44</v>
      </c>
      <c r="N122" s="44">
        <f t="shared" si="39"/>
        <v>91.44</v>
      </c>
      <c r="O122" s="45">
        <f t="shared" si="31"/>
        <v>5523.9589799999994</v>
      </c>
      <c r="P122" s="45"/>
      <c r="Q122" s="44">
        <f t="shared" si="40"/>
        <v>10.4</v>
      </c>
      <c r="R122" s="46">
        <f t="shared" si="37"/>
        <v>90.4</v>
      </c>
      <c r="S122" s="45">
        <f t="shared" si="33"/>
        <v>5461.1318000000001</v>
      </c>
      <c r="T122" s="45"/>
      <c r="U122" s="45"/>
      <c r="V122" s="44"/>
      <c r="W122" s="44"/>
      <c r="X122" s="44"/>
      <c r="Y122" s="44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  <c r="IV122" s="45"/>
      <c r="IW122" s="45"/>
      <c r="IX122" s="45"/>
      <c r="IY122" s="45"/>
      <c r="IZ122" s="45"/>
      <c r="JA122" s="45"/>
      <c r="JB122" s="45"/>
      <c r="JC122" s="45"/>
      <c r="JD122" s="45"/>
      <c r="JE122" s="45"/>
      <c r="JF122" s="45"/>
      <c r="JG122" s="45"/>
      <c r="JH122" s="45"/>
      <c r="JI122" s="45"/>
      <c r="JJ122" s="45"/>
      <c r="JK122" s="45"/>
      <c r="JL122" s="45"/>
      <c r="JM122" s="45"/>
      <c r="JN122" s="45"/>
      <c r="JO122" s="45"/>
      <c r="JP122" s="45"/>
      <c r="JQ122" s="45"/>
      <c r="JR122" s="45"/>
      <c r="JS122" s="45"/>
      <c r="JT122" s="45"/>
      <c r="JU122" s="45"/>
      <c r="JV122" s="45"/>
      <c r="JW122" s="45"/>
      <c r="JX122" s="45"/>
      <c r="JY122" s="45"/>
      <c r="JZ122" s="45"/>
      <c r="KA122" s="45"/>
      <c r="KB122" s="45"/>
      <c r="KC122" s="45"/>
      <c r="KD122" s="45"/>
      <c r="KE122" s="45"/>
      <c r="KF122" s="45"/>
      <c r="KG122" s="45"/>
      <c r="KH122" s="45"/>
      <c r="KI122" s="45"/>
      <c r="KJ122" s="45"/>
      <c r="KK122" s="45"/>
      <c r="KL122" s="45"/>
      <c r="KM122" s="45"/>
      <c r="KN122" s="45"/>
      <c r="KO122" s="45"/>
      <c r="KP122" s="45"/>
      <c r="KQ122" s="45"/>
      <c r="KR122" s="45"/>
      <c r="KS122" s="45"/>
      <c r="KT122" s="45"/>
      <c r="KU122" s="45"/>
      <c r="KV122" s="45"/>
      <c r="KW122" s="45"/>
      <c r="KX122" s="45"/>
      <c r="KY122" s="45"/>
      <c r="KZ122" s="45"/>
      <c r="LA122" s="45"/>
      <c r="LB122" s="45"/>
      <c r="LC122" s="45"/>
      <c r="LD122" s="45"/>
      <c r="LE122" s="45"/>
      <c r="LF122" s="45"/>
      <c r="LG122" s="45"/>
      <c r="LH122" s="45"/>
      <c r="LI122" s="45"/>
      <c r="LJ122" s="45"/>
      <c r="LK122" s="45"/>
      <c r="LL122" s="45"/>
      <c r="LM122" s="45"/>
      <c r="LN122" s="45"/>
      <c r="LO122" s="45"/>
      <c r="LP122" s="45"/>
      <c r="LQ122" s="45"/>
      <c r="LR122" s="45"/>
      <c r="LS122" s="45"/>
      <c r="LT122" s="45"/>
      <c r="LU122" s="45"/>
      <c r="LV122" s="45"/>
      <c r="LW122" s="45"/>
      <c r="LX122" s="45"/>
      <c r="LY122" s="45"/>
      <c r="LZ122" s="45"/>
      <c r="MA122" s="45"/>
      <c r="MB122" s="45"/>
      <c r="MC122" s="45"/>
      <c r="MD122" s="45"/>
      <c r="ME122" s="45"/>
      <c r="MF122" s="45"/>
      <c r="MG122" s="45"/>
      <c r="MH122" s="45"/>
      <c r="MI122" s="45"/>
      <c r="MJ122" s="45"/>
      <c r="MK122" s="45"/>
      <c r="ML122" s="45"/>
      <c r="MM122" s="45"/>
      <c r="MN122" s="45"/>
      <c r="MO122" s="45"/>
      <c r="MP122" s="45"/>
      <c r="MQ122" s="45"/>
      <c r="MR122" s="45"/>
      <c r="MS122" s="45"/>
      <c r="MT122" s="45"/>
      <c r="MU122" s="45"/>
      <c r="MV122" s="45"/>
      <c r="MW122" s="45"/>
      <c r="MX122" s="45"/>
      <c r="MY122" s="45"/>
      <c r="MZ122" s="45"/>
      <c r="NA122" s="45"/>
      <c r="NB122" s="45"/>
      <c r="NC122" s="45"/>
      <c r="ND122" s="45"/>
      <c r="NE122" s="45"/>
      <c r="NF122" s="45"/>
      <c r="NG122" s="45"/>
      <c r="NH122" s="45"/>
      <c r="NI122" s="45"/>
      <c r="NJ122" s="45"/>
      <c r="NK122" s="45"/>
      <c r="NL122" s="45"/>
      <c r="NM122" s="45"/>
      <c r="NN122" s="45"/>
      <c r="NO122" s="45"/>
      <c r="NP122" s="45"/>
      <c r="NQ122" s="45"/>
      <c r="NR122" s="45"/>
      <c r="NS122" s="45"/>
      <c r="NT122" s="45"/>
      <c r="NU122" s="45"/>
      <c r="NV122" s="45"/>
      <c r="NW122" s="45"/>
      <c r="NX122" s="45"/>
      <c r="NY122" s="45"/>
      <c r="NZ122" s="45"/>
      <c r="OA122" s="45"/>
      <c r="OB122" s="45"/>
      <c r="OC122" s="45"/>
      <c r="OD122" s="45"/>
      <c r="OE122" s="45"/>
      <c r="OF122" s="45"/>
      <c r="OG122" s="45"/>
      <c r="OH122" s="45"/>
      <c r="OI122" s="45"/>
      <c r="OJ122" s="45"/>
      <c r="OK122" s="45"/>
      <c r="OL122" s="45"/>
      <c r="OM122" s="45"/>
      <c r="ON122" s="45"/>
      <c r="OO122" s="45"/>
      <c r="OP122" s="45"/>
      <c r="OQ122" s="45"/>
      <c r="OR122" s="45"/>
      <c r="OS122" s="45"/>
      <c r="OT122" s="45"/>
      <c r="OU122" s="45"/>
      <c r="OV122" s="45"/>
      <c r="OW122" s="45"/>
      <c r="OX122" s="45"/>
      <c r="OY122" s="45"/>
      <c r="OZ122" s="45"/>
      <c r="PA122" s="45"/>
      <c r="PB122" s="45"/>
      <c r="PC122" s="45"/>
      <c r="PD122" s="45"/>
      <c r="PE122" s="45"/>
      <c r="PF122" s="45"/>
      <c r="PG122" s="45"/>
      <c r="PH122" s="45"/>
      <c r="PI122" s="45"/>
      <c r="PJ122" s="45"/>
      <c r="PK122" s="45"/>
      <c r="PL122" s="45"/>
      <c r="PM122" s="45"/>
      <c r="PN122" s="45"/>
      <c r="PO122" s="45"/>
      <c r="PP122" s="45"/>
      <c r="PQ122" s="45"/>
      <c r="PR122" s="45"/>
      <c r="PS122" s="45"/>
      <c r="PT122" s="45"/>
      <c r="PU122" s="45"/>
      <c r="PV122" s="45"/>
      <c r="PW122" s="45"/>
      <c r="PX122" s="45"/>
      <c r="PY122" s="45"/>
      <c r="PZ122" s="45"/>
      <c r="QA122" s="45"/>
      <c r="QB122" s="45"/>
      <c r="QC122" s="45"/>
      <c r="QD122" s="45"/>
      <c r="QE122" s="45"/>
      <c r="QF122" s="45"/>
      <c r="QG122" s="45"/>
      <c r="QH122" s="45"/>
      <c r="QI122" s="45"/>
      <c r="QJ122" s="45"/>
      <c r="QK122" s="45"/>
      <c r="QL122" s="45"/>
      <c r="QM122" s="45"/>
      <c r="QN122" s="45"/>
      <c r="QO122" s="45"/>
      <c r="QP122" s="45"/>
      <c r="QQ122" s="45"/>
      <c r="QR122" s="45"/>
      <c r="QS122" s="45"/>
      <c r="QT122" s="45"/>
      <c r="QU122" s="45"/>
      <c r="QV122" s="45"/>
      <c r="QW122" s="45"/>
      <c r="QX122" s="45"/>
      <c r="QY122" s="45"/>
      <c r="QZ122" s="45"/>
      <c r="RA122" s="45"/>
      <c r="RB122" s="45"/>
      <c r="RC122" s="45"/>
      <c r="RD122" s="45"/>
      <c r="RE122" s="45"/>
      <c r="RF122" s="45"/>
      <c r="RG122" s="45"/>
      <c r="RH122" s="45"/>
      <c r="RI122" s="45"/>
      <c r="RJ122" s="45"/>
      <c r="RK122" s="45"/>
      <c r="RL122" s="45"/>
      <c r="RM122" s="45"/>
      <c r="RN122" s="45"/>
      <c r="RO122" s="45"/>
      <c r="RP122" s="45"/>
      <c r="RQ122" s="45"/>
      <c r="RR122" s="45"/>
      <c r="RS122" s="45"/>
      <c r="RT122" s="45"/>
      <c r="RU122" s="45"/>
      <c r="RV122" s="45"/>
      <c r="RW122" s="45"/>
      <c r="RX122" s="45"/>
      <c r="RY122" s="45"/>
      <c r="RZ122" s="45"/>
      <c r="SA122" s="45"/>
      <c r="SB122" s="45"/>
      <c r="SC122" s="45"/>
      <c r="SD122" s="45"/>
      <c r="SE122" s="45"/>
      <c r="SF122" s="45"/>
      <c r="SG122" s="45"/>
      <c r="SH122" s="45"/>
      <c r="SI122" s="45"/>
      <c r="SJ122" s="45"/>
      <c r="SK122" s="45"/>
      <c r="SL122" s="45"/>
      <c r="SM122" s="45"/>
      <c r="SN122" s="45"/>
      <c r="SO122" s="45"/>
      <c r="SP122" s="45"/>
      <c r="SQ122" s="45"/>
      <c r="SR122" s="45"/>
      <c r="SS122" s="45"/>
      <c r="ST122" s="45"/>
      <c r="SU122" s="45"/>
      <c r="SV122" s="45"/>
      <c r="SW122" s="45"/>
      <c r="SX122" s="45"/>
      <c r="SY122" s="45"/>
      <c r="SZ122" s="45"/>
      <c r="TA122" s="45"/>
      <c r="TB122" s="45"/>
      <c r="TC122" s="45"/>
      <c r="TD122" s="45"/>
      <c r="TE122" s="45"/>
      <c r="TF122" s="45"/>
      <c r="TG122" s="45"/>
      <c r="TH122" s="45"/>
      <c r="TI122" s="45"/>
      <c r="TJ122" s="45"/>
      <c r="TK122" s="45"/>
      <c r="TL122" s="45"/>
      <c r="TM122" s="45"/>
      <c r="TN122" s="45"/>
      <c r="TO122" s="45"/>
      <c r="TP122" s="45"/>
      <c r="TQ122" s="45"/>
      <c r="TR122" s="45"/>
      <c r="TS122" s="45"/>
      <c r="TT122" s="45"/>
      <c r="TU122" s="45"/>
      <c r="TV122" s="45"/>
      <c r="TW122" s="45"/>
      <c r="TX122" s="45"/>
      <c r="TY122" s="45"/>
      <c r="TZ122" s="45"/>
      <c r="UA122" s="45"/>
      <c r="UB122" s="45"/>
      <c r="UC122" s="45"/>
      <c r="UD122" s="45"/>
      <c r="UE122" s="45"/>
    </row>
    <row r="123" spans="1:551" x14ac:dyDescent="0.2">
      <c r="A123" t="s">
        <v>133</v>
      </c>
      <c r="B123" s="44">
        <v>157.38999999999999</v>
      </c>
      <c r="C123" s="44">
        <v>314.77999999999997</v>
      </c>
      <c r="D123" s="45">
        <v>2</v>
      </c>
      <c r="E123" s="45"/>
      <c r="F123" s="44"/>
      <c r="G123" s="45"/>
      <c r="H123" s="45"/>
      <c r="I123" s="45"/>
      <c r="J123" s="45"/>
      <c r="K123" s="45"/>
      <c r="L123" s="44">
        <f t="shared" si="38"/>
        <v>157.38999999999999</v>
      </c>
      <c r="M123" s="44">
        <f t="shared" si="29"/>
        <v>22.506769999999996</v>
      </c>
      <c r="N123" s="44">
        <f t="shared" si="39"/>
        <v>179.9</v>
      </c>
      <c r="O123" s="45">
        <f t="shared" si="31"/>
        <v>359.8</v>
      </c>
      <c r="P123" s="45"/>
      <c r="Q123" s="44">
        <f t="shared" si="40"/>
        <v>20.460699999999999</v>
      </c>
      <c r="R123" s="46">
        <f t="shared" si="37"/>
        <v>177.85</v>
      </c>
      <c r="S123" s="45">
        <f t="shared" si="33"/>
        <v>355.7</v>
      </c>
      <c r="T123" s="45"/>
      <c r="U123" s="45"/>
      <c r="V123" s="44"/>
      <c r="W123" s="44"/>
      <c r="X123" s="44"/>
      <c r="Y123" s="44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  <c r="IV123" s="45"/>
      <c r="IW123" s="45"/>
      <c r="IX123" s="45"/>
      <c r="IY123" s="45"/>
      <c r="IZ123" s="45"/>
      <c r="JA123" s="45"/>
      <c r="JB123" s="45"/>
      <c r="JC123" s="45"/>
      <c r="JD123" s="45"/>
      <c r="JE123" s="45"/>
      <c r="JF123" s="45"/>
      <c r="JG123" s="45"/>
      <c r="JH123" s="45"/>
      <c r="JI123" s="45"/>
      <c r="JJ123" s="45"/>
      <c r="JK123" s="45"/>
      <c r="JL123" s="45"/>
      <c r="JM123" s="45"/>
      <c r="JN123" s="45"/>
      <c r="JO123" s="45"/>
      <c r="JP123" s="45"/>
      <c r="JQ123" s="45"/>
      <c r="JR123" s="45"/>
      <c r="JS123" s="45"/>
      <c r="JT123" s="45"/>
      <c r="JU123" s="45"/>
      <c r="JV123" s="45"/>
      <c r="JW123" s="45"/>
      <c r="JX123" s="45"/>
      <c r="JY123" s="45"/>
      <c r="JZ123" s="45"/>
      <c r="KA123" s="45"/>
      <c r="KB123" s="45"/>
      <c r="KC123" s="45"/>
      <c r="KD123" s="45"/>
      <c r="KE123" s="45"/>
      <c r="KF123" s="45"/>
      <c r="KG123" s="45"/>
      <c r="KH123" s="45"/>
      <c r="KI123" s="45"/>
      <c r="KJ123" s="45"/>
      <c r="KK123" s="45"/>
      <c r="KL123" s="45"/>
      <c r="KM123" s="45"/>
      <c r="KN123" s="45"/>
      <c r="KO123" s="45"/>
      <c r="KP123" s="45"/>
      <c r="KQ123" s="45"/>
      <c r="KR123" s="45"/>
      <c r="KS123" s="45"/>
      <c r="KT123" s="45"/>
      <c r="KU123" s="45"/>
      <c r="KV123" s="45"/>
      <c r="KW123" s="45"/>
      <c r="KX123" s="45"/>
      <c r="KY123" s="45"/>
      <c r="KZ123" s="45"/>
      <c r="LA123" s="45"/>
      <c r="LB123" s="45"/>
      <c r="LC123" s="45"/>
      <c r="LD123" s="45"/>
      <c r="LE123" s="45"/>
      <c r="LF123" s="45"/>
      <c r="LG123" s="45"/>
      <c r="LH123" s="45"/>
      <c r="LI123" s="45"/>
      <c r="LJ123" s="45"/>
      <c r="LK123" s="45"/>
      <c r="LL123" s="45"/>
      <c r="LM123" s="45"/>
      <c r="LN123" s="45"/>
      <c r="LO123" s="45"/>
      <c r="LP123" s="45"/>
      <c r="LQ123" s="45"/>
      <c r="LR123" s="45"/>
      <c r="LS123" s="45"/>
      <c r="LT123" s="45"/>
      <c r="LU123" s="45"/>
      <c r="LV123" s="45"/>
      <c r="LW123" s="45"/>
      <c r="LX123" s="45"/>
      <c r="LY123" s="45"/>
      <c r="LZ123" s="45"/>
      <c r="MA123" s="45"/>
      <c r="MB123" s="45"/>
      <c r="MC123" s="45"/>
      <c r="MD123" s="45"/>
      <c r="ME123" s="45"/>
      <c r="MF123" s="45"/>
      <c r="MG123" s="45"/>
      <c r="MH123" s="45"/>
      <c r="MI123" s="45"/>
      <c r="MJ123" s="45"/>
      <c r="MK123" s="45"/>
      <c r="ML123" s="45"/>
      <c r="MM123" s="45"/>
      <c r="MN123" s="45"/>
      <c r="MO123" s="45"/>
      <c r="MP123" s="45"/>
      <c r="MQ123" s="45"/>
      <c r="MR123" s="45"/>
      <c r="MS123" s="45"/>
      <c r="MT123" s="45"/>
      <c r="MU123" s="45"/>
      <c r="MV123" s="45"/>
      <c r="MW123" s="45"/>
      <c r="MX123" s="45"/>
      <c r="MY123" s="45"/>
      <c r="MZ123" s="45"/>
      <c r="NA123" s="45"/>
      <c r="NB123" s="45"/>
      <c r="NC123" s="45"/>
      <c r="ND123" s="45"/>
      <c r="NE123" s="45"/>
      <c r="NF123" s="45"/>
      <c r="NG123" s="45"/>
      <c r="NH123" s="45"/>
      <c r="NI123" s="45"/>
      <c r="NJ123" s="45"/>
      <c r="NK123" s="45"/>
      <c r="NL123" s="45"/>
      <c r="NM123" s="45"/>
      <c r="NN123" s="45"/>
      <c r="NO123" s="45"/>
      <c r="NP123" s="45"/>
      <c r="NQ123" s="45"/>
      <c r="NR123" s="45"/>
      <c r="NS123" s="45"/>
      <c r="NT123" s="45"/>
      <c r="NU123" s="45"/>
      <c r="NV123" s="45"/>
      <c r="NW123" s="45"/>
      <c r="NX123" s="45"/>
      <c r="NY123" s="45"/>
      <c r="NZ123" s="45"/>
      <c r="OA123" s="45"/>
      <c r="OB123" s="45"/>
      <c r="OC123" s="45"/>
      <c r="OD123" s="45"/>
      <c r="OE123" s="45"/>
      <c r="OF123" s="45"/>
      <c r="OG123" s="45"/>
      <c r="OH123" s="45"/>
      <c r="OI123" s="45"/>
      <c r="OJ123" s="45"/>
      <c r="OK123" s="45"/>
      <c r="OL123" s="45"/>
      <c r="OM123" s="45"/>
      <c r="ON123" s="45"/>
      <c r="OO123" s="45"/>
      <c r="OP123" s="45"/>
      <c r="OQ123" s="45"/>
      <c r="OR123" s="45"/>
      <c r="OS123" s="45"/>
      <c r="OT123" s="45"/>
      <c r="OU123" s="45"/>
      <c r="OV123" s="45"/>
      <c r="OW123" s="45"/>
      <c r="OX123" s="45"/>
      <c r="OY123" s="45"/>
      <c r="OZ123" s="45"/>
      <c r="PA123" s="45"/>
      <c r="PB123" s="45"/>
      <c r="PC123" s="45"/>
      <c r="PD123" s="45"/>
      <c r="PE123" s="45"/>
      <c r="PF123" s="45"/>
      <c r="PG123" s="45"/>
      <c r="PH123" s="45"/>
      <c r="PI123" s="45"/>
      <c r="PJ123" s="45"/>
      <c r="PK123" s="45"/>
      <c r="PL123" s="45"/>
      <c r="PM123" s="45"/>
      <c r="PN123" s="45"/>
      <c r="PO123" s="45"/>
      <c r="PP123" s="45"/>
      <c r="PQ123" s="45"/>
      <c r="PR123" s="45"/>
      <c r="PS123" s="45"/>
      <c r="PT123" s="45"/>
      <c r="PU123" s="45"/>
      <c r="PV123" s="45"/>
      <c r="PW123" s="45"/>
      <c r="PX123" s="45"/>
      <c r="PY123" s="45"/>
      <c r="PZ123" s="45"/>
      <c r="QA123" s="45"/>
      <c r="QB123" s="45"/>
      <c r="QC123" s="45"/>
      <c r="QD123" s="45"/>
      <c r="QE123" s="45"/>
      <c r="QF123" s="45"/>
      <c r="QG123" s="45"/>
      <c r="QH123" s="45"/>
      <c r="QI123" s="45"/>
      <c r="QJ123" s="45"/>
      <c r="QK123" s="45"/>
      <c r="QL123" s="45"/>
      <c r="QM123" s="45"/>
      <c r="QN123" s="45"/>
      <c r="QO123" s="45"/>
      <c r="QP123" s="45"/>
      <c r="QQ123" s="45"/>
      <c r="QR123" s="45"/>
      <c r="QS123" s="45"/>
      <c r="QT123" s="45"/>
      <c r="QU123" s="45"/>
      <c r="QV123" s="45"/>
      <c r="QW123" s="45"/>
      <c r="QX123" s="45"/>
      <c r="QY123" s="45"/>
      <c r="QZ123" s="45"/>
      <c r="RA123" s="45"/>
      <c r="RB123" s="45"/>
      <c r="RC123" s="45"/>
      <c r="RD123" s="45"/>
      <c r="RE123" s="45"/>
      <c r="RF123" s="45"/>
      <c r="RG123" s="45"/>
      <c r="RH123" s="45"/>
      <c r="RI123" s="45"/>
      <c r="RJ123" s="45"/>
      <c r="RK123" s="45"/>
      <c r="RL123" s="45"/>
      <c r="RM123" s="45"/>
      <c r="RN123" s="45"/>
      <c r="RO123" s="45"/>
      <c r="RP123" s="45"/>
      <c r="RQ123" s="45"/>
      <c r="RR123" s="45"/>
      <c r="RS123" s="45"/>
      <c r="RT123" s="45"/>
      <c r="RU123" s="45"/>
      <c r="RV123" s="45"/>
      <c r="RW123" s="45"/>
      <c r="RX123" s="45"/>
      <c r="RY123" s="45"/>
      <c r="RZ123" s="45"/>
      <c r="SA123" s="45"/>
      <c r="SB123" s="45"/>
      <c r="SC123" s="45"/>
      <c r="SD123" s="45"/>
      <c r="SE123" s="45"/>
      <c r="SF123" s="45"/>
      <c r="SG123" s="45"/>
      <c r="SH123" s="45"/>
      <c r="SI123" s="45"/>
      <c r="SJ123" s="45"/>
      <c r="SK123" s="45"/>
      <c r="SL123" s="45"/>
      <c r="SM123" s="45"/>
      <c r="SN123" s="45"/>
      <c r="SO123" s="45"/>
      <c r="SP123" s="45"/>
      <c r="SQ123" s="45"/>
      <c r="SR123" s="45"/>
      <c r="SS123" s="45"/>
      <c r="ST123" s="45"/>
      <c r="SU123" s="45"/>
      <c r="SV123" s="45"/>
      <c r="SW123" s="45"/>
      <c r="SX123" s="45"/>
      <c r="SY123" s="45"/>
      <c r="SZ123" s="45"/>
      <c r="TA123" s="45"/>
      <c r="TB123" s="45"/>
      <c r="TC123" s="45"/>
      <c r="TD123" s="45"/>
      <c r="TE123" s="45"/>
      <c r="TF123" s="45"/>
      <c r="TG123" s="45"/>
      <c r="TH123" s="45"/>
      <c r="TI123" s="45"/>
      <c r="TJ123" s="45"/>
      <c r="TK123" s="45"/>
      <c r="TL123" s="45"/>
      <c r="TM123" s="45"/>
      <c r="TN123" s="45"/>
      <c r="TO123" s="45"/>
      <c r="TP123" s="45"/>
      <c r="TQ123" s="45"/>
      <c r="TR123" s="45"/>
      <c r="TS123" s="45"/>
      <c r="TT123" s="45"/>
      <c r="TU123" s="45"/>
      <c r="TV123" s="45"/>
      <c r="TW123" s="45"/>
      <c r="TX123" s="45"/>
      <c r="TY123" s="45"/>
      <c r="TZ123" s="45"/>
      <c r="UA123" s="45"/>
      <c r="UB123" s="45"/>
      <c r="UC123" s="45"/>
      <c r="UD123" s="45"/>
      <c r="UE123" s="45"/>
    </row>
    <row r="124" spans="1:551" x14ac:dyDescent="0.2">
      <c r="A124" s="49" t="s">
        <v>134</v>
      </c>
      <c r="B124" s="50">
        <v>4.2</v>
      </c>
      <c r="C124" s="50">
        <v>9634.940000000006</v>
      </c>
      <c r="D124" s="52">
        <v>2294.0333333333333</v>
      </c>
      <c r="E124" s="52"/>
      <c r="F124" s="50"/>
      <c r="G124" s="52"/>
      <c r="H124" s="52"/>
      <c r="I124" s="52"/>
      <c r="J124" s="52"/>
      <c r="K124" s="52"/>
      <c r="L124" s="50">
        <f t="shared" si="38"/>
        <v>4.2</v>
      </c>
      <c r="M124" s="50">
        <f t="shared" si="29"/>
        <v>0.60060000000000002</v>
      </c>
      <c r="N124" s="50">
        <f t="shared" si="39"/>
        <v>4.8</v>
      </c>
      <c r="O124" s="52">
        <f t="shared" si="31"/>
        <v>11011.359999999999</v>
      </c>
      <c r="P124" s="45"/>
      <c r="Q124" s="44">
        <f t="shared" si="40"/>
        <v>0.54600000000000004</v>
      </c>
      <c r="R124" s="46">
        <f t="shared" si="37"/>
        <v>4.75</v>
      </c>
      <c r="S124" s="45">
        <f t="shared" si="33"/>
        <v>10896.658333333333</v>
      </c>
      <c r="T124" s="45"/>
      <c r="U124" s="45"/>
      <c r="V124" s="44"/>
      <c r="W124" s="44"/>
      <c r="X124" s="44"/>
      <c r="Y124" s="44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  <c r="IV124" s="45"/>
      <c r="IW124" s="45"/>
      <c r="IX124" s="45"/>
      <c r="IY124" s="45"/>
      <c r="IZ124" s="45"/>
      <c r="JA124" s="45"/>
      <c r="JB124" s="45"/>
      <c r="JC124" s="45"/>
      <c r="JD124" s="45"/>
      <c r="JE124" s="45"/>
      <c r="JF124" s="45"/>
      <c r="JG124" s="45"/>
      <c r="JH124" s="45"/>
      <c r="JI124" s="45"/>
      <c r="JJ124" s="45"/>
      <c r="JK124" s="45"/>
      <c r="JL124" s="45"/>
      <c r="JM124" s="45"/>
      <c r="JN124" s="45"/>
      <c r="JO124" s="45"/>
      <c r="JP124" s="45"/>
      <c r="JQ124" s="45"/>
      <c r="JR124" s="45"/>
      <c r="JS124" s="45"/>
      <c r="JT124" s="45"/>
      <c r="JU124" s="45"/>
      <c r="JV124" s="45"/>
      <c r="JW124" s="45"/>
      <c r="JX124" s="45"/>
      <c r="JY124" s="45"/>
      <c r="JZ124" s="45"/>
      <c r="KA124" s="45"/>
      <c r="KB124" s="45"/>
      <c r="KC124" s="45"/>
      <c r="KD124" s="45"/>
      <c r="KE124" s="45"/>
      <c r="KF124" s="45"/>
      <c r="KG124" s="45"/>
      <c r="KH124" s="45"/>
      <c r="KI124" s="45"/>
      <c r="KJ124" s="45"/>
      <c r="KK124" s="45"/>
      <c r="KL124" s="45"/>
      <c r="KM124" s="45"/>
      <c r="KN124" s="45"/>
      <c r="KO124" s="45"/>
      <c r="KP124" s="45"/>
      <c r="KQ124" s="45"/>
      <c r="KR124" s="45"/>
      <c r="KS124" s="45"/>
      <c r="KT124" s="45"/>
      <c r="KU124" s="45"/>
      <c r="KV124" s="45"/>
      <c r="KW124" s="45"/>
      <c r="KX124" s="45"/>
      <c r="KY124" s="45"/>
      <c r="KZ124" s="45"/>
      <c r="LA124" s="45"/>
      <c r="LB124" s="45"/>
      <c r="LC124" s="45"/>
      <c r="LD124" s="45"/>
      <c r="LE124" s="45"/>
      <c r="LF124" s="45"/>
      <c r="LG124" s="45"/>
      <c r="LH124" s="45"/>
      <c r="LI124" s="45"/>
      <c r="LJ124" s="45"/>
      <c r="LK124" s="45"/>
      <c r="LL124" s="45"/>
      <c r="LM124" s="45"/>
      <c r="LN124" s="45"/>
      <c r="LO124" s="45"/>
      <c r="LP124" s="45"/>
      <c r="LQ124" s="45"/>
      <c r="LR124" s="45"/>
      <c r="LS124" s="45"/>
      <c r="LT124" s="45"/>
      <c r="LU124" s="45"/>
      <c r="LV124" s="45"/>
      <c r="LW124" s="45"/>
      <c r="LX124" s="45"/>
      <c r="LY124" s="45"/>
      <c r="LZ124" s="45"/>
      <c r="MA124" s="45"/>
      <c r="MB124" s="45"/>
      <c r="MC124" s="45"/>
      <c r="MD124" s="45"/>
      <c r="ME124" s="45"/>
      <c r="MF124" s="45"/>
      <c r="MG124" s="45"/>
      <c r="MH124" s="45"/>
      <c r="MI124" s="45"/>
      <c r="MJ124" s="45"/>
      <c r="MK124" s="45"/>
      <c r="ML124" s="45"/>
      <c r="MM124" s="45"/>
      <c r="MN124" s="45"/>
      <c r="MO124" s="45"/>
      <c r="MP124" s="45"/>
      <c r="MQ124" s="45"/>
      <c r="MR124" s="45"/>
      <c r="MS124" s="45"/>
      <c r="MT124" s="45"/>
      <c r="MU124" s="45"/>
      <c r="MV124" s="45"/>
      <c r="MW124" s="45"/>
      <c r="MX124" s="45"/>
      <c r="MY124" s="45"/>
      <c r="MZ124" s="45"/>
      <c r="NA124" s="45"/>
      <c r="NB124" s="45"/>
      <c r="NC124" s="45"/>
      <c r="ND124" s="45"/>
      <c r="NE124" s="45"/>
      <c r="NF124" s="45"/>
      <c r="NG124" s="45"/>
      <c r="NH124" s="45"/>
      <c r="NI124" s="45"/>
      <c r="NJ124" s="45"/>
      <c r="NK124" s="45"/>
      <c r="NL124" s="45"/>
      <c r="NM124" s="45"/>
      <c r="NN124" s="45"/>
      <c r="NO124" s="45"/>
      <c r="NP124" s="45"/>
      <c r="NQ124" s="45"/>
      <c r="NR124" s="45"/>
      <c r="NS124" s="45"/>
      <c r="NT124" s="45"/>
      <c r="NU124" s="45"/>
      <c r="NV124" s="45"/>
      <c r="NW124" s="45"/>
      <c r="NX124" s="45"/>
      <c r="NY124" s="45"/>
      <c r="NZ124" s="45"/>
      <c r="OA124" s="45"/>
      <c r="OB124" s="45"/>
      <c r="OC124" s="45"/>
      <c r="OD124" s="45"/>
      <c r="OE124" s="45"/>
      <c r="OF124" s="45"/>
      <c r="OG124" s="45"/>
      <c r="OH124" s="45"/>
      <c r="OI124" s="45"/>
      <c r="OJ124" s="45"/>
      <c r="OK124" s="45"/>
      <c r="OL124" s="45"/>
      <c r="OM124" s="45"/>
      <c r="ON124" s="45"/>
      <c r="OO124" s="45"/>
      <c r="OP124" s="45"/>
      <c r="OQ124" s="45"/>
      <c r="OR124" s="45"/>
      <c r="OS124" s="45"/>
      <c r="OT124" s="45"/>
      <c r="OU124" s="45"/>
      <c r="OV124" s="45"/>
      <c r="OW124" s="45"/>
      <c r="OX124" s="45"/>
      <c r="OY124" s="45"/>
      <c r="OZ124" s="45"/>
      <c r="PA124" s="45"/>
      <c r="PB124" s="45"/>
      <c r="PC124" s="45"/>
      <c r="PD124" s="45"/>
      <c r="PE124" s="45"/>
      <c r="PF124" s="45"/>
      <c r="PG124" s="45"/>
      <c r="PH124" s="45"/>
      <c r="PI124" s="45"/>
      <c r="PJ124" s="45"/>
      <c r="PK124" s="45"/>
      <c r="PL124" s="45"/>
      <c r="PM124" s="45"/>
      <c r="PN124" s="45"/>
      <c r="PO124" s="45"/>
      <c r="PP124" s="45"/>
      <c r="PQ124" s="45"/>
      <c r="PR124" s="45"/>
      <c r="PS124" s="45"/>
      <c r="PT124" s="45"/>
      <c r="PU124" s="45"/>
      <c r="PV124" s="45"/>
      <c r="PW124" s="45"/>
      <c r="PX124" s="45"/>
      <c r="PY124" s="45"/>
      <c r="PZ124" s="45"/>
      <c r="QA124" s="45"/>
      <c r="QB124" s="45"/>
      <c r="QC124" s="45"/>
      <c r="QD124" s="45"/>
      <c r="QE124" s="45"/>
      <c r="QF124" s="45"/>
      <c r="QG124" s="45"/>
      <c r="QH124" s="45"/>
      <c r="QI124" s="45"/>
      <c r="QJ124" s="45"/>
      <c r="QK124" s="45"/>
      <c r="QL124" s="45"/>
      <c r="QM124" s="45"/>
      <c r="QN124" s="45"/>
      <c r="QO124" s="45"/>
      <c r="QP124" s="45"/>
      <c r="QQ124" s="45"/>
      <c r="QR124" s="45"/>
      <c r="QS124" s="45"/>
      <c r="QT124" s="45"/>
      <c r="QU124" s="45"/>
      <c r="QV124" s="45"/>
      <c r="QW124" s="45"/>
      <c r="QX124" s="45"/>
      <c r="QY124" s="45"/>
      <c r="QZ124" s="45"/>
      <c r="RA124" s="45"/>
      <c r="RB124" s="45"/>
      <c r="RC124" s="45"/>
      <c r="RD124" s="45"/>
      <c r="RE124" s="45"/>
      <c r="RF124" s="45"/>
      <c r="RG124" s="45"/>
      <c r="RH124" s="45"/>
      <c r="RI124" s="45"/>
      <c r="RJ124" s="45"/>
      <c r="RK124" s="45"/>
      <c r="RL124" s="45"/>
      <c r="RM124" s="45"/>
      <c r="RN124" s="45"/>
      <c r="RO124" s="45"/>
      <c r="RP124" s="45"/>
      <c r="RQ124" s="45"/>
      <c r="RR124" s="45"/>
      <c r="RS124" s="45"/>
      <c r="RT124" s="45"/>
      <c r="RU124" s="45"/>
      <c r="RV124" s="45"/>
      <c r="RW124" s="45"/>
      <c r="RX124" s="45"/>
      <c r="RY124" s="45"/>
      <c r="RZ124" s="45"/>
      <c r="SA124" s="45"/>
      <c r="SB124" s="45"/>
      <c r="SC124" s="45"/>
      <c r="SD124" s="45"/>
      <c r="SE124" s="45"/>
      <c r="SF124" s="45"/>
      <c r="SG124" s="45"/>
      <c r="SH124" s="45"/>
      <c r="SI124" s="45"/>
      <c r="SJ124" s="45"/>
      <c r="SK124" s="45"/>
      <c r="SL124" s="45"/>
      <c r="SM124" s="45"/>
      <c r="SN124" s="45"/>
      <c r="SO124" s="45"/>
      <c r="SP124" s="45"/>
      <c r="SQ124" s="45"/>
      <c r="SR124" s="45"/>
      <c r="SS124" s="45"/>
      <c r="ST124" s="45"/>
      <c r="SU124" s="45"/>
      <c r="SV124" s="45"/>
      <c r="SW124" s="45"/>
      <c r="SX124" s="45"/>
      <c r="SY124" s="45"/>
      <c r="SZ124" s="45"/>
      <c r="TA124" s="45"/>
      <c r="TB124" s="45"/>
      <c r="TC124" s="45"/>
      <c r="TD124" s="45"/>
      <c r="TE124" s="45"/>
      <c r="TF124" s="45"/>
      <c r="TG124" s="45"/>
      <c r="TH124" s="45"/>
      <c r="TI124" s="45"/>
      <c r="TJ124" s="45"/>
      <c r="TK124" s="45"/>
      <c r="TL124" s="45"/>
      <c r="TM124" s="45"/>
      <c r="TN124" s="45"/>
      <c r="TO124" s="45"/>
      <c r="TP124" s="45"/>
      <c r="TQ124" s="45"/>
      <c r="TR124" s="45"/>
      <c r="TS124" s="45"/>
      <c r="TT124" s="45"/>
      <c r="TU124" s="45"/>
      <c r="TV124" s="45"/>
      <c r="TW124" s="45"/>
      <c r="TX124" s="45"/>
      <c r="TY124" s="45"/>
      <c r="TZ124" s="45"/>
      <c r="UA124" s="45"/>
      <c r="UB124" s="45"/>
      <c r="UC124" s="45"/>
      <c r="UD124" s="45"/>
      <c r="UE124" s="45"/>
    </row>
    <row r="125" spans="1:551" x14ac:dyDescent="0.2">
      <c r="A125" t="s">
        <v>135</v>
      </c>
      <c r="B125" s="44">
        <v>118.3</v>
      </c>
      <c r="C125" s="44">
        <v>35070.72999999993</v>
      </c>
      <c r="D125" s="45">
        <v>296.45587489433649</v>
      </c>
      <c r="E125" s="45"/>
      <c r="F125" s="44"/>
      <c r="G125" s="45"/>
      <c r="H125" s="45"/>
      <c r="I125" s="45"/>
      <c r="J125" s="45"/>
      <c r="K125" s="45"/>
      <c r="L125" s="44">
        <f t="shared" si="38"/>
        <v>118.3</v>
      </c>
      <c r="M125" s="44">
        <f t="shared" si="29"/>
        <v>16.916899999999998</v>
      </c>
      <c r="N125" s="44">
        <f t="shared" si="39"/>
        <v>135.22</v>
      </c>
      <c r="O125" s="45">
        <f t="shared" si="31"/>
        <v>40086.763403212179</v>
      </c>
      <c r="P125" s="45"/>
      <c r="Q125" s="44">
        <f t="shared" si="40"/>
        <v>15.379</v>
      </c>
      <c r="R125" s="46">
        <f t="shared" si="37"/>
        <v>133.68</v>
      </c>
      <c r="S125" s="45">
        <f t="shared" si="33"/>
        <v>39630.221355874906</v>
      </c>
      <c r="T125" s="45"/>
      <c r="U125" s="45"/>
      <c r="V125" s="44"/>
      <c r="W125" s="44"/>
      <c r="X125" s="44"/>
      <c r="Y125" s="44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  <c r="IV125" s="45"/>
      <c r="IW125" s="45"/>
      <c r="IX125" s="45"/>
      <c r="IY125" s="45"/>
      <c r="IZ125" s="45"/>
      <c r="JA125" s="45"/>
      <c r="JB125" s="45"/>
      <c r="JC125" s="45"/>
      <c r="JD125" s="45"/>
      <c r="JE125" s="45"/>
      <c r="JF125" s="45"/>
      <c r="JG125" s="45"/>
      <c r="JH125" s="45"/>
      <c r="JI125" s="45"/>
      <c r="JJ125" s="45"/>
      <c r="JK125" s="45"/>
      <c r="JL125" s="45"/>
      <c r="JM125" s="45"/>
      <c r="JN125" s="45"/>
      <c r="JO125" s="45"/>
      <c r="JP125" s="45"/>
      <c r="JQ125" s="45"/>
      <c r="JR125" s="45"/>
      <c r="JS125" s="45"/>
      <c r="JT125" s="45"/>
      <c r="JU125" s="45"/>
      <c r="JV125" s="45"/>
      <c r="JW125" s="45"/>
      <c r="JX125" s="45"/>
      <c r="JY125" s="45"/>
      <c r="JZ125" s="45"/>
      <c r="KA125" s="45"/>
      <c r="KB125" s="45"/>
      <c r="KC125" s="45"/>
      <c r="KD125" s="45"/>
      <c r="KE125" s="45"/>
      <c r="KF125" s="45"/>
      <c r="KG125" s="45"/>
      <c r="KH125" s="45"/>
      <c r="KI125" s="45"/>
      <c r="KJ125" s="45"/>
      <c r="KK125" s="45"/>
      <c r="KL125" s="45"/>
      <c r="KM125" s="45"/>
      <c r="KN125" s="45"/>
      <c r="KO125" s="45"/>
      <c r="KP125" s="45"/>
      <c r="KQ125" s="45"/>
      <c r="KR125" s="45"/>
      <c r="KS125" s="45"/>
      <c r="KT125" s="45"/>
      <c r="KU125" s="45"/>
      <c r="KV125" s="45"/>
      <c r="KW125" s="45"/>
      <c r="KX125" s="45"/>
      <c r="KY125" s="45"/>
      <c r="KZ125" s="45"/>
      <c r="LA125" s="45"/>
      <c r="LB125" s="45"/>
      <c r="LC125" s="45"/>
      <c r="LD125" s="45"/>
      <c r="LE125" s="45"/>
      <c r="LF125" s="45"/>
      <c r="LG125" s="45"/>
      <c r="LH125" s="45"/>
      <c r="LI125" s="45"/>
      <c r="LJ125" s="45"/>
      <c r="LK125" s="45"/>
      <c r="LL125" s="45"/>
      <c r="LM125" s="45"/>
      <c r="LN125" s="45"/>
      <c r="LO125" s="45"/>
      <c r="LP125" s="45"/>
      <c r="LQ125" s="45"/>
      <c r="LR125" s="45"/>
      <c r="LS125" s="45"/>
      <c r="LT125" s="45"/>
      <c r="LU125" s="45"/>
      <c r="LV125" s="45"/>
      <c r="LW125" s="45"/>
      <c r="LX125" s="45"/>
      <c r="LY125" s="45"/>
      <c r="LZ125" s="45"/>
      <c r="MA125" s="45"/>
      <c r="MB125" s="45"/>
      <c r="MC125" s="45"/>
      <c r="MD125" s="45"/>
      <c r="ME125" s="45"/>
      <c r="MF125" s="45"/>
      <c r="MG125" s="45"/>
      <c r="MH125" s="45"/>
      <c r="MI125" s="45"/>
      <c r="MJ125" s="45"/>
      <c r="MK125" s="45"/>
      <c r="ML125" s="45"/>
      <c r="MM125" s="45"/>
      <c r="MN125" s="45"/>
      <c r="MO125" s="45"/>
      <c r="MP125" s="45"/>
      <c r="MQ125" s="45"/>
      <c r="MR125" s="45"/>
      <c r="MS125" s="45"/>
      <c r="MT125" s="45"/>
      <c r="MU125" s="45"/>
      <c r="MV125" s="45"/>
      <c r="MW125" s="45"/>
      <c r="MX125" s="45"/>
      <c r="MY125" s="45"/>
      <c r="MZ125" s="45"/>
      <c r="NA125" s="45"/>
      <c r="NB125" s="45"/>
      <c r="NC125" s="45"/>
      <c r="ND125" s="45"/>
      <c r="NE125" s="45"/>
      <c r="NF125" s="45"/>
      <c r="NG125" s="45"/>
      <c r="NH125" s="45"/>
      <c r="NI125" s="45"/>
      <c r="NJ125" s="45"/>
      <c r="NK125" s="45"/>
      <c r="NL125" s="45"/>
      <c r="NM125" s="45"/>
      <c r="NN125" s="45"/>
      <c r="NO125" s="45"/>
      <c r="NP125" s="45"/>
      <c r="NQ125" s="45"/>
      <c r="NR125" s="45"/>
      <c r="NS125" s="45"/>
      <c r="NT125" s="45"/>
      <c r="NU125" s="45"/>
      <c r="NV125" s="45"/>
      <c r="NW125" s="45"/>
      <c r="NX125" s="45"/>
      <c r="NY125" s="45"/>
      <c r="NZ125" s="45"/>
      <c r="OA125" s="45"/>
      <c r="OB125" s="45"/>
      <c r="OC125" s="45"/>
      <c r="OD125" s="45"/>
      <c r="OE125" s="45"/>
      <c r="OF125" s="45"/>
      <c r="OG125" s="45"/>
      <c r="OH125" s="45"/>
      <c r="OI125" s="45"/>
      <c r="OJ125" s="45"/>
      <c r="OK125" s="45"/>
      <c r="OL125" s="45"/>
      <c r="OM125" s="45"/>
      <c r="ON125" s="45"/>
      <c r="OO125" s="45"/>
      <c r="OP125" s="45"/>
      <c r="OQ125" s="45"/>
      <c r="OR125" s="45"/>
      <c r="OS125" s="45"/>
      <c r="OT125" s="45"/>
      <c r="OU125" s="45"/>
      <c r="OV125" s="45"/>
      <c r="OW125" s="45"/>
      <c r="OX125" s="45"/>
      <c r="OY125" s="45"/>
      <c r="OZ125" s="45"/>
      <c r="PA125" s="45"/>
      <c r="PB125" s="45"/>
      <c r="PC125" s="45"/>
      <c r="PD125" s="45"/>
      <c r="PE125" s="45"/>
      <c r="PF125" s="45"/>
      <c r="PG125" s="45"/>
      <c r="PH125" s="45"/>
      <c r="PI125" s="45"/>
      <c r="PJ125" s="45"/>
      <c r="PK125" s="45"/>
      <c r="PL125" s="45"/>
      <c r="PM125" s="45"/>
      <c r="PN125" s="45"/>
      <c r="PO125" s="45"/>
      <c r="PP125" s="45"/>
      <c r="PQ125" s="45"/>
      <c r="PR125" s="45"/>
      <c r="PS125" s="45"/>
      <c r="PT125" s="45"/>
      <c r="PU125" s="45"/>
      <c r="PV125" s="45"/>
      <c r="PW125" s="45"/>
      <c r="PX125" s="45"/>
      <c r="PY125" s="45"/>
      <c r="PZ125" s="45"/>
      <c r="QA125" s="45"/>
      <c r="QB125" s="45"/>
      <c r="QC125" s="45"/>
      <c r="QD125" s="45"/>
      <c r="QE125" s="45"/>
      <c r="QF125" s="45"/>
      <c r="QG125" s="45"/>
      <c r="QH125" s="45"/>
      <c r="QI125" s="45"/>
      <c r="QJ125" s="45"/>
      <c r="QK125" s="45"/>
      <c r="QL125" s="45"/>
      <c r="QM125" s="45"/>
      <c r="QN125" s="45"/>
      <c r="QO125" s="45"/>
      <c r="QP125" s="45"/>
      <c r="QQ125" s="45"/>
      <c r="QR125" s="45"/>
      <c r="QS125" s="45"/>
      <c r="QT125" s="45"/>
      <c r="QU125" s="45"/>
      <c r="QV125" s="45"/>
      <c r="QW125" s="45"/>
      <c r="QX125" s="45"/>
      <c r="QY125" s="45"/>
      <c r="QZ125" s="45"/>
      <c r="RA125" s="45"/>
      <c r="RB125" s="45"/>
      <c r="RC125" s="45"/>
      <c r="RD125" s="45"/>
      <c r="RE125" s="45"/>
      <c r="RF125" s="45"/>
      <c r="RG125" s="45"/>
      <c r="RH125" s="45"/>
      <c r="RI125" s="45"/>
      <c r="RJ125" s="45"/>
      <c r="RK125" s="45"/>
      <c r="RL125" s="45"/>
      <c r="RM125" s="45"/>
      <c r="RN125" s="45"/>
      <c r="RO125" s="45"/>
      <c r="RP125" s="45"/>
      <c r="RQ125" s="45"/>
      <c r="RR125" s="45"/>
      <c r="RS125" s="45"/>
      <c r="RT125" s="45"/>
      <c r="RU125" s="45"/>
      <c r="RV125" s="45"/>
      <c r="RW125" s="45"/>
      <c r="RX125" s="45"/>
      <c r="RY125" s="45"/>
      <c r="RZ125" s="45"/>
      <c r="SA125" s="45"/>
      <c r="SB125" s="45"/>
      <c r="SC125" s="45"/>
      <c r="SD125" s="45"/>
      <c r="SE125" s="45"/>
      <c r="SF125" s="45"/>
      <c r="SG125" s="45"/>
      <c r="SH125" s="45"/>
      <c r="SI125" s="45"/>
      <c r="SJ125" s="45"/>
      <c r="SK125" s="45"/>
      <c r="SL125" s="45"/>
      <c r="SM125" s="45"/>
      <c r="SN125" s="45"/>
      <c r="SO125" s="45"/>
      <c r="SP125" s="45"/>
      <c r="SQ125" s="45"/>
      <c r="SR125" s="45"/>
      <c r="SS125" s="45"/>
      <c r="ST125" s="45"/>
      <c r="SU125" s="45"/>
      <c r="SV125" s="45"/>
      <c r="SW125" s="45"/>
      <c r="SX125" s="45"/>
      <c r="SY125" s="45"/>
      <c r="SZ125" s="45"/>
      <c r="TA125" s="45"/>
      <c r="TB125" s="45"/>
      <c r="TC125" s="45"/>
      <c r="TD125" s="45"/>
      <c r="TE125" s="45"/>
      <c r="TF125" s="45"/>
      <c r="TG125" s="45"/>
      <c r="TH125" s="45"/>
      <c r="TI125" s="45"/>
      <c r="TJ125" s="45"/>
      <c r="TK125" s="45"/>
      <c r="TL125" s="45"/>
      <c r="TM125" s="45"/>
      <c r="TN125" s="45"/>
      <c r="TO125" s="45"/>
      <c r="TP125" s="45"/>
      <c r="TQ125" s="45"/>
      <c r="TR125" s="45"/>
      <c r="TS125" s="45"/>
      <c r="TT125" s="45"/>
      <c r="TU125" s="45"/>
      <c r="TV125" s="45"/>
      <c r="TW125" s="45"/>
      <c r="TX125" s="45"/>
      <c r="TY125" s="45"/>
      <c r="TZ125" s="45"/>
      <c r="UA125" s="45"/>
      <c r="UB125" s="45"/>
      <c r="UC125" s="45"/>
      <c r="UD125" s="45"/>
      <c r="UE125" s="45"/>
    </row>
    <row r="126" spans="1:551" x14ac:dyDescent="0.2">
      <c r="A126" t="s">
        <v>136</v>
      </c>
      <c r="B126" s="44">
        <v>191.48</v>
      </c>
      <c r="C126" s="44">
        <v>3255.16</v>
      </c>
      <c r="D126" s="45">
        <v>17</v>
      </c>
      <c r="E126" s="45"/>
      <c r="F126" s="44"/>
      <c r="G126" s="45"/>
      <c r="H126" s="45"/>
      <c r="I126" s="45"/>
      <c r="J126" s="45"/>
      <c r="K126" s="45"/>
      <c r="L126" s="44">
        <f t="shared" si="38"/>
        <v>191.48</v>
      </c>
      <c r="M126" s="44">
        <f t="shared" si="29"/>
        <v>27.381639999999997</v>
      </c>
      <c r="N126" s="44">
        <f t="shared" si="39"/>
        <v>218.86</v>
      </c>
      <c r="O126" s="45">
        <f t="shared" si="31"/>
        <v>3720.6200000000003</v>
      </c>
      <c r="P126" s="45"/>
      <c r="Q126" s="44">
        <f t="shared" si="40"/>
        <v>24.892399999999999</v>
      </c>
      <c r="R126" s="46">
        <f t="shared" si="37"/>
        <v>216.37</v>
      </c>
      <c r="S126" s="45">
        <f t="shared" si="33"/>
        <v>3678.29</v>
      </c>
      <c r="T126" s="45"/>
      <c r="U126" s="45"/>
      <c r="V126" s="44"/>
      <c r="W126" s="44"/>
      <c r="X126" s="44"/>
      <c r="Y126" s="44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  <c r="IR126" s="45"/>
      <c r="IS126" s="45"/>
      <c r="IT126" s="45"/>
      <c r="IU126" s="45"/>
      <c r="IV126" s="45"/>
      <c r="IW126" s="45"/>
      <c r="IX126" s="45"/>
      <c r="IY126" s="45"/>
      <c r="IZ126" s="45"/>
      <c r="JA126" s="45"/>
      <c r="JB126" s="45"/>
      <c r="JC126" s="45"/>
      <c r="JD126" s="45"/>
      <c r="JE126" s="45"/>
      <c r="JF126" s="45"/>
      <c r="JG126" s="45"/>
      <c r="JH126" s="45"/>
      <c r="JI126" s="45"/>
      <c r="JJ126" s="45"/>
      <c r="JK126" s="45"/>
      <c r="JL126" s="45"/>
      <c r="JM126" s="45"/>
      <c r="JN126" s="45"/>
      <c r="JO126" s="45"/>
      <c r="JP126" s="45"/>
      <c r="JQ126" s="45"/>
      <c r="JR126" s="45"/>
      <c r="JS126" s="45"/>
      <c r="JT126" s="45"/>
      <c r="JU126" s="45"/>
      <c r="JV126" s="45"/>
      <c r="JW126" s="45"/>
      <c r="JX126" s="45"/>
      <c r="JY126" s="45"/>
      <c r="JZ126" s="45"/>
      <c r="KA126" s="45"/>
      <c r="KB126" s="45"/>
      <c r="KC126" s="45"/>
      <c r="KD126" s="45"/>
      <c r="KE126" s="45"/>
      <c r="KF126" s="45"/>
      <c r="KG126" s="45"/>
      <c r="KH126" s="45"/>
      <c r="KI126" s="45"/>
      <c r="KJ126" s="45"/>
      <c r="KK126" s="45"/>
      <c r="KL126" s="45"/>
      <c r="KM126" s="45"/>
      <c r="KN126" s="45"/>
      <c r="KO126" s="45"/>
      <c r="KP126" s="45"/>
      <c r="KQ126" s="45"/>
      <c r="KR126" s="45"/>
      <c r="KS126" s="45"/>
      <c r="KT126" s="45"/>
      <c r="KU126" s="45"/>
      <c r="KV126" s="45"/>
      <c r="KW126" s="45"/>
      <c r="KX126" s="45"/>
      <c r="KY126" s="45"/>
      <c r="KZ126" s="45"/>
      <c r="LA126" s="45"/>
      <c r="LB126" s="45"/>
      <c r="LC126" s="45"/>
      <c r="LD126" s="45"/>
      <c r="LE126" s="45"/>
      <c r="LF126" s="45"/>
      <c r="LG126" s="45"/>
      <c r="LH126" s="45"/>
      <c r="LI126" s="45"/>
      <c r="LJ126" s="45"/>
      <c r="LK126" s="45"/>
      <c r="LL126" s="45"/>
      <c r="LM126" s="45"/>
      <c r="LN126" s="45"/>
      <c r="LO126" s="45"/>
      <c r="LP126" s="45"/>
      <c r="LQ126" s="45"/>
      <c r="LR126" s="45"/>
      <c r="LS126" s="45"/>
      <c r="LT126" s="45"/>
      <c r="LU126" s="45"/>
      <c r="LV126" s="45"/>
      <c r="LW126" s="45"/>
      <c r="LX126" s="45"/>
      <c r="LY126" s="45"/>
      <c r="LZ126" s="45"/>
      <c r="MA126" s="45"/>
      <c r="MB126" s="45"/>
      <c r="MC126" s="45"/>
      <c r="MD126" s="45"/>
      <c r="ME126" s="45"/>
      <c r="MF126" s="45"/>
      <c r="MG126" s="45"/>
      <c r="MH126" s="45"/>
      <c r="MI126" s="45"/>
      <c r="MJ126" s="45"/>
      <c r="MK126" s="45"/>
      <c r="ML126" s="45"/>
      <c r="MM126" s="45"/>
      <c r="MN126" s="45"/>
      <c r="MO126" s="45"/>
      <c r="MP126" s="45"/>
      <c r="MQ126" s="45"/>
      <c r="MR126" s="45"/>
      <c r="MS126" s="45"/>
      <c r="MT126" s="45"/>
      <c r="MU126" s="45"/>
      <c r="MV126" s="45"/>
      <c r="MW126" s="45"/>
      <c r="MX126" s="45"/>
      <c r="MY126" s="45"/>
      <c r="MZ126" s="45"/>
      <c r="NA126" s="45"/>
      <c r="NB126" s="45"/>
      <c r="NC126" s="45"/>
      <c r="ND126" s="45"/>
      <c r="NE126" s="45"/>
      <c r="NF126" s="45"/>
      <c r="NG126" s="45"/>
      <c r="NH126" s="45"/>
      <c r="NI126" s="45"/>
      <c r="NJ126" s="45"/>
      <c r="NK126" s="45"/>
      <c r="NL126" s="45"/>
      <c r="NM126" s="45"/>
      <c r="NN126" s="45"/>
      <c r="NO126" s="45"/>
      <c r="NP126" s="45"/>
      <c r="NQ126" s="45"/>
      <c r="NR126" s="45"/>
      <c r="NS126" s="45"/>
      <c r="NT126" s="45"/>
      <c r="NU126" s="45"/>
      <c r="NV126" s="45"/>
      <c r="NW126" s="45"/>
      <c r="NX126" s="45"/>
      <c r="NY126" s="45"/>
      <c r="NZ126" s="45"/>
      <c r="OA126" s="45"/>
      <c r="OB126" s="45"/>
      <c r="OC126" s="45"/>
      <c r="OD126" s="45"/>
      <c r="OE126" s="45"/>
      <c r="OF126" s="45"/>
      <c r="OG126" s="45"/>
      <c r="OH126" s="45"/>
      <c r="OI126" s="45"/>
      <c r="OJ126" s="45"/>
      <c r="OK126" s="45"/>
      <c r="OL126" s="45"/>
      <c r="OM126" s="45"/>
      <c r="ON126" s="45"/>
      <c r="OO126" s="45"/>
      <c r="OP126" s="45"/>
      <c r="OQ126" s="45"/>
      <c r="OR126" s="45"/>
      <c r="OS126" s="45"/>
      <c r="OT126" s="45"/>
      <c r="OU126" s="45"/>
      <c r="OV126" s="45"/>
      <c r="OW126" s="45"/>
      <c r="OX126" s="45"/>
      <c r="OY126" s="45"/>
      <c r="OZ126" s="45"/>
      <c r="PA126" s="45"/>
      <c r="PB126" s="45"/>
      <c r="PC126" s="45"/>
      <c r="PD126" s="45"/>
      <c r="PE126" s="45"/>
      <c r="PF126" s="45"/>
      <c r="PG126" s="45"/>
      <c r="PH126" s="45"/>
      <c r="PI126" s="45"/>
      <c r="PJ126" s="45"/>
      <c r="PK126" s="45"/>
      <c r="PL126" s="45"/>
      <c r="PM126" s="45"/>
      <c r="PN126" s="45"/>
      <c r="PO126" s="45"/>
      <c r="PP126" s="45"/>
      <c r="PQ126" s="45"/>
      <c r="PR126" s="45"/>
      <c r="PS126" s="45"/>
      <c r="PT126" s="45"/>
      <c r="PU126" s="45"/>
      <c r="PV126" s="45"/>
      <c r="PW126" s="45"/>
      <c r="PX126" s="45"/>
      <c r="PY126" s="45"/>
      <c r="PZ126" s="45"/>
      <c r="QA126" s="45"/>
      <c r="QB126" s="45"/>
      <c r="QC126" s="45"/>
      <c r="QD126" s="45"/>
      <c r="QE126" s="45"/>
      <c r="QF126" s="45"/>
      <c r="QG126" s="45"/>
      <c r="QH126" s="45"/>
      <c r="QI126" s="45"/>
      <c r="QJ126" s="45"/>
      <c r="QK126" s="45"/>
      <c r="QL126" s="45"/>
      <c r="QM126" s="45"/>
      <c r="QN126" s="45"/>
      <c r="QO126" s="45"/>
      <c r="QP126" s="45"/>
      <c r="QQ126" s="45"/>
      <c r="QR126" s="45"/>
      <c r="QS126" s="45"/>
      <c r="QT126" s="45"/>
      <c r="QU126" s="45"/>
      <c r="QV126" s="45"/>
      <c r="QW126" s="45"/>
      <c r="QX126" s="45"/>
      <c r="QY126" s="45"/>
      <c r="QZ126" s="45"/>
      <c r="RA126" s="45"/>
      <c r="RB126" s="45"/>
      <c r="RC126" s="45"/>
      <c r="RD126" s="45"/>
      <c r="RE126" s="45"/>
      <c r="RF126" s="45"/>
      <c r="RG126" s="45"/>
      <c r="RH126" s="45"/>
      <c r="RI126" s="45"/>
      <c r="RJ126" s="45"/>
      <c r="RK126" s="45"/>
      <c r="RL126" s="45"/>
      <c r="RM126" s="45"/>
      <c r="RN126" s="45"/>
      <c r="RO126" s="45"/>
      <c r="RP126" s="45"/>
      <c r="RQ126" s="45"/>
      <c r="RR126" s="45"/>
      <c r="RS126" s="45"/>
      <c r="RT126" s="45"/>
      <c r="RU126" s="45"/>
      <c r="RV126" s="45"/>
      <c r="RW126" s="45"/>
      <c r="RX126" s="45"/>
      <c r="RY126" s="45"/>
      <c r="RZ126" s="45"/>
      <c r="SA126" s="45"/>
      <c r="SB126" s="45"/>
      <c r="SC126" s="45"/>
      <c r="SD126" s="45"/>
      <c r="SE126" s="45"/>
      <c r="SF126" s="45"/>
      <c r="SG126" s="45"/>
      <c r="SH126" s="45"/>
      <c r="SI126" s="45"/>
      <c r="SJ126" s="45"/>
      <c r="SK126" s="45"/>
      <c r="SL126" s="45"/>
      <c r="SM126" s="45"/>
      <c r="SN126" s="45"/>
      <c r="SO126" s="45"/>
      <c r="SP126" s="45"/>
      <c r="SQ126" s="45"/>
      <c r="SR126" s="45"/>
      <c r="SS126" s="45"/>
      <c r="ST126" s="45"/>
      <c r="SU126" s="45"/>
      <c r="SV126" s="45"/>
      <c r="SW126" s="45"/>
      <c r="SX126" s="45"/>
      <c r="SY126" s="45"/>
      <c r="SZ126" s="45"/>
      <c r="TA126" s="45"/>
      <c r="TB126" s="45"/>
      <c r="TC126" s="45"/>
      <c r="TD126" s="45"/>
      <c r="TE126" s="45"/>
      <c r="TF126" s="45"/>
      <c r="TG126" s="45"/>
      <c r="TH126" s="45"/>
      <c r="TI126" s="45"/>
      <c r="TJ126" s="45"/>
      <c r="TK126" s="45"/>
      <c r="TL126" s="45"/>
      <c r="TM126" s="45"/>
      <c r="TN126" s="45"/>
      <c r="TO126" s="45"/>
      <c r="TP126" s="45"/>
      <c r="TQ126" s="45"/>
      <c r="TR126" s="45"/>
      <c r="TS126" s="45"/>
      <c r="TT126" s="45"/>
      <c r="TU126" s="45"/>
      <c r="TV126" s="45"/>
      <c r="TW126" s="45"/>
      <c r="TX126" s="45"/>
      <c r="TY126" s="45"/>
      <c r="TZ126" s="45"/>
      <c r="UA126" s="45"/>
      <c r="UB126" s="45"/>
      <c r="UC126" s="45"/>
      <c r="UD126" s="45"/>
      <c r="UE126" s="45"/>
    </row>
    <row r="127" spans="1:551" ht="12.75" customHeight="1" x14ac:dyDescent="0.2">
      <c r="A127" t="s">
        <v>137</v>
      </c>
      <c r="B127" s="44">
        <v>68.17</v>
      </c>
      <c r="C127" s="44">
        <v>2931.3100000000018</v>
      </c>
      <c r="D127" s="45">
        <v>43</v>
      </c>
      <c r="E127" s="45"/>
      <c r="F127" s="44"/>
      <c r="G127" s="45"/>
      <c r="H127" s="45"/>
      <c r="I127" s="45"/>
      <c r="J127" s="45"/>
      <c r="K127" s="45"/>
      <c r="L127" s="44">
        <f t="shared" si="38"/>
        <v>68.17</v>
      </c>
      <c r="M127" s="44">
        <f t="shared" si="29"/>
        <v>9.74831</v>
      </c>
      <c r="N127" s="44">
        <f t="shared" si="39"/>
        <v>77.92</v>
      </c>
      <c r="O127" s="45">
        <f t="shared" si="31"/>
        <v>3350.56</v>
      </c>
      <c r="P127" s="45"/>
      <c r="Q127" s="44">
        <f t="shared" si="40"/>
        <v>8.8620999999999999</v>
      </c>
      <c r="R127" s="46">
        <f t="shared" si="37"/>
        <v>77.03</v>
      </c>
      <c r="S127" s="45">
        <f t="shared" si="33"/>
        <v>3312.29</v>
      </c>
      <c r="T127" s="45"/>
      <c r="U127" s="45"/>
      <c r="V127" s="44"/>
      <c r="W127" s="44"/>
      <c r="X127" s="44"/>
      <c r="Y127" s="44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  <c r="IV127" s="45"/>
      <c r="IW127" s="45"/>
      <c r="IX127" s="45"/>
      <c r="IY127" s="45"/>
      <c r="IZ127" s="45"/>
      <c r="JA127" s="45"/>
      <c r="JB127" s="45"/>
      <c r="JC127" s="45"/>
      <c r="JD127" s="45"/>
      <c r="JE127" s="45"/>
      <c r="JF127" s="45"/>
      <c r="JG127" s="45"/>
      <c r="JH127" s="45"/>
      <c r="JI127" s="45"/>
      <c r="JJ127" s="45"/>
      <c r="JK127" s="45"/>
      <c r="JL127" s="45"/>
      <c r="JM127" s="45"/>
      <c r="JN127" s="45"/>
      <c r="JO127" s="45"/>
      <c r="JP127" s="45"/>
      <c r="JQ127" s="45"/>
      <c r="JR127" s="45"/>
      <c r="JS127" s="45"/>
      <c r="JT127" s="45"/>
      <c r="JU127" s="45"/>
      <c r="JV127" s="45"/>
      <c r="JW127" s="45"/>
      <c r="JX127" s="45"/>
      <c r="JY127" s="45"/>
      <c r="JZ127" s="45"/>
      <c r="KA127" s="45"/>
      <c r="KB127" s="45"/>
      <c r="KC127" s="45"/>
      <c r="KD127" s="45"/>
      <c r="KE127" s="45"/>
      <c r="KF127" s="45"/>
      <c r="KG127" s="45"/>
      <c r="KH127" s="45"/>
      <c r="KI127" s="45"/>
      <c r="KJ127" s="45"/>
      <c r="KK127" s="45"/>
      <c r="KL127" s="45"/>
      <c r="KM127" s="45"/>
      <c r="KN127" s="45"/>
      <c r="KO127" s="45"/>
      <c r="KP127" s="45"/>
      <c r="KQ127" s="45"/>
      <c r="KR127" s="45"/>
      <c r="KS127" s="45"/>
      <c r="KT127" s="45"/>
      <c r="KU127" s="45"/>
      <c r="KV127" s="45"/>
      <c r="KW127" s="45"/>
      <c r="KX127" s="45"/>
      <c r="KY127" s="45"/>
      <c r="KZ127" s="45"/>
      <c r="LA127" s="45"/>
      <c r="LB127" s="45"/>
      <c r="LC127" s="45"/>
      <c r="LD127" s="45"/>
      <c r="LE127" s="45"/>
      <c r="LF127" s="45"/>
      <c r="LG127" s="45"/>
      <c r="LH127" s="45"/>
      <c r="LI127" s="45"/>
      <c r="LJ127" s="45"/>
      <c r="LK127" s="45"/>
      <c r="LL127" s="45"/>
      <c r="LM127" s="45"/>
      <c r="LN127" s="45"/>
      <c r="LO127" s="45"/>
      <c r="LP127" s="45"/>
      <c r="LQ127" s="45"/>
      <c r="LR127" s="45"/>
      <c r="LS127" s="45"/>
      <c r="LT127" s="45"/>
      <c r="LU127" s="45"/>
      <c r="LV127" s="45"/>
      <c r="LW127" s="45"/>
      <c r="LX127" s="45"/>
      <c r="LY127" s="45"/>
      <c r="LZ127" s="45"/>
      <c r="MA127" s="45"/>
      <c r="MB127" s="45"/>
      <c r="MC127" s="45"/>
      <c r="MD127" s="45"/>
      <c r="ME127" s="45"/>
      <c r="MF127" s="45"/>
      <c r="MG127" s="45"/>
      <c r="MH127" s="45"/>
      <c r="MI127" s="45"/>
      <c r="MJ127" s="45"/>
      <c r="MK127" s="45"/>
      <c r="ML127" s="45"/>
      <c r="MM127" s="45"/>
      <c r="MN127" s="45"/>
      <c r="MO127" s="45"/>
      <c r="MP127" s="45"/>
      <c r="MQ127" s="45"/>
      <c r="MR127" s="45"/>
      <c r="MS127" s="45"/>
      <c r="MT127" s="45"/>
      <c r="MU127" s="45"/>
      <c r="MV127" s="45"/>
      <c r="MW127" s="45"/>
      <c r="MX127" s="45"/>
      <c r="MY127" s="45"/>
      <c r="MZ127" s="45"/>
      <c r="NA127" s="45"/>
      <c r="NB127" s="45"/>
      <c r="NC127" s="45"/>
      <c r="ND127" s="45"/>
      <c r="NE127" s="45"/>
      <c r="NF127" s="45"/>
      <c r="NG127" s="45"/>
      <c r="NH127" s="45"/>
      <c r="NI127" s="45"/>
      <c r="NJ127" s="45"/>
      <c r="NK127" s="45"/>
      <c r="NL127" s="45"/>
      <c r="NM127" s="45"/>
      <c r="NN127" s="45"/>
      <c r="NO127" s="45"/>
      <c r="NP127" s="45"/>
      <c r="NQ127" s="45"/>
      <c r="NR127" s="45"/>
      <c r="NS127" s="45"/>
      <c r="NT127" s="45"/>
      <c r="NU127" s="45"/>
      <c r="NV127" s="45"/>
      <c r="NW127" s="45"/>
      <c r="NX127" s="45"/>
      <c r="NY127" s="45"/>
      <c r="NZ127" s="45"/>
      <c r="OA127" s="45"/>
      <c r="OB127" s="45"/>
      <c r="OC127" s="45"/>
      <c r="OD127" s="45"/>
      <c r="OE127" s="45"/>
      <c r="OF127" s="45"/>
      <c r="OG127" s="45"/>
      <c r="OH127" s="45"/>
      <c r="OI127" s="45"/>
      <c r="OJ127" s="45"/>
      <c r="OK127" s="45"/>
      <c r="OL127" s="45"/>
      <c r="OM127" s="45"/>
      <c r="ON127" s="45"/>
      <c r="OO127" s="45"/>
      <c r="OP127" s="45"/>
      <c r="OQ127" s="45"/>
      <c r="OR127" s="45"/>
      <c r="OS127" s="45"/>
      <c r="OT127" s="45"/>
      <c r="OU127" s="45"/>
      <c r="OV127" s="45"/>
      <c r="OW127" s="45"/>
      <c r="OX127" s="45"/>
      <c r="OY127" s="45"/>
      <c r="OZ127" s="45"/>
      <c r="PA127" s="45"/>
      <c r="PB127" s="45"/>
      <c r="PC127" s="45"/>
      <c r="PD127" s="45"/>
      <c r="PE127" s="45"/>
      <c r="PF127" s="45"/>
      <c r="PG127" s="45"/>
      <c r="PH127" s="45"/>
      <c r="PI127" s="45"/>
      <c r="PJ127" s="45"/>
      <c r="PK127" s="45"/>
      <c r="PL127" s="45"/>
      <c r="PM127" s="45"/>
      <c r="PN127" s="45"/>
      <c r="PO127" s="45"/>
      <c r="PP127" s="45"/>
      <c r="PQ127" s="45"/>
      <c r="PR127" s="45"/>
      <c r="PS127" s="45"/>
      <c r="PT127" s="45"/>
      <c r="PU127" s="45"/>
      <c r="PV127" s="45"/>
      <c r="PW127" s="45"/>
      <c r="PX127" s="45"/>
      <c r="PY127" s="45"/>
      <c r="PZ127" s="45"/>
      <c r="QA127" s="45"/>
      <c r="QB127" s="45"/>
      <c r="QC127" s="45"/>
      <c r="QD127" s="45"/>
      <c r="QE127" s="45"/>
      <c r="QF127" s="45"/>
      <c r="QG127" s="45"/>
      <c r="QH127" s="45"/>
      <c r="QI127" s="45"/>
      <c r="QJ127" s="45"/>
      <c r="QK127" s="45"/>
      <c r="QL127" s="45"/>
      <c r="QM127" s="45"/>
      <c r="QN127" s="45"/>
      <c r="QO127" s="45"/>
      <c r="QP127" s="45"/>
      <c r="QQ127" s="45"/>
      <c r="QR127" s="45"/>
      <c r="QS127" s="45"/>
      <c r="QT127" s="45"/>
      <c r="QU127" s="45"/>
      <c r="QV127" s="45"/>
      <c r="QW127" s="45"/>
      <c r="QX127" s="45"/>
      <c r="QY127" s="45"/>
      <c r="QZ127" s="45"/>
      <c r="RA127" s="45"/>
      <c r="RB127" s="45"/>
      <c r="RC127" s="45"/>
      <c r="RD127" s="45"/>
      <c r="RE127" s="45"/>
      <c r="RF127" s="45"/>
      <c r="RG127" s="45"/>
      <c r="RH127" s="45"/>
      <c r="RI127" s="45"/>
      <c r="RJ127" s="45"/>
      <c r="RK127" s="45"/>
      <c r="RL127" s="45"/>
      <c r="RM127" s="45"/>
      <c r="RN127" s="45"/>
      <c r="RO127" s="45"/>
      <c r="RP127" s="45"/>
      <c r="RQ127" s="45"/>
      <c r="RR127" s="45"/>
      <c r="RS127" s="45"/>
      <c r="RT127" s="45"/>
      <c r="RU127" s="45"/>
      <c r="RV127" s="45"/>
      <c r="RW127" s="45"/>
      <c r="RX127" s="45"/>
      <c r="RY127" s="45"/>
      <c r="RZ127" s="45"/>
      <c r="SA127" s="45"/>
      <c r="SB127" s="45"/>
      <c r="SC127" s="45"/>
      <c r="SD127" s="45"/>
      <c r="SE127" s="45"/>
      <c r="SF127" s="45"/>
      <c r="SG127" s="45"/>
      <c r="SH127" s="45"/>
      <c r="SI127" s="45"/>
      <c r="SJ127" s="45"/>
      <c r="SK127" s="45"/>
      <c r="SL127" s="45"/>
      <c r="SM127" s="45"/>
      <c r="SN127" s="45"/>
      <c r="SO127" s="45"/>
      <c r="SP127" s="45"/>
      <c r="SQ127" s="45"/>
      <c r="SR127" s="45"/>
      <c r="SS127" s="45"/>
      <c r="ST127" s="45"/>
      <c r="SU127" s="45"/>
      <c r="SV127" s="45"/>
      <c r="SW127" s="45"/>
      <c r="SX127" s="45"/>
      <c r="SY127" s="45"/>
      <c r="SZ127" s="45"/>
      <c r="TA127" s="45"/>
      <c r="TB127" s="45"/>
      <c r="TC127" s="45"/>
      <c r="TD127" s="45"/>
      <c r="TE127" s="45"/>
      <c r="TF127" s="45"/>
      <c r="TG127" s="45"/>
      <c r="TH127" s="45"/>
      <c r="TI127" s="45"/>
      <c r="TJ127" s="45"/>
      <c r="TK127" s="45"/>
      <c r="TL127" s="45"/>
      <c r="TM127" s="45"/>
      <c r="TN127" s="45"/>
      <c r="TO127" s="45"/>
      <c r="TP127" s="45"/>
      <c r="TQ127" s="45"/>
      <c r="TR127" s="45"/>
      <c r="TS127" s="45"/>
      <c r="TT127" s="45"/>
      <c r="TU127" s="45"/>
      <c r="TV127" s="45"/>
      <c r="TW127" s="45"/>
      <c r="TX127" s="45"/>
      <c r="TY127" s="45"/>
      <c r="TZ127" s="45"/>
      <c r="UA127" s="45"/>
      <c r="UB127" s="45"/>
      <c r="UC127" s="45"/>
      <c r="UD127" s="45"/>
      <c r="UE127" s="45"/>
    </row>
    <row r="128" spans="1:551" x14ac:dyDescent="0.2">
      <c r="A128" t="s">
        <v>138</v>
      </c>
      <c r="B128" s="44">
        <v>169.42</v>
      </c>
      <c r="C128" s="44">
        <v>10165.200000000003</v>
      </c>
      <c r="D128" s="45">
        <v>60</v>
      </c>
      <c r="E128" s="45"/>
      <c r="F128" s="44"/>
      <c r="G128" s="45"/>
      <c r="H128" s="45"/>
      <c r="I128" s="45"/>
      <c r="J128" s="45"/>
      <c r="K128" s="45"/>
      <c r="L128" s="44">
        <f t="shared" si="38"/>
        <v>169.42</v>
      </c>
      <c r="M128" s="44">
        <f t="shared" si="29"/>
        <v>24.227059999999994</v>
      </c>
      <c r="N128" s="44">
        <f t="shared" si="39"/>
        <v>193.65</v>
      </c>
      <c r="O128" s="45">
        <f t="shared" si="31"/>
        <v>11619</v>
      </c>
      <c r="P128" s="45"/>
      <c r="Q128" s="44">
        <f t="shared" si="40"/>
        <v>22.0246</v>
      </c>
      <c r="R128" s="46">
        <f t="shared" si="37"/>
        <v>191.44</v>
      </c>
      <c r="S128" s="45">
        <f t="shared" si="33"/>
        <v>11486.4</v>
      </c>
      <c r="T128" s="45"/>
      <c r="U128" s="45"/>
      <c r="V128" s="44"/>
      <c r="W128" s="44"/>
      <c r="X128" s="44"/>
      <c r="Y128" s="44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  <c r="IR128" s="45"/>
      <c r="IS128" s="45"/>
      <c r="IT128" s="45"/>
      <c r="IU128" s="45"/>
      <c r="IV128" s="45"/>
      <c r="IW128" s="45"/>
      <c r="IX128" s="45"/>
      <c r="IY128" s="45"/>
      <c r="IZ128" s="45"/>
      <c r="JA128" s="45"/>
      <c r="JB128" s="45"/>
      <c r="JC128" s="45"/>
      <c r="JD128" s="45"/>
      <c r="JE128" s="45"/>
      <c r="JF128" s="45"/>
      <c r="JG128" s="45"/>
      <c r="JH128" s="45"/>
      <c r="JI128" s="45"/>
      <c r="JJ128" s="45"/>
      <c r="JK128" s="45"/>
      <c r="JL128" s="45"/>
      <c r="JM128" s="45"/>
      <c r="JN128" s="45"/>
      <c r="JO128" s="45"/>
      <c r="JP128" s="45"/>
      <c r="JQ128" s="45"/>
      <c r="JR128" s="45"/>
      <c r="JS128" s="45"/>
      <c r="JT128" s="45"/>
      <c r="JU128" s="45"/>
      <c r="JV128" s="45"/>
      <c r="JW128" s="45"/>
      <c r="JX128" s="45"/>
      <c r="JY128" s="45"/>
      <c r="JZ128" s="45"/>
      <c r="KA128" s="45"/>
      <c r="KB128" s="45"/>
      <c r="KC128" s="45"/>
      <c r="KD128" s="45"/>
      <c r="KE128" s="45"/>
      <c r="KF128" s="45"/>
      <c r="KG128" s="45"/>
      <c r="KH128" s="45"/>
      <c r="KI128" s="45"/>
      <c r="KJ128" s="45"/>
      <c r="KK128" s="45"/>
      <c r="KL128" s="45"/>
      <c r="KM128" s="45"/>
      <c r="KN128" s="45"/>
      <c r="KO128" s="45"/>
      <c r="KP128" s="45"/>
      <c r="KQ128" s="45"/>
      <c r="KR128" s="45"/>
      <c r="KS128" s="45"/>
      <c r="KT128" s="45"/>
      <c r="KU128" s="45"/>
      <c r="KV128" s="45"/>
      <c r="KW128" s="45"/>
      <c r="KX128" s="45"/>
      <c r="KY128" s="45"/>
      <c r="KZ128" s="45"/>
      <c r="LA128" s="45"/>
      <c r="LB128" s="45"/>
      <c r="LC128" s="45"/>
      <c r="LD128" s="45"/>
      <c r="LE128" s="45"/>
      <c r="LF128" s="45"/>
      <c r="LG128" s="45"/>
      <c r="LH128" s="45"/>
      <c r="LI128" s="45"/>
      <c r="LJ128" s="45"/>
      <c r="LK128" s="45"/>
      <c r="LL128" s="45"/>
      <c r="LM128" s="45"/>
      <c r="LN128" s="45"/>
      <c r="LO128" s="45"/>
      <c r="LP128" s="45"/>
      <c r="LQ128" s="45"/>
      <c r="LR128" s="45"/>
      <c r="LS128" s="45"/>
      <c r="LT128" s="45"/>
      <c r="LU128" s="45"/>
      <c r="LV128" s="45"/>
      <c r="LW128" s="45"/>
      <c r="LX128" s="45"/>
      <c r="LY128" s="45"/>
      <c r="LZ128" s="45"/>
      <c r="MA128" s="45"/>
      <c r="MB128" s="45"/>
      <c r="MC128" s="45"/>
      <c r="MD128" s="45"/>
      <c r="ME128" s="45"/>
      <c r="MF128" s="45"/>
      <c r="MG128" s="45"/>
      <c r="MH128" s="45"/>
      <c r="MI128" s="45"/>
      <c r="MJ128" s="45"/>
      <c r="MK128" s="45"/>
      <c r="ML128" s="45"/>
      <c r="MM128" s="45"/>
      <c r="MN128" s="45"/>
      <c r="MO128" s="45"/>
      <c r="MP128" s="45"/>
      <c r="MQ128" s="45"/>
      <c r="MR128" s="45"/>
      <c r="MS128" s="45"/>
      <c r="MT128" s="45"/>
      <c r="MU128" s="45"/>
      <c r="MV128" s="45"/>
      <c r="MW128" s="45"/>
      <c r="MX128" s="45"/>
      <c r="MY128" s="45"/>
      <c r="MZ128" s="45"/>
      <c r="NA128" s="45"/>
      <c r="NB128" s="45"/>
      <c r="NC128" s="45"/>
      <c r="ND128" s="45"/>
      <c r="NE128" s="45"/>
      <c r="NF128" s="45"/>
      <c r="NG128" s="45"/>
      <c r="NH128" s="45"/>
      <c r="NI128" s="45"/>
      <c r="NJ128" s="45"/>
      <c r="NK128" s="45"/>
      <c r="NL128" s="45"/>
      <c r="NM128" s="45"/>
      <c r="NN128" s="45"/>
      <c r="NO128" s="45"/>
      <c r="NP128" s="45"/>
      <c r="NQ128" s="45"/>
      <c r="NR128" s="45"/>
      <c r="NS128" s="45"/>
      <c r="NT128" s="45"/>
      <c r="NU128" s="45"/>
      <c r="NV128" s="45"/>
      <c r="NW128" s="45"/>
      <c r="NX128" s="45"/>
      <c r="NY128" s="45"/>
      <c r="NZ128" s="45"/>
      <c r="OA128" s="45"/>
      <c r="OB128" s="45"/>
      <c r="OC128" s="45"/>
      <c r="OD128" s="45"/>
      <c r="OE128" s="45"/>
      <c r="OF128" s="45"/>
      <c r="OG128" s="45"/>
      <c r="OH128" s="45"/>
      <c r="OI128" s="45"/>
      <c r="OJ128" s="45"/>
      <c r="OK128" s="45"/>
      <c r="OL128" s="45"/>
      <c r="OM128" s="45"/>
      <c r="ON128" s="45"/>
      <c r="OO128" s="45"/>
      <c r="OP128" s="45"/>
      <c r="OQ128" s="45"/>
      <c r="OR128" s="45"/>
      <c r="OS128" s="45"/>
      <c r="OT128" s="45"/>
      <c r="OU128" s="45"/>
      <c r="OV128" s="45"/>
      <c r="OW128" s="45"/>
      <c r="OX128" s="45"/>
      <c r="OY128" s="45"/>
      <c r="OZ128" s="45"/>
      <c r="PA128" s="45"/>
      <c r="PB128" s="45"/>
      <c r="PC128" s="45"/>
      <c r="PD128" s="45"/>
      <c r="PE128" s="45"/>
      <c r="PF128" s="45"/>
      <c r="PG128" s="45"/>
      <c r="PH128" s="45"/>
      <c r="PI128" s="45"/>
      <c r="PJ128" s="45"/>
      <c r="PK128" s="45"/>
      <c r="PL128" s="45"/>
      <c r="PM128" s="45"/>
      <c r="PN128" s="45"/>
      <c r="PO128" s="45"/>
      <c r="PP128" s="45"/>
      <c r="PQ128" s="45"/>
      <c r="PR128" s="45"/>
      <c r="PS128" s="45"/>
      <c r="PT128" s="45"/>
      <c r="PU128" s="45"/>
      <c r="PV128" s="45"/>
      <c r="PW128" s="45"/>
      <c r="PX128" s="45"/>
      <c r="PY128" s="45"/>
      <c r="PZ128" s="45"/>
      <c r="QA128" s="45"/>
      <c r="QB128" s="45"/>
      <c r="QC128" s="45"/>
      <c r="QD128" s="45"/>
      <c r="QE128" s="45"/>
      <c r="QF128" s="45"/>
      <c r="QG128" s="45"/>
      <c r="QH128" s="45"/>
      <c r="QI128" s="45"/>
      <c r="QJ128" s="45"/>
      <c r="QK128" s="45"/>
      <c r="QL128" s="45"/>
      <c r="QM128" s="45"/>
      <c r="QN128" s="45"/>
      <c r="QO128" s="45"/>
      <c r="QP128" s="45"/>
      <c r="QQ128" s="45"/>
      <c r="QR128" s="45"/>
      <c r="QS128" s="45"/>
      <c r="QT128" s="45"/>
      <c r="QU128" s="45"/>
      <c r="QV128" s="45"/>
      <c r="QW128" s="45"/>
      <c r="QX128" s="45"/>
      <c r="QY128" s="45"/>
      <c r="QZ128" s="45"/>
      <c r="RA128" s="45"/>
      <c r="RB128" s="45"/>
      <c r="RC128" s="45"/>
      <c r="RD128" s="45"/>
      <c r="RE128" s="45"/>
      <c r="RF128" s="45"/>
      <c r="RG128" s="45"/>
      <c r="RH128" s="45"/>
      <c r="RI128" s="45"/>
      <c r="RJ128" s="45"/>
      <c r="RK128" s="45"/>
      <c r="RL128" s="45"/>
      <c r="RM128" s="45"/>
      <c r="RN128" s="45"/>
      <c r="RO128" s="45"/>
      <c r="RP128" s="45"/>
      <c r="RQ128" s="45"/>
      <c r="RR128" s="45"/>
      <c r="RS128" s="45"/>
      <c r="RT128" s="45"/>
      <c r="RU128" s="45"/>
      <c r="RV128" s="45"/>
      <c r="RW128" s="45"/>
      <c r="RX128" s="45"/>
      <c r="RY128" s="45"/>
      <c r="RZ128" s="45"/>
      <c r="SA128" s="45"/>
      <c r="SB128" s="45"/>
      <c r="SC128" s="45"/>
      <c r="SD128" s="45"/>
      <c r="SE128" s="45"/>
      <c r="SF128" s="45"/>
      <c r="SG128" s="45"/>
      <c r="SH128" s="45"/>
      <c r="SI128" s="45"/>
      <c r="SJ128" s="45"/>
      <c r="SK128" s="45"/>
      <c r="SL128" s="45"/>
      <c r="SM128" s="45"/>
      <c r="SN128" s="45"/>
      <c r="SO128" s="45"/>
      <c r="SP128" s="45"/>
      <c r="SQ128" s="45"/>
      <c r="SR128" s="45"/>
      <c r="SS128" s="45"/>
      <c r="ST128" s="45"/>
      <c r="SU128" s="45"/>
      <c r="SV128" s="45"/>
      <c r="SW128" s="45"/>
      <c r="SX128" s="45"/>
      <c r="SY128" s="45"/>
      <c r="SZ128" s="45"/>
      <c r="TA128" s="45"/>
      <c r="TB128" s="45"/>
      <c r="TC128" s="45"/>
      <c r="TD128" s="45"/>
      <c r="TE128" s="45"/>
      <c r="TF128" s="45"/>
      <c r="TG128" s="45"/>
      <c r="TH128" s="45"/>
      <c r="TI128" s="45"/>
      <c r="TJ128" s="45"/>
      <c r="TK128" s="45"/>
      <c r="TL128" s="45"/>
      <c r="TM128" s="45"/>
      <c r="TN128" s="45"/>
      <c r="TO128" s="45"/>
      <c r="TP128" s="45"/>
      <c r="TQ128" s="45"/>
      <c r="TR128" s="45"/>
      <c r="TS128" s="45"/>
      <c r="TT128" s="45"/>
      <c r="TU128" s="45"/>
      <c r="TV128" s="45"/>
      <c r="TW128" s="45"/>
      <c r="TX128" s="45"/>
      <c r="TY128" s="45"/>
      <c r="TZ128" s="45"/>
      <c r="UA128" s="45"/>
      <c r="UB128" s="45"/>
      <c r="UC128" s="45"/>
      <c r="UD128" s="45"/>
      <c r="UE128" s="45"/>
    </row>
    <row r="129" spans="1:551" x14ac:dyDescent="0.2">
      <c r="A129" t="s">
        <v>139</v>
      </c>
      <c r="B129" s="44">
        <v>6.2</v>
      </c>
      <c r="C129" s="44">
        <v>8386.64</v>
      </c>
      <c r="D129" s="45">
        <v>1352.683870967742</v>
      </c>
      <c r="E129" s="45"/>
      <c r="F129" s="44"/>
      <c r="G129" s="45"/>
      <c r="H129" s="45"/>
      <c r="I129" s="45"/>
      <c r="J129" s="45"/>
      <c r="K129" s="45"/>
      <c r="L129" s="44">
        <f t="shared" si="38"/>
        <v>6.2</v>
      </c>
      <c r="M129" s="44">
        <f t="shared" si="29"/>
        <v>0.88659999999999994</v>
      </c>
      <c r="N129" s="44">
        <f t="shared" si="39"/>
        <v>7.09</v>
      </c>
      <c r="O129" s="45">
        <f t="shared" si="31"/>
        <v>9590.5286451612901</v>
      </c>
      <c r="P129" s="45"/>
      <c r="Q129" s="44">
        <f t="shared" si="40"/>
        <v>0.80600000000000005</v>
      </c>
      <c r="R129" s="46">
        <f t="shared" si="37"/>
        <v>7.01</v>
      </c>
      <c r="S129" s="45">
        <f t="shared" si="33"/>
        <v>9482.3139354838713</v>
      </c>
      <c r="T129" s="45"/>
      <c r="U129" s="45"/>
      <c r="V129" s="44"/>
      <c r="W129" s="44"/>
      <c r="X129" s="44"/>
      <c r="Y129" s="44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HY129" s="45"/>
      <c r="HZ129" s="45"/>
      <c r="IA129" s="45"/>
      <c r="IB129" s="45"/>
      <c r="IC129" s="45"/>
      <c r="ID129" s="45"/>
      <c r="IE129" s="45"/>
      <c r="IF129" s="45"/>
      <c r="IG129" s="45"/>
      <c r="IH129" s="45"/>
      <c r="II129" s="45"/>
      <c r="IJ129" s="45"/>
      <c r="IK129" s="45"/>
      <c r="IL129" s="45"/>
      <c r="IM129" s="45"/>
      <c r="IN129" s="45"/>
      <c r="IO129" s="45"/>
      <c r="IP129" s="45"/>
      <c r="IQ129" s="45"/>
      <c r="IR129" s="45"/>
      <c r="IS129" s="45"/>
      <c r="IT129" s="45"/>
      <c r="IU129" s="45"/>
      <c r="IV129" s="45"/>
      <c r="IW129" s="45"/>
      <c r="IX129" s="45"/>
      <c r="IY129" s="45"/>
      <c r="IZ129" s="45"/>
      <c r="JA129" s="45"/>
      <c r="JB129" s="45"/>
      <c r="JC129" s="45"/>
      <c r="JD129" s="45"/>
      <c r="JE129" s="45"/>
      <c r="JF129" s="45"/>
      <c r="JG129" s="45"/>
      <c r="JH129" s="45"/>
      <c r="JI129" s="45"/>
      <c r="JJ129" s="45"/>
      <c r="JK129" s="45"/>
      <c r="JL129" s="45"/>
      <c r="JM129" s="45"/>
      <c r="JN129" s="45"/>
      <c r="JO129" s="45"/>
      <c r="JP129" s="45"/>
      <c r="JQ129" s="45"/>
      <c r="JR129" s="45"/>
      <c r="JS129" s="45"/>
      <c r="JT129" s="45"/>
      <c r="JU129" s="45"/>
      <c r="JV129" s="45"/>
      <c r="JW129" s="45"/>
      <c r="JX129" s="45"/>
      <c r="JY129" s="45"/>
      <c r="JZ129" s="45"/>
      <c r="KA129" s="45"/>
      <c r="KB129" s="45"/>
      <c r="KC129" s="45"/>
      <c r="KD129" s="45"/>
      <c r="KE129" s="45"/>
      <c r="KF129" s="45"/>
      <c r="KG129" s="45"/>
      <c r="KH129" s="45"/>
      <c r="KI129" s="45"/>
      <c r="KJ129" s="45"/>
      <c r="KK129" s="45"/>
      <c r="KL129" s="45"/>
      <c r="KM129" s="45"/>
      <c r="KN129" s="45"/>
      <c r="KO129" s="45"/>
      <c r="KP129" s="45"/>
      <c r="KQ129" s="45"/>
      <c r="KR129" s="45"/>
      <c r="KS129" s="45"/>
      <c r="KT129" s="45"/>
      <c r="KU129" s="45"/>
      <c r="KV129" s="45"/>
      <c r="KW129" s="45"/>
      <c r="KX129" s="45"/>
      <c r="KY129" s="45"/>
      <c r="KZ129" s="45"/>
      <c r="LA129" s="45"/>
      <c r="LB129" s="45"/>
      <c r="LC129" s="45"/>
      <c r="LD129" s="45"/>
      <c r="LE129" s="45"/>
      <c r="LF129" s="45"/>
      <c r="LG129" s="45"/>
      <c r="LH129" s="45"/>
      <c r="LI129" s="45"/>
      <c r="LJ129" s="45"/>
      <c r="LK129" s="45"/>
      <c r="LL129" s="45"/>
      <c r="LM129" s="45"/>
      <c r="LN129" s="45"/>
      <c r="LO129" s="45"/>
      <c r="LP129" s="45"/>
      <c r="LQ129" s="45"/>
      <c r="LR129" s="45"/>
      <c r="LS129" s="45"/>
      <c r="LT129" s="45"/>
      <c r="LU129" s="45"/>
      <c r="LV129" s="45"/>
      <c r="LW129" s="45"/>
      <c r="LX129" s="45"/>
      <c r="LY129" s="45"/>
      <c r="LZ129" s="45"/>
      <c r="MA129" s="45"/>
      <c r="MB129" s="45"/>
      <c r="MC129" s="45"/>
      <c r="MD129" s="45"/>
      <c r="ME129" s="45"/>
      <c r="MF129" s="45"/>
      <c r="MG129" s="45"/>
      <c r="MH129" s="45"/>
      <c r="MI129" s="45"/>
      <c r="MJ129" s="45"/>
      <c r="MK129" s="45"/>
      <c r="ML129" s="45"/>
      <c r="MM129" s="45"/>
      <c r="MN129" s="45"/>
      <c r="MO129" s="45"/>
      <c r="MP129" s="45"/>
      <c r="MQ129" s="45"/>
      <c r="MR129" s="45"/>
      <c r="MS129" s="45"/>
      <c r="MT129" s="45"/>
      <c r="MU129" s="45"/>
      <c r="MV129" s="45"/>
      <c r="MW129" s="45"/>
      <c r="MX129" s="45"/>
      <c r="MY129" s="45"/>
      <c r="MZ129" s="45"/>
      <c r="NA129" s="45"/>
      <c r="NB129" s="45"/>
      <c r="NC129" s="45"/>
      <c r="ND129" s="45"/>
      <c r="NE129" s="45"/>
      <c r="NF129" s="45"/>
      <c r="NG129" s="45"/>
      <c r="NH129" s="45"/>
      <c r="NI129" s="45"/>
      <c r="NJ129" s="45"/>
      <c r="NK129" s="45"/>
      <c r="NL129" s="45"/>
      <c r="NM129" s="45"/>
      <c r="NN129" s="45"/>
      <c r="NO129" s="45"/>
      <c r="NP129" s="45"/>
      <c r="NQ129" s="45"/>
      <c r="NR129" s="45"/>
      <c r="NS129" s="45"/>
      <c r="NT129" s="45"/>
      <c r="NU129" s="45"/>
      <c r="NV129" s="45"/>
      <c r="NW129" s="45"/>
      <c r="NX129" s="45"/>
      <c r="NY129" s="45"/>
      <c r="NZ129" s="45"/>
      <c r="OA129" s="45"/>
      <c r="OB129" s="45"/>
      <c r="OC129" s="45"/>
      <c r="OD129" s="45"/>
      <c r="OE129" s="45"/>
      <c r="OF129" s="45"/>
      <c r="OG129" s="45"/>
      <c r="OH129" s="45"/>
      <c r="OI129" s="45"/>
      <c r="OJ129" s="45"/>
      <c r="OK129" s="45"/>
      <c r="OL129" s="45"/>
      <c r="OM129" s="45"/>
      <c r="ON129" s="45"/>
      <c r="OO129" s="45"/>
      <c r="OP129" s="45"/>
      <c r="OQ129" s="45"/>
      <c r="OR129" s="45"/>
      <c r="OS129" s="45"/>
      <c r="OT129" s="45"/>
      <c r="OU129" s="45"/>
      <c r="OV129" s="45"/>
      <c r="OW129" s="45"/>
      <c r="OX129" s="45"/>
      <c r="OY129" s="45"/>
      <c r="OZ129" s="45"/>
      <c r="PA129" s="45"/>
      <c r="PB129" s="45"/>
      <c r="PC129" s="45"/>
      <c r="PD129" s="45"/>
      <c r="PE129" s="45"/>
      <c r="PF129" s="45"/>
      <c r="PG129" s="45"/>
      <c r="PH129" s="45"/>
      <c r="PI129" s="45"/>
      <c r="PJ129" s="45"/>
      <c r="PK129" s="45"/>
      <c r="PL129" s="45"/>
      <c r="PM129" s="45"/>
      <c r="PN129" s="45"/>
      <c r="PO129" s="45"/>
      <c r="PP129" s="45"/>
      <c r="PQ129" s="45"/>
      <c r="PR129" s="45"/>
      <c r="PS129" s="45"/>
      <c r="PT129" s="45"/>
      <c r="PU129" s="45"/>
      <c r="PV129" s="45"/>
      <c r="PW129" s="45"/>
      <c r="PX129" s="45"/>
      <c r="PY129" s="45"/>
      <c r="PZ129" s="45"/>
      <c r="QA129" s="45"/>
      <c r="QB129" s="45"/>
      <c r="QC129" s="45"/>
      <c r="QD129" s="45"/>
      <c r="QE129" s="45"/>
      <c r="QF129" s="45"/>
      <c r="QG129" s="45"/>
      <c r="QH129" s="45"/>
      <c r="QI129" s="45"/>
      <c r="QJ129" s="45"/>
      <c r="QK129" s="45"/>
      <c r="QL129" s="45"/>
      <c r="QM129" s="45"/>
      <c r="QN129" s="45"/>
      <c r="QO129" s="45"/>
      <c r="QP129" s="45"/>
      <c r="QQ129" s="45"/>
      <c r="QR129" s="45"/>
      <c r="QS129" s="45"/>
      <c r="QT129" s="45"/>
      <c r="QU129" s="45"/>
      <c r="QV129" s="45"/>
      <c r="QW129" s="45"/>
      <c r="QX129" s="45"/>
      <c r="QY129" s="45"/>
      <c r="QZ129" s="45"/>
      <c r="RA129" s="45"/>
      <c r="RB129" s="45"/>
      <c r="RC129" s="45"/>
      <c r="RD129" s="45"/>
      <c r="RE129" s="45"/>
      <c r="RF129" s="45"/>
      <c r="RG129" s="45"/>
      <c r="RH129" s="45"/>
      <c r="RI129" s="45"/>
      <c r="RJ129" s="45"/>
      <c r="RK129" s="45"/>
      <c r="RL129" s="45"/>
      <c r="RM129" s="45"/>
      <c r="RN129" s="45"/>
      <c r="RO129" s="45"/>
      <c r="RP129" s="45"/>
      <c r="RQ129" s="45"/>
      <c r="RR129" s="45"/>
      <c r="RS129" s="45"/>
      <c r="RT129" s="45"/>
      <c r="RU129" s="45"/>
      <c r="RV129" s="45"/>
      <c r="RW129" s="45"/>
      <c r="RX129" s="45"/>
      <c r="RY129" s="45"/>
      <c r="RZ129" s="45"/>
      <c r="SA129" s="45"/>
      <c r="SB129" s="45"/>
      <c r="SC129" s="45"/>
      <c r="SD129" s="45"/>
      <c r="SE129" s="45"/>
      <c r="SF129" s="45"/>
      <c r="SG129" s="45"/>
      <c r="SH129" s="45"/>
      <c r="SI129" s="45"/>
      <c r="SJ129" s="45"/>
      <c r="SK129" s="45"/>
      <c r="SL129" s="45"/>
      <c r="SM129" s="45"/>
      <c r="SN129" s="45"/>
      <c r="SO129" s="45"/>
      <c r="SP129" s="45"/>
      <c r="SQ129" s="45"/>
      <c r="SR129" s="45"/>
      <c r="SS129" s="45"/>
      <c r="ST129" s="45"/>
      <c r="SU129" s="45"/>
      <c r="SV129" s="45"/>
      <c r="SW129" s="45"/>
      <c r="SX129" s="45"/>
      <c r="SY129" s="45"/>
      <c r="SZ129" s="45"/>
      <c r="TA129" s="45"/>
      <c r="TB129" s="45"/>
      <c r="TC129" s="45"/>
      <c r="TD129" s="45"/>
      <c r="TE129" s="45"/>
      <c r="TF129" s="45"/>
      <c r="TG129" s="45"/>
      <c r="TH129" s="45"/>
      <c r="TI129" s="45"/>
      <c r="TJ129" s="45"/>
      <c r="TK129" s="45"/>
      <c r="TL129" s="45"/>
      <c r="TM129" s="45"/>
      <c r="TN129" s="45"/>
      <c r="TO129" s="45"/>
      <c r="TP129" s="45"/>
      <c r="TQ129" s="45"/>
      <c r="TR129" s="45"/>
      <c r="TS129" s="45"/>
      <c r="TT129" s="45"/>
      <c r="TU129" s="45"/>
      <c r="TV129" s="45"/>
      <c r="TW129" s="45"/>
      <c r="TX129" s="45"/>
      <c r="TY129" s="45"/>
      <c r="TZ129" s="45"/>
      <c r="UA129" s="45"/>
      <c r="UB129" s="45"/>
      <c r="UC129" s="45"/>
      <c r="UD129" s="45"/>
      <c r="UE129" s="45"/>
    </row>
    <row r="130" spans="1:551" x14ac:dyDescent="0.2">
      <c r="A130" s="49" t="s">
        <v>140</v>
      </c>
      <c r="B130" s="50">
        <v>104</v>
      </c>
      <c r="C130" s="50">
        <v>10586.07</v>
      </c>
      <c r="D130" s="52">
        <v>101.78913461538461</v>
      </c>
      <c r="E130" s="52"/>
      <c r="F130" s="50"/>
      <c r="G130" s="52"/>
      <c r="H130" s="52"/>
      <c r="I130" s="52"/>
      <c r="J130" s="52"/>
      <c r="K130" s="52"/>
      <c r="L130" s="50">
        <f t="shared" si="38"/>
        <v>104</v>
      </c>
      <c r="M130" s="50">
        <f t="shared" si="29"/>
        <v>14.871999999999998</v>
      </c>
      <c r="N130" s="50">
        <f t="shared" si="39"/>
        <v>118.87</v>
      </c>
      <c r="O130" s="52">
        <f t="shared" si="31"/>
        <v>12099.674431730769</v>
      </c>
      <c r="P130" s="45"/>
      <c r="Q130" s="44">
        <f t="shared" si="40"/>
        <v>13.52</v>
      </c>
      <c r="R130" s="46">
        <f t="shared" si="37"/>
        <v>117.52</v>
      </c>
      <c r="S130" s="45">
        <f t="shared" si="33"/>
        <v>11962.259099999999</v>
      </c>
      <c r="T130" s="45"/>
      <c r="U130" s="45"/>
      <c r="V130" s="44"/>
      <c r="W130" s="44"/>
      <c r="X130" s="44"/>
      <c r="Y130" s="44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  <c r="IS130" s="45"/>
      <c r="IT130" s="45"/>
      <c r="IU130" s="45"/>
      <c r="IV130" s="45"/>
      <c r="IW130" s="45"/>
      <c r="IX130" s="45"/>
      <c r="IY130" s="45"/>
      <c r="IZ130" s="45"/>
      <c r="JA130" s="45"/>
      <c r="JB130" s="45"/>
      <c r="JC130" s="45"/>
      <c r="JD130" s="45"/>
      <c r="JE130" s="45"/>
      <c r="JF130" s="45"/>
      <c r="JG130" s="45"/>
      <c r="JH130" s="45"/>
      <c r="JI130" s="45"/>
      <c r="JJ130" s="45"/>
      <c r="JK130" s="45"/>
      <c r="JL130" s="45"/>
      <c r="JM130" s="45"/>
      <c r="JN130" s="45"/>
      <c r="JO130" s="45"/>
      <c r="JP130" s="45"/>
      <c r="JQ130" s="45"/>
      <c r="JR130" s="45"/>
      <c r="JS130" s="45"/>
      <c r="JT130" s="45"/>
      <c r="JU130" s="45"/>
      <c r="JV130" s="45"/>
      <c r="JW130" s="45"/>
      <c r="JX130" s="45"/>
      <c r="JY130" s="45"/>
      <c r="JZ130" s="45"/>
      <c r="KA130" s="45"/>
      <c r="KB130" s="45"/>
      <c r="KC130" s="45"/>
      <c r="KD130" s="45"/>
      <c r="KE130" s="45"/>
      <c r="KF130" s="45"/>
      <c r="KG130" s="45"/>
      <c r="KH130" s="45"/>
      <c r="KI130" s="45"/>
      <c r="KJ130" s="45"/>
      <c r="KK130" s="45"/>
      <c r="KL130" s="45"/>
      <c r="KM130" s="45"/>
      <c r="KN130" s="45"/>
      <c r="KO130" s="45"/>
      <c r="KP130" s="45"/>
      <c r="KQ130" s="45"/>
      <c r="KR130" s="45"/>
      <c r="KS130" s="45"/>
      <c r="KT130" s="45"/>
      <c r="KU130" s="45"/>
      <c r="KV130" s="45"/>
      <c r="KW130" s="45"/>
      <c r="KX130" s="45"/>
      <c r="KY130" s="45"/>
      <c r="KZ130" s="45"/>
      <c r="LA130" s="45"/>
      <c r="LB130" s="45"/>
      <c r="LC130" s="45"/>
      <c r="LD130" s="45"/>
      <c r="LE130" s="45"/>
      <c r="LF130" s="45"/>
      <c r="LG130" s="45"/>
      <c r="LH130" s="45"/>
      <c r="LI130" s="45"/>
      <c r="LJ130" s="45"/>
      <c r="LK130" s="45"/>
      <c r="LL130" s="45"/>
      <c r="LM130" s="45"/>
      <c r="LN130" s="45"/>
      <c r="LO130" s="45"/>
      <c r="LP130" s="45"/>
      <c r="LQ130" s="45"/>
      <c r="LR130" s="45"/>
      <c r="LS130" s="45"/>
      <c r="LT130" s="45"/>
      <c r="LU130" s="45"/>
      <c r="LV130" s="45"/>
      <c r="LW130" s="45"/>
      <c r="LX130" s="45"/>
      <c r="LY130" s="45"/>
      <c r="LZ130" s="45"/>
      <c r="MA130" s="45"/>
      <c r="MB130" s="45"/>
      <c r="MC130" s="45"/>
      <c r="MD130" s="45"/>
      <c r="ME130" s="45"/>
      <c r="MF130" s="45"/>
      <c r="MG130" s="45"/>
      <c r="MH130" s="45"/>
      <c r="MI130" s="45"/>
      <c r="MJ130" s="45"/>
      <c r="MK130" s="45"/>
      <c r="ML130" s="45"/>
      <c r="MM130" s="45"/>
      <c r="MN130" s="45"/>
      <c r="MO130" s="45"/>
      <c r="MP130" s="45"/>
      <c r="MQ130" s="45"/>
      <c r="MR130" s="45"/>
      <c r="MS130" s="45"/>
      <c r="MT130" s="45"/>
      <c r="MU130" s="45"/>
      <c r="MV130" s="45"/>
      <c r="MW130" s="45"/>
      <c r="MX130" s="45"/>
      <c r="MY130" s="45"/>
      <c r="MZ130" s="45"/>
      <c r="NA130" s="45"/>
      <c r="NB130" s="45"/>
      <c r="NC130" s="45"/>
      <c r="ND130" s="45"/>
      <c r="NE130" s="45"/>
      <c r="NF130" s="45"/>
      <c r="NG130" s="45"/>
      <c r="NH130" s="45"/>
      <c r="NI130" s="45"/>
      <c r="NJ130" s="45"/>
      <c r="NK130" s="45"/>
      <c r="NL130" s="45"/>
      <c r="NM130" s="45"/>
      <c r="NN130" s="45"/>
      <c r="NO130" s="45"/>
      <c r="NP130" s="45"/>
      <c r="NQ130" s="45"/>
      <c r="NR130" s="45"/>
      <c r="NS130" s="45"/>
      <c r="NT130" s="45"/>
      <c r="NU130" s="45"/>
      <c r="NV130" s="45"/>
      <c r="NW130" s="45"/>
      <c r="NX130" s="45"/>
      <c r="NY130" s="45"/>
      <c r="NZ130" s="45"/>
      <c r="OA130" s="45"/>
      <c r="OB130" s="45"/>
      <c r="OC130" s="45"/>
      <c r="OD130" s="45"/>
      <c r="OE130" s="45"/>
      <c r="OF130" s="45"/>
      <c r="OG130" s="45"/>
      <c r="OH130" s="45"/>
      <c r="OI130" s="45"/>
      <c r="OJ130" s="45"/>
      <c r="OK130" s="45"/>
      <c r="OL130" s="45"/>
      <c r="OM130" s="45"/>
      <c r="ON130" s="45"/>
      <c r="OO130" s="45"/>
      <c r="OP130" s="45"/>
      <c r="OQ130" s="45"/>
      <c r="OR130" s="45"/>
      <c r="OS130" s="45"/>
      <c r="OT130" s="45"/>
      <c r="OU130" s="45"/>
      <c r="OV130" s="45"/>
      <c r="OW130" s="45"/>
      <c r="OX130" s="45"/>
      <c r="OY130" s="45"/>
      <c r="OZ130" s="45"/>
      <c r="PA130" s="45"/>
      <c r="PB130" s="45"/>
      <c r="PC130" s="45"/>
      <c r="PD130" s="45"/>
      <c r="PE130" s="45"/>
      <c r="PF130" s="45"/>
      <c r="PG130" s="45"/>
      <c r="PH130" s="45"/>
      <c r="PI130" s="45"/>
      <c r="PJ130" s="45"/>
      <c r="PK130" s="45"/>
      <c r="PL130" s="45"/>
      <c r="PM130" s="45"/>
      <c r="PN130" s="45"/>
      <c r="PO130" s="45"/>
      <c r="PP130" s="45"/>
      <c r="PQ130" s="45"/>
      <c r="PR130" s="45"/>
      <c r="PS130" s="45"/>
      <c r="PT130" s="45"/>
      <c r="PU130" s="45"/>
      <c r="PV130" s="45"/>
      <c r="PW130" s="45"/>
      <c r="PX130" s="45"/>
      <c r="PY130" s="45"/>
      <c r="PZ130" s="45"/>
      <c r="QA130" s="45"/>
      <c r="QB130" s="45"/>
      <c r="QC130" s="45"/>
      <c r="QD130" s="45"/>
      <c r="QE130" s="45"/>
      <c r="QF130" s="45"/>
      <c r="QG130" s="45"/>
      <c r="QH130" s="45"/>
      <c r="QI130" s="45"/>
      <c r="QJ130" s="45"/>
      <c r="QK130" s="45"/>
      <c r="QL130" s="45"/>
      <c r="QM130" s="45"/>
      <c r="QN130" s="45"/>
      <c r="QO130" s="45"/>
      <c r="QP130" s="45"/>
      <c r="QQ130" s="45"/>
      <c r="QR130" s="45"/>
      <c r="QS130" s="45"/>
      <c r="QT130" s="45"/>
      <c r="QU130" s="45"/>
      <c r="QV130" s="45"/>
      <c r="QW130" s="45"/>
      <c r="QX130" s="45"/>
      <c r="QY130" s="45"/>
      <c r="QZ130" s="45"/>
      <c r="RA130" s="45"/>
      <c r="RB130" s="45"/>
      <c r="RC130" s="45"/>
      <c r="RD130" s="45"/>
      <c r="RE130" s="45"/>
      <c r="RF130" s="45"/>
      <c r="RG130" s="45"/>
      <c r="RH130" s="45"/>
      <c r="RI130" s="45"/>
      <c r="RJ130" s="45"/>
      <c r="RK130" s="45"/>
      <c r="RL130" s="45"/>
      <c r="RM130" s="45"/>
      <c r="RN130" s="45"/>
      <c r="RO130" s="45"/>
      <c r="RP130" s="45"/>
      <c r="RQ130" s="45"/>
      <c r="RR130" s="45"/>
      <c r="RS130" s="45"/>
      <c r="RT130" s="45"/>
      <c r="RU130" s="45"/>
      <c r="RV130" s="45"/>
      <c r="RW130" s="45"/>
      <c r="RX130" s="45"/>
      <c r="RY130" s="45"/>
      <c r="RZ130" s="45"/>
      <c r="SA130" s="45"/>
      <c r="SB130" s="45"/>
      <c r="SC130" s="45"/>
      <c r="SD130" s="45"/>
      <c r="SE130" s="45"/>
      <c r="SF130" s="45"/>
      <c r="SG130" s="45"/>
      <c r="SH130" s="45"/>
      <c r="SI130" s="45"/>
      <c r="SJ130" s="45"/>
      <c r="SK130" s="45"/>
      <c r="SL130" s="45"/>
      <c r="SM130" s="45"/>
      <c r="SN130" s="45"/>
      <c r="SO130" s="45"/>
      <c r="SP130" s="45"/>
      <c r="SQ130" s="45"/>
      <c r="SR130" s="45"/>
      <c r="SS130" s="45"/>
      <c r="ST130" s="45"/>
      <c r="SU130" s="45"/>
      <c r="SV130" s="45"/>
      <c r="SW130" s="45"/>
      <c r="SX130" s="45"/>
      <c r="SY130" s="45"/>
      <c r="SZ130" s="45"/>
      <c r="TA130" s="45"/>
      <c r="TB130" s="45"/>
      <c r="TC130" s="45"/>
      <c r="TD130" s="45"/>
      <c r="TE130" s="45"/>
      <c r="TF130" s="45"/>
      <c r="TG130" s="45"/>
      <c r="TH130" s="45"/>
      <c r="TI130" s="45"/>
      <c r="TJ130" s="45"/>
      <c r="TK130" s="45"/>
      <c r="TL130" s="45"/>
      <c r="TM130" s="45"/>
      <c r="TN130" s="45"/>
      <c r="TO130" s="45"/>
      <c r="TP130" s="45"/>
      <c r="TQ130" s="45"/>
      <c r="TR130" s="45"/>
      <c r="TS130" s="45"/>
      <c r="TT130" s="45"/>
      <c r="TU130" s="45"/>
      <c r="TV130" s="45"/>
      <c r="TW130" s="45"/>
      <c r="TX130" s="45"/>
      <c r="TY130" s="45"/>
      <c r="TZ130" s="45"/>
      <c r="UA130" s="45"/>
      <c r="UB130" s="45"/>
      <c r="UC130" s="45"/>
      <c r="UD130" s="45"/>
      <c r="UE130" s="45"/>
    </row>
    <row r="131" spans="1:551" x14ac:dyDescent="0.2">
      <c r="A131" t="s">
        <v>79</v>
      </c>
      <c r="B131" s="44">
        <v>15.54</v>
      </c>
      <c r="C131" s="44">
        <v>15.54</v>
      </c>
      <c r="D131" s="45">
        <v>1</v>
      </c>
      <c r="E131" s="45"/>
      <c r="F131" s="44"/>
      <c r="G131" s="45"/>
      <c r="H131" s="45"/>
      <c r="I131" s="45"/>
      <c r="J131" s="45"/>
      <c r="K131" s="45"/>
      <c r="L131" s="44">
        <f t="shared" si="38"/>
        <v>15.54</v>
      </c>
      <c r="M131" s="44">
        <f t="shared" si="29"/>
        <v>2.2222199999999996</v>
      </c>
      <c r="N131" s="44">
        <f t="shared" si="39"/>
        <v>17.760000000000002</v>
      </c>
      <c r="O131" s="45">
        <f t="shared" si="31"/>
        <v>17.760000000000002</v>
      </c>
      <c r="P131" s="45"/>
      <c r="Q131" s="44">
        <f t="shared" si="40"/>
        <v>2.0202</v>
      </c>
      <c r="R131" s="46">
        <f t="shared" si="37"/>
        <v>17.559999999999999</v>
      </c>
      <c r="S131" s="45">
        <f t="shared" si="33"/>
        <v>17.559999999999999</v>
      </c>
      <c r="T131" s="45"/>
      <c r="U131" s="45"/>
      <c r="V131" s="44"/>
      <c r="W131" s="44"/>
      <c r="X131" s="44"/>
      <c r="Y131" s="44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  <c r="IR131" s="45"/>
      <c r="IS131" s="45"/>
      <c r="IT131" s="45"/>
      <c r="IU131" s="45"/>
      <c r="IV131" s="45"/>
      <c r="IW131" s="45"/>
      <c r="IX131" s="45"/>
      <c r="IY131" s="45"/>
      <c r="IZ131" s="45"/>
      <c r="JA131" s="45"/>
      <c r="JB131" s="45"/>
      <c r="JC131" s="45"/>
      <c r="JD131" s="45"/>
      <c r="JE131" s="45"/>
      <c r="JF131" s="45"/>
      <c r="JG131" s="45"/>
      <c r="JH131" s="45"/>
      <c r="JI131" s="45"/>
      <c r="JJ131" s="45"/>
      <c r="JK131" s="45"/>
      <c r="JL131" s="45"/>
      <c r="JM131" s="45"/>
      <c r="JN131" s="45"/>
      <c r="JO131" s="45"/>
      <c r="JP131" s="45"/>
      <c r="JQ131" s="45"/>
      <c r="JR131" s="45"/>
      <c r="JS131" s="45"/>
      <c r="JT131" s="45"/>
      <c r="JU131" s="45"/>
      <c r="JV131" s="45"/>
      <c r="JW131" s="45"/>
      <c r="JX131" s="45"/>
      <c r="JY131" s="45"/>
      <c r="JZ131" s="45"/>
      <c r="KA131" s="45"/>
      <c r="KB131" s="45"/>
      <c r="KC131" s="45"/>
      <c r="KD131" s="45"/>
      <c r="KE131" s="45"/>
      <c r="KF131" s="45"/>
      <c r="KG131" s="45"/>
      <c r="KH131" s="45"/>
      <c r="KI131" s="45"/>
      <c r="KJ131" s="45"/>
      <c r="KK131" s="45"/>
      <c r="KL131" s="45"/>
      <c r="KM131" s="45"/>
      <c r="KN131" s="45"/>
      <c r="KO131" s="45"/>
      <c r="KP131" s="45"/>
      <c r="KQ131" s="45"/>
      <c r="KR131" s="45"/>
      <c r="KS131" s="45"/>
      <c r="KT131" s="45"/>
      <c r="KU131" s="45"/>
      <c r="KV131" s="45"/>
      <c r="KW131" s="45"/>
      <c r="KX131" s="45"/>
      <c r="KY131" s="45"/>
      <c r="KZ131" s="45"/>
      <c r="LA131" s="45"/>
      <c r="LB131" s="45"/>
      <c r="LC131" s="45"/>
      <c r="LD131" s="45"/>
      <c r="LE131" s="45"/>
      <c r="LF131" s="45"/>
      <c r="LG131" s="45"/>
      <c r="LH131" s="45"/>
      <c r="LI131" s="45"/>
      <c r="LJ131" s="45"/>
      <c r="LK131" s="45"/>
      <c r="LL131" s="45"/>
      <c r="LM131" s="45"/>
      <c r="LN131" s="45"/>
      <c r="LO131" s="45"/>
      <c r="LP131" s="45"/>
      <c r="LQ131" s="45"/>
      <c r="LR131" s="45"/>
      <c r="LS131" s="45"/>
      <c r="LT131" s="45"/>
      <c r="LU131" s="45"/>
      <c r="LV131" s="45"/>
      <c r="LW131" s="45"/>
      <c r="LX131" s="45"/>
      <c r="LY131" s="45"/>
      <c r="LZ131" s="45"/>
      <c r="MA131" s="45"/>
      <c r="MB131" s="45"/>
      <c r="MC131" s="45"/>
      <c r="MD131" s="45"/>
      <c r="ME131" s="45"/>
      <c r="MF131" s="45"/>
      <c r="MG131" s="45"/>
      <c r="MH131" s="45"/>
      <c r="MI131" s="45"/>
      <c r="MJ131" s="45"/>
      <c r="MK131" s="45"/>
      <c r="ML131" s="45"/>
      <c r="MM131" s="45"/>
      <c r="MN131" s="45"/>
      <c r="MO131" s="45"/>
      <c r="MP131" s="45"/>
      <c r="MQ131" s="45"/>
      <c r="MR131" s="45"/>
      <c r="MS131" s="45"/>
      <c r="MT131" s="45"/>
      <c r="MU131" s="45"/>
      <c r="MV131" s="45"/>
      <c r="MW131" s="45"/>
      <c r="MX131" s="45"/>
      <c r="MY131" s="45"/>
      <c r="MZ131" s="45"/>
      <c r="NA131" s="45"/>
      <c r="NB131" s="45"/>
      <c r="NC131" s="45"/>
      <c r="ND131" s="45"/>
      <c r="NE131" s="45"/>
      <c r="NF131" s="45"/>
      <c r="NG131" s="45"/>
      <c r="NH131" s="45"/>
      <c r="NI131" s="45"/>
      <c r="NJ131" s="45"/>
      <c r="NK131" s="45"/>
      <c r="NL131" s="45"/>
      <c r="NM131" s="45"/>
      <c r="NN131" s="45"/>
      <c r="NO131" s="45"/>
      <c r="NP131" s="45"/>
      <c r="NQ131" s="45"/>
      <c r="NR131" s="45"/>
      <c r="NS131" s="45"/>
      <c r="NT131" s="45"/>
      <c r="NU131" s="45"/>
      <c r="NV131" s="45"/>
      <c r="NW131" s="45"/>
      <c r="NX131" s="45"/>
      <c r="NY131" s="45"/>
      <c r="NZ131" s="45"/>
      <c r="OA131" s="45"/>
      <c r="OB131" s="45"/>
      <c r="OC131" s="45"/>
      <c r="OD131" s="45"/>
      <c r="OE131" s="45"/>
      <c r="OF131" s="45"/>
      <c r="OG131" s="45"/>
      <c r="OH131" s="45"/>
      <c r="OI131" s="45"/>
      <c r="OJ131" s="45"/>
      <c r="OK131" s="45"/>
      <c r="OL131" s="45"/>
      <c r="OM131" s="45"/>
      <c r="ON131" s="45"/>
      <c r="OO131" s="45"/>
      <c r="OP131" s="45"/>
      <c r="OQ131" s="45"/>
      <c r="OR131" s="45"/>
      <c r="OS131" s="45"/>
      <c r="OT131" s="45"/>
      <c r="OU131" s="45"/>
      <c r="OV131" s="45"/>
      <c r="OW131" s="45"/>
      <c r="OX131" s="45"/>
      <c r="OY131" s="45"/>
      <c r="OZ131" s="45"/>
      <c r="PA131" s="45"/>
      <c r="PB131" s="45"/>
      <c r="PC131" s="45"/>
      <c r="PD131" s="45"/>
      <c r="PE131" s="45"/>
      <c r="PF131" s="45"/>
      <c r="PG131" s="45"/>
      <c r="PH131" s="45"/>
      <c r="PI131" s="45"/>
      <c r="PJ131" s="45"/>
      <c r="PK131" s="45"/>
      <c r="PL131" s="45"/>
      <c r="PM131" s="45"/>
      <c r="PN131" s="45"/>
      <c r="PO131" s="45"/>
      <c r="PP131" s="45"/>
      <c r="PQ131" s="45"/>
      <c r="PR131" s="45"/>
      <c r="PS131" s="45"/>
      <c r="PT131" s="45"/>
      <c r="PU131" s="45"/>
      <c r="PV131" s="45"/>
      <c r="PW131" s="45"/>
      <c r="PX131" s="45"/>
      <c r="PY131" s="45"/>
      <c r="PZ131" s="45"/>
      <c r="QA131" s="45"/>
      <c r="QB131" s="45"/>
      <c r="QC131" s="45"/>
      <c r="QD131" s="45"/>
      <c r="QE131" s="45"/>
      <c r="QF131" s="45"/>
      <c r="QG131" s="45"/>
      <c r="QH131" s="45"/>
      <c r="QI131" s="45"/>
      <c r="QJ131" s="45"/>
      <c r="QK131" s="45"/>
      <c r="QL131" s="45"/>
      <c r="QM131" s="45"/>
      <c r="QN131" s="45"/>
      <c r="QO131" s="45"/>
      <c r="QP131" s="45"/>
      <c r="QQ131" s="45"/>
      <c r="QR131" s="45"/>
      <c r="QS131" s="45"/>
      <c r="QT131" s="45"/>
      <c r="QU131" s="45"/>
      <c r="QV131" s="45"/>
      <c r="QW131" s="45"/>
      <c r="QX131" s="45"/>
      <c r="QY131" s="45"/>
      <c r="QZ131" s="45"/>
      <c r="RA131" s="45"/>
      <c r="RB131" s="45"/>
      <c r="RC131" s="45"/>
      <c r="RD131" s="45"/>
      <c r="RE131" s="45"/>
      <c r="RF131" s="45"/>
      <c r="RG131" s="45"/>
      <c r="RH131" s="45"/>
      <c r="RI131" s="45"/>
      <c r="RJ131" s="45"/>
      <c r="RK131" s="45"/>
      <c r="RL131" s="45"/>
      <c r="RM131" s="45"/>
      <c r="RN131" s="45"/>
      <c r="RO131" s="45"/>
      <c r="RP131" s="45"/>
      <c r="RQ131" s="45"/>
      <c r="RR131" s="45"/>
      <c r="RS131" s="45"/>
      <c r="RT131" s="45"/>
      <c r="RU131" s="45"/>
      <c r="RV131" s="45"/>
      <c r="RW131" s="45"/>
      <c r="RX131" s="45"/>
      <c r="RY131" s="45"/>
      <c r="RZ131" s="45"/>
      <c r="SA131" s="45"/>
      <c r="SB131" s="45"/>
      <c r="SC131" s="45"/>
      <c r="SD131" s="45"/>
      <c r="SE131" s="45"/>
      <c r="SF131" s="45"/>
      <c r="SG131" s="45"/>
      <c r="SH131" s="45"/>
      <c r="SI131" s="45"/>
      <c r="SJ131" s="45"/>
      <c r="SK131" s="45"/>
      <c r="SL131" s="45"/>
      <c r="SM131" s="45"/>
      <c r="SN131" s="45"/>
      <c r="SO131" s="45"/>
      <c r="SP131" s="45"/>
      <c r="SQ131" s="45"/>
      <c r="SR131" s="45"/>
      <c r="SS131" s="45"/>
      <c r="ST131" s="45"/>
      <c r="SU131" s="45"/>
      <c r="SV131" s="45"/>
      <c r="SW131" s="45"/>
      <c r="SX131" s="45"/>
      <c r="SY131" s="45"/>
      <c r="SZ131" s="45"/>
      <c r="TA131" s="45"/>
      <c r="TB131" s="45"/>
      <c r="TC131" s="45"/>
      <c r="TD131" s="45"/>
      <c r="TE131" s="45"/>
      <c r="TF131" s="45"/>
      <c r="TG131" s="45"/>
      <c r="TH131" s="45"/>
      <c r="TI131" s="45"/>
      <c r="TJ131" s="45"/>
      <c r="TK131" s="45"/>
      <c r="TL131" s="45"/>
      <c r="TM131" s="45"/>
      <c r="TN131" s="45"/>
      <c r="TO131" s="45"/>
      <c r="TP131" s="45"/>
      <c r="TQ131" s="45"/>
      <c r="TR131" s="45"/>
      <c r="TS131" s="45"/>
      <c r="TT131" s="45"/>
      <c r="TU131" s="45"/>
      <c r="TV131" s="45"/>
      <c r="TW131" s="45"/>
      <c r="TX131" s="45"/>
      <c r="TY131" s="45"/>
      <c r="TZ131" s="45"/>
      <c r="UA131" s="45"/>
      <c r="UB131" s="45"/>
      <c r="UC131" s="45"/>
      <c r="UD131" s="45"/>
      <c r="UE131" s="45"/>
    </row>
    <row r="132" spans="1:551" x14ac:dyDescent="0.2">
      <c r="A132" t="s">
        <v>141</v>
      </c>
      <c r="B132" s="44">
        <v>123.81</v>
      </c>
      <c r="C132" s="44">
        <v>13087.250000000004</v>
      </c>
      <c r="D132" s="45">
        <v>105.70430498344237</v>
      </c>
      <c r="E132" s="45"/>
      <c r="F132" s="44"/>
      <c r="G132" s="45"/>
      <c r="H132" s="45"/>
      <c r="I132" s="45"/>
      <c r="J132" s="45"/>
      <c r="K132" s="45"/>
      <c r="L132" s="44">
        <f t="shared" si="38"/>
        <v>123.81</v>
      </c>
      <c r="M132" s="44">
        <f t="shared" si="29"/>
        <v>17.704829999999998</v>
      </c>
      <c r="N132" s="44">
        <f t="shared" si="39"/>
        <v>141.51</v>
      </c>
      <c r="O132" s="45">
        <f t="shared" si="31"/>
        <v>14958.216198206928</v>
      </c>
      <c r="P132" s="45"/>
      <c r="Q132" s="44">
        <f t="shared" si="40"/>
        <v>16.095300000000002</v>
      </c>
      <c r="R132" s="46">
        <f t="shared" si="37"/>
        <v>139.91</v>
      </c>
      <c r="S132" s="45">
        <f t="shared" si="33"/>
        <v>14789.089310233421</v>
      </c>
      <c r="T132" s="45"/>
      <c r="U132" s="45"/>
      <c r="V132" s="44"/>
      <c r="W132" s="44"/>
      <c r="X132" s="44"/>
      <c r="Y132" s="44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  <c r="IW132" s="45"/>
      <c r="IX132" s="45"/>
      <c r="IY132" s="45"/>
      <c r="IZ132" s="45"/>
      <c r="JA132" s="45"/>
      <c r="JB132" s="45"/>
      <c r="JC132" s="45"/>
      <c r="JD132" s="45"/>
      <c r="JE132" s="45"/>
      <c r="JF132" s="45"/>
      <c r="JG132" s="45"/>
      <c r="JH132" s="45"/>
      <c r="JI132" s="45"/>
      <c r="JJ132" s="45"/>
      <c r="JK132" s="45"/>
      <c r="JL132" s="45"/>
      <c r="JM132" s="45"/>
      <c r="JN132" s="45"/>
      <c r="JO132" s="45"/>
      <c r="JP132" s="45"/>
      <c r="JQ132" s="45"/>
      <c r="JR132" s="45"/>
      <c r="JS132" s="45"/>
      <c r="JT132" s="45"/>
      <c r="JU132" s="45"/>
      <c r="JV132" s="45"/>
      <c r="JW132" s="45"/>
      <c r="JX132" s="45"/>
      <c r="JY132" s="45"/>
      <c r="JZ132" s="45"/>
      <c r="KA132" s="45"/>
      <c r="KB132" s="45"/>
      <c r="KC132" s="45"/>
      <c r="KD132" s="45"/>
      <c r="KE132" s="45"/>
      <c r="KF132" s="45"/>
      <c r="KG132" s="45"/>
      <c r="KH132" s="45"/>
      <c r="KI132" s="45"/>
      <c r="KJ132" s="45"/>
      <c r="KK132" s="45"/>
      <c r="KL132" s="45"/>
      <c r="KM132" s="45"/>
      <c r="KN132" s="45"/>
      <c r="KO132" s="45"/>
      <c r="KP132" s="45"/>
      <c r="KQ132" s="45"/>
      <c r="KR132" s="45"/>
      <c r="KS132" s="45"/>
      <c r="KT132" s="45"/>
      <c r="KU132" s="45"/>
      <c r="KV132" s="45"/>
      <c r="KW132" s="45"/>
      <c r="KX132" s="45"/>
      <c r="KY132" s="45"/>
      <c r="KZ132" s="45"/>
      <c r="LA132" s="45"/>
      <c r="LB132" s="45"/>
      <c r="LC132" s="45"/>
      <c r="LD132" s="45"/>
      <c r="LE132" s="45"/>
      <c r="LF132" s="45"/>
      <c r="LG132" s="45"/>
      <c r="LH132" s="45"/>
      <c r="LI132" s="45"/>
      <c r="LJ132" s="45"/>
      <c r="LK132" s="45"/>
      <c r="LL132" s="45"/>
      <c r="LM132" s="45"/>
      <c r="LN132" s="45"/>
      <c r="LO132" s="45"/>
      <c r="LP132" s="45"/>
      <c r="LQ132" s="45"/>
      <c r="LR132" s="45"/>
      <c r="LS132" s="45"/>
      <c r="LT132" s="45"/>
      <c r="LU132" s="45"/>
      <c r="LV132" s="45"/>
      <c r="LW132" s="45"/>
      <c r="LX132" s="45"/>
      <c r="LY132" s="45"/>
      <c r="LZ132" s="45"/>
      <c r="MA132" s="45"/>
      <c r="MB132" s="45"/>
      <c r="MC132" s="45"/>
      <c r="MD132" s="45"/>
      <c r="ME132" s="45"/>
      <c r="MF132" s="45"/>
      <c r="MG132" s="45"/>
      <c r="MH132" s="45"/>
      <c r="MI132" s="45"/>
      <c r="MJ132" s="45"/>
      <c r="MK132" s="45"/>
      <c r="ML132" s="45"/>
      <c r="MM132" s="45"/>
      <c r="MN132" s="45"/>
      <c r="MO132" s="45"/>
      <c r="MP132" s="45"/>
      <c r="MQ132" s="45"/>
      <c r="MR132" s="45"/>
      <c r="MS132" s="45"/>
      <c r="MT132" s="45"/>
      <c r="MU132" s="45"/>
      <c r="MV132" s="45"/>
      <c r="MW132" s="45"/>
      <c r="MX132" s="45"/>
      <c r="MY132" s="45"/>
      <c r="MZ132" s="45"/>
      <c r="NA132" s="45"/>
      <c r="NB132" s="45"/>
      <c r="NC132" s="45"/>
      <c r="ND132" s="45"/>
      <c r="NE132" s="45"/>
      <c r="NF132" s="45"/>
      <c r="NG132" s="45"/>
      <c r="NH132" s="45"/>
      <c r="NI132" s="45"/>
      <c r="NJ132" s="45"/>
      <c r="NK132" s="45"/>
      <c r="NL132" s="45"/>
      <c r="NM132" s="45"/>
      <c r="NN132" s="45"/>
      <c r="NO132" s="45"/>
      <c r="NP132" s="45"/>
      <c r="NQ132" s="45"/>
      <c r="NR132" s="45"/>
      <c r="NS132" s="45"/>
      <c r="NT132" s="45"/>
      <c r="NU132" s="45"/>
      <c r="NV132" s="45"/>
      <c r="NW132" s="45"/>
      <c r="NX132" s="45"/>
      <c r="NY132" s="45"/>
      <c r="NZ132" s="45"/>
      <c r="OA132" s="45"/>
      <c r="OB132" s="45"/>
      <c r="OC132" s="45"/>
      <c r="OD132" s="45"/>
      <c r="OE132" s="45"/>
      <c r="OF132" s="45"/>
      <c r="OG132" s="45"/>
      <c r="OH132" s="45"/>
      <c r="OI132" s="45"/>
      <c r="OJ132" s="45"/>
      <c r="OK132" s="45"/>
      <c r="OL132" s="45"/>
      <c r="OM132" s="45"/>
      <c r="ON132" s="45"/>
      <c r="OO132" s="45"/>
      <c r="OP132" s="45"/>
      <c r="OQ132" s="45"/>
      <c r="OR132" s="45"/>
      <c r="OS132" s="45"/>
      <c r="OT132" s="45"/>
      <c r="OU132" s="45"/>
      <c r="OV132" s="45"/>
      <c r="OW132" s="45"/>
      <c r="OX132" s="45"/>
      <c r="OY132" s="45"/>
      <c r="OZ132" s="45"/>
      <c r="PA132" s="45"/>
      <c r="PB132" s="45"/>
      <c r="PC132" s="45"/>
      <c r="PD132" s="45"/>
      <c r="PE132" s="45"/>
      <c r="PF132" s="45"/>
      <c r="PG132" s="45"/>
      <c r="PH132" s="45"/>
      <c r="PI132" s="45"/>
      <c r="PJ132" s="45"/>
      <c r="PK132" s="45"/>
      <c r="PL132" s="45"/>
      <c r="PM132" s="45"/>
      <c r="PN132" s="45"/>
      <c r="PO132" s="45"/>
      <c r="PP132" s="45"/>
      <c r="PQ132" s="45"/>
      <c r="PR132" s="45"/>
      <c r="PS132" s="45"/>
      <c r="PT132" s="45"/>
      <c r="PU132" s="45"/>
      <c r="PV132" s="45"/>
      <c r="PW132" s="45"/>
      <c r="PX132" s="45"/>
      <c r="PY132" s="45"/>
      <c r="PZ132" s="45"/>
      <c r="QA132" s="45"/>
      <c r="QB132" s="45"/>
      <c r="QC132" s="45"/>
      <c r="QD132" s="45"/>
      <c r="QE132" s="45"/>
      <c r="QF132" s="45"/>
      <c r="QG132" s="45"/>
      <c r="QH132" s="45"/>
      <c r="QI132" s="45"/>
      <c r="QJ132" s="45"/>
      <c r="QK132" s="45"/>
      <c r="QL132" s="45"/>
      <c r="QM132" s="45"/>
      <c r="QN132" s="45"/>
      <c r="QO132" s="45"/>
      <c r="QP132" s="45"/>
      <c r="QQ132" s="45"/>
      <c r="QR132" s="45"/>
      <c r="QS132" s="45"/>
      <c r="QT132" s="45"/>
      <c r="QU132" s="45"/>
      <c r="QV132" s="45"/>
      <c r="QW132" s="45"/>
      <c r="QX132" s="45"/>
      <c r="QY132" s="45"/>
      <c r="QZ132" s="45"/>
      <c r="RA132" s="45"/>
      <c r="RB132" s="45"/>
      <c r="RC132" s="45"/>
      <c r="RD132" s="45"/>
      <c r="RE132" s="45"/>
      <c r="RF132" s="45"/>
      <c r="RG132" s="45"/>
      <c r="RH132" s="45"/>
      <c r="RI132" s="45"/>
      <c r="RJ132" s="45"/>
      <c r="RK132" s="45"/>
      <c r="RL132" s="45"/>
      <c r="RM132" s="45"/>
      <c r="RN132" s="45"/>
      <c r="RO132" s="45"/>
      <c r="RP132" s="45"/>
      <c r="RQ132" s="45"/>
      <c r="RR132" s="45"/>
      <c r="RS132" s="45"/>
      <c r="RT132" s="45"/>
      <c r="RU132" s="45"/>
      <c r="RV132" s="45"/>
      <c r="RW132" s="45"/>
      <c r="RX132" s="45"/>
      <c r="RY132" s="45"/>
      <c r="RZ132" s="45"/>
      <c r="SA132" s="45"/>
      <c r="SB132" s="45"/>
      <c r="SC132" s="45"/>
      <c r="SD132" s="45"/>
      <c r="SE132" s="45"/>
      <c r="SF132" s="45"/>
      <c r="SG132" s="45"/>
      <c r="SH132" s="45"/>
      <c r="SI132" s="45"/>
      <c r="SJ132" s="45"/>
      <c r="SK132" s="45"/>
      <c r="SL132" s="45"/>
      <c r="SM132" s="45"/>
      <c r="SN132" s="45"/>
      <c r="SO132" s="45"/>
      <c r="SP132" s="45"/>
      <c r="SQ132" s="45"/>
      <c r="SR132" s="45"/>
      <c r="SS132" s="45"/>
      <c r="ST132" s="45"/>
      <c r="SU132" s="45"/>
      <c r="SV132" s="45"/>
      <c r="SW132" s="45"/>
      <c r="SX132" s="45"/>
      <c r="SY132" s="45"/>
      <c r="SZ132" s="45"/>
      <c r="TA132" s="45"/>
      <c r="TB132" s="45"/>
      <c r="TC132" s="45"/>
      <c r="TD132" s="45"/>
      <c r="TE132" s="45"/>
      <c r="TF132" s="45"/>
      <c r="TG132" s="45"/>
      <c r="TH132" s="45"/>
      <c r="TI132" s="45"/>
      <c r="TJ132" s="45"/>
      <c r="TK132" s="45"/>
      <c r="TL132" s="45"/>
      <c r="TM132" s="45"/>
      <c r="TN132" s="45"/>
      <c r="TO132" s="45"/>
      <c r="TP132" s="45"/>
      <c r="TQ132" s="45"/>
      <c r="TR132" s="45"/>
      <c r="TS132" s="45"/>
      <c r="TT132" s="45"/>
      <c r="TU132" s="45"/>
      <c r="TV132" s="45"/>
      <c r="TW132" s="45"/>
      <c r="TX132" s="45"/>
      <c r="TY132" s="45"/>
      <c r="TZ132" s="45"/>
      <c r="UA132" s="45"/>
      <c r="UB132" s="45"/>
      <c r="UC132" s="45"/>
      <c r="UD132" s="45"/>
      <c r="UE132" s="45"/>
    </row>
    <row r="133" spans="1:551" x14ac:dyDescent="0.2">
      <c r="A133" t="s">
        <v>142</v>
      </c>
      <c r="B133" s="44">
        <v>68.17</v>
      </c>
      <c r="C133" s="44">
        <v>6271.6400000000049</v>
      </c>
      <c r="D133" s="45">
        <v>92</v>
      </c>
      <c r="E133" s="45"/>
      <c r="F133" s="44"/>
      <c r="G133" s="45"/>
      <c r="H133" s="45"/>
      <c r="I133" s="45"/>
      <c r="J133" s="45"/>
      <c r="K133" s="45"/>
      <c r="L133" s="44">
        <f t="shared" si="38"/>
        <v>68.17</v>
      </c>
      <c r="M133" s="44">
        <f t="shared" si="29"/>
        <v>9.74831</v>
      </c>
      <c r="N133" s="44">
        <f t="shared" si="39"/>
        <v>77.92</v>
      </c>
      <c r="O133" s="45">
        <f t="shared" si="31"/>
        <v>7168.64</v>
      </c>
      <c r="P133" s="45"/>
      <c r="Q133" s="44">
        <f t="shared" si="40"/>
        <v>8.8620999999999999</v>
      </c>
      <c r="R133" s="46">
        <f t="shared" si="37"/>
        <v>77.03</v>
      </c>
      <c r="S133" s="45">
        <f t="shared" si="33"/>
        <v>7086.76</v>
      </c>
      <c r="T133" s="45"/>
      <c r="U133" s="45"/>
      <c r="V133" s="44"/>
      <c r="W133" s="44"/>
      <c r="X133" s="44"/>
      <c r="Y133" s="44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  <c r="IV133" s="45"/>
      <c r="IW133" s="45"/>
      <c r="IX133" s="45"/>
      <c r="IY133" s="45"/>
      <c r="IZ133" s="45"/>
      <c r="JA133" s="45"/>
      <c r="JB133" s="45"/>
      <c r="JC133" s="45"/>
      <c r="JD133" s="45"/>
      <c r="JE133" s="45"/>
      <c r="JF133" s="45"/>
      <c r="JG133" s="45"/>
      <c r="JH133" s="45"/>
      <c r="JI133" s="45"/>
      <c r="JJ133" s="45"/>
      <c r="JK133" s="45"/>
      <c r="JL133" s="45"/>
      <c r="JM133" s="45"/>
      <c r="JN133" s="45"/>
      <c r="JO133" s="45"/>
      <c r="JP133" s="45"/>
      <c r="JQ133" s="45"/>
      <c r="JR133" s="45"/>
      <c r="JS133" s="45"/>
      <c r="JT133" s="45"/>
      <c r="JU133" s="45"/>
      <c r="JV133" s="45"/>
      <c r="JW133" s="45"/>
      <c r="JX133" s="45"/>
      <c r="JY133" s="45"/>
      <c r="JZ133" s="45"/>
      <c r="KA133" s="45"/>
      <c r="KB133" s="45"/>
      <c r="KC133" s="45"/>
      <c r="KD133" s="45"/>
      <c r="KE133" s="45"/>
      <c r="KF133" s="45"/>
      <c r="KG133" s="45"/>
      <c r="KH133" s="45"/>
      <c r="KI133" s="45"/>
      <c r="KJ133" s="45"/>
      <c r="KK133" s="45"/>
      <c r="KL133" s="45"/>
      <c r="KM133" s="45"/>
      <c r="KN133" s="45"/>
      <c r="KO133" s="45"/>
      <c r="KP133" s="45"/>
      <c r="KQ133" s="45"/>
      <c r="KR133" s="45"/>
      <c r="KS133" s="45"/>
      <c r="KT133" s="45"/>
      <c r="KU133" s="45"/>
      <c r="KV133" s="45"/>
      <c r="KW133" s="45"/>
      <c r="KX133" s="45"/>
      <c r="KY133" s="45"/>
      <c r="KZ133" s="45"/>
      <c r="LA133" s="45"/>
      <c r="LB133" s="45"/>
      <c r="LC133" s="45"/>
      <c r="LD133" s="45"/>
      <c r="LE133" s="45"/>
      <c r="LF133" s="45"/>
      <c r="LG133" s="45"/>
      <c r="LH133" s="45"/>
      <c r="LI133" s="45"/>
      <c r="LJ133" s="45"/>
      <c r="LK133" s="45"/>
      <c r="LL133" s="45"/>
      <c r="LM133" s="45"/>
      <c r="LN133" s="45"/>
      <c r="LO133" s="45"/>
      <c r="LP133" s="45"/>
      <c r="LQ133" s="45"/>
      <c r="LR133" s="45"/>
      <c r="LS133" s="45"/>
      <c r="LT133" s="45"/>
      <c r="LU133" s="45"/>
      <c r="LV133" s="45"/>
      <c r="LW133" s="45"/>
      <c r="LX133" s="45"/>
      <c r="LY133" s="45"/>
      <c r="LZ133" s="45"/>
      <c r="MA133" s="45"/>
      <c r="MB133" s="45"/>
      <c r="MC133" s="45"/>
      <c r="MD133" s="45"/>
      <c r="ME133" s="45"/>
      <c r="MF133" s="45"/>
      <c r="MG133" s="45"/>
      <c r="MH133" s="45"/>
      <c r="MI133" s="45"/>
      <c r="MJ133" s="45"/>
      <c r="MK133" s="45"/>
      <c r="ML133" s="45"/>
      <c r="MM133" s="45"/>
      <c r="MN133" s="45"/>
      <c r="MO133" s="45"/>
      <c r="MP133" s="45"/>
      <c r="MQ133" s="45"/>
      <c r="MR133" s="45"/>
      <c r="MS133" s="45"/>
      <c r="MT133" s="45"/>
      <c r="MU133" s="45"/>
      <c r="MV133" s="45"/>
      <c r="MW133" s="45"/>
      <c r="MX133" s="45"/>
      <c r="MY133" s="45"/>
      <c r="MZ133" s="45"/>
      <c r="NA133" s="45"/>
      <c r="NB133" s="45"/>
      <c r="NC133" s="45"/>
      <c r="ND133" s="45"/>
      <c r="NE133" s="45"/>
      <c r="NF133" s="45"/>
      <c r="NG133" s="45"/>
      <c r="NH133" s="45"/>
      <c r="NI133" s="45"/>
      <c r="NJ133" s="45"/>
      <c r="NK133" s="45"/>
      <c r="NL133" s="45"/>
      <c r="NM133" s="45"/>
      <c r="NN133" s="45"/>
      <c r="NO133" s="45"/>
      <c r="NP133" s="45"/>
      <c r="NQ133" s="45"/>
      <c r="NR133" s="45"/>
      <c r="NS133" s="45"/>
      <c r="NT133" s="45"/>
      <c r="NU133" s="45"/>
      <c r="NV133" s="45"/>
      <c r="NW133" s="45"/>
      <c r="NX133" s="45"/>
      <c r="NY133" s="45"/>
      <c r="NZ133" s="45"/>
      <c r="OA133" s="45"/>
      <c r="OB133" s="45"/>
      <c r="OC133" s="45"/>
      <c r="OD133" s="45"/>
      <c r="OE133" s="45"/>
      <c r="OF133" s="45"/>
      <c r="OG133" s="45"/>
      <c r="OH133" s="45"/>
      <c r="OI133" s="45"/>
      <c r="OJ133" s="45"/>
      <c r="OK133" s="45"/>
      <c r="OL133" s="45"/>
      <c r="OM133" s="45"/>
      <c r="ON133" s="45"/>
      <c r="OO133" s="45"/>
      <c r="OP133" s="45"/>
      <c r="OQ133" s="45"/>
      <c r="OR133" s="45"/>
      <c r="OS133" s="45"/>
      <c r="OT133" s="45"/>
      <c r="OU133" s="45"/>
      <c r="OV133" s="45"/>
      <c r="OW133" s="45"/>
      <c r="OX133" s="45"/>
      <c r="OY133" s="45"/>
      <c r="OZ133" s="45"/>
      <c r="PA133" s="45"/>
      <c r="PB133" s="45"/>
      <c r="PC133" s="45"/>
      <c r="PD133" s="45"/>
      <c r="PE133" s="45"/>
      <c r="PF133" s="45"/>
      <c r="PG133" s="45"/>
      <c r="PH133" s="45"/>
      <c r="PI133" s="45"/>
      <c r="PJ133" s="45"/>
      <c r="PK133" s="45"/>
      <c r="PL133" s="45"/>
      <c r="PM133" s="45"/>
      <c r="PN133" s="45"/>
      <c r="PO133" s="45"/>
      <c r="PP133" s="45"/>
      <c r="PQ133" s="45"/>
      <c r="PR133" s="45"/>
      <c r="PS133" s="45"/>
      <c r="PT133" s="45"/>
      <c r="PU133" s="45"/>
      <c r="PV133" s="45"/>
      <c r="PW133" s="45"/>
      <c r="PX133" s="45"/>
      <c r="PY133" s="45"/>
      <c r="PZ133" s="45"/>
      <c r="QA133" s="45"/>
      <c r="QB133" s="45"/>
      <c r="QC133" s="45"/>
      <c r="QD133" s="45"/>
      <c r="QE133" s="45"/>
      <c r="QF133" s="45"/>
      <c r="QG133" s="45"/>
      <c r="QH133" s="45"/>
      <c r="QI133" s="45"/>
      <c r="QJ133" s="45"/>
      <c r="QK133" s="45"/>
      <c r="QL133" s="45"/>
      <c r="QM133" s="45"/>
      <c r="QN133" s="45"/>
      <c r="QO133" s="45"/>
      <c r="QP133" s="45"/>
      <c r="QQ133" s="45"/>
      <c r="QR133" s="45"/>
      <c r="QS133" s="45"/>
      <c r="QT133" s="45"/>
      <c r="QU133" s="45"/>
      <c r="QV133" s="45"/>
      <c r="QW133" s="45"/>
      <c r="QX133" s="45"/>
      <c r="QY133" s="45"/>
      <c r="QZ133" s="45"/>
      <c r="RA133" s="45"/>
      <c r="RB133" s="45"/>
      <c r="RC133" s="45"/>
      <c r="RD133" s="45"/>
      <c r="RE133" s="45"/>
      <c r="RF133" s="45"/>
      <c r="RG133" s="45"/>
      <c r="RH133" s="45"/>
      <c r="RI133" s="45"/>
      <c r="RJ133" s="45"/>
      <c r="RK133" s="45"/>
      <c r="RL133" s="45"/>
      <c r="RM133" s="45"/>
      <c r="RN133" s="45"/>
      <c r="RO133" s="45"/>
      <c r="RP133" s="45"/>
      <c r="RQ133" s="45"/>
      <c r="RR133" s="45"/>
      <c r="RS133" s="45"/>
      <c r="RT133" s="45"/>
      <c r="RU133" s="45"/>
      <c r="RV133" s="45"/>
      <c r="RW133" s="45"/>
      <c r="RX133" s="45"/>
      <c r="RY133" s="45"/>
      <c r="RZ133" s="45"/>
      <c r="SA133" s="45"/>
      <c r="SB133" s="45"/>
      <c r="SC133" s="45"/>
      <c r="SD133" s="45"/>
      <c r="SE133" s="45"/>
      <c r="SF133" s="45"/>
      <c r="SG133" s="45"/>
      <c r="SH133" s="45"/>
      <c r="SI133" s="45"/>
      <c r="SJ133" s="45"/>
      <c r="SK133" s="45"/>
      <c r="SL133" s="45"/>
      <c r="SM133" s="45"/>
      <c r="SN133" s="45"/>
      <c r="SO133" s="45"/>
      <c r="SP133" s="45"/>
      <c r="SQ133" s="45"/>
      <c r="SR133" s="45"/>
      <c r="SS133" s="45"/>
      <c r="ST133" s="45"/>
      <c r="SU133" s="45"/>
      <c r="SV133" s="45"/>
      <c r="SW133" s="45"/>
      <c r="SX133" s="45"/>
      <c r="SY133" s="45"/>
      <c r="SZ133" s="45"/>
      <c r="TA133" s="45"/>
      <c r="TB133" s="45"/>
      <c r="TC133" s="45"/>
      <c r="TD133" s="45"/>
      <c r="TE133" s="45"/>
      <c r="TF133" s="45"/>
      <c r="TG133" s="45"/>
      <c r="TH133" s="45"/>
      <c r="TI133" s="45"/>
      <c r="TJ133" s="45"/>
      <c r="TK133" s="45"/>
      <c r="TL133" s="45"/>
      <c r="TM133" s="45"/>
      <c r="TN133" s="45"/>
      <c r="TO133" s="45"/>
      <c r="TP133" s="45"/>
      <c r="TQ133" s="45"/>
      <c r="TR133" s="45"/>
      <c r="TS133" s="45"/>
      <c r="TT133" s="45"/>
      <c r="TU133" s="45"/>
      <c r="TV133" s="45"/>
      <c r="TW133" s="45"/>
      <c r="TX133" s="45"/>
      <c r="TY133" s="45"/>
      <c r="TZ133" s="45"/>
      <c r="UA133" s="45"/>
      <c r="UB133" s="45"/>
      <c r="UC133" s="45"/>
      <c r="UD133" s="45"/>
      <c r="UE133" s="45"/>
    </row>
    <row r="134" spans="1:551" x14ac:dyDescent="0.2">
      <c r="A134"/>
      <c r="B134" s="44">
        <v>125</v>
      </c>
      <c r="C134" s="44">
        <v>250</v>
      </c>
      <c r="D134" s="45">
        <v>2</v>
      </c>
      <c r="E134" s="45"/>
      <c r="F134" s="44"/>
      <c r="G134" s="45"/>
      <c r="H134" s="45"/>
      <c r="I134" s="45"/>
      <c r="J134" s="45"/>
      <c r="K134" s="45"/>
      <c r="L134" s="44">
        <f t="shared" si="38"/>
        <v>125</v>
      </c>
      <c r="M134" s="44">
        <f t="shared" si="29"/>
        <v>17.875</v>
      </c>
      <c r="N134" s="44">
        <v>125</v>
      </c>
      <c r="O134" s="45">
        <f t="shared" si="31"/>
        <v>250</v>
      </c>
      <c r="P134" s="45"/>
      <c r="Q134" s="44">
        <f t="shared" si="40"/>
        <v>16.25</v>
      </c>
      <c r="R134" s="46">
        <f t="shared" si="37"/>
        <v>141.25</v>
      </c>
      <c r="S134" s="45">
        <f t="shared" si="33"/>
        <v>282.5</v>
      </c>
      <c r="T134" s="45"/>
      <c r="U134" s="45"/>
      <c r="V134" s="44"/>
      <c r="W134" s="44"/>
      <c r="X134" s="44"/>
      <c r="Y134" s="44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  <c r="IF134" s="45"/>
      <c r="IG134" s="45"/>
      <c r="IH134" s="45"/>
      <c r="II134" s="45"/>
      <c r="IJ134" s="45"/>
      <c r="IK134" s="45"/>
      <c r="IL134" s="45"/>
      <c r="IM134" s="45"/>
      <c r="IN134" s="45"/>
      <c r="IO134" s="45"/>
      <c r="IP134" s="45"/>
      <c r="IQ134" s="45"/>
      <c r="IR134" s="45"/>
      <c r="IS134" s="45"/>
      <c r="IT134" s="45"/>
      <c r="IU134" s="45"/>
      <c r="IV134" s="45"/>
      <c r="IW134" s="45"/>
      <c r="IX134" s="45"/>
      <c r="IY134" s="45"/>
      <c r="IZ134" s="45"/>
      <c r="JA134" s="45"/>
      <c r="JB134" s="45"/>
      <c r="JC134" s="45"/>
      <c r="JD134" s="45"/>
      <c r="JE134" s="45"/>
      <c r="JF134" s="45"/>
      <c r="JG134" s="45"/>
      <c r="JH134" s="45"/>
      <c r="JI134" s="45"/>
      <c r="JJ134" s="45"/>
      <c r="JK134" s="45"/>
      <c r="JL134" s="45"/>
      <c r="JM134" s="45"/>
      <c r="JN134" s="45"/>
      <c r="JO134" s="45"/>
      <c r="JP134" s="45"/>
      <c r="JQ134" s="45"/>
      <c r="JR134" s="45"/>
      <c r="JS134" s="45"/>
      <c r="JT134" s="45"/>
      <c r="JU134" s="45"/>
      <c r="JV134" s="45"/>
      <c r="JW134" s="45"/>
      <c r="JX134" s="45"/>
      <c r="JY134" s="45"/>
      <c r="JZ134" s="45"/>
      <c r="KA134" s="45"/>
      <c r="KB134" s="45"/>
      <c r="KC134" s="45"/>
      <c r="KD134" s="45"/>
      <c r="KE134" s="45"/>
      <c r="KF134" s="45"/>
      <c r="KG134" s="45"/>
      <c r="KH134" s="45"/>
      <c r="KI134" s="45"/>
      <c r="KJ134" s="45"/>
      <c r="KK134" s="45"/>
      <c r="KL134" s="45"/>
      <c r="KM134" s="45"/>
      <c r="KN134" s="45"/>
      <c r="KO134" s="45"/>
      <c r="KP134" s="45"/>
      <c r="KQ134" s="45"/>
      <c r="KR134" s="45"/>
      <c r="KS134" s="45"/>
      <c r="KT134" s="45"/>
      <c r="KU134" s="45"/>
      <c r="KV134" s="45"/>
      <c r="KW134" s="45"/>
      <c r="KX134" s="45"/>
      <c r="KY134" s="45"/>
      <c r="KZ134" s="45"/>
      <c r="LA134" s="45"/>
      <c r="LB134" s="45"/>
      <c r="LC134" s="45"/>
      <c r="LD134" s="45"/>
      <c r="LE134" s="45"/>
      <c r="LF134" s="45"/>
      <c r="LG134" s="45"/>
      <c r="LH134" s="45"/>
      <c r="LI134" s="45"/>
      <c r="LJ134" s="45"/>
      <c r="LK134" s="45"/>
      <c r="LL134" s="45"/>
      <c r="LM134" s="45"/>
      <c r="LN134" s="45"/>
      <c r="LO134" s="45"/>
      <c r="LP134" s="45"/>
      <c r="LQ134" s="45"/>
      <c r="LR134" s="45"/>
      <c r="LS134" s="45"/>
      <c r="LT134" s="45"/>
      <c r="LU134" s="45"/>
      <c r="LV134" s="45"/>
      <c r="LW134" s="45"/>
      <c r="LX134" s="45"/>
      <c r="LY134" s="45"/>
      <c r="LZ134" s="45"/>
      <c r="MA134" s="45"/>
      <c r="MB134" s="45"/>
      <c r="MC134" s="45"/>
      <c r="MD134" s="45"/>
      <c r="ME134" s="45"/>
      <c r="MF134" s="45"/>
      <c r="MG134" s="45"/>
      <c r="MH134" s="45"/>
      <c r="MI134" s="45"/>
      <c r="MJ134" s="45"/>
      <c r="MK134" s="45"/>
      <c r="ML134" s="45"/>
      <c r="MM134" s="45"/>
      <c r="MN134" s="45"/>
      <c r="MO134" s="45"/>
      <c r="MP134" s="45"/>
      <c r="MQ134" s="45"/>
      <c r="MR134" s="45"/>
      <c r="MS134" s="45"/>
      <c r="MT134" s="45"/>
      <c r="MU134" s="45"/>
      <c r="MV134" s="45"/>
      <c r="MW134" s="45"/>
      <c r="MX134" s="45"/>
      <c r="MY134" s="45"/>
      <c r="MZ134" s="45"/>
      <c r="NA134" s="45"/>
      <c r="NB134" s="45"/>
      <c r="NC134" s="45"/>
      <c r="ND134" s="45"/>
      <c r="NE134" s="45"/>
      <c r="NF134" s="45"/>
      <c r="NG134" s="45"/>
      <c r="NH134" s="45"/>
      <c r="NI134" s="45"/>
      <c r="NJ134" s="45"/>
      <c r="NK134" s="45"/>
      <c r="NL134" s="45"/>
      <c r="NM134" s="45"/>
      <c r="NN134" s="45"/>
      <c r="NO134" s="45"/>
      <c r="NP134" s="45"/>
      <c r="NQ134" s="45"/>
      <c r="NR134" s="45"/>
      <c r="NS134" s="45"/>
      <c r="NT134" s="45"/>
      <c r="NU134" s="45"/>
      <c r="NV134" s="45"/>
      <c r="NW134" s="45"/>
      <c r="NX134" s="45"/>
      <c r="NY134" s="45"/>
      <c r="NZ134" s="45"/>
      <c r="OA134" s="45"/>
      <c r="OB134" s="45"/>
      <c r="OC134" s="45"/>
      <c r="OD134" s="45"/>
      <c r="OE134" s="45"/>
      <c r="OF134" s="45"/>
      <c r="OG134" s="45"/>
      <c r="OH134" s="45"/>
      <c r="OI134" s="45"/>
      <c r="OJ134" s="45"/>
      <c r="OK134" s="45"/>
      <c r="OL134" s="45"/>
      <c r="OM134" s="45"/>
      <c r="ON134" s="45"/>
      <c r="OO134" s="45"/>
      <c r="OP134" s="45"/>
      <c r="OQ134" s="45"/>
      <c r="OR134" s="45"/>
      <c r="OS134" s="45"/>
      <c r="OT134" s="45"/>
      <c r="OU134" s="45"/>
      <c r="OV134" s="45"/>
      <c r="OW134" s="45"/>
      <c r="OX134" s="45"/>
      <c r="OY134" s="45"/>
      <c r="OZ134" s="45"/>
      <c r="PA134" s="45"/>
      <c r="PB134" s="45"/>
      <c r="PC134" s="45"/>
      <c r="PD134" s="45"/>
      <c r="PE134" s="45"/>
      <c r="PF134" s="45"/>
      <c r="PG134" s="45"/>
      <c r="PH134" s="45"/>
      <c r="PI134" s="45"/>
      <c r="PJ134" s="45"/>
      <c r="PK134" s="45"/>
      <c r="PL134" s="45"/>
      <c r="PM134" s="45"/>
      <c r="PN134" s="45"/>
      <c r="PO134" s="45"/>
      <c r="PP134" s="45"/>
      <c r="PQ134" s="45"/>
      <c r="PR134" s="45"/>
      <c r="PS134" s="45"/>
      <c r="PT134" s="45"/>
      <c r="PU134" s="45"/>
      <c r="PV134" s="45"/>
      <c r="PW134" s="45"/>
      <c r="PX134" s="45"/>
      <c r="PY134" s="45"/>
      <c r="PZ134" s="45"/>
      <c r="QA134" s="45"/>
      <c r="QB134" s="45"/>
      <c r="QC134" s="45"/>
      <c r="QD134" s="45"/>
      <c r="QE134" s="45"/>
      <c r="QF134" s="45"/>
      <c r="QG134" s="45"/>
      <c r="QH134" s="45"/>
      <c r="QI134" s="45"/>
      <c r="QJ134" s="45"/>
      <c r="QK134" s="45"/>
      <c r="QL134" s="45"/>
      <c r="QM134" s="45"/>
      <c r="QN134" s="45"/>
      <c r="QO134" s="45"/>
      <c r="QP134" s="45"/>
      <c r="QQ134" s="45"/>
      <c r="QR134" s="45"/>
      <c r="QS134" s="45"/>
      <c r="QT134" s="45"/>
      <c r="QU134" s="45"/>
      <c r="QV134" s="45"/>
      <c r="QW134" s="45"/>
      <c r="QX134" s="45"/>
      <c r="QY134" s="45"/>
      <c r="QZ134" s="45"/>
      <c r="RA134" s="45"/>
      <c r="RB134" s="45"/>
      <c r="RC134" s="45"/>
      <c r="RD134" s="45"/>
      <c r="RE134" s="45"/>
      <c r="RF134" s="45"/>
      <c r="RG134" s="45"/>
      <c r="RH134" s="45"/>
      <c r="RI134" s="45"/>
      <c r="RJ134" s="45"/>
      <c r="RK134" s="45"/>
      <c r="RL134" s="45"/>
      <c r="RM134" s="45"/>
      <c r="RN134" s="45"/>
      <c r="RO134" s="45"/>
      <c r="RP134" s="45"/>
      <c r="RQ134" s="45"/>
      <c r="RR134" s="45"/>
      <c r="RS134" s="45"/>
      <c r="RT134" s="45"/>
      <c r="RU134" s="45"/>
      <c r="RV134" s="45"/>
      <c r="RW134" s="45"/>
      <c r="RX134" s="45"/>
      <c r="RY134" s="45"/>
      <c r="RZ134" s="45"/>
      <c r="SA134" s="45"/>
      <c r="SB134" s="45"/>
      <c r="SC134" s="45"/>
      <c r="SD134" s="45"/>
      <c r="SE134" s="45"/>
      <c r="SF134" s="45"/>
      <c r="SG134" s="45"/>
      <c r="SH134" s="45"/>
      <c r="SI134" s="45"/>
      <c r="SJ134" s="45"/>
      <c r="SK134" s="45"/>
      <c r="SL134" s="45"/>
      <c r="SM134" s="45"/>
      <c r="SN134" s="45"/>
      <c r="SO134" s="45"/>
      <c r="SP134" s="45"/>
      <c r="SQ134" s="45"/>
      <c r="SR134" s="45"/>
      <c r="SS134" s="45"/>
      <c r="ST134" s="45"/>
      <c r="SU134" s="45"/>
      <c r="SV134" s="45"/>
      <c r="SW134" s="45"/>
      <c r="SX134" s="45"/>
      <c r="SY134" s="45"/>
      <c r="SZ134" s="45"/>
      <c r="TA134" s="45"/>
      <c r="TB134" s="45"/>
      <c r="TC134" s="45"/>
      <c r="TD134" s="45"/>
      <c r="TE134" s="45"/>
      <c r="TF134" s="45"/>
      <c r="TG134" s="45"/>
      <c r="TH134" s="45"/>
      <c r="TI134" s="45"/>
      <c r="TJ134" s="45"/>
      <c r="TK134" s="45"/>
      <c r="TL134" s="45"/>
      <c r="TM134" s="45"/>
      <c r="TN134" s="45"/>
      <c r="TO134" s="45"/>
      <c r="TP134" s="45"/>
      <c r="TQ134" s="45"/>
      <c r="TR134" s="45"/>
      <c r="TS134" s="45"/>
      <c r="TT134" s="45"/>
      <c r="TU134" s="45"/>
      <c r="TV134" s="45"/>
      <c r="TW134" s="45"/>
      <c r="TX134" s="45"/>
      <c r="TY134" s="45"/>
      <c r="TZ134" s="45"/>
      <c r="UA134" s="45"/>
      <c r="UB134" s="45"/>
      <c r="UC134" s="45"/>
      <c r="UD134" s="45"/>
      <c r="UE134" s="45"/>
    </row>
    <row r="135" spans="1:551" x14ac:dyDescent="0.2">
      <c r="A135" t="s">
        <v>143</v>
      </c>
      <c r="B135" s="44">
        <v>180.45</v>
      </c>
      <c r="C135" s="44">
        <v>31217.850000000086</v>
      </c>
      <c r="D135" s="45">
        <v>173</v>
      </c>
      <c r="E135" s="45"/>
      <c r="F135" s="44"/>
      <c r="G135" s="45"/>
      <c r="H135" s="45"/>
      <c r="I135" s="45"/>
      <c r="J135" s="45"/>
      <c r="K135" s="45"/>
      <c r="L135" s="44">
        <f t="shared" si="38"/>
        <v>180.45</v>
      </c>
      <c r="M135" s="44">
        <f t="shared" si="29"/>
        <v>25.804349999999996</v>
      </c>
      <c r="N135" s="44">
        <f t="shared" si="39"/>
        <v>206.25</v>
      </c>
      <c r="O135" s="45">
        <f t="shared" si="31"/>
        <v>35681.25</v>
      </c>
      <c r="P135" s="45"/>
      <c r="Q135" s="44">
        <f t="shared" si="40"/>
        <v>23.458500000000001</v>
      </c>
      <c r="R135" s="46">
        <f t="shared" si="37"/>
        <v>203.91</v>
      </c>
      <c r="S135" s="45">
        <f t="shared" si="33"/>
        <v>35276.43</v>
      </c>
      <c r="T135" s="45"/>
      <c r="U135" s="45"/>
      <c r="V135" s="44"/>
      <c r="W135" s="44"/>
      <c r="X135" s="44"/>
      <c r="Y135" s="44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  <c r="ID135" s="45"/>
      <c r="IE135" s="45"/>
      <c r="IF135" s="45"/>
      <c r="IG135" s="45"/>
      <c r="IH135" s="45"/>
      <c r="II135" s="45"/>
      <c r="IJ135" s="45"/>
      <c r="IK135" s="45"/>
      <c r="IL135" s="45"/>
      <c r="IM135" s="45"/>
      <c r="IN135" s="45"/>
      <c r="IO135" s="45"/>
      <c r="IP135" s="45"/>
      <c r="IQ135" s="45"/>
      <c r="IR135" s="45"/>
      <c r="IS135" s="45"/>
      <c r="IT135" s="45"/>
      <c r="IU135" s="45"/>
      <c r="IV135" s="45"/>
      <c r="IW135" s="45"/>
      <c r="IX135" s="45"/>
      <c r="IY135" s="45"/>
      <c r="IZ135" s="45"/>
      <c r="JA135" s="45"/>
      <c r="JB135" s="45"/>
      <c r="JC135" s="45"/>
      <c r="JD135" s="45"/>
      <c r="JE135" s="45"/>
      <c r="JF135" s="45"/>
      <c r="JG135" s="45"/>
      <c r="JH135" s="45"/>
      <c r="JI135" s="45"/>
      <c r="JJ135" s="45"/>
      <c r="JK135" s="45"/>
      <c r="JL135" s="45"/>
      <c r="JM135" s="45"/>
      <c r="JN135" s="45"/>
      <c r="JO135" s="45"/>
      <c r="JP135" s="45"/>
      <c r="JQ135" s="45"/>
      <c r="JR135" s="45"/>
      <c r="JS135" s="45"/>
      <c r="JT135" s="45"/>
      <c r="JU135" s="45"/>
      <c r="JV135" s="45"/>
      <c r="JW135" s="45"/>
      <c r="JX135" s="45"/>
      <c r="JY135" s="45"/>
      <c r="JZ135" s="45"/>
      <c r="KA135" s="45"/>
      <c r="KB135" s="45"/>
      <c r="KC135" s="45"/>
      <c r="KD135" s="45"/>
      <c r="KE135" s="45"/>
      <c r="KF135" s="45"/>
      <c r="KG135" s="45"/>
      <c r="KH135" s="45"/>
      <c r="KI135" s="45"/>
      <c r="KJ135" s="45"/>
      <c r="KK135" s="45"/>
      <c r="KL135" s="45"/>
      <c r="KM135" s="45"/>
      <c r="KN135" s="45"/>
      <c r="KO135" s="45"/>
      <c r="KP135" s="45"/>
      <c r="KQ135" s="45"/>
      <c r="KR135" s="45"/>
      <c r="KS135" s="45"/>
      <c r="KT135" s="45"/>
      <c r="KU135" s="45"/>
      <c r="KV135" s="45"/>
      <c r="KW135" s="45"/>
      <c r="KX135" s="45"/>
      <c r="KY135" s="45"/>
      <c r="KZ135" s="45"/>
      <c r="LA135" s="45"/>
      <c r="LB135" s="45"/>
      <c r="LC135" s="45"/>
      <c r="LD135" s="45"/>
      <c r="LE135" s="45"/>
      <c r="LF135" s="45"/>
      <c r="LG135" s="45"/>
      <c r="LH135" s="45"/>
      <c r="LI135" s="45"/>
      <c r="LJ135" s="45"/>
      <c r="LK135" s="45"/>
      <c r="LL135" s="45"/>
      <c r="LM135" s="45"/>
      <c r="LN135" s="45"/>
      <c r="LO135" s="45"/>
      <c r="LP135" s="45"/>
      <c r="LQ135" s="45"/>
      <c r="LR135" s="45"/>
      <c r="LS135" s="45"/>
      <c r="LT135" s="45"/>
      <c r="LU135" s="45"/>
      <c r="LV135" s="45"/>
      <c r="LW135" s="45"/>
      <c r="LX135" s="45"/>
      <c r="LY135" s="45"/>
      <c r="LZ135" s="45"/>
      <c r="MA135" s="45"/>
      <c r="MB135" s="45"/>
      <c r="MC135" s="45"/>
      <c r="MD135" s="45"/>
      <c r="ME135" s="45"/>
      <c r="MF135" s="45"/>
      <c r="MG135" s="45"/>
      <c r="MH135" s="45"/>
      <c r="MI135" s="45"/>
      <c r="MJ135" s="45"/>
      <c r="MK135" s="45"/>
      <c r="ML135" s="45"/>
      <c r="MM135" s="45"/>
      <c r="MN135" s="45"/>
      <c r="MO135" s="45"/>
      <c r="MP135" s="45"/>
      <c r="MQ135" s="45"/>
      <c r="MR135" s="45"/>
      <c r="MS135" s="45"/>
      <c r="MT135" s="45"/>
      <c r="MU135" s="45"/>
      <c r="MV135" s="45"/>
      <c r="MW135" s="45"/>
      <c r="MX135" s="45"/>
      <c r="MY135" s="45"/>
      <c r="MZ135" s="45"/>
      <c r="NA135" s="45"/>
      <c r="NB135" s="45"/>
      <c r="NC135" s="45"/>
      <c r="ND135" s="45"/>
      <c r="NE135" s="45"/>
      <c r="NF135" s="45"/>
      <c r="NG135" s="45"/>
      <c r="NH135" s="45"/>
      <c r="NI135" s="45"/>
      <c r="NJ135" s="45"/>
      <c r="NK135" s="45"/>
      <c r="NL135" s="45"/>
      <c r="NM135" s="45"/>
      <c r="NN135" s="45"/>
      <c r="NO135" s="45"/>
      <c r="NP135" s="45"/>
      <c r="NQ135" s="45"/>
      <c r="NR135" s="45"/>
      <c r="NS135" s="45"/>
      <c r="NT135" s="45"/>
      <c r="NU135" s="45"/>
      <c r="NV135" s="45"/>
      <c r="NW135" s="45"/>
      <c r="NX135" s="45"/>
      <c r="NY135" s="45"/>
      <c r="NZ135" s="45"/>
      <c r="OA135" s="45"/>
      <c r="OB135" s="45"/>
      <c r="OC135" s="45"/>
      <c r="OD135" s="45"/>
      <c r="OE135" s="45"/>
      <c r="OF135" s="45"/>
      <c r="OG135" s="45"/>
      <c r="OH135" s="45"/>
      <c r="OI135" s="45"/>
      <c r="OJ135" s="45"/>
      <c r="OK135" s="45"/>
      <c r="OL135" s="45"/>
      <c r="OM135" s="45"/>
      <c r="ON135" s="45"/>
      <c r="OO135" s="45"/>
      <c r="OP135" s="45"/>
      <c r="OQ135" s="45"/>
      <c r="OR135" s="45"/>
      <c r="OS135" s="45"/>
      <c r="OT135" s="45"/>
      <c r="OU135" s="45"/>
      <c r="OV135" s="45"/>
      <c r="OW135" s="45"/>
      <c r="OX135" s="45"/>
      <c r="OY135" s="45"/>
      <c r="OZ135" s="45"/>
      <c r="PA135" s="45"/>
      <c r="PB135" s="45"/>
      <c r="PC135" s="45"/>
      <c r="PD135" s="45"/>
      <c r="PE135" s="45"/>
      <c r="PF135" s="45"/>
      <c r="PG135" s="45"/>
      <c r="PH135" s="45"/>
      <c r="PI135" s="45"/>
      <c r="PJ135" s="45"/>
      <c r="PK135" s="45"/>
      <c r="PL135" s="45"/>
      <c r="PM135" s="45"/>
      <c r="PN135" s="45"/>
      <c r="PO135" s="45"/>
      <c r="PP135" s="45"/>
      <c r="PQ135" s="45"/>
      <c r="PR135" s="45"/>
      <c r="PS135" s="45"/>
      <c r="PT135" s="45"/>
      <c r="PU135" s="45"/>
      <c r="PV135" s="45"/>
      <c r="PW135" s="45"/>
      <c r="PX135" s="45"/>
      <c r="PY135" s="45"/>
      <c r="PZ135" s="45"/>
      <c r="QA135" s="45"/>
      <c r="QB135" s="45"/>
      <c r="QC135" s="45"/>
      <c r="QD135" s="45"/>
      <c r="QE135" s="45"/>
      <c r="QF135" s="45"/>
      <c r="QG135" s="45"/>
      <c r="QH135" s="45"/>
      <c r="QI135" s="45"/>
      <c r="QJ135" s="45"/>
      <c r="QK135" s="45"/>
      <c r="QL135" s="45"/>
      <c r="QM135" s="45"/>
      <c r="QN135" s="45"/>
      <c r="QO135" s="45"/>
      <c r="QP135" s="45"/>
      <c r="QQ135" s="45"/>
      <c r="QR135" s="45"/>
      <c r="QS135" s="45"/>
      <c r="QT135" s="45"/>
      <c r="QU135" s="45"/>
      <c r="QV135" s="45"/>
      <c r="QW135" s="45"/>
      <c r="QX135" s="45"/>
      <c r="QY135" s="45"/>
      <c r="QZ135" s="45"/>
      <c r="RA135" s="45"/>
      <c r="RB135" s="45"/>
      <c r="RC135" s="45"/>
      <c r="RD135" s="45"/>
      <c r="RE135" s="45"/>
      <c r="RF135" s="45"/>
      <c r="RG135" s="45"/>
      <c r="RH135" s="45"/>
      <c r="RI135" s="45"/>
      <c r="RJ135" s="45"/>
      <c r="RK135" s="45"/>
      <c r="RL135" s="45"/>
      <c r="RM135" s="45"/>
      <c r="RN135" s="45"/>
      <c r="RO135" s="45"/>
      <c r="RP135" s="45"/>
      <c r="RQ135" s="45"/>
      <c r="RR135" s="45"/>
      <c r="RS135" s="45"/>
      <c r="RT135" s="45"/>
      <c r="RU135" s="45"/>
      <c r="RV135" s="45"/>
      <c r="RW135" s="45"/>
      <c r="RX135" s="45"/>
      <c r="RY135" s="45"/>
      <c r="RZ135" s="45"/>
      <c r="SA135" s="45"/>
      <c r="SB135" s="45"/>
      <c r="SC135" s="45"/>
      <c r="SD135" s="45"/>
      <c r="SE135" s="45"/>
      <c r="SF135" s="45"/>
      <c r="SG135" s="45"/>
      <c r="SH135" s="45"/>
      <c r="SI135" s="45"/>
      <c r="SJ135" s="45"/>
      <c r="SK135" s="45"/>
      <c r="SL135" s="45"/>
      <c r="SM135" s="45"/>
      <c r="SN135" s="45"/>
      <c r="SO135" s="45"/>
      <c r="SP135" s="45"/>
      <c r="SQ135" s="45"/>
      <c r="SR135" s="45"/>
      <c r="SS135" s="45"/>
      <c r="ST135" s="45"/>
      <c r="SU135" s="45"/>
      <c r="SV135" s="45"/>
      <c r="SW135" s="45"/>
      <c r="SX135" s="45"/>
      <c r="SY135" s="45"/>
      <c r="SZ135" s="45"/>
      <c r="TA135" s="45"/>
      <c r="TB135" s="45"/>
      <c r="TC135" s="45"/>
      <c r="TD135" s="45"/>
      <c r="TE135" s="45"/>
      <c r="TF135" s="45"/>
      <c r="TG135" s="45"/>
      <c r="TH135" s="45"/>
      <c r="TI135" s="45"/>
      <c r="TJ135" s="45"/>
      <c r="TK135" s="45"/>
      <c r="TL135" s="45"/>
      <c r="TM135" s="45"/>
      <c r="TN135" s="45"/>
      <c r="TO135" s="45"/>
      <c r="TP135" s="45"/>
      <c r="TQ135" s="45"/>
      <c r="TR135" s="45"/>
      <c r="TS135" s="45"/>
      <c r="TT135" s="45"/>
      <c r="TU135" s="45"/>
      <c r="TV135" s="45"/>
      <c r="TW135" s="45"/>
      <c r="TX135" s="45"/>
      <c r="TY135" s="45"/>
      <c r="TZ135" s="45"/>
      <c r="UA135" s="45"/>
      <c r="UB135" s="45"/>
      <c r="UC135" s="45"/>
      <c r="UD135" s="45"/>
      <c r="UE135" s="45"/>
    </row>
    <row r="136" spans="1:551" x14ac:dyDescent="0.2">
      <c r="A136" t="s">
        <v>144</v>
      </c>
      <c r="B136" s="44">
        <v>139</v>
      </c>
      <c r="C136" s="44">
        <v>12360.76</v>
      </c>
      <c r="D136" s="45">
        <v>88.926330935251812</v>
      </c>
      <c r="E136" s="45"/>
      <c r="F136" s="44"/>
      <c r="G136" s="45"/>
      <c r="H136" s="45"/>
      <c r="I136" s="45"/>
      <c r="J136" s="45"/>
      <c r="K136" s="45"/>
      <c r="L136" s="44">
        <f t="shared" si="38"/>
        <v>139</v>
      </c>
      <c r="M136" s="44">
        <f t="shared" si="29"/>
        <v>19.876999999999999</v>
      </c>
      <c r="N136" s="44">
        <f t="shared" si="39"/>
        <v>158.88</v>
      </c>
      <c r="O136" s="45">
        <f t="shared" si="31"/>
        <v>14128.615458992808</v>
      </c>
      <c r="P136" s="45"/>
      <c r="Q136" s="44">
        <f t="shared" si="40"/>
        <v>18.07</v>
      </c>
      <c r="R136" s="46">
        <f t="shared" si="37"/>
        <v>157.07</v>
      </c>
      <c r="S136" s="45">
        <f t="shared" si="33"/>
        <v>13967.658800000001</v>
      </c>
      <c r="T136" s="45"/>
      <c r="U136" s="45"/>
      <c r="V136" s="44"/>
      <c r="W136" s="44"/>
      <c r="X136" s="44"/>
      <c r="Y136" s="44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  <c r="IV136" s="45"/>
      <c r="IW136" s="45"/>
      <c r="IX136" s="45"/>
      <c r="IY136" s="45"/>
      <c r="IZ136" s="45"/>
      <c r="JA136" s="45"/>
      <c r="JB136" s="45"/>
      <c r="JC136" s="45"/>
      <c r="JD136" s="45"/>
      <c r="JE136" s="45"/>
      <c r="JF136" s="45"/>
      <c r="JG136" s="45"/>
      <c r="JH136" s="45"/>
      <c r="JI136" s="45"/>
      <c r="JJ136" s="45"/>
      <c r="JK136" s="45"/>
      <c r="JL136" s="45"/>
      <c r="JM136" s="45"/>
      <c r="JN136" s="45"/>
      <c r="JO136" s="45"/>
      <c r="JP136" s="45"/>
      <c r="JQ136" s="45"/>
      <c r="JR136" s="45"/>
      <c r="JS136" s="45"/>
      <c r="JT136" s="45"/>
      <c r="JU136" s="45"/>
      <c r="JV136" s="45"/>
      <c r="JW136" s="45"/>
      <c r="JX136" s="45"/>
      <c r="JY136" s="45"/>
      <c r="JZ136" s="45"/>
      <c r="KA136" s="45"/>
      <c r="KB136" s="45"/>
      <c r="KC136" s="45"/>
      <c r="KD136" s="45"/>
      <c r="KE136" s="45"/>
      <c r="KF136" s="45"/>
      <c r="KG136" s="45"/>
      <c r="KH136" s="45"/>
      <c r="KI136" s="45"/>
      <c r="KJ136" s="45"/>
      <c r="KK136" s="45"/>
      <c r="KL136" s="45"/>
      <c r="KM136" s="45"/>
      <c r="KN136" s="45"/>
      <c r="KO136" s="45"/>
      <c r="KP136" s="45"/>
      <c r="KQ136" s="45"/>
      <c r="KR136" s="45"/>
      <c r="KS136" s="45"/>
      <c r="KT136" s="45"/>
      <c r="KU136" s="45"/>
      <c r="KV136" s="45"/>
      <c r="KW136" s="45"/>
      <c r="KX136" s="45"/>
      <c r="KY136" s="45"/>
      <c r="KZ136" s="45"/>
      <c r="LA136" s="45"/>
      <c r="LB136" s="45"/>
      <c r="LC136" s="45"/>
      <c r="LD136" s="45"/>
      <c r="LE136" s="45"/>
      <c r="LF136" s="45"/>
      <c r="LG136" s="45"/>
      <c r="LH136" s="45"/>
      <c r="LI136" s="45"/>
      <c r="LJ136" s="45"/>
      <c r="LK136" s="45"/>
      <c r="LL136" s="45"/>
      <c r="LM136" s="45"/>
      <c r="LN136" s="45"/>
      <c r="LO136" s="45"/>
      <c r="LP136" s="45"/>
      <c r="LQ136" s="45"/>
      <c r="LR136" s="45"/>
      <c r="LS136" s="45"/>
      <c r="LT136" s="45"/>
      <c r="LU136" s="45"/>
      <c r="LV136" s="45"/>
      <c r="LW136" s="45"/>
      <c r="LX136" s="45"/>
      <c r="LY136" s="45"/>
      <c r="LZ136" s="45"/>
      <c r="MA136" s="45"/>
      <c r="MB136" s="45"/>
      <c r="MC136" s="45"/>
      <c r="MD136" s="45"/>
      <c r="ME136" s="45"/>
      <c r="MF136" s="45"/>
      <c r="MG136" s="45"/>
      <c r="MH136" s="45"/>
      <c r="MI136" s="45"/>
      <c r="MJ136" s="45"/>
      <c r="MK136" s="45"/>
      <c r="ML136" s="45"/>
      <c r="MM136" s="45"/>
      <c r="MN136" s="45"/>
      <c r="MO136" s="45"/>
      <c r="MP136" s="45"/>
      <c r="MQ136" s="45"/>
      <c r="MR136" s="45"/>
      <c r="MS136" s="45"/>
      <c r="MT136" s="45"/>
      <c r="MU136" s="45"/>
      <c r="MV136" s="45"/>
      <c r="MW136" s="45"/>
      <c r="MX136" s="45"/>
      <c r="MY136" s="45"/>
      <c r="MZ136" s="45"/>
      <c r="NA136" s="45"/>
      <c r="NB136" s="45"/>
      <c r="NC136" s="45"/>
      <c r="ND136" s="45"/>
      <c r="NE136" s="45"/>
      <c r="NF136" s="45"/>
      <c r="NG136" s="45"/>
      <c r="NH136" s="45"/>
      <c r="NI136" s="45"/>
      <c r="NJ136" s="45"/>
      <c r="NK136" s="45"/>
      <c r="NL136" s="45"/>
      <c r="NM136" s="45"/>
      <c r="NN136" s="45"/>
      <c r="NO136" s="45"/>
      <c r="NP136" s="45"/>
      <c r="NQ136" s="45"/>
      <c r="NR136" s="45"/>
      <c r="NS136" s="45"/>
      <c r="NT136" s="45"/>
      <c r="NU136" s="45"/>
      <c r="NV136" s="45"/>
      <c r="NW136" s="45"/>
      <c r="NX136" s="45"/>
      <c r="NY136" s="45"/>
      <c r="NZ136" s="45"/>
      <c r="OA136" s="45"/>
      <c r="OB136" s="45"/>
      <c r="OC136" s="45"/>
      <c r="OD136" s="45"/>
      <c r="OE136" s="45"/>
      <c r="OF136" s="45"/>
      <c r="OG136" s="45"/>
      <c r="OH136" s="45"/>
      <c r="OI136" s="45"/>
      <c r="OJ136" s="45"/>
      <c r="OK136" s="45"/>
      <c r="OL136" s="45"/>
      <c r="OM136" s="45"/>
      <c r="ON136" s="45"/>
      <c r="OO136" s="45"/>
      <c r="OP136" s="45"/>
      <c r="OQ136" s="45"/>
      <c r="OR136" s="45"/>
      <c r="OS136" s="45"/>
      <c r="OT136" s="45"/>
      <c r="OU136" s="45"/>
      <c r="OV136" s="45"/>
      <c r="OW136" s="45"/>
      <c r="OX136" s="45"/>
      <c r="OY136" s="45"/>
      <c r="OZ136" s="45"/>
      <c r="PA136" s="45"/>
      <c r="PB136" s="45"/>
      <c r="PC136" s="45"/>
      <c r="PD136" s="45"/>
      <c r="PE136" s="45"/>
      <c r="PF136" s="45"/>
      <c r="PG136" s="45"/>
      <c r="PH136" s="45"/>
      <c r="PI136" s="45"/>
      <c r="PJ136" s="45"/>
      <c r="PK136" s="45"/>
      <c r="PL136" s="45"/>
      <c r="PM136" s="45"/>
      <c r="PN136" s="45"/>
      <c r="PO136" s="45"/>
      <c r="PP136" s="45"/>
      <c r="PQ136" s="45"/>
      <c r="PR136" s="45"/>
      <c r="PS136" s="45"/>
      <c r="PT136" s="45"/>
      <c r="PU136" s="45"/>
      <c r="PV136" s="45"/>
      <c r="PW136" s="45"/>
      <c r="PX136" s="45"/>
      <c r="PY136" s="45"/>
      <c r="PZ136" s="45"/>
      <c r="QA136" s="45"/>
      <c r="QB136" s="45"/>
      <c r="QC136" s="45"/>
      <c r="QD136" s="45"/>
      <c r="QE136" s="45"/>
      <c r="QF136" s="45"/>
      <c r="QG136" s="45"/>
      <c r="QH136" s="45"/>
      <c r="QI136" s="45"/>
      <c r="QJ136" s="45"/>
      <c r="QK136" s="45"/>
      <c r="QL136" s="45"/>
      <c r="QM136" s="45"/>
      <c r="QN136" s="45"/>
      <c r="QO136" s="45"/>
      <c r="QP136" s="45"/>
      <c r="QQ136" s="45"/>
      <c r="QR136" s="45"/>
      <c r="QS136" s="45"/>
      <c r="QT136" s="45"/>
      <c r="QU136" s="45"/>
      <c r="QV136" s="45"/>
      <c r="QW136" s="45"/>
      <c r="QX136" s="45"/>
      <c r="QY136" s="45"/>
      <c r="QZ136" s="45"/>
      <c r="RA136" s="45"/>
      <c r="RB136" s="45"/>
      <c r="RC136" s="45"/>
      <c r="RD136" s="45"/>
      <c r="RE136" s="45"/>
      <c r="RF136" s="45"/>
      <c r="RG136" s="45"/>
      <c r="RH136" s="45"/>
      <c r="RI136" s="45"/>
      <c r="RJ136" s="45"/>
      <c r="RK136" s="45"/>
      <c r="RL136" s="45"/>
      <c r="RM136" s="45"/>
      <c r="RN136" s="45"/>
      <c r="RO136" s="45"/>
      <c r="RP136" s="45"/>
      <c r="RQ136" s="45"/>
      <c r="RR136" s="45"/>
      <c r="RS136" s="45"/>
      <c r="RT136" s="45"/>
      <c r="RU136" s="45"/>
      <c r="RV136" s="45"/>
      <c r="RW136" s="45"/>
      <c r="RX136" s="45"/>
      <c r="RY136" s="45"/>
      <c r="RZ136" s="45"/>
      <c r="SA136" s="45"/>
      <c r="SB136" s="45"/>
      <c r="SC136" s="45"/>
      <c r="SD136" s="45"/>
      <c r="SE136" s="45"/>
      <c r="SF136" s="45"/>
      <c r="SG136" s="45"/>
      <c r="SH136" s="45"/>
      <c r="SI136" s="45"/>
      <c r="SJ136" s="45"/>
      <c r="SK136" s="45"/>
      <c r="SL136" s="45"/>
      <c r="SM136" s="45"/>
      <c r="SN136" s="45"/>
      <c r="SO136" s="45"/>
      <c r="SP136" s="45"/>
      <c r="SQ136" s="45"/>
      <c r="SR136" s="45"/>
      <c r="SS136" s="45"/>
      <c r="ST136" s="45"/>
      <c r="SU136" s="45"/>
      <c r="SV136" s="45"/>
      <c r="SW136" s="45"/>
      <c r="SX136" s="45"/>
      <c r="SY136" s="45"/>
      <c r="SZ136" s="45"/>
      <c r="TA136" s="45"/>
      <c r="TB136" s="45"/>
      <c r="TC136" s="45"/>
      <c r="TD136" s="45"/>
      <c r="TE136" s="45"/>
      <c r="TF136" s="45"/>
      <c r="TG136" s="45"/>
      <c r="TH136" s="45"/>
      <c r="TI136" s="45"/>
      <c r="TJ136" s="45"/>
      <c r="TK136" s="45"/>
      <c r="TL136" s="45"/>
      <c r="TM136" s="45"/>
      <c r="TN136" s="45"/>
      <c r="TO136" s="45"/>
      <c r="TP136" s="45"/>
      <c r="TQ136" s="45"/>
      <c r="TR136" s="45"/>
      <c r="TS136" s="45"/>
      <c r="TT136" s="45"/>
      <c r="TU136" s="45"/>
      <c r="TV136" s="45"/>
      <c r="TW136" s="45"/>
      <c r="TX136" s="45"/>
      <c r="TY136" s="45"/>
      <c r="TZ136" s="45"/>
      <c r="UA136" s="45"/>
      <c r="UB136" s="45"/>
      <c r="UC136" s="45"/>
      <c r="UD136" s="45"/>
      <c r="UE136" s="45"/>
    </row>
    <row r="137" spans="1:551" x14ac:dyDescent="0.2">
      <c r="A137" s="49" t="s">
        <v>145</v>
      </c>
      <c r="B137" s="50">
        <v>8.25</v>
      </c>
      <c r="C137" s="50">
        <v>17875.440000000002</v>
      </c>
      <c r="D137" s="52">
        <v>2166.7200000000003</v>
      </c>
      <c r="E137" s="52"/>
      <c r="F137" s="50"/>
      <c r="G137" s="52"/>
      <c r="H137" s="52"/>
      <c r="I137" s="52"/>
      <c r="J137" s="52"/>
      <c r="K137" s="52"/>
      <c r="L137" s="50">
        <f t="shared" si="38"/>
        <v>8.25</v>
      </c>
      <c r="M137" s="50">
        <f t="shared" si="29"/>
        <v>1.1797499999999999</v>
      </c>
      <c r="N137" s="50">
        <f t="shared" si="39"/>
        <v>9.43</v>
      </c>
      <c r="O137" s="52">
        <f t="shared" si="31"/>
        <v>20432.169600000001</v>
      </c>
      <c r="P137" s="45"/>
      <c r="Q137" s="44">
        <f t="shared" si="40"/>
        <v>1.0725</v>
      </c>
      <c r="R137" s="46">
        <f t="shared" si="37"/>
        <v>9.32</v>
      </c>
      <c r="S137" s="45">
        <f t="shared" si="33"/>
        <v>20193.830400000003</v>
      </c>
      <c r="T137" s="45"/>
      <c r="U137" s="45"/>
      <c r="V137" s="44"/>
      <c r="W137" s="44"/>
      <c r="X137" s="44"/>
      <c r="Y137" s="44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  <c r="IV137" s="45"/>
      <c r="IW137" s="45"/>
      <c r="IX137" s="45"/>
      <c r="IY137" s="45"/>
      <c r="IZ137" s="45"/>
      <c r="JA137" s="45"/>
      <c r="JB137" s="45"/>
      <c r="JC137" s="45"/>
      <c r="JD137" s="45"/>
      <c r="JE137" s="45"/>
      <c r="JF137" s="45"/>
      <c r="JG137" s="45"/>
      <c r="JH137" s="45"/>
      <c r="JI137" s="45"/>
      <c r="JJ137" s="45"/>
      <c r="JK137" s="45"/>
      <c r="JL137" s="45"/>
      <c r="JM137" s="45"/>
      <c r="JN137" s="45"/>
      <c r="JO137" s="45"/>
      <c r="JP137" s="45"/>
      <c r="JQ137" s="45"/>
      <c r="JR137" s="45"/>
      <c r="JS137" s="45"/>
      <c r="JT137" s="45"/>
      <c r="JU137" s="45"/>
      <c r="JV137" s="45"/>
      <c r="JW137" s="45"/>
      <c r="JX137" s="45"/>
      <c r="JY137" s="45"/>
      <c r="JZ137" s="45"/>
      <c r="KA137" s="45"/>
      <c r="KB137" s="45"/>
      <c r="KC137" s="45"/>
      <c r="KD137" s="45"/>
      <c r="KE137" s="45"/>
      <c r="KF137" s="45"/>
      <c r="KG137" s="45"/>
      <c r="KH137" s="45"/>
      <c r="KI137" s="45"/>
      <c r="KJ137" s="45"/>
      <c r="KK137" s="45"/>
      <c r="KL137" s="45"/>
      <c r="KM137" s="45"/>
      <c r="KN137" s="45"/>
      <c r="KO137" s="45"/>
      <c r="KP137" s="45"/>
      <c r="KQ137" s="45"/>
      <c r="KR137" s="45"/>
      <c r="KS137" s="45"/>
      <c r="KT137" s="45"/>
      <c r="KU137" s="45"/>
      <c r="KV137" s="45"/>
      <c r="KW137" s="45"/>
      <c r="KX137" s="45"/>
      <c r="KY137" s="45"/>
      <c r="KZ137" s="45"/>
      <c r="LA137" s="45"/>
      <c r="LB137" s="45"/>
      <c r="LC137" s="45"/>
      <c r="LD137" s="45"/>
      <c r="LE137" s="45"/>
      <c r="LF137" s="45"/>
      <c r="LG137" s="45"/>
      <c r="LH137" s="45"/>
      <c r="LI137" s="45"/>
      <c r="LJ137" s="45"/>
      <c r="LK137" s="45"/>
      <c r="LL137" s="45"/>
      <c r="LM137" s="45"/>
      <c r="LN137" s="45"/>
      <c r="LO137" s="45"/>
      <c r="LP137" s="45"/>
      <c r="LQ137" s="45"/>
      <c r="LR137" s="45"/>
      <c r="LS137" s="45"/>
      <c r="LT137" s="45"/>
      <c r="LU137" s="45"/>
      <c r="LV137" s="45"/>
      <c r="LW137" s="45"/>
      <c r="LX137" s="45"/>
      <c r="LY137" s="45"/>
      <c r="LZ137" s="45"/>
      <c r="MA137" s="45"/>
      <c r="MB137" s="45"/>
      <c r="MC137" s="45"/>
      <c r="MD137" s="45"/>
      <c r="ME137" s="45"/>
      <c r="MF137" s="45"/>
      <c r="MG137" s="45"/>
      <c r="MH137" s="45"/>
      <c r="MI137" s="45"/>
      <c r="MJ137" s="45"/>
      <c r="MK137" s="45"/>
      <c r="ML137" s="45"/>
      <c r="MM137" s="45"/>
      <c r="MN137" s="45"/>
      <c r="MO137" s="45"/>
      <c r="MP137" s="45"/>
      <c r="MQ137" s="45"/>
      <c r="MR137" s="45"/>
      <c r="MS137" s="45"/>
      <c r="MT137" s="45"/>
      <c r="MU137" s="45"/>
      <c r="MV137" s="45"/>
      <c r="MW137" s="45"/>
      <c r="MX137" s="45"/>
      <c r="MY137" s="45"/>
      <c r="MZ137" s="45"/>
      <c r="NA137" s="45"/>
      <c r="NB137" s="45"/>
      <c r="NC137" s="45"/>
      <c r="ND137" s="45"/>
      <c r="NE137" s="45"/>
      <c r="NF137" s="45"/>
      <c r="NG137" s="45"/>
      <c r="NH137" s="45"/>
      <c r="NI137" s="45"/>
      <c r="NJ137" s="45"/>
      <c r="NK137" s="45"/>
      <c r="NL137" s="45"/>
      <c r="NM137" s="45"/>
      <c r="NN137" s="45"/>
      <c r="NO137" s="45"/>
      <c r="NP137" s="45"/>
      <c r="NQ137" s="45"/>
      <c r="NR137" s="45"/>
      <c r="NS137" s="45"/>
      <c r="NT137" s="45"/>
      <c r="NU137" s="45"/>
      <c r="NV137" s="45"/>
      <c r="NW137" s="45"/>
      <c r="NX137" s="45"/>
      <c r="NY137" s="45"/>
      <c r="NZ137" s="45"/>
      <c r="OA137" s="45"/>
      <c r="OB137" s="45"/>
      <c r="OC137" s="45"/>
      <c r="OD137" s="45"/>
      <c r="OE137" s="45"/>
      <c r="OF137" s="45"/>
      <c r="OG137" s="45"/>
      <c r="OH137" s="45"/>
      <c r="OI137" s="45"/>
      <c r="OJ137" s="45"/>
      <c r="OK137" s="45"/>
      <c r="OL137" s="45"/>
      <c r="OM137" s="45"/>
      <c r="ON137" s="45"/>
      <c r="OO137" s="45"/>
      <c r="OP137" s="45"/>
      <c r="OQ137" s="45"/>
      <c r="OR137" s="45"/>
      <c r="OS137" s="45"/>
      <c r="OT137" s="45"/>
      <c r="OU137" s="45"/>
      <c r="OV137" s="45"/>
      <c r="OW137" s="45"/>
      <c r="OX137" s="45"/>
      <c r="OY137" s="45"/>
      <c r="OZ137" s="45"/>
      <c r="PA137" s="45"/>
      <c r="PB137" s="45"/>
      <c r="PC137" s="45"/>
      <c r="PD137" s="45"/>
      <c r="PE137" s="45"/>
      <c r="PF137" s="45"/>
      <c r="PG137" s="45"/>
      <c r="PH137" s="45"/>
      <c r="PI137" s="45"/>
      <c r="PJ137" s="45"/>
      <c r="PK137" s="45"/>
      <c r="PL137" s="45"/>
      <c r="PM137" s="45"/>
      <c r="PN137" s="45"/>
      <c r="PO137" s="45"/>
      <c r="PP137" s="45"/>
      <c r="PQ137" s="45"/>
      <c r="PR137" s="45"/>
      <c r="PS137" s="45"/>
      <c r="PT137" s="45"/>
      <c r="PU137" s="45"/>
      <c r="PV137" s="45"/>
      <c r="PW137" s="45"/>
      <c r="PX137" s="45"/>
      <c r="PY137" s="45"/>
      <c r="PZ137" s="45"/>
      <c r="QA137" s="45"/>
      <c r="QB137" s="45"/>
      <c r="QC137" s="45"/>
      <c r="QD137" s="45"/>
      <c r="QE137" s="45"/>
      <c r="QF137" s="45"/>
      <c r="QG137" s="45"/>
      <c r="QH137" s="45"/>
      <c r="QI137" s="45"/>
      <c r="QJ137" s="45"/>
      <c r="QK137" s="45"/>
      <c r="QL137" s="45"/>
      <c r="QM137" s="45"/>
      <c r="QN137" s="45"/>
      <c r="QO137" s="45"/>
      <c r="QP137" s="45"/>
      <c r="QQ137" s="45"/>
      <c r="QR137" s="45"/>
      <c r="QS137" s="45"/>
      <c r="QT137" s="45"/>
      <c r="QU137" s="45"/>
      <c r="QV137" s="45"/>
      <c r="QW137" s="45"/>
      <c r="QX137" s="45"/>
      <c r="QY137" s="45"/>
      <c r="QZ137" s="45"/>
      <c r="RA137" s="45"/>
      <c r="RB137" s="45"/>
      <c r="RC137" s="45"/>
      <c r="RD137" s="45"/>
      <c r="RE137" s="45"/>
      <c r="RF137" s="45"/>
      <c r="RG137" s="45"/>
      <c r="RH137" s="45"/>
      <c r="RI137" s="45"/>
      <c r="RJ137" s="45"/>
      <c r="RK137" s="45"/>
      <c r="RL137" s="45"/>
      <c r="RM137" s="45"/>
      <c r="RN137" s="45"/>
      <c r="RO137" s="45"/>
      <c r="RP137" s="45"/>
      <c r="RQ137" s="45"/>
      <c r="RR137" s="45"/>
      <c r="RS137" s="45"/>
      <c r="RT137" s="45"/>
      <c r="RU137" s="45"/>
      <c r="RV137" s="45"/>
      <c r="RW137" s="45"/>
      <c r="RX137" s="45"/>
      <c r="RY137" s="45"/>
      <c r="RZ137" s="45"/>
      <c r="SA137" s="45"/>
      <c r="SB137" s="45"/>
      <c r="SC137" s="45"/>
      <c r="SD137" s="45"/>
      <c r="SE137" s="45"/>
      <c r="SF137" s="45"/>
      <c r="SG137" s="45"/>
      <c r="SH137" s="45"/>
      <c r="SI137" s="45"/>
      <c r="SJ137" s="45"/>
      <c r="SK137" s="45"/>
      <c r="SL137" s="45"/>
      <c r="SM137" s="45"/>
      <c r="SN137" s="45"/>
      <c r="SO137" s="45"/>
      <c r="SP137" s="45"/>
      <c r="SQ137" s="45"/>
      <c r="SR137" s="45"/>
      <c r="SS137" s="45"/>
      <c r="ST137" s="45"/>
      <c r="SU137" s="45"/>
      <c r="SV137" s="45"/>
      <c r="SW137" s="45"/>
      <c r="SX137" s="45"/>
      <c r="SY137" s="45"/>
      <c r="SZ137" s="45"/>
      <c r="TA137" s="45"/>
      <c r="TB137" s="45"/>
      <c r="TC137" s="45"/>
      <c r="TD137" s="45"/>
      <c r="TE137" s="45"/>
      <c r="TF137" s="45"/>
      <c r="TG137" s="45"/>
      <c r="TH137" s="45"/>
      <c r="TI137" s="45"/>
      <c r="TJ137" s="45"/>
      <c r="TK137" s="45"/>
      <c r="TL137" s="45"/>
      <c r="TM137" s="45"/>
      <c r="TN137" s="45"/>
      <c r="TO137" s="45"/>
      <c r="TP137" s="45"/>
      <c r="TQ137" s="45"/>
      <c r="TR137" s="45"/>
      <c r="TS137" s="45"/>
      <c r="TT137" s="45"/>
      <c r="TU137" s="45"/>
      <c r="TV137" s="45"/>
      <c r="TW137" s="45"/>
      <c r="TX137" s="45"/>
      <c r="TY137" s="45"/>
      <c r="TZ137" s="45"/>
      <c r="UA137" s="45"/>
      <c r="UB137" s="45"/>
      <c r="UC137" s="45"/>
      <c r="UD137" s="45"/>
      <c r="UE137" s="45"/>
    </row>
    <row r="138" spans="1:551" x14ac:dyDescent="0.2">
      <c r="A138" t="s">
        <v>146</v>
      </c>
      <c r="B138" s="44">
        <v>18.97</v>
      </c>
      <c r="C138" s="44">
        <v>37.94</v>
      </c>
      <c r="D138" s="45">
        <v>2</v>
      </c>
      <c r="E138" s="45"/>
      <c r="F138" s="44"/>
      <c r="G138" s="45"/>
      <c r="H138" s="45"/>
      <c r="I138" s="45"/>
      <c r="J138" s="45"/>
      <c r="K138" s="45"/>
      <c r="L138" s="44">
        <f t="shared" si="38"/>
        <v>18.97</v>
      </c>
      <c r="M138" s="44">
        <f t="shared" si="29"/>
        <v>2.7127099999999995</v>
      </c>
      <c r="N138" s="44">
        <f t="shared" si="39"/>
        <v>21.68</v>
      </c>
      <c r="O138" s="45">
        <f t="shared" si="31"/>
        <v>43.36</v>
      </c>
      <c r="P138" s="45"/>
      <c r="Q138" s="44">
        <f t="shared" si="40"/>
        <v>2.4661</v>
      </c>
      <c r="R138" s="46">
        <f t="shared" si="37"/>
        <v>21.44</v>
      </c>
      <c r="S138" s="45">
        <f t="shared" si="33"/>
        <v>42.88</v>
      </c>
      <c r="T138" s="45"/>
      <c r="U138" s="45"/>
      <c r="V138" s="44"/>
      <c r="W138" s="44"/>
      <c r="X138" s="44"/>
      <c r="Y138" s="44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  <c r="IW138" s="45"/>
      <c r="IX138" s="45"/>
      <c r="IY138" s="45"/>
      <c r="IZ138" s="45"/>
      <c r="JA138" s="45"/>
      <c r="JB138" s="45"/>
      <c r="JC138" s="45"/>
      <c r="JD138" s="45"/>
      <c r="JE138" s="45"/>
      <c r="JF138" s="45"/>
      <c r="JG138" s="45"/>
      <c r="JH138" s="45"/>
      <c r="JI138" s="45"/>
      <c r="JJ138" s="45"/>
      <c r="JK138" s="45"/>
      <c r="JL138" s="45"/>
      <c r="JM138" s="45"/>
      <c r="JN138" s="45"/>
      <c r="JO138" s="45"/>
      <c r="JP138" s="45"/>
      <c r="JQ138" s="45"/>
      <c r="JR138" s="45"/>
      <c r="JS138" s="45"/>
      <c r="JT138" s="45"/>
      <c r="JU138" s="45"/>
      <c r="JV138" s="45"/>
      <c r="JW138" s="45"/>
      <c r="JX138" s="45"/>
      <c r="JY138" s="45"/>
      <c r="JZ138" s="45"/>
      <c r="KA138" s="45"/>
      <c r="KB138" s="45"/>
      <c r="KC138" s="45"/>
      <c r="KD138" s="45"/>
      <c r="KE138" s="45"/>
      <c r="KF138" s="45"/>
      <c r="KG138" s="45"/>
      <c r="KH138" s="45"/>
      <c r="KI138" s="45"/>
      <c r="KJ138" s="45"/>
      <c r="KK138" s="45"/>
      <c r="KL138" s="45"/>
      <c r="KM138" s="45"/>
      <c r="KN138" s="45"/>
      <c r="KO138" s="45"/>
      <c r="KP138" s="45"/>
      <c r="KQ138" s="45"/>
      <c r="KR138" s="45"/>
      <c r="KS138" s="45"/>
      <c r="KT138" s="45"/>
      <c r="KU138" s="45"/>
      <c r="KV138" s="45"/>
      <c r="KW138" s="45"/>
      <c r="KX138" s="45"/>
      <c r="KY138" s="45"/>
      <c r="KZ138" s="45"/>
      <c r="LA138" s="45"/>
      <c r="LB138" s="45"/>
      <c r="LC138" s="45"/>
      <c r="LD138" s="45"/>
      <c r="LE138" s="45"/>
      <c r="LF138" s="45"/>
      <c r="LG138" s="45"/>
      <c r="LH138" s="45"/>
      <c r="LI138" s="45"/>
      <c r="LJ138" s="45"/>
      <c r="LK138" s="45"/>
      <c r="LL138" s="45"/>
      <c r="LM138" s="45"/>
      <c r="LN138" s="45"/>
      <c r="LO138" s="45"/>
      <c r="LP138" s="45"/>
      <c r="LQ138" s="45"/>
      <c r="LR138" s="45"/>
      <c r="LS138" s="45"/>
      <c r="LT138" s="45"/>
      <c r="LU138" s="45"/>
      <c r="LV138" s="45"/>
      <c r="LW138" s="45"/>
      <c r="LX138" s="45"/>
      <c r="LY138" s="45"/>
      <c r="LZ138" s="45"/>
      <c r="MA138" s="45"/>
      <c r="MB138" s="45"/>
      <c r="MC138" s="45"/>
      <c r="MD138" s="45"/>
      <c r="ME138" s="45"/>
      <c r="MF138" s="45"/>
      <c r="MG138" s="45"/>
      <c r="MH138" s="45"/>
      <c r="MI138" s="45"/>
      <c r="MJ138" s="45"/>
      <c r="MK138" s="45"/>
      <c r="ML138" s="45"/>
      <c r="MM138" s="45"/>
      <c r="MN138" s="45"/>
      <c r="MO138" s="45"/>
      <c r="MP138" s="45"/>
      <c r="MQ138" s="45"/>
      <c r="MR138" s="45"/>
      <c r="MS138" s="45"/>
      <c r="MT138" s="45"/>
      <c r="MU138" s="45"/>
      <c r="MV138" s="45"/>
      <c r="MW138" s="45"/>
      <c r="MX138" s="45"/>
      <c r="MY138" s="45"/>
      <c r="MZ138" s="45"/>
      <c r="NA138" s="45"/>
      <c r="NB138" s="45"/>
      <c r="NC138" s="45"/>
      <c r="ND138" s="45"/>
      <c r="NE138" s="45"/>
      <c r="NF138" s="45"/>
      <c r="NG138" s="45"/>
      <c r="NH138" s="45"/>
      <c r="NI138" s="45"/>
      <c r="NJ138" s="45"/>
      <c r="NK138" s="45"/>
      <c r="NL138" s="45"/>
      <c r="NM138" s="45"/>
      <c r="NN138" s="45"/>
      <c r="NO138" s="45"/>
      <c r="NP138" s="45"/>
      <c r="NQ138" s="45"/>
      <c r="NR138" s="45"/>
      <c r="NS138" s="45"/>
      <c r="NT138" s="45"/>
      <c r="NU138" s="45"/>
      <c r="NV138" s="45"/>
      <c r="NW138" s="45"/>
      <c r="NX138" s="45"/>
      <c r="NY138" s="45"/>
      <c r="NZ138" s="45"/>
      <c r="OA138" s="45"/>
      <c r="OB138" s="45"/>
      <c r="OC138" s="45"/>
      <c r="OD138" s="45"/>
      <c r="OE138" s="45"/>
      <c r="OF138" s="45"/>
      <c r="OG138" s="45"/>
      <c r="OH138" s="45"/>
      <c r="OI138" s="45"/>
      <c r="OJ138" s="45"/>
      <c r="OK138" s="45"/>
      <c r="OL138" s="45"/>
      <c r="OM138" s="45"/>
      <c r="ON138" s="45"/>
      <c r="OO138" s="45"/>
      <c r="OP138" s="45"/>
      <c r="OQ138" s="45"/>
      <c r="OR138" s="45"/>
      <c r="OS138" s="45"/>
      <c r="OT138" s="45"/>
      <c r="OU138" s="45"/>
      <c r="OV138" s="45"/>
      <c r="OW138" s="45"/>
      <c r="OX138" s="45"/>
      <c r="OY138" s="45"/>
      <c r="OZ138" s="45"/>
      <c r="PA138" s="45"/>
      <c r="PB138" s="45"/>
      <c r="PC138" s="45"/>
      <c r="PD138" s="45"/>
      <c r="PE138" s="45"/>
      <c r="PF138" s="45"/>
      <c r="PG138" s="45"/>
      <c r="PH138" s="45"/>
      <c r="PI138" s="45"/>
      <c r="PJ138" s="45"/>
      <c r="PK138" s="45"/>
      <c r="PL138" s="45"/>
      <c r="PM138" s="45"/>
      <c r="PN138" s="45"/>
      <c r="PO138" s="45"/>
      <c r="PP138" s="45"/>
      <c r="PQ138" s="45"/>
      <c r="PR138" s="45"/>
      <c r="PS138" s="45"/>
      <c r="PT138" s="45"/>
      <c r="PU138" s="45"/>
      <c r="PV138" s="45"/>
      <c r="PW138" s="45"/>
      <c r="PX138" s="45"/>
      <c r="PY138" s="45"/>
      <c r="PZ138" s="45"/>
      <c r="QA138" s="45"/>
      <c r="QB138" s="45"/>
      <c r="QC138" s="45"/>
      <c r="QD138" s="45"/>
      <c r="QE138" s="45"/>
      <c r="QF138" s="45"/>
      <c r="QG138" s="45"/>
      <c r="QH138" s="45"/>
      <c r="QI138" s="45"/>
      <c r="QJ138" s="45"/>
      <c r="QK138" s="45"/>
      <c r="QL138" s="45"/>
      <c r="QM138" s="45"/>
      <c r="QN138" s="45"/>
      <c r="QO138" s="45"/>
      <c r="QP138" s="45"/>
      <c r="QQ138" s="45"/>
      <c r="QR138" s="45"/>
      <c r="QS138" s="45"/>
      <c r="QT138" s="45"/>
      <c r="QU138" s="45"/>
      <c r="QV138" s="45"/>
      <c r="QW138" s="45"/>
      <c r="QX138" s="45"/>
      <c r="QY138" s="45"/>
      <c r="QZ138" s="45"/>
      <c r="RA138" s="45"/>
      <c r="RB138" s="45"/>
      <c r="RC138" s="45"/>
      <c r="RD138" s="45"/>
      <c r="RE138" s="45"/>
      <c r="RF138" s="45"/>
      <c r="RG138" s="45"/>
      <c r="RH138" s="45"/>
      <c r="RI138" s="45"/>
      <c r="RJ138" s="45"/>
      <c r="RK138" s="45"/>
      <c r="RL138" s="45"/>
      <c r="RM138" s="45"/>
      <c r="RN138" s="45"/>
      <c r="RO138" s="45"/>
      <c r="RP138" s="45"/>
      <c r="RQ138" s="45"/>
      <c r="RR138" s="45"/>
      <c r="RS138" s="45"/>
      <c r="RT138" s="45"/>
      <c r="RU138" s="45"/>
      <c r="RV138" s="45"/>
      <c r="RW138" s="45"/>
      <c r="RX138" s="45"/>
      <c r="RY138" s="45"/>
      <c r="RZ138" s="45"/>
      <c r="SA138" s="45"/>
      <c r="SB138" s="45"/>
      <c r="SC138" s="45"/>
      <c r="SD138" s="45"/>
      <c r="SE138" s="45"/>
      <c r="SF138" s="45"/>
      <c r="SG138" s="45"/>
      <c r="SH138" s="45"/>
      <c r="SI138" s="45"/>
      <c r="SJ138" s="45"/>
      <c r="SK138" s="45"/>
      <c r="SL138" s="45"/>
      <c r="SM138" s="45"/>
      <c r="SN138" s="45"/>
      <c r="SO138" s="45"/>
      <c r="SP138" s="45"/>
      <c r="SQ138" s="45"/>
      <c r="SR138" s="45"/>
      <c r="SS138" s="45"/>
      <c r="ST138" s="45"/>
      <c r="SU138" s="45"/>
      <c r="SV138" s="45"/>
      <c r="SW138" s="45"/>
      <c r="SX138" s="45"/>
      <c r="SY138" s="45"/>
      <c r="SZ138" s="45"/>
      <c r="TA138" s="45"/>
      <c r="TB138" s="45"/>
      <c r="TC138" s="45"/>
      <c r="TD138" s="45"/>
      <c r="TE138" s="45"/>
      <c r="TF138" s="45"/>
      <c r="TG138" s="45"/>
      <c r="TH138" s="45"/>
      <c r="TI138" s="45"/>
      <c r="TJ138" s="45"/>
      <c r="TK138" s="45"/>
      <c r="TL138" s="45"/>
      <c r="TM138" s="45"/>
      <c r="TN138" s="45"/>
      <c r="TO138" s="45"/>
      <c r="TP138" s="45"/>
      <c r="TQ138" s="45"/>
      <c r="TR138" s="45"/>
      <c r="TS138" s="45"/>
      <c r="TT138" s="45"/>
      <c r="TU138" s="45"/>
      <c r="TV138" s="45"/>
      <c r="TW138" s="45"/>
      <c r="TX138" s="45"/>
      <c r="TY138" s="45"/>
      <c r="TZ138" s="45"/>
      <c r="UA138" s="45"/>
      <c r="UB138" s="45"/>
      <c r="UC138" s="45"/>
      <c r="UD138" s="45"/>
      <c r="UE138" s="45"/>
    </row>
    <row r="139" spans="1:551" x14ac:dyDescent="0.2">
      <c r="A139" t="s">
        <v>109</v>
      </c>
      <c r="B139" s="44">
        <v>50.88</v>
      </c>
      <c r="C139" s="44">
        <v>50.88</v>
      </c>
      <c r="D139" s="45">
        <v>1</v>
      </c>
      <c r="E139" s="45"/>
      <c r="F139" s="44"/>
      <c r="G139" s="45"/>
      <c r="H139" s="45"/>
      <c r="I139" s="45"/>
      <c r="J139" s="45"/>
      <c r="K139" s="45"/>
      <c r="L139" s="44">
        <f t="shared" si="38"/>
        <v>50.88</v>
      </c>
      <c r="M139" s="44">
        <f t="shared" si="29"/>
        <v>7.2758399999999996</v>
      </c>
      <c r="N139" s="44">
        <f t="shared" si="39"/>
        <v>58.16</v>
      </c>
      <c r="O139" s="45">
        <f t="shared" si="31"/>
        <v>58.16</v>
      </c>
      <c r="P139" s="45"/>
      <c r="Q139" s="44">
        <f t="shared" si="40"/>
        <v>6.6144000000000007</v>
      </c>
      <c r="R139" s="46">
        <f t="shared" si="37"/>
        <v>57.49</v>
      </c>
      <c r="S139" s="45">
        <f t="shared" si="33"/>
        <v>57.49</v>
      </c>
      <c r="T139" s="45"/>
      <c r="U139" s="45"/>
      <c r="V139" s="44"/>
      <c r="W139" s="44"/>
      <c r="X139" s="44"/>
      <c r="Y139" s="44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  <c r="IV139" s="45"/>
      <c r="IW139" s="45"/>
      <c r="IX139" s="45"/>
      <c r="IY139" s="45"/>
      <c r="IZ139" s="45"/>
      <c r="JA139" s="45"/>
      <c r="JB139" s="45"/>
      <c r="JC139" s="45"/>
      <c r="JD139" s="45"/>
      <c r="JE139" s="45"/>
      <c r="JF139" s="45"/>
      <c r="JG139" s="45"/>
      <c r="JH139" s="45"/>
      <c r="JI139" s="45"/>
      <c r="JJ139" s="45"/>
      <c r="JK139" s="45"/>
      <c r="JL139" s="45"/>
      <c r="JM139" s="45"/>
      <c r="JN139" s="45"/>
      <c r="JO139" s="45"/>
      <c r="JP139" s="45"/>
      <c r="JQ139" s="45"/>
      <c r="JR139" s="45"/>
      <c r="JS139" s="45"/>
      <c r="JT139" s="45"/>
      <c r="JU139" s="45"/>
      <c r="JV139" s="45"/>
      <c r="JW139" s="45"/>
      <c r="JX139" s="45"/>
      <c r="JY139" s="45"/>
      <c r="JZ139" s="45"/>
      <c r="KA139" s="45"/>
      <c r="KB139" s="45"/>
      <c r="KC139" s="45"/>
      <c r="KD139" s="45"/>
      <c r="KE139" s="45"/>
      <c r="KF139" s="45"/>
      <c r="KG139" s="45"/>
      <c r="KH139" s="45"/>
      <c r="KI139" s="45"/>
      <c r="KJ139" s="45"/>
      <c r="KK139" s="45"/>
      <c r="KL139" s="45"/>
      <c r="KM139" s="45"/>
      <c r="KN139" s="45"/>
      <c r="KO139" s="45"/>
      <c r="KP139" s="45"/>
      <c r="KQ139" s="45"/>
      <c r="KR139" s="45"/>
      <c r="KS139" s="45"/>
      <c r="KT139" s="45"/>
      <c r="KU139" s="45"/>
      <c r="KV139" s="45"/>
      <c r="KW139" s="45"/>
      <c r="KX139" s="45"/>
      <c r="KY139" s="45"/>
      <c r="KZ139" s="45"/>
      <c r="LA139" s="45"/>
      <c r="LB139" s="45"/>
      <c r="LC139" s="45"/>
      <c r="LD139" s="45"/>
      <c r="LE139" s="45"/>
      <c r="LF139" s="45"/>
      <c r="LG139" s="45"/>
      <c r="LH139" s="45"/>
      <c r="LI139" s="45"/>
      <c r="LJ139" s="45"/>
      <c r="LK139" s="45"/>
      <c r="LL139" s="45"/>
      <c r="LM139" s="45"/>
      <c r="LN139" s="45"/>
      <c r="LO139" s="45"/>
      <c r="LP139" s="45"/>
      <c r="LQ139" s="45"/>
      <c r="LR139" s="45"/>
      <c r="LS139" s="45"/>
      <c r="LT139" s="45"/>
      <c r="LU139" s="45"/>
      <c r="LV139" s="45"/>
      <c r="LW139" s="45"/>
      <c r="LX139" s="45"/>
      <c r="LY139" s="45"/>
      <c r="LZ139" s="45"/>
      <c r="MA139" s="45"/>
      <c r="MB139" s="45"/>
      <c r="MC139" s="45"/>
      <c r="MD139" s="45"/>
      <c r="ME139" s="45"/>
      <c r="MF139" s="45"/>
      <c r="MG139" s="45"/>
      <c r="MH139" s="45"/>
      <c r="MI139" s="45"/>
      <c r="MJ139" s="45"/>
      <c r="MK139" s="45"/>
      <c r="ML139" s="45"/>
      <c r="MM139" s="45"/>
      <c r="MN139" s="45"/>
      <c r="MO139" s="45"/>
      <c r="MP139" s="45"/>
      <c r="MQ139" s="45"/>
      <c r="MR139" s="45"/>
      <c r="MS139" s="45"/>
      <c r="MT139" s="45"/>
      <c r="MU139" s="45"/>
      <c r="MV139" s="45"/>
      <c r="MW139" s="45"/>
      <c r="MX139" s="45"/>
      <c r="MY139" s="45"/>
      <c r="MZ139" s="45"/>
      <c r="NA139" s="45"/>
      <c r="NB139" s="45"/>
      <c r="NC139" s="45"/>
      <c r="ND139" s="45"/>
      <c r="NE139" s="45"/>
      <c r="NF139" s="45"/>
      <c r="NG139" s="45"/>
      <c r="NH139" s="45"/>
      <c r="NI139" s="45"/>
      <c r="NJ139" s="45"/>
      <c r="NK139" s="45"/>
      <c r="NL139" s="45"/>
      <c r="NM139" s="45"/>
      <c r="NN139" s="45"/>
      <c r="NO139" s="45"/>
      <c r="NP139" s="45"/>
      <c r="NQ139" s="45"/>
      <c r="NR139" s="45"/>
      <c r="NS139" s="45"/>
      <c r="NT139" s="45"/>
      <c r="NU139" s="45"/>
      <c r="NV139" s="45"/>
      <c r="NW139" s="45"/>
      <c r="NX139" s="45"/>
      <c r="NY139" s="45"/>
      <c r="NZ139" s="45"/>
      <c r="OA139" s="45"/>
      <c r="OB139" s="45"/>
      <c r="OC139" s="45"/>
      <c r="OD139" s="45"/>
      <c r="OE139" s="45"/>
      <c r="OF139" s="45"/>
      <c r="OG139" s="45"/>
      <c r="OH139" s="45"/>
      <c r="OI139" s="45"/>
      <c r="OJ139" s="45"/>
      <c r="OK139" s="45"/>
      <c r="OL139" s="45"/>
      <c r="OM139" s="45"/>
      <c r="ON139" s="45"/>
      <c r="OO139" s="45"/>
      <c r="OP139" s="45"/>
      <c r="OQ139" s="45"/>
      <c r="OR139" s="45"/>
      <c r="OS139" s="45"/>
      <c r="OT139" s="45"/>
      <c r="OU139" s="45"/>
      <c r="OV139" s="45"/>
      <c r="OW139" s="45"/>
      <c r="OX139" s="45"/>
      <c r="OY139" s="45"/>
      <c r="OZ139" s="45"/>
      <c r="PA139" s="45"/>
      <c r="PB139" s="45"/>
      <c r="PC139" s="45"/>
      <c r="PD139" s="45"/>
      <c r="PE139" s="45"/>
      <c r="PF139" s="45"/>
      <c r="PG139" s="45"/>
      <c r="PH139" s="45"/>
      <c r="PI139" s="45"/>
      <c r="PJ139" s="45"/>
      <c r="PK139" s="45"/>
      <c r="PL139" s="45"/>
      <c r="PM139" s="45"/>
      <c r="PN139" s="45"/>
      <c r="PO139" s="45"/>
      <c r="PP139" s="45"/>
      <c r="PQ139" s="45"/>
      <c r="PR139" s="45"/>
      <c r="PS139" s="45"/>
      <c r="PT139" s="45"/>
      <c r="PU139" s="45"/>
      <c r="PV139" s="45"/>
      <c r="PW139" s="45"/>
      <c r="PX139" s="45"/>
      <c r="PY139" s="45"/>
      <c r="PZ139" s="45"/>
      <c r="QA139" s="45"/>
      <c r="QB139" s="45"/>
      <c r="QC139" s="45"/>
      <c r="QD139" s="45"/>
      <c r="QE139" s="45"/>
      <c r="QF139" s="45"/>
      <c r="QG139" s="45"/>
      <c r="QH139" s="45"/>
      <c r="QI139" s="45"/>
      <c r="QJ139" s="45"/>
      <c r="QK139" s="45"/>
      <c r="QL139" s="45"/>
      <c r="QM139" s="45"/>
      <c r="QN139" s="45"/>
      <c r="QO139" s="45"/>
      <c r="QP139" s="45"/>
      <c r="QQ139" s="45"/>
      <c r="QR139" s="45"/>
      <c r="QS139" s="45"/>
      <c r="QT139" s="45"/>
      <c r="QU139" s="45"/>
      <c r="QV139" s="45"/>
      <c r="QW139" s="45"/>
      <c r="QX139" s="45"/>
      <c r="QY139" s="45"/>
      <c r="QZ139" s="45"/>
      <c r="RA139" s="45"/>
      <c r="RB139" s="45"/>
      <c r="RC139" s="45"/>
      <c r="RD139" s="45"/>
      <c r="RE139" s="45"/>
      <c r="RF139" s="45"/>
      <c r="RG139" s="45"/>
      <c r="RH139" s="45"/>
      <c r="RI139" s="45"/>
      <c r="RJ139" s="45"/>
      <c r="RK139" s="45"/>
      <c r="RL139" s="45"/>
      <c r="RM139" s="45"/>
      <c r="RN139" s="45"/>
      <c r="RO139" s="45"/>
      <c r="RP139" s="45"/>
      <c r="RQ139" s="45"/>
      <c r="RR139" s="45"/>
      <c r="RS139" s="45"/>
      <c r="RT139" s="45"/>
      <c r="RU139" s="45"/>
      <c r="RV139" s="45"/>
      <c r="RW139" s="45"/>
      <c r="RX139" s="45"/>
      <c r="RY139" s="45"/>
      <c r="RZ139" s="45"/>
      <c r="SA139" s="45"/>
      <c r="SB139" s="45"/>
      <c r="SC139" s="45"/>
      <c r="SD139" s="45"/>
      <c r="SE139" s="45"/>
      <c r="SF139" s="45"/>
      <c r="SG139" s="45"/>
      <c r="SH139" s="45"/>
      <c r="SI139" s="45"/>
      <c r="SJ139" s="45"/>
      <c r="SK139" s="45"/>
      <c r="SL139" s="45"/>
      <c r="SM139" s="45"/>
      <c r="SN139" s="45"/>
      <c r="SO139" s="45"/>
      <c r="SP139" s="45"/>
      <c r="SQ139" s="45"/>
      <c r="SR139" s="45"/>
      <c r="SS139" s="45"/>
      <c r="ST139" s="45"/>
      <c r="SU139" s="45"/>
      <c r="SV139" s="45"/>
      <c r="SW139" s="45"/>
      <c r="SX139" s="45"/>
      <c r="SY139" s="45"/>
      <c r="SZ139" s="45"/>
      <c r="TA139" s="45"/>
      <c r="TB139" s="45"/>
      <c r="TC139" s="45"/>
      <c r="TD139" s="45"/>
      <c r="TE139" s="45"/>
      <c r="TF139" s="45"/>
      <c r="TG139" s="45"/>
      <c r="TH139" s="45"/>
      <c r="TI139" s="45"/>
      <c r="TJ139" s="45"/>
      <c r="TK139" s="45"/>
      <c r="TL139" s="45"/>
      <c r="TM139" s="45"/>
      <c r="TN139" s="45"/>
      <c r="TO139" s="45"/>
      <c r="TP139" s="45"/>
      <c r="TQ139" s="45"/>
      <c r="TR139" s="45"/>
      <c r="TS139" s="45"/>
      <c r="TT139" s="45"/>
      <c r="TU139" s="45"/>
      <c r="TV139" s="45"/>
      <c r="TW139" s="45"/>
      <c r="TX139" s="45"/>
      <c r="TY139" s="45"/>
      <c r="TZ139" s="45"/>
      <c r="UA139" s="45"/>
      <c r="UB139" s="45"/>
      <c r="UC139" s="45"/>
      <c r="UD139" s="45"/>
      <c r="UE139" s="45"/>
    </row>
    <row r="140" spans="1:551" x14ac:dyDescent="0.2">
      <c r="A140" t="s">
        <v>147</v>
      </c>
      <c r="B140" s="44">
        <v>21.29</v>
      </c>
      <c r="C140" s="44">
        <v>21.29</v>
      </c>
      <c r="D140" s="45">
        <v>1</v>
      </c>
      <c r="E140" s="45"/>
      <c r="F140" s="44"/>
      <c r="G140" s="45"/>
      <c r="H140" s="45"/>
      <c r="I140" s="45"/>
      <c r="J140" s="45"/>
      <c r="K140" s="45"/>
      <c r="L140" s="44">
        <f t="shared" si="38"/>
        <v>21.29</v>
      </c>
      <c r="M140" s="44">
        <f t="shared" si="29"/>
        <v>3.0444699999999996</v>
      </c>
      <c r="N140" s="44">
        <f t="shared" si="39"/>
        <v>24.33</v>
      </c>
      <c r="O140" s="45">
        <f t="shared" si="31"/>
        <v>24.33</v>
      </c>
      <c r="P140" s="45"/>
      <c r="Q140" s="44">
        <f t="shared" si="40"/>
        <v>2.7677</v>
      </c>
      <c r="R140" s="46">
        <f t="shared" si="37"/>
        <v>24.06</v>
      </c>
      <c r="S140" s="45">
        <f t="shared" si="33"/>
        <v>24.06</v>
      </c>
      <c r="T140" s="45"/>
      <c r="U140" s="45"/>
      <c r="V140" s="44"/>
      <c r="W140" s="44"/>
      <c r="X140" s="44"/>
      <c r="Y140" s="44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  <c r="IV140" s="45"/>
      <c r="IW140" s="45"/>
      <c r="IX140" s="45"/>
      <c r="IY140" s="45"/>
      <c r="IZ140" s="45"/>
      <c r="JA140" s="45"/>
      <c r="JB140" s="45"/>
      <c r="JC140" s="45"/>
      <c r="JD140" s="45"/>
      <c r="JE140" s="45"/>
      <c r="JF140" s="45"/>
      <c r="JG140" s="45"/>
      <c r="JH140" s="45"/>
      <c r="JI140" s="45"/>
      <c r="JJ140" s="45"/>
      <c r="JK140" s="45"/>
      <c r="JL140" s="45"/>
      <c r="JM140" s="45"/>
      <c r="JN140" s="45"/>
      <c r="JO140" s="45"/>
      <c r="JP140" s="45"/>
      <c r="JQ140" s="45"/>
      <c r="JR140" s="45"/>
      <c r="JS140" s="45"/>
      <c r="JT140" s="45"/>
      <c r="JU140" s="45"/>
      <c r="JV140" s="45"/>
      <c r="JW140" s="45"/>
      <c r="JX140" s="45"/>
      <c r="JY140" s="45"/>
      <c r="JZ140" s="45"/>
      <c r="KA140" s="45"/>
      <c r="KB140" s="45"/>
      <c r="KC140" s="45"/>
      <c r="KD140" s="45"/>
      <c r="KE140" s="45"/>
      <c r="KF140" s="45"/>
      <c r="KG140" s="45"/>
      <c r="KH140" s="45"/>
      <c r="KI140" s="45"/>
      <c r="KJ140" s="45"/>
      <c r="KK140" s="45"/>
      <c r="KL140" s="45"/>
      <c r="KM140" s="45"/>
      <c r="KN140" s="45"/>
      <c r="KO140" s="45"/>
      <c r="KP140" s="45"/>
      <c r="KQ140" s="45"/>
      <c r="KR140" s="45"/>
      <c r="KS140" s="45"/>
      <c r="KT140" s="45"/>
      <c r="KU140" s="45"/>
      <c r="KV140" s="45"/>
      <c r="KW140" s="45"/>
      <c r="KX140" s="45"/>
      <c r="KY140" s="45"/>
      <c r="KZ140" s="45"/>
      <c r="LA140" s="45"/>
      <c r="LB140" s="45"/>
      <c r="LC140" s="45"/>
      <c r="LD140" s="45"/>
      <c r="LE140" s="45"/>
      <c r="LF140" s="45"/>
      <c r="LG140" s="45"/>
      <c r="LH140" s="45"/>
      <c r="LI140" s="45"/>
      <c r="LJ140" s="45"/>
      <c r="LK140" s="45"/>
      <c r="LL140" s="45"/>
      <c r="LM140" s="45"/>
      <c r="LN140" s="45"/>
      <c r="LO140" s="45"/>
      <c r="LP140" s="45"/>
      <c r="LQ140" s="45"/>
      <c r="LR140" s="45"/>
      <c r="LS140" s="45"/>
      <c r="LT140" s="45"/>
      <c r="LU140" s="45"/>
      <c r="LV140" s="45"/>
      <c r="LW140" s="45"/>
      <c r="LX140" s="45"/>
      <c r="LY140" s="45"/>
      <c r="LZ140" s="45"/>
      <c r="MA140" s="45"/>
      <c r="MB140" s="45"/>
      <c r="MC140" s="45"/>
      <c r="MD140" s="45"/>
      <c r="ME140" s="45"/>
      <c r="MF140" s="45"/>
      <c r="MG140" s="45"/>
      <c r="MH140" s="45"/>
      <c r="MI140" s="45"/>
      <c r="MJ140" s="45"/>
      <c r="MK140" s="45"/>
      <c r="ML140" s="45"/>
      <c r="MM140" s="45"/>
      <c r="MN140" s="45"/>
      <c r="MO140" s="45"/>
      <c r="MP140" s="45"/>
      <c r="MQ140" s="45"/>
      <c r="MR140" s="45"/>
      <c r="MS140" s="45"/>
      <c r="MT140" s="45"/>
      <c r="MU140" s="45"/>
      <c r="MV140" s="45"/>
      <c r="MW140" s="45"/>
      <c r="MX140" s="45"/>
      <c r="MY140" s="45"/>
      <c r="MZ140" s="45"/>
      <c r="NA140" s="45"/>
      <c r="NB140" s="45"/>
      <c r="NC140" s="45"/>
      <c r="ND140" s="45"/>
      <c r="NE140" s="45"/>
      <c r="NF140" s="45"/>
      <c r="NG140" s="45"/>
      <c r="NH140" s="45"/>
      <c r="NI140" s="45"/>
      <c r="NJ140" s="45"/>
      <c r="NK140" s="45"/>
      <c r="NL140" s="45"/>
      <c r="NM140" s="45"/>
      <c r="NN140" s="45"/>
      <c r="NO140" s="45"/>
      <c r="NP140" s="45"/>
      <c r="NQ140" s="45"/>
      <c r="NR140" s="45"/>
      <c r="NS140" s="45"/>
      <c r="NT140" s="45"/>
      <c r="NU140" s="45"/>
      <c r="NV140" s="45"/>
      <c r="NW140" s="45"/>
      <c r="NX140" s="45"/>
      <c r="NY140" s="45"/>
      <c r="NZ140" s="45"/>
      <c r="OA140" s="45"/>
      <c r="OB140" s="45"/>
      <c r="OC140" s="45"/>
      <c r="OD140" s="45"/>
      <c r="OE140" s="45"/>
      <c r="OF140" s="45"/>
      <c r="OG140" s="45"/>
      <c r="OH140" s="45"/>
      <c r="OI140" s="45"/>
      <c r="OJ140" s="45"/>
      <c r="OK140" s="45"/>
      <c r="OL140" s="45"/>
      <c r="OM140" s="45"/>
      <c r="ON140" s="45"/>
      <c r="OO140" s="45"/>
      <c r="OP140" s="45"/>
      <c r="OQ140" s="45"/>
      <c r="OR140" s="45"/>
      <c r="OS140" s="45"/>
      <c r="OT140" s="45"/>
      <c r="OU140" s="45"/>
      <c r="OV140" s="45"/>
      <c r="OW140" s="45"/>
      <c r="OX140" s="45"/>
      <c r="OY140" s="45"/>
      <c r="OZ140" s="45"/>
      <c r="PA140" s="45"/>
      <c r="PB140" s="45"/>
      <c r="PC140" s="45"/>
      <c r="PD140" s="45"/>
      <c r="PE140" s="45"/>
      <c r="PF140" s="45"/>
      <c r="PG140" s="45"/>
      <c r="PH140" s="45"/>
      <c r="PI140" s="45"/>
      <c r="PJ140" s="45"/>
      <c r="PK140" s="45"/>
      <c r="PL140" s="45"/>
      <c r="PM140" s="45"/>
      <c r="PN140" s="45"/>
      <c r="PO140" s="45"/>
      <c r="PP140" s="45"/>
      <c r="PQ140" s="45"/>
      <c r="PR140" s="45"/>
      <c r="PS140" s="45"/>
      <c r="PT140" s="45"/>
      <c r="PU140" s="45"/>
      <c r="PV140" s="45"/>
      <c r="PW140" s="45"/>
      <c r="PX140" s="45"/>
      <c r="PY140" s="45"/>
      <c r="PZ140" s="45"/>
      <c r="QA140" s="45"/>
      <c r="QB140" s="45"/>
      <c r="QC140" s="45"/>
      <c r="QD140" s="45"/>
      <c r="QE140" s="45"/>
      <c r="QF140" s="45"/>
      <c r="QG140" s="45"/>
      <c r="QH140" s="45"/>
      <c r="QI140" s="45"/>
      <c r="QJ140" s="45"/>
      <c r="QK140" s="45"/>
      <c r="QL140" s="45"/>
      <c r="QM140" s="45"/>
      <c r="QN140" s="45"/>
      <c r="QO140" s="45"/>
      <c r="QP140" s="45"/>
      <c r="QQ140" s="45"/>
      <c r="QR140" s="45"/>
      <c r="QS140" s="45"/>
      <c r="QT140" s="45"/>
      <c r="QU140" s="45"/>
      <c r="QV140" s="45"/>
      <c r="QW140" s="45"/>
      <c r="QX140" s="45"/>
      <c r="QY140" s="45"/>
      <c r="QZ140" s="45"/>
      <c r="RA140" s="45"/>
      <c r="RB140" s="45"/>
      <c r="RC140" s="45"/>
      <c r="RD140" s="45"/>
      <c r="RE140" s="45"/>
      <c r="RF140" s="45"/>
      <c r="RG140" s="45"/>
      <c r="RH140" s="45"/>
      <c r="RI140" s="45"/>
      <c r="RJ140" s="45"/>
      <c r="RK140" s="45"/>
      <c r="RL140" s="45"/>
      <c r="RM140" s="45"/>
      <c r="RN140" s="45"/>
      <c r="RO140" s="45"/>
      <c r="RP140" s="45"/>
      <c r="RQ140" s="45"/>
      <c r="RR140" s="45"/>
      <c r="RS140" s="45"/>
      <c r="RT140" s="45"/>
      <c r="RU140" s="45"/>
      <c r="RV140" s="45"/>
      <c r="RW140" s="45"/>
      <c r="RX140" s="45"/>
      <c r="RY140" s="45"/>
      <c r="RZ140" s="45"/>
      <c r="SA140" s="45"/>
      <c r="SB140" s="45"/>
      <c r="SC140" s="45"/>
      <c r="SD140" s="45"/>
      <c r="SE140" s="45"/>
      <c r="SF140" s="45"/>
      <c r="SG140" s="45"/>
      <c r="SH140" s="45"/>
      <c r="SI140" s="45"/>
      <c r="SJ140" s="45"/>
      <c r="SK140" s="45"/>
      <c r="SL140" s="45"/>
      <c r="SM140" s="45"/>
      <c r="SN140" s="45"/>
      <c r="SO140" s="45"/>
      <c r="SP140" s="45"/>
      <c r="SQ140" s="45"/>
      <c r="SR140" s="45"/>
      <c r="SS140" s="45"/>
      <c r="ST140" s="45"/>
      <c r="SU140" s="45"/>
      <c r="SV140" s="45"/>
      <c r="SW140" s="45"/>
      <c r="SX140" s="45"/>
      <c r="SY140" s="45"/>
      <c r="SZ140" s="45"/>
      <c r="TA140" s="45"/>
      <c r="TB140" s="45"/>
      <c r="TC140" s="45"/>
      <c r="TD140" s="45"/>
      <c r="TE140" s="45"/>
      <c r="TF140" s="45"/>
      <c r="TG140" s="45"/>
      <c r="TH140" s="45"/>
      <c r="TI140" s="45"/>
      <c r="TJ140" s="45"/>
      <c r="TK140" s="45"/>
      <c r="TL140" s="45"/>
      <c r="TM140" s="45"/>
      <c r="TN140" s="45"/>
      <c r="TO140" s="45"/>
      <c r="TP140" s="45"/>
      <c r="TQ140" s="45"/>
      <c r="TR140" s="45"/>
      <c r="TS140" s="45"/>
      <c r="TT140" s="45"/>
      <c r="TU140" s="45"/>
      <c r="TV140" s="45"/>
      <c r="TW140" s="45"/>
      <c r="TX140" s="45"/>
      <c r="TY140" s="45"/>
      <c r="TZ140" s="45"/>
      <c r="UA140" s="45"/>
      <c r="UB140" s="45"/>
      <c r="UC140" s="45"/>
      <c r="UD140" s="45"/>
      <c r="UE140" s="45"/>
    </row>
    <row r="141" spans="1:551" x14ac:dyDescent="0.2">
      <c r="A141" t="s">
        <v>148</v>
      </c>
      <c r="B141" s="44">
        <v>91.23</v>
      </c>
      <c r="C141" s="44">
        <v>2453.2400000000002</v>
      </c>
      <c r="D141" s="45">
        <v>26.890715773320181</v>
      </c>
      <c r="E141" s="45"/>
      <c r="F141" s="44"/>
      <c r="G141" s="45"/>
      <c r="H141" s="45"/>
      <c r="I141" s="45"/>
      <c r="J141" s="45"/>
      <c r="K141" s="45"/>
      <c r="L141" s="44">
        <f t="shared" si="38"/>
        <v>91.23</v>
      </c>
      <c r="M141" s="44">
        <f t="shared" si="29"/>
        <v>13.04589</v>
      </c>
      <c r="N141" s="44">
        <f t="shared" si="39"/>
        <v>104.28</v>
      </c>
      <c r="O141" s="45">
        <f t="shared" si="31"/>
        <v>2804.1638408418285</v>
      </c>
      <c r="P141" s="45"/>
      <c r="Q141" s="44">
        <f t="shared" si="40"/>
        <v>11.859900000000001</v>
      </c>
      <c r="R141" s="46">
        <f t="shared" si="37"/>
        <v>103.09</v>
      </c>
      <c r="S141" s="45">
        <f t="shared" si="33"/>
        <v>2772.1638890715776</v>
      </c>
      <c r="T141" s="45"/>
      <c r="U141" s="45"/>
      <c r="V141" s="44"/>
      <c r="W141" s="44"/>
      <c r="X141" s="44"/>
      <c r="Y141" s="44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  <c r="IV141" s="45"/>
      <c r="IW141" s="45"/>
      <c r="IX141" s="45"/>
      <c r="IY141" s="45"/>
      <c r="IZ141" s="45"/>
      <c r="JA141" s="45"/>
      <c r="JB141" s="45"/>
      <c r="JC141" s="45"/>
      <c r="JD141" s="45"/>
      <c r="JE141" s="45"/>
      <c r="JF141" s="45"/>
      <c r="JG141" s="45"/>
      <c r="JH141" s="45"/>
      <c r="JI141" s="45"/>
      <c r="JJ141" s="45"/>
      <c r="JK141" s="45"/>
      <c r="JL141" s="45"/>
      <c r="JM141" s="45"/>
      <c r="JN141" s="45"/>
      <c r="JO141" s="45"/>
      <c r="JP141" s="45"/>
      <c r="JQ141" s="45"/>
      <c r="JR141" s="45"/>
      <c r="JS141" s="45"/>
      <c r="JT141" s="45"/>
      <c r="JU141" s="45"/>
      <c r="JV141" s="45"/>
      <c r="JW141" s="45"/>
      <c r="JX141" s="45"/>
      <c r="JY141" s="45"/>
      <c r="JZ141" s="45"/>
      <c r="KA141" s="45"/>
      <c r="KB141" s="45"/>
      <c r="KC141" s="45"/>
      <c r="KD141" s="45"/>
      <c r="KE141" s="45"/>
      <c r="KF141" s="45"/>
      <c r="KG141" s="45"/>
      <c r="KH141" s="45"/>
      <c r="KI141" s="45"/>
      <c r="KJ141" s="45"/>
      <c r="KK141" s="45"/>
      <c r="KL141" s="45"/>
      <c r="KM141" s="45"/>
      <c r="KN141" s="45"/>
      <c r="KO141" s="45"/>
      <c r="KP141" s="45"/>
      <c r="KQ141" s="45"/>
      <c r="KR141" s="45"/>
      <c r="KS141" s="45"/>
      <c r="KT141" s="45"/>
      <c r="KU141" s="45"/>
      <c r="KV141" s="45"/>
      <c r="KW141" s="45"/>
      <c r="KX141" s="45"/>
      <c r="KY141" s="45"/>
      <c r="KZ141" s="45"/>
      <c r="LA141" s="45"/>
      <c r="LB141" s="45"/>
      <c r="LC141" s="45"/>
      <c r="LD141" s="45"/>
      <c r="LE141" s="45"/>
      <c r="LF141" s="45"/>
      <c r="LG141" s="45"/>
      <c r="LH141" s="45"/>
      <c r="LI141" s="45"/>
      <c r="LJ141" s="45"/>
      <c r="LK141" s="45"/>
      <c r="LL141" s="45"/>
      <c r="LM141" s="45"/>
      <c r="LN141" s="45"/>
      <c r="LO141" s="45"/>
      <c r="LP141" s="45"/>
      <c r="LQ141" s="45"/>
      <c r="LR141" s="45"/>
      <c r="LS141" s="45"/>
      <c r="LT141" s="45"/>
      <c r="LU141" s="45"/>
      <c r="LV141" s="45"/>
      <c r="LW141" s="45"/>
      <c r="LX141" s="45"/>
      <c r="LY141" s="45"/>
      <c r="LZ141" s="45"/>
      <c r="MA141" s="45"/>
      <c r="MB141" s="45"/>
      <c r="MC141" s="45"/>
      <c r="MD141" s="45"/>
      <c r="ME141" s="45"/>
      <c r="MF141" s="45"/>
      <c r="MG141" s="45"/>
      <c r="MH141" s="45"/>
      <c r="MI141" s="45"/>
      <c r="MJ141" s="45"/>
      <c r="MK141" s="45"/>
      <c r="ML141" s="45"/>
      <c r="MM141" s="45"/>
      <c r="MN141" s="45"/>
      <c r="MO141" s="45"/>
      <c r="MP141" s="45"/>
      <c r="MQ141" s="45"/>
      <c r="MR141" s="45"/>
      <c r="MS141" s="45"/>
      <c r="MT141" s="45"/>
      <c r="MU141" s="45"/>
      <c r="MV141" s="45"/>
      <c r="MW141" s="45"/>
      <c r="MX141" s="45"/>
      <c r="MY141" s="45"/>
      <c r="MZ141" s="45"/>
      <c r="NA141" s="45"/>
      <c r="NB141" s="45"/>
      <c r="NC141" s="45"/>
      <c r="ND141" s="45"/>
      <c r="NE141" s="45"/>
      <c r="NF141" s="45"/>
      <c r="NG141" s="45"/>
      <c r="NH141" s="45"/>
      <c r="NI141" s="45"/>
      <c r="NJ141" s="45"/>
      <c r="NK141" s="45"/>
      <c r="NL141" s="45"/>
      <c r="NM141" s="45"/>
      <c r="NN141" s="45"/>
      <c r="NO141" s="45"/>
      <c r="NP141" s="45"/>
      <c r="NQ141" s="45"/>
      <c r="NR141" s="45"/>
      <c r="NS141" s="45"/>
      <c r="NT141" s="45"/>
      <c r="NU141" s="45"/>
      <c r="NV141" s="45"/>
      <c r="NW141" s="45"/>
      <c r="NX141" s="45"/>
      <c r="NY141" s="45"/>
      <c r="NZ141" s="45"/>
      <c r="OA141" s="45"/>
      <c r="OB141" s="45"/>
      <c r="OC141" s="45"/>
      <c r="OD141" s="45"/>
      <c r="OE141" s="45"/>
      <c r="OF141" s="45"/>
      <c r="OG141" s="45"/>
      <c r="OH141" s="45"/>
      <c r="OI141" s="45"/>
      <c r="OJ141" s="45"/>
      <c r="OK141" s="45"/>
      <c r="OL141" s="45"/>
      <c r="OM141" s="45"/>
      <c r="ON141" s="45"/>
      <c r="OO141" s="45"/>
      <c r="OP141" s="45"/>
      <c r="OQ141" s="45"/>
      <c r="OR141" s="45"/>
      <c r="OS141" s="45"/>
      <c r="OT141" s="45"/>
      <c r="OU141" s="45"/>
      <c r="OV141" s="45"/>
      <c r="OW141" s="45"/>
      <c r="OX141" s="45"/>
      <c r="OY141" s="45"/>
      <c r="OZ141" s="45"/>
      <c r="PA141" s="45"/>
      <c r="PB141" s="45"/>
      <c r="PC141" s="45"/>
      <c r="PD141" s="45"/>
      <c r="PE141" s="45"/>
      <c r="PF141" s="45"/>
      <c r="PG141" s="45"/>
      <c r="PH141" s="45"/>
      <c r="PI141" s="45"/>
      <c r="PJ141" s="45"/>
      <c r="PK141" s="45"/>
      <c r="PL141" s="45"/>
      <c r="PM141" s="45"/>
      <c r="PN141" s="45"/>
      <c r="PO141" s="45"/>
      <c r="PP141" s="45"/>
      <c r="PQ141" s="45"/>
      <c r="PR141" s="45"/>
      <c r="PS141" s="45"/>
      <c r="PT141" s="45"/>
      <c r="PU141" s="45"/>
      <c r="PV141" s="45"/>
      <c r="PW141" s="45"/>
      <c r="PX141" s="45"/>
      <c r="PY141" s="45"/>
      <c r="PZ141" s="45"/>
      <c r="QA141" s="45"/>
      <c r="QB141" s="45"/>
      <c r="QC141" s="45"/>
      <c r="QD141" s="45"/>
      <c r="QE141" s="45"/>
      <c r="QF141" s="45"/>
      <c r="QG141" s="45"/>
      <c r="QH141" s="45"/>
      <c r="QI141" s="45"/>
      <c r="QJ141" s="45"/>
      <c r="QK141" s="45"/>
      <c r="QL141" s="45"/>
      <c r="QM141" s="45"/>
      <c r="QN141" s="45"/>
      <c r="QO141" s="45"/>
      <c r="QP141" s="45"/>
      <c r="QQ141" s="45"/>
      <c r="QR141" s="45"/>
      <c r="QS141" s="45"/>
      <c r="QT141" s="45"/>
      <c r="QU141" s="45"/>
      <c r="QV141" s="45"/>
      <c r="QW141" s="45"/>
      <c r="QX141" s="45"/>
      <c r="QY141" s="45"/>
      <c r="QZ141" s="45"/>
      <c r="RA141" s="45"/>
      <c r="RB141" s="45"/>
      <c r="RC141" s="45"/>
      <c r="RD141" s="45"/>
      <c r="RE141" s="45"/>
      <c r="RF141" s="45"/>
      <c r="RG141" s="45"/>
      <c r="RH141" s="45"/>
      <c r="RI141" s="45"/>
      <c r="RJ141" s="45"/>
      <c r="RK141" s="45"/>
      <c r="RL141" s="45"/>
      <c r="RM141" s="45"/>
      <c r="RN141" s="45"/>
      <c r="RO141" s="45"/>
      <c r="RP141" s="45"/>
      <c r="RQ141" s="45"/>
      <c r="RR141" s="45"/>
      <c r="RS141" s="45"/>
      <c r="RT141" s="45"/>
      <c r="RU141" s="45"/>
      <c r="RV141" s="45"/>
      <c r="RW141" s="45"/>
      <c r="RX141" s="45"/>
      <c r="RY141" s="45"/>
      <c r="RZ141" s="45"/>
      <c r="SA141" s="45"/>
      <c r="SB141" s="45"/>
      <c r="SC141" s="45"/>
      <c r="SD141" s="45"/>
      <c r="SE141" s="45"/>
      <c r="SF141" s="45"/>
      <c r="SG141" s="45"/>
      <c r="SH141" s="45"/>
      <c r="SI141" s="45"/>
      <c r="SJ141" s="45"/>
      <c r="SK141" s="45"/>
      <c r="SL141" s="45"/>
      <c r="SM141" s="45"/>
      <c r="SN141" s="45"/>
      <c r="SO141" s="45"/>
      <c r="SP141" s="45"/>
      <c r="SQ141" s="45"/>
      <c r="SR141" s="45"/>
      <c r="SS141" s="45"/>
      <c r="ST141" s="45"/>
      <c r="SU141" s="45"/>
      <c r="SV141" s="45"/>
      <c r="SW141" s="45"/>
      <c r="SX141" s="45"/>
      <c r="SY141" s="45"/>
      <c r="SZ141" s="45"/>
      <c r="TA141" s="45"/>
      <c r="TB141" s="45"/>
      <c r="TC141" s="45"/>
      <c r="TD141" s="45"/>
      <c r="TE141" s="45"/>
      <c r="TF141" s="45"/>
      <c r="TG141" s="45"/>
      <c r="TH141" s="45"/>
      <c r="TI141" s="45"/>
      <c r="TJ141" s="45"/>
      <c r="TK141" s="45"/>
      <c r="TL141" s="45"/>
      <c r="TM141" s="45"/>
      <c r="TN141" s="45"/>
      <c r="TO141" s="45"/>
      <c r="TP141" s="45"/>
      <c r="TQ141" s="45"/>
      <c r="TR141" s="45"/>
      <c r="TS141" s="45"/>
      <c r="TT141" s="45"/>
      <c r="TU141" s="45"/>
      <c r="TV141" s="45"/>
      <c r="TW141" s="45"/>
      <c r="TX141" s="45"/>
      <c r="TY141" s="45"/>
      <c r="TZ141" s="45"/>
      <c r="UA141" s="45"/>
      <c r="UB141" s="45"/>
      <c r="UC141" s="45"/>
      <c r="UD141" s="45"/>
      <c r="UE141" s="45"/>
    </row>
    <row r="142" spans="1:551" x14ac:dyDescent="0.2">
      <c r="A142" t="s">
        <v>149</v>
      </c>
      <c r="B142" s="44">
        <v>32</v>
      </c>
      <c r="C142" s="44">
        <v>35.340000000000003</v>
      </c>
      <c r="D142" s="45">
        <v>1.1043750000000001</v>
      </c>
      <c r="E142" s="45"/>
      <c r="F142" s="44"/>
      <c r="G142" s="45"/>
      <c r="H142" s="45"/>
      <c r="I142" s="45"/>
      <c r="J142" s="45"/>
      <c r="K142" s="45"/>
      <c r="L142" s="44">
        <f t="shared" si="38"/>
        <v>32</v>
      </c>
      <c r="M142" s="44">
        <f t="shared" si="29"/>
        <v>4.5759999999999996</v>
      </c>
      <c r="N142" s="44">
        <f t="shared" si="39"/>
        <v>36.58</v>
      </c>
      <c r="O142" s="45">
        <f t="shared" si="31"/>
        <v>40.398037500000001</v>
      </c>
      <c r="P142" s="45"/>
      <c r="Q142" s="44">
        <f t="shared" si="40"/>
        <v>4.16</v>
      </c>
      <c r="R142" s="46">
        <f t="shared" si="37"/>
        <v>36.159999999999997</v>
      </c>
      <c r="S142" s="45">
        <f t="shared" si="33"/>
        <v>39.934199999999997</v>
      </c>
      <c r="T142" s="45"/>
      <c r="U142" s="45"/>
      <c r="V142" s="44"/>
      <c r="W142" s="44"/>
      <c r="X142" s="44"/>
      <c r="Y142" s="44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  <c r="IR142" s="45"/>
      <c r="IS142" s="45"/>
      <c r="IT142" s="45"/>
      <c r="IU142" s="45"/>
      <c r="IV142" s="45"/>
      <c r="IW142" s="45"/>
      <c r="IX142" s="45"/>
      <c r="IY142" s="45"/>
      <c r="IZ142" s="45"/>
      <c r="JA142" s="45"/>
      <c r="JB142" s="45"/>
      <c r="JC142" s="45"/>
      <c r="JD142" s="45"/>
      <c r="JE142" s="45"/>
      <c r="JF142" s="45"/>
      <c r="JG142" s="45"/>
      <c r="JH142" s="45"/>
      <c r="JI142" s="45"/>
      <c r="JJ142" s="45"/>
      <c r="JK142" s="45"/>
      <c r="JL142" s="45"/>
      <c r="JM142" s="45"/>
      <c r="JN142" s="45"/>
      <c r="JO142" s="45"/>
      <c r="JP142" s="45"/>
      <c r="JQ142" s="45"/>
      <c r="JR142" s="45"/>
      <c r="JS142" s="45"/>
      <c r="JT142" s="45"/>
      <c r="JU142" s="45"/>
      <c r="JV142" s="45"/>
      <c r="JW142" s="45"/>
      <c r="JX142" s="45"/>
      <c r="JY142" s="45"/>
      <c r="JZ142" s="45"/>
      <c r="KA142" s="45"/>
      <c r="KB142" s="45"/>
      <c r="KC142" s="45"/>
      <c r="KD142" s="45"/>
      <c r="KE142" s="45"/>
      <c r="KF142" s="45"/>
      <c r="KG142" s="45"/>
      <c r="KH142" s="45"/>
      <c r="KI142" s="45"/>
      <c r="KJ142" s="45"/>
      <c r="KK142" s="45"/>
      <c r="KL142" s="45"/>
      <c r="KM142" s="45"/>
      <c r="KN142" s="45"/>
      <c r="KO142" s="45"/>
      <c r="KP142" s="45"/>
      <c r="KQ142" s="45"/>
      <c r="KR142" s="45"/>
      <c r="KS142" s="45"/>
      <c r="KT142" s="45"/>
      <c r="KU142" s="45"/>
      <c r="KV142" s="45"/>
      <c r="KW142" s="45"/>
      <c r="KX142" s="45"/>
      <c r="KY142" s="45"/>
      <c r="KZ142" s="45"/>
      <c r="LA142" s="45"/>
      <c r="LB142" s="45"/>
      <c r="LC142" s="45"/>
      <c r="LD142" s="45"/>
      <c r="LE142" s="45"/>
      <c r="LF142" s="45"/>
      <c r="LG142" s="45"/>
      <c r="LH142" s="45"/>
      <c r="LI142" s="45"/>
      <c r="LJ142" s="45"/>
      <c r="LK142" s="45"/>
      <c r="LL142" s="45"/>
      <c r="LM142" s="45"/>
      <c r="LN142" s="45"/>
      <c r="LO142" s="45"/>
      <c r="LP142" s="45"/>
      <c r="LQ142" s="45"/>
      <c r="LR142" s="45"/>
      <c r="LS142" s="45"/>
      <c r="LT142" s="45"/>
      <c r="LU142" s="45"/>
      <c r="LV142" s="45"/>
      <c r="LW142" s="45"/>
      <c r="LX142" s="45"/>
      <c r="LY142" s="45"/>
      <c r="LZ142" s="45"/>
      <c r="MA142" s="45"/>
      <c r="MB142" s="45"/>
      <c r="MC142" s="45"/>
      <c r="MD142" s="45"/>
      <c r="ME142" s="45"/>
      <c r="MF142" s="45"/>
      <c r="MG142" s="45"/>
      <c r="MH142" s="45"/>
      <c r="MI142" s="45"/>
      <c r="MJ142" s="45"/>
      <c r="MK142" s="45"/>
      <c r="ML142" s="45"/>
      <c r="MM142" s="45"/>
      <c r="MN142" s="45"/>
      <c r="MO142" s="45"/>
      <c r="MP142" s="45"/>
      <c r="MQ142" s="45"/>
      <c r="MR142" s="45"/>
      <c r="MS142" s="45"/>
      <c r="MT142" s="45"/>
      <c r="MU142" s="45"/>
      <c r="MV142" s="45"/>
      <c r="MW142" s="45"/>
      <c r="MX142" s="45"/>
      <c r="MY142" s="45"/>
      <c r="MZ142" s="45"/>
      <c r="NA142" s="45"/>
      <c r="NB142" s="45"/>
      <c r="NC142" s="45"/>
      <c r="ND142" s="45"/>
      <c r="NE142" s="45"/>
      <c r="NF142" s="45"/>
      <c r="NG142" s="45"/>
      <c r="NH142" s="45"/>
      <c r="NI142" s="45"/>
      <c r="NJ142" s="45"/>
      <c r="NK142" s="45"/>
      <c r="NL142" s="45"/>
      <c r="NM142" s="45"/>
      <c r="NN142" s="45"/>
      <c r="NO142" s="45"/>
      <c r="NP142" s="45"/>
      <c r="NQ142" s="45"/>
      <c r="NR142" s="45"/>
      <c r="NS142" s="45"/>
      <c r="NT142" s="45"/>
      <c r="NU142" s="45"/>
      <c r="NV142" s="45"/>
      <c r="NW142" s="45"/>
      <c r="NX142" s="45"/>
      <c r="NY142" s="45"/>
      <c r="NZ142" s="45"/>
      <c r="OA142" s="45"/>
      <c r="OB142" s="45"/>
      <c r="OC142" s="45"/>
      <c r="OD142" s="45"/>
      <c r="OE142" s="45"/>
      <c r="OF142" s="45"/>
      <c r="OG142" s="45"/>
      <c r="OH142" s="45"/>
      <c r="OI142" s="45"/>
      <c r="OJ142" s="45"/>
      <c r="OK142" s="45"/>
      <c r="OL142" s="45"/>
      <c r="OM142" s="45"/>
      <c r="ON142" s="45"/>
      <c r="OO142" s="45"/>
      <c r="OP142" s="45"/>
      <c r="OQ142" s="45"/>
      <c r="OR142" s="45"/>
      <c r="OS142" s="45"/>
      <c r="OT142" s="45"/>
      <c r="OU142" s="45"/>
      <c r="OV142" s="45"/>
      <c r="OW142" s="45"/>
      <c r="OX142" s="45"/>
      <c r="OY142" s="45"/>
      <c r="OZ142" s="45"/>
      <c r="PA142" s="45"/>
      <c r="PB142" s="45"/>
      <c r="PC142" s="45"/>
      <c r="PD142" s="45"/>
      <c r="PE142" s="45"/>
      <c r="PF142" s="45"/>
      <c r="PG142" s="45"/>
      <c r="PH142" s="45"/>
      <c r="PI142" s="45"/>
      <c r="PJ142" s="45"/>
      <c r="PK142" s="45"/>
      <c r="PL142" s="45"/>
      <c r="PM142" s="45"/>
      <c r="PN142" s="45"/>
      <c r="PO142" s="45"/>
      <c r="PP142" s="45"/>
      <c r="PQ142" s="45"/>
      <c r="PR142" s="45"/>
      <c r="PS142" s="45"/>
      <c r="PT142" s="45"/>
      <c r="PU142" s="45"/>
      <c r="PV142" s="45"/>
      <c r="PW142" s="45"/>
      <c r="PX142" s="45"/>
      <c r="PY142" s="45"/>
      <c r="PZ142" s="45"/>
      <c r="QA142" s="45"/>
      <c r="QB142" s="45"/>
      <c r="QC142" s="45"/>
      <c r="QD142" s="45"/>
      <c r="QE142" s="45"/>
      <c r="QF142" s="45"/>
      <c r="QG142" s="45"/>
      <c r="QH142" s="45"/>
      <c r="QI142" s="45"/>
      <c r="QJ142" s="45"/>
      <c r="QK142" s="45"/>
      <c r="QL142" s="45"/>
      <c r="QM142" s="45"/>
      <c r="QN142" s="45"/>
      <c r="QO142" s="45"/>
      <c r="QP142" s="45"/>
      <c r="QQ142" s="45"/>
      <c r="QR142" s="45"/>
      <c r="QS142" s="45"/>
      <c r="QT142" s="45"/>
      <c r="QU142" s="45"/>
      <c r="QV142" s="45"/>
      <c r="QW142" s="45"/>
      <c r="QX142" s="45"/>
      <c r="QY142" s="45"/>
      <c r="QZ142" s="45"/>
      <c r="RA142" s="45"/>
      <c r="RB142" s="45"/>
      <c r="RC142" s="45"/>
      <c r="RD142" s="45"/>
      <c r="RE142" s="45"/>
      <c r="RF142" s="45"/>
      <c r="RG142" s="45"/>
      <c r="RH142" s="45"/>
      <c r="RI142" s="45"/>
      <c r="RJ142" s="45"/>
      <c r="RK142" s="45"/>
      <c r="RL142" s="45"/>
      <c r="RM142" s="45"/>
      <c r="RN142" s="45"/>
      <c r="RO142" s="45"/>
      <c r="RP142" s="45"/>
      <c r="RQ142" s="45"/>
      <c r="RR142" s="45"/>
      <c r="RS142" s="45"/>
      <c r="RT142" s="45"/>
      <c r="RU142" s="45"/>
      <c r="RV142" s="45"/>
      <c r="RW142" s="45"/>
      <c r="RX142" s="45"/>
      <c r="RY142" s="45"/>
      <c r="RZ142" s="45"/>
      <c r="SA142" s="45"/>
      <c r="SB142" s="45"/>
      <c r="SC142" s="45"/>
      <c r="SD142" s="45"/>
      <c r="SE142" s="45"/>
      <c r="SF142" s="45"/>
      <c r="SG142" s="45"/>
      <c r="SH142" s="45"/>
      <c r="SI142" s="45"/>
      <c r="SJ142" s="45"/>
      <c r="SK142" s="45"/>
      <c r="SL142" s="45"/>
      <c r="SM142" s="45"/>
      <c r="SN142" s="45"/>
      <c r="SO142" s="45"/>
      <c r="SP142" s="45"/>
      <c r="SQ142" s="45"/>
      <c r="SR142" s="45"/>
      <c r="SS142" s="45"/>
      <c r="ST142" s="45"/>
      <c r="SU142" s="45"/>
      <c r="SV142" s="45"/>
      <c r="SW142" s="45"/>
      <c r="SX142" s="45"/>
      <c r="SY142" s="45"/>
      <c r="SZ142" s="45"/>
      <c r="TA142" s="45"/>
      <c r="TB142" s="45"/>
      <c r="TC142" s="45"/>
      <c r="TD142" s="45"/>
      <c r="TE142" s="45"/>
      <c r="TF142" s="45"/>
      <c r="TG142" s="45"/>
      <c r="TH142" s="45"/>
      <c r="TI142" s="45"/>
      <c r="TJ142" s="45"/>
      <c r="TK142" s="45"/>
      <c r="TL142" s="45"/>
      <c r="TM142" s="45"/>
      <c r="TN142" s="45"/>
      <c r="TO142" s="45"/>
      <c r="TP142" s="45"/>
      <c r="TQ142" s="45"/>
      <c r="TR142" s="45"/>
      <c r="TS142" s="45"/>
      <c r="TT142" s="45"/>
      <c r="TU142" s="45"/>
      <c r="TV142" s="45"/>
      <c r="TW142" s="45"/>
      <c r="TX142" s="45"/>
      <c r="TY142" s="45"/>
      <c r="TZ142" s="45"/>
      <c r="UA142" s="45"/>
      <c r="UB142" s="45"/>
      <c r="UC142" s="45"/>
      <c r="UD142" s="45"/>
      <c r="UE142" s="45"/>
    </row>
    <row r="143" spans="1:551" x14ac:dyDescent="0.2">
      <c r="A143" t="s">
        <v>150</v>
      </c>
      <c r="B143" s="44">
        <v>32</v>
      </c>
      <c r="C143" s="44">
        <v>2174.6</v>
      </c>
      <c r="D143" s="45">
        <v>67.956249999999997</v>
      </c>
      <c r="E143" s="45"/>
      <c r="F143" s="44"/>
      <c r="G143" s="45"/>
      <c r="H143" s="45"/>
      <c r="I143" s="45"/>
      <c r="J143" s="45"/>
      <c r="K143" s="45"/>
      <c r="L143" s="44">
        <f t="shared" si="38"/>
        <v>32</v>
      </c>
      <c r="M143" s="44">
        <f t="shared" si="29"/>
        <v>4.5759999999999996</v>
      </c>
      <c r="N143" s="44">
        <f t="shared" si="39"/>
        <v>36.58</v>
      </c>
      <c r="O143" s="45">
        <f t="shared" si="31"/>
        <v>2485.8396249999996</v>
      </c>
      <c r="P143" s="45"/>
      <c r="Q143" s="44">
        <f t="shared" si="40"/>
        <v>4.16</v>
      </c>
      <c r="R143" s="46">
        <f t="shared" si="37"/>
        <v>36.159999999999997</v>
      </c>
      <c r="S143" s="45">
        <f t="shared" si="33"/>
        <v>2457.2979999999998</v>
      </c>
      <c r="T143" s="45"/>
      <c r="U143" s="45"/>
      <c r="V143" s="44"/>
      <c r="W143" s="44"/>
      <c r="X143" s="44"/>
      <c r="Y143" s="44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  <c r="IV143" s="45"/>
      <c r="IW143" s="45"/>
      <c r="IX143" s="45"/>
      <c r="IY143" s="45"/>
      <c r="IZ143" s="45"/>
      <c r="JA143" s="45"/>
      <c r="JB143" s="45"/>
      <c r="JC143" s="45"/>
      <c r="JD143" s="45"/>
      <c r="JE143" s="45"/>
      <c r="JF143" s="45"/>
      <c r="JG143" s="45"/>
      <c r="JH143" s="45"/>
      <c r="JI143" s="45"/>
      <c r="JJ143" s="45"/>
      <c r="JK143" s="45"/>
      <c r="JL143" s="45"/>
      <c r="JM143" s="45"/>
      <c r="JN143" s="45"/>
      <c r="JO143" s="45"/>
      <c r="JP143" s="45"/>
      <c r="JQ143" s="45"/>
      <c r="JR143" s="45"/>
      <c r="JS143" s="45"/>
      <c r="JT143" s="45"/>
      <c r="JU143" s="45"/>
      <c r="JV143" s="45"/>
      <c r="JW143" s="45"/>
      <c r="JX143" s="45"/>
      <c r="JY143" s="45"/>
      <c r="JZ143" s="45"/>
      <c r="KA143" s="45"/>
      <c r="KB143" s="45"/>
      <c r="KC143" s="45"/>
      <c r="KD143" s="45"/>
      <c r="KE143" s="45"/>
      <c r="KF143" s="45"/>
      <c r="KG143" s="45"/>
      <c r="KH143" s="45"/>
      <c r="KI143" s="45"/>
      <c r="KJ143" s="45"/>
      <c r="KK143" s="45"/>
      <c r="KL143" s="45"/>
      <c r="KM143" s="45"/>
      <c r="KN143" s="45"/>
      <c r="KO143" s="45"/>
      <c r="KP143" s="45"/>
      <c r="KQ143" s="45"/>
      <c r="KR143" s="45"/>
      <c r="KS143" s="45"/>
      <c r="KT143" s="45"/>
      <c r="KU143" s="45"/>
      <c r="KV143" s="45"/>
      <c r="KW143" s="45"/>
      <c r="KX143" s="45"/>
      <c r="KY143" s="45"/>
      <c r="KZ143" s="45"/>
      <c r="LA143" s="45"/>
      <c r="LB143" s="45"/>
      <c r="LC143" s="45"/>
      <c r="LD143" s="45"/>
      <c r="LE143" s="45"/>
      <c r="LF143" s="45"/>
      <c r="LG143" s="45"/>
      <c r="LH143" s="45"/>
      <c r="LI143" s="45"/>
      <c r="LJ143" s="45"/>
      <c r="LK143" s="45"/>
      <c r="LL143" s="45"/>
      <c r="LM143" s="45"/>
      <c r="LN143" s="45"/>
      <c r="LO143" s="45"/>
      <c r="LP143" s="45"/>
      <c r="LQ143" s="45"/>
      <c r="LR143" s="45"/>
      <c r="LS143" s="45"/>
      <c r="LT143" s="45"/>
      <c r="LU143" s="45"/>
      <c r="LV143" s="45"/>
      <c r="LW143" s="45"/>
      <c r="LX143" s="45"/>
      <c r="LY143" s="45"/>
      <c r="LZ143" s="45"/>
      <c r="MA143" s="45"/>
      <c r="MB143" s="45"/>
      <c r="MC143" s="45"/>
      <c r="MD143" s="45"/>
      <c r="ME143" s="45"/>
      <c r="MF143" s="45"/>
      <c r="MG143" s="45"/>
      <c r="MH143" s="45"/>
      <c r="MI143" s="45"/>
      <c r="MJ143" s="45"/>
      <c r="MK143" s="45"/>
      <c r="ML143" s="45"/>
      <c r="MM143" s="45"/>
      <c r="MN143" s="45"/>
      <c r="MO143" s="45"/>
      <c r="MP143" s="45"/>
      <c r="MQ143" s="45"/>
      <c r="MR143" s="45"/>
      <c r="MS143" s="45"/>
      <c r="MT143" s="45"/>
      <c r="MU143" s="45"/>
      <c r="MV143" s="45"/>
      <c r="MW143" s="45"/>
      <c r="MX143" s="45"/>
      <c r="MY143" s="45"/>
      <c r="MZ143" s="45"/>
      <c r="NA143" s="45"/>
      <c r="NB143" s="45"/>
      <c r="NC143" s="45"/>
      <c r="ND143" s="45"/>
      <c r="NE143" s="45"/>
      <c r="NF143" s="45"/>
      <c r="NG143" s="45"/>
      <c r="NH143" s="45"/>
      <c r="NI143" s="45"/>
      <c r="NJ143" s="45"/>
      <c r="NK143" s="45"/>
      <c r="NL143" s="45"/>
      <c r="NM143" s="45"/>
      <c r="NN143" s="45"/>
      <c r="NO143" s="45"/>
      <c r="NP143" s="45"/>
      <c r="NQ143" s="45"/>
      <c r="NR143" s="45"/>
      <c r="NS143" s="45"/>
      <c r="NT143" s="45"/>
      <c r="NU143" s="45"/>
      <c r="NV143" s="45"/>
      <c r="NW143" s="45"/>
      <c r="NX143" s="45"/>
      <c r="NY143" s="45"/>
      <c r="NZ143" s="45"/>
      <c r="OA143" s="45"/>
      <c r="OB143" s="45"/>
      <c r="OC143" s="45"/>
      <c r="OD143" s="45"/>
      <c r="OE143" s="45"/>
      <c r="OF143" s="45"/>
      <c r="OG143" s="45"/>
      <c r="OH143" s="45"/>
      <c r="OI143" s="45"/>
      <c r="OJ143" s="45"/>
      <c r="OK143" s="45"/>
      <c r="OL143" s="45"/>
      <c r="OM143" s="45"/>
      <c r="ON143" s="45"/>
      <c r="OO143" s="45"/>
      <c r="OP143" s="45"/>
      <c r="OQ143" s="45"/>
      <c r="OR143" s="45"/>
      <c r="OS143" s="45"/>
      <c r="OT143" s="45"/>
      <c r="OU143" s="45"/>
      <c r="OV143" s="45"/>
      <c r="OW143" s="45"/>
      <c r="OX143" s="45"/>
      <c r="OY143" s="45"/>
      <c r="OZ143" s="45"/>
      <c r="PA143" s="45"/>
      <c r="PB143" s="45"/>
      <c r="PC143" s="45"/>
      <c r="PD143" s="45"/>
      <c r="PE143" s="45"/>
      <c r="PF143" s="45"/>
      <c r="PG143" s="45"/>
      <c r="PH143" s="45"/>
      <c r="PI143" s="45"/>
      <c r="PJ143" s="45"/>
      <c r="PK143" s="45"/>
      <c r="PL143" s="45"/>
      <c r="PM143" s="45"/>
      <c r="PN143" s="45"/>
      <c r="PO143" s="45"/>
      <c r="PP143" s="45"/>
      <c r="PQ143" s="45"/>
      <c r="PR143" s="45"/>
      <c r="PS143" s="45"/>
      <c r="PT143" s="45"/>
      <c r="PU143" s="45"/>
      <c r="PV143" s="45"/>
      <c r="PW143" s="45"/>
      <c r="PX143" s="45"/>
      <c r="PY143" s="45"/>
      <c r="PZ143" s="45"/>
      <c r="QA143" s="45"/>
      <c r="QB143" s="45"/>
      <c r="QC143" s="45"/>
      <c r="QD143" s="45"/>
      <c r="QE143" s="45"/>
      <c r="QF143" s="45"/>
      <c r="QG143" s="45"/>
      <c r="QH143" s="45"/>
      <c r="QI143" s="45"/>
      <c r="QJ143" s="45"/>
      <c r="QK143" s="45"/>
      <c r="QL143" s="45"/>
      <c r="QM143" s="45"/>
      <c r="QN143" s="45"/>
      <c r="QO143" s="45"/>
      <c r="QP143" s="45"/>
      <c r="QQ143" s="45"/>
      <c r="QR143" s="45"/>
      <c r="QS143" s="45"/>
      <c r="QT143" s="45"/>
      <c r="QU143" s="45"/>
      <c r="QV143" s="45"/>
      <c r="QW143" s="45"/>
      <c r="QX143" s="45"/>
      <c r="QY143" s="45"/>
      <c r="QZ143" s="45"/>
      <c r="RA143" s="45"/>
      <c r="RB143" s="45"/>
      <c r="RC143" s="45"/>
      <c r="RD143" s="45"/>
      <c r="RE143" s="45"/>
      <c r="RF143" s="45"/>
      <c r="RG143" s="45"/>
      <c r="RH143" s="45"/>
      <c r="RI143" s="45"/>
      <c r="RJ143" s="45"/>
      <c r="RK143" s="45"/>
      <c r="RL143" s="45"/>
      <c r="RM143" s="45"/>
      <c r="RN143" s="45"/>
      <c r="RO143" s="45"/>
      <c r="RP143" s="45"/>
      <c r="RQ143" s="45"/>
      <c r="RR143" s="45"/>
      <c r="RS143" s="45"/>
      <c r="RT143" s="45"/>
      <c r="RU143" s="45"/>
      <c r="RV143" s="45"/>
      <c r="RW143" s="45"/>
      <c r="RX143" s="45"/>
      <c r="RY143" s="45"/>
      <c r="RZ143" s="45"/>
      <c r="SA143" s="45"/>
      <c r="SB143" s="45"/>
      <c r="SC143" s="45"/>
      <c r="SD143" s="45"/>
      <c r="SE143" s="45"/>
      <c r="SF143" s="45"/>
      <c r="SG143" s="45"/>
      <c r="SH143" s="45"/>
      <c r="SI143" s="45"/>
      <c r="SJ143" s="45"/>
      <c r="SK143" s="45"/>
      <c r="SL143" s="45"/>
      <c r="SM143" s="45"/>
      <c r="SN143" s="45"/>
      <c r="SO143" s="45"/>
      <c r="SP143" s="45"/>
      <c r="SQ143" s="45"/>
      <c r="SR143" s="45"/>
      <c r="SS143" s="45"/>
      <c r="ST143" s="45"/>
      <c r="SU143" s="45"/>
      <c r="SV143" s="45"/>
      <c r="SW143" s="45"/>
      <c r="SX143" s="45"/>
      <c r="SY143" s="45"/>
      <c r="SZ143" s="45"/>
      <c r="TA143" s="45"/>
      <c r="TB143" s="45"/>
      <c r="TC143" s="45"/>
      <c r="TD143" s="45"/>
      <c r="TE143" s="45"/>
      <c r="TF143" s="45"/>
      <c r="TG143" s="45"/>
      <c r="TH143" s="45"/>
      <c r="TI143" s="45"/>
      <c r="TJ143" s="45"/>
      <c r="TK143" s="45"/>
      <c r="TL143" s="45"/>
      <c r="TM143" s="45"/>
      <c r="TN143" s="45"/>
      <c r="TO143" s="45"/>
      <c r="TP143" s="45"/>
      <c r="TQ143" s="45"/>
      <c r="TR143" s="45"/>
      <c r="TS143" s="45"/>
      <c r="TT143" s="45"/>
      <c r="TU143" s="45"/>
      <c r="TV143" s="45"/>
      <c r="TW143" s="45"/>
      <c r="TX143" s="45"/>
      <c r="TY143" s="45"/>
      <c r="TZ143" s="45"/>
      <c r="UA143" s="45"/>
      <c r="UB143" s="45"/>
      <c r="UC143" s="45"/>
      <c r="UD143" s="45"/>
      <c r="UE143" s="45"/>
    </row>
    <row r="144" spans="1:551" x14ac:dyDescent="0.2">
      <c r="A144" t="s">
        <v>151</v>
      </c>
      <c r="B144" s="44">
        <v>27.07</v>
      </c>
      <c r="C144" s="44">
        <v>270.7</v>
      </c>
      <c r="D144" s="45">
        <v>10</v>
      </c>
      <c r="E144" s="45"/>
      <c r="F144" s="44"/>
      <c r="G144" s="45"/>
      <c r="H144" s="45"/>
      <c r="I144" s="45"/>
      <c r="J144" s="45"/>
      <c r="K144" s="45"/>
      <c r="L144" s="44">
        <f t="shared" si="38"/>
        <v>27.07</v>
      </c>
      <c r="M144" s="44">
        <f t="shared" si="29"/>
        <v>3.8710099999999996</v>
      </c>
      <c r="N144" s="44">
        <f t="shared" si="39"/>
        <v>30.94</v>
      </c>
      <c r="O144" s="45">
        <f t="shared" si="31"/>
        <v>309.40000000000003</v>
      </c>
      <c r="P144" s="45"/>
      <c r="Q144" s="44">
        <f t="shared" si="40"/>
        <v>3.5191000000000003</v>
      </c>
      <c r="R144" s="46">
        <f t="shared" si="37"/>
        <v>30.59</v>
      </c>
      <c r="S144" s="45">
        <f t="shared" si="33"/>
        <v>305.89999999999998</v>
      </c>
      <c r="T144" s="45"/>
      <c r="U144" s="45"/>
      <c r="V144" s="44"/>
      <c r="W144" s="44"/>
      <c r="X144" s="44"/>
      <c r="Y144" s="44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  <c r="IV144" s="45"/>
      <c r="IW144" s="45"/>
      <c r="IX144" s="45"/>
      <c r="IY144" s="45"/>
      <c r="IZ144" s="45"/>
      <c r="JA144" s="45"/>
      <c r="JB144" s="45"/>
      <c r="JC144" s="45"/>
      <c r="JD144" s="45"/>
      <c r="JE144" s="45"/>
      <c r="JF144" s="45"/>
      <c r="JG144" s="45"/>
      <c r="JH144" s="45"/>
      <c r="JI144" s="45"/>
      <c r="JJ144" s="45"/>
      <c r="JK144" s="45"/>
      <c r="JL144" s="45"/>
      <c r="JM144" s="45"/>
      <c r="JN144" s="45"/>
      <c r="JO144" s="45"/>
      <c r="JP144" s="45"/>
      <c r="JQ144" s="45"/>
      <c r="JR144" s="45"/>
      <c r="JS144" s="45"/>
      <c r="JT144" s="45"/>
      <c r="JU144" s="45"/>
      <c r="JV144" s="45"/>
      <c r="JW144" s="45"/>
      <c r="JX144" s="45"/>
      <c r="JY144" s="45"/>
      <c r="JZ144" s="45"/>
      <c r="KA144" s="45"/>
      <c r="KB144" s="45"/>
      <c r="KC144" s="45"/>
      <c r="KD144" s="45"/>
      <c r="KE144" s="45"/>
      <c r="KF144" s="45"/>
      <c r="KG144" s="45"/>
      <c r="KH144" s="45"/>
      <c r="KI144" s="45"/>
      <c r="KJ144" s="45"/>
      <c r="KK144" s="45"/>
      <c r="KL144" s="45"/>
      <c r="KM144" s="45"/>
      <c r="KN144" s="45"/>
      <c r="KO144" s="45"/>
      <c r="KP144" s="45"/>
      <c r="KQ144" s="45"/>
      <c r="KR144" s="45"/>
      <c r="KS144" s="45"/>
      <c r="KT144" s="45"/>
      <c r="KU144" s="45"/>
      <c r="KV144" s="45"/>
      <c r="KW144" s="45"/>
      <c r="KX144" s="45"/>
      <c r="KY144" s="45"/>
      <c r="KZ144" s="45"/>
      <c r="LA144" s="45"/>
      <c r="LB144" s="45"/>
      <c r="LC144" s="45"/>
      <c r="LD144" s="45"/>
      <c r="LE144" s="45"/>
      <c r="LF144" s="45"/>
      <c r="LG144" s="45"/>
      <c r="LH144" s="45"/>
      <c r="LI144" s="45"/>
      <c r="LJ144" s="45"/>
      <c r="LK144" s="45"/>
      <c r="LL144" s="45"/>
      <c r="LM144" s="45"/>
      <c r="LN144" s="45"/>
      <c r="LO144" s="45"/>
      <c r="LP144" s="45"/>
      <c r="LQ144" s="45"/>
      <c r="LR144" s="45"/>
      <c r="LS144" s="45"/>
      <c r="LT144" s="45"/>
      <c r="LU144" s="45"/>
      <c r="LV144" s="45"/>
      <c r="LW144" s="45"/>
      <c r="LX144" s="45"/>
      <c r="LY144" s="45"/>
      <c r="LZ144" s="45"/>
      <c r="MA144" s="45"/>
      <c r="MB144" s="45"/>
      <c r="MC144" s="45"/>
      <c r="MD144" s="45"/>
      <c r="ME144" s="45"/>
      <c r="MF144" s="45"/>
      <c r="MG144" s="45"/>
      <c r="MH144" s="45"/>
      <c r="MI144" s="45"/>
      <c r="MJ144" s="45"/>
      <c r="MK144" s="45"/>
      <c r="ML144" s="45"/>
      <c r="MM144" s="45"/>
      <c r="MN144" s="45"/>
      <c r="MO144" s="45"/>
      <c r="MP144" s="45"/>
      <c r="MQ144" s="45"/>
      <c r="MR144" s="45"/>
      <c r="MS144" s="45"/>
      <c r="MT144" s="45"/>
      <c r="MU144" s="45"/>
      <c r="MV144" s="45"/>
      <c r="MW144" s="45"/>
      <c r="MX144" s="45"/>
      <c r="MY144" s="45"/>
      <c r="MZ144" s="45"/>
      <c r="NA144" s="45"/>
      <c r="NB144" s="45"/>
      <c r="NC144" s="45"/>
      <c r="ND144" s="45"/>
      <c r="NE144" s="45"/>
      <c r="NF144" s="45"/>
      <c r="NG144" s="45"/>
      <c r="NH144" s="45"/>
      <c r="NI144" s="45"/>
      <c r="NJ144" s="45"/>
      <c r="NK144" s="45"/>
      <c r="NL144" s="45"/>
      <c r="NM144" s="45"/>
      <c r="NN144" s="45"/>
      <c r="NO144" s="45"/>
      <c r="NP144" s="45"/>
      <c r="NQ144" s="45"/>
      <c r="NR144" s="45"/>
      <c r="NS144" s="45"/>
      <c r="NT144" s="45"/>
      <c r="NU144" s="45"/>
      <c r="NV144" s="45"/>
      <c r="NW144" s="45"/>
      <c r="NX144" s="45"/>
      <c r="NY144" s="45"/>
      <c r="NZ144" s="45"/>
      <c r="OA144" s="45"/>
      <c r="OB144" s="45"/>
      <c r="OC144" s="45"/>
      <c r="OD144" s="45"/>
      <c r="OE144" s="45"/>
      <c r="OF144" s="45"/>
      <c r="OG144" s="45"/>
      <c r="OH144" s="45"/>
      <c r="OI144" s="45"/>
      <c r="OJ144" s="45"/>
      <c r="OK144" s="45"/>
      <c r="OL144" s="45"/>
      <c r="OM144" s="45"/>
      <c r="ON144" s="45"/>
      <c r="OO144" s="45"/>
      <c r="OP144" s="45"/>
      <c r="OQ144" s="45"/>
      <c r="OR144" s="45"/>
      <c r="OS144" s="45"/>
      <c r="OT144" s="45"/>
      <c r="OU144" s="45"/>
      <c r="OV144" s="45"/>
      <c r="OW144" s="45"/>
      <c r="OX144" s="45"/>
      <c r="OY144" s="45"/>
      <c r="OZ144" s="45"/>
      <c r="PA144" s="45"/>
      <c r="PB144" s="45"/>
      <c r="PC144" s="45"/>
      <c r="PD144" s="45"/>
      <c r="PE144" s="45"/>
      <c r="PF144" s="45"/>
      <c r="PG144" s="45"/>
      <c r="PH144" s="45"/>
      <c r="PI144" s="45"/>
      <c r="PJ144" s="45"/>
      <c r="PK144" s="45"/>
      <c r="PL144" s="45"/>
      <c r="PM144" s="45"/>
      <c r="PN144" s="45"/>
      <c r="PO144" s="45"/>
      <c r="PP144" s="45"/>
      <c r="PQ144" s="45"/>
      <c r="PR144" s="45"/>
      <c r="PS144" s="45"/>
      <c r="PT144" s="45"/>
      <c r="PU144" s="45"/>
      <c r="PV144" s="45"/>
      <c r="PW144" s="45"/>
      <c r="PX144" s="45"/>
      <c r="PY144" s="45"/>
      <c r="PZ144" s="45"/>
      <c r="QA144" s="45"/>
      <c r="QB144" s="45"/>
      <c r="QC144" s="45"/>
      <c r="QD144" s="45"/>
      <c r="QE144" s="45"/>
      <c r="QF144" s="45"/>
      <c r="QG144" s="45"/>
      <c r="QH144" s="45"/>
      <c r="QI144" s="45"/>
      <c r="QJ144" s="45"/>
      <c r="QK144" s="45"/>
      <c r="QL144" s="45"/>
      <c r="QM144" s="45"/>
      <c r="QN144" s="45"/>
      <c r="QO144" s="45"/>
      <c r="QP144" s="45"/>
      <c r="QQ144" s="45"/>
      <c r="QR144" s="45"/>
      <c r="QS144" s="45"/>
      <c r="QT144" s="45"/>
      <c r="QU144" s="45"/>
      <c r="QV144" s="45"/>
      <c r="QW144" s="45"/>
      <c r="QX144" s="45"/>
      <c r="QY144" s="45"/>
      <c r="QZ144" s="45"/>
      <c r="RA144" s="45"/>
      <c r="RB144" s="45"/>
      <c r="RC144" s="45"/>
      <c r="RD144" s="45"/>
      <c r="RE144" s="45"/>
      <c r="RF144" s="45"/>
      <c r="RG144" s="45"/>
      <c r="RH144" s="45"/>
      <c r="RI144" s="45"/>
      <c r="RJ144" s="45"/>
      <c r="RK144" s="45"/>
      <c r="RL144" s="45"/>
      <c r="RM144" s="45"/>
      <c r="RN144" s="45"/>
      <c r="RO144" s="45"/>
      <c r="RP144" s="45"/>
      <c r="RQ144" s="45"/>
      <c r="RR144" s="45"/>
      <c r="RS144" s="45"/>
      <c r="RT144" s="45"/>
      <c r="RU144" s="45"/>
      <c r="RV144" s="45"/>
      <c r="RW144" s="45"/>
      <c r="RX144" s="45"/>
      <c r="RY144" s="45"/>
      <c r="RZ144" s="45"/>
      <c r="SA144" s="45"/>
      <c r="SB144" s="45"/>
      <c r="SC144" s="45"/>
      <c r="SD144" s="45"/>
      <c r="SE144" s="45"/>
      <c r="SF144" s="45"/>
      <c r="SG144" s="45"/>
      <c r="SH144" s="45"/>
      <c r="SI144" s="45"/>
      <c r="SJ144" s="45"/>
      <c r="SK144" s="45"/>
      <c r="SL144" s="45"/>
      <c r="SM144" s="45"/>
      <c r="SN144" s="45"/>
      <c r="SO144" s="45"/>
      <c r="SP144" s="45"/>
      <c r="SQ144" s="45"/>
      <c r="SR144" s="45"/>
      <c r="SS144" s="45"/>
      <c r="ST144" s="45"/>
      <c r="SU144" s="45"/>
      <c r="SV144" s="45"/>
      <c r="SW144" s="45"/>
      <c r="SX144" s="45"/>
      <c r="SY144" s="45"/>
      <c r="SZ144" s="45"/>
      <c r="TA144" s="45"/>
      <c r="TB144" s="45"/>
      <c r="TC144" s="45"/>
      <c r="TD144" s="45"/>
      <c r="TE144" s="45"/>
      <c r="TF144" s="45"/>
      <c r="TG144" s="45"/>
      <c r="TH144" s="45"/>
      <c r="TI144" s="45"/>
      <c r="TJ144" s="45"/>
      <c r="TK144" s="45"/>
      <c r="TL144" s="45"/>
      <c r="TM144" s="45"/>
      <c r="TN144" s="45"/>
      <c r="TO144" s="45"/>
      <c r="TP144" s="45"/>
      <c r="TQ144" s="45"/>
      <c r="TR144" s="45"/>
      <c r="TS144" s="45"/>
      <c r="TT144" s="45"/>
      <c r="TU144" s="45"/>
      <c r="TV144" s="45"/>
      <c r="TW144" s="45"/>
      <c r="TX144" s="45"/>
      <c r="TY144" s="45"/>
      <c r="TZ144" s="45"/>
      <c r="UA144" s="45"/>
      <c r="UB144" s="45"/>
      <c r="UC144" s="45"/>
      <c r="UD144" s="45"/>
      <c r="UE144" s="45"/>
    </row>
    <row r="145" spans="1:551" x14ac:dyDescent="0.2">
      <c r="A145" t="s">
        <v>152</v>
      </c>
      <c r="B145" s="44">
        <v>6.22</v>
      </c>
      <c r="C145" s="44">
        <v>113577.19999999985</v>
      </c>
      <c r="D145" s="45">
        <v>18260</v>
      </c>
      <c r="E145" s="45"/>
      <c r="F145" s="44"/>
      <c r="G145" s="45"/>
      <c r="H145" s="45"/>
      <c r="I145" s="45"/>
      <c r="J145" s="45"/>
      <c r="K145" s="45"/>
      <c r="L145" s="44">
        <f t="shared" si="38"/>
        <v>6.22</v>
      </c>
      <c r="M145" s="44">
        <f t="shared" si="29"/>
        <v>0.88945999999999992</v>
      </c>
      <c r="N145" s="44">
        <f t="shared" si="39"/>
        <v>7.11</v>
      </c>
      <c r="O145" s="45">
        <f t="shared" si="31"/>
        <v>129828.6</v>
      </c>
      <c r="P145" s="45"/>
      <c r="Q145" s="44">
        <f t="shared" si="40"/>
        <v>0.80859999999999999</v>
      </c>
      <c r="R145" s="46">
        <f t="shared" si="37"/>
        <v>7.03</v>
      </c>
      <c r="S145" s="45">
        <f t="shared" si="33"/>
        <v>128367.8</v>
      </c>
      <c r="T145" s="45"/>
      <c r="U145" s="45"/>
      <c r="V145" s="44"/>
      <c r="W145" s="44"/>
      <c r="X145" s="44"/>
      <c r="Y145" s="44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  <c r="IV145" s="45"/>
      <c r="IW145" s="45"/>
      <c r="IX145" s="45"/>
      <c r="IY145" s="45"/>
      <c r="IZ145" s="45"/>
      <c r="JA145" s="45"/>
      <c r="JB145" s="45"/>
      <c r="JC145" s="45"/>
      <c r="JD145" s="45"/>
      <c r="JE145" s="45"/>
      <c r="JF145" s="45"/>
      <c r="JG145" s="45"/>
      <c r="JH145" s="45"/>
      <c r="JI145" s="45"/>
      <c r="JJ145" s="45"/>
      <c r="JK145" s="45"/>
      <c r="JL145" s="45"/>
      <c r="JM145" s="45"/>
      <c r="JN145" s="45"/>
      <c r="JO145" s="45"/>
      <c r="JP145" s="45"/>
      <c r="JQ145" s="45"/>
      <c r="JR145" s="45"/>
      <c r="JS145" s="45"/>
      <c r="JT145" s="45"/>
      <c r="JU145" s="45"/>
      <c r="JV145" s="45"/>
      <c r="JW145" s="45"/>
      <c r="JX145" s="45"/>
      <c r="JY145" s="45"/>
      <c r="JZ145" s="45"/>
      <c r="KA145" s="45"/>
      <c r="KB145" s="45"/>
      <c r="KC145" s="45"/>
      <c r="KD145" s="45"/>
      <c r="KE145" s="45"/>
      <c r="KF145" s="45"/>
      <c r="KG145" s="45"/>
      <c r="KH145" s="45"/>
      <c r="KI145" s="45"/>
      <c r="KJ145" s="45"/>
      <c r="KK145" s="45"/>
      <c r="KL145" s="45"/>
      <c r="KM145" s="45"/>
      <c r="KN145" s="45"/>
      <c r="KO145" s="45"/>
      <c r="KP145" s="45"/>
      <c r="KQ145" s="45"/>
      <c r="KR145" s="45"/>
      <c r="KS145" s="45"/>
      <c r="KT145" s="45"/>
      <c r="KU145" s="45"/>
      <c r="KV145" s="45"/>
      <c r="KW145" s="45"/>
      <c r="KX145" s="45"/>
      <c r="KY145" s="45"/>
      <c r="KZ145" s="45"/>
      <c r="LA145" s="45"/>
      <c r="LB145" s="45"/>
      <c r="LC145" s="45"/>
      <c r="LD145" s="45"/>
      <c r="LE145" s="45"/>
      <c r="LF145" s="45"/>
      <c r="LG145" s="45"/>
      <c r="LH145" s="45"/>
      <c r="LI145" s="45"/>
      <c r="LJ145" s="45"/>
      <c r="LK145" s="45"/>
      <c r="LL145" s="45"/>
      <c r="LM145" s="45"/>
      <c r="LN145" s="45"/>
      <c r="LO145" s="45"/>
      <c r="LP145" s="45"/>
      <c r="LQ145" s="45"/>
      <c r="LR145" s="45"/>
      <c r="LS145" s="45"/>
      <c r="LT145" s="45"/>
      <c r="LU145" s="45"/>
      <c r="LV145" s="45"/>
      <c r="LW145" s="45"/>
      <c r="LX145" s="45"/>
      <c r="LY145" s="45"/>
      <c r="LZ145" s="45"/>
      <c r="MA145" s="45"/>
      <c r="MB145" s="45"/>
      <c r="MC145" s="45"/>
      <c r="MD145" s="45"/>
      <c r="ME145" s="45"/>
      <c r="MF145" s="45"/>
      <c r="MG145" s="45"/>
      <c r="MH145" s="45"/>
      <c r="MI145" s="45"/>
      <c r="MJ145" s="45"/>
      <c r="MK145" s="45"/>
      <c r="ML145" s="45"/>
      <c r="MM145" s="45"/>
      <c r="MN145" s="45"/>
      <c r="MO145" s="45"/>
      <c r="MP145" s="45"/>
      <c r="MQ145" s="45"/>
      <c r="MR145" s="45"/>
      <c r="MS145" s="45"/>
      <c r="MT145" s="45"/>
      <c r="MU145" s="45"/>
      <c r="MV145" s="45"/>
      <c r="MW145" s="45"/>
      <c r="MX145" s="45"/>
      <c r="MY145" s="45"/>
      <c r="MZ145" s="45"/>
      <c r="NA145" s="45"/>
      <c r="NB145" s="45"/>
      <c r="NC145" s="45"/>
      <c r="ND145" s="45"/>
      <c r="NE145" s="45"/>
      <c r="NF145" s="45"/>
      <c r="NG145" s="45"/>
      <c r="NH145" s="45"/>
      <c r="NI145" s="45"/>
      <c r="NJ145" s="45"/>
      <c r="NK145" s="45"/>
      <c r="NL145" s="45"/>
      <c r="NM145" s="45"/>
      <c r="NN145" s="45"/>
      <c r="NO145" s="45"/>
      <c r="NP145" s="45"/>
      <c r="NQ145" s="45"/>
      <c r="NR145" s="45"/>
      <c r="NS145" s="45"/>
      <c r="NT145" s="45"/>
      <c r="NU145" s="45"/>
      <c r="NV145" s="45"/>
      <c r="NW145" s="45"/>
      <c r="NX145" s="45"/>
      <c r="NY145" s="45"/>
      <c r="NZ145" s="45"/>
      <c r="OA145" s="45"/>
      <c r="OB145" s="45"/>
      <c r="OC145" s="45"/>
      <c r="OD145" s="45"/>
      <c r="OE145" s="45"/>
      <c r="OF145" s="45"/>
      <c r="OG145" s="45"/>
      <c r="OH145" s="45"/>
      <c r="OI145" s="45"/>
      <c r="OJ145" s="45"/>
      <c r="OK145" s="45"/>
      <c r="OL145" s="45"/>
      <c r="OM145" s="45"/>
      <c r="ON145" s="45"/>
      <c r="OO145" s="45"/>
      <c r="OP145" s="45"/>
      <c r="OQ145" s="45"/>
      <c r="OR145" s="45"/>
      <c r="OS145" s="45"/>
      <c r="OT145" s="45"/>
      <c r="OU145" s="45"/>
      <c r="OV145" s="45"/>
      <c r="OW145" s="45"/>
      <c r="OX145" s="45"/>
      <c r="OY145" s="45"/>
      <c r="OZ145" s="45"/>
      <c r="PA145" s="45"/>
      <c r="PB145" s="45"/>
      <c r="PC145" s="45"/>
      <c r="PD145" s="45"/>
      <c r="PE145" s="45"/>
      <c r="PF145" s="45"/>
      <c r="PG145" s="45"/>
      <c r="PH145" s="45"/>
      <c r="PI145" s="45"/>
      <c r="PJ145" s="45"/>
      <c r="PK145" s="45"/>
      <c r="PL145" s="45"/>
      <c r="PM145" s="45"/>
      <c r="PN145" s="45"/>
      <c r="PO145" s="45"/>
      <c r="PP145" s="45"/>
      <c r="PQ145" s="45"/>
      <c r="PR145" s="45"/>
      <c r="PS145" s="45"/>
      <c r="PT145" s="45"/>
      <c r="PU145" s="45"/>
      <c r="PV145" s="45"/>
      <c r="PW145" s="45"/>
      <c r="PX145" s="45"/>
      <c r="PY145" s="45"/>
      <c r="PZ145" s="45"/>
      <c r="QA145" s="45"/>
      <c r="QB145" s="45"/>
      <c r="QC145" s="45"/>
      <c r="QD145" s="45"/>
      <c r="QE145" s="45"/>
      <c r="QF145" s="45"/>
      <c r="QG145" s="45"/>
      <c r="QH145" s="45"/>
      <c r="QI145" s="45"/>
      <c r="QJ145" s="45"/>
      <c r="QK145" s="45"/>
      <c r="QL145" s="45"/>
      <c r="QM145" s="45"/>
      <c r="QN145" s="45"/>
      <c r="QO145" s="45"/>
      <c r="QP145" s="45"/>
      <c r="QQ145" s="45"/>
      <c r="QR145" s="45"/>
      <c r="QS145" s="45"/>
      <c r="QT145" s="45"/>
      <c r="QU145" s="45"/>
      <c r="QV145" s="45"/>
      <c r="QW145" s="45"/>
      <c r="QX145" s="45"/>
      <c r="QY145" s="45"/>
      <c r="QZ145" s="45"/>
      <c r="RA145" s="45"/>
      <c r="RB145" s="45"/>
      <c r="RC145" s="45"/>
      <c r="RD145" s="45"/>
      <c r="RE145" s="45"/>
      <c r="RF145" s="45"/>
      <c r="RG145" s="45"/>
      <c r="RH145" s="45"/>
      <c r="RI145" s="45"/>
      <c r="RJ145" s="45"/>
      <c r="RK145" s="45"/>
      <c r="RL145" s="45"/>
      <c r="RM145" s="45"/>
      <c r="RN145" s="45"/>
      <c r="RO145" s="45"/>
      <c r="RP145" s="45"/>
      <c r="RQ145" s="45"/>
      <c r="RR145" s="45"/>
      <c r="RS145" s="45"/>
      <c r="RT145" s="45"/>
      <c r="RU145" s="45"/>
      <c r="RV145" s="45"/>
      <c r="RW145" s="45"/>
      <c r="RX145" s="45"/>
      <c r="RY145" s="45"/>
      <c r="RZ145" s="45"/>
      <c r="SA145" s="45"/>
      <c r="SB145" s="45"/>
      <c r="SC145" s="45"/>
      <c r="SD145" s="45"/>
      <c r="SE145" s="45"/>
      <c r="SF145" s="45"/>
      <c r="SG145" s="45"/>
      <c r="SH145" s="45"/>
      <c r="SI145" s="45"/>
      <c r="SJ145" s="45"/>
      <c r="SK145" s="45"/>
      <c r="SL145" s="45"/>
      <c r="SM145" s="45"/>
      <c r="SN145" s="45"/>
      <c r="SO145" s="45"/>
      <c r="SP145" s="45"/>
      <c r="SQ145" s="45"/>
      <c r="SR145" s="45"/>
      <c r="SS145" s="45"/>
      <c r="ST145" s="45"/>
      <c r="SU145" s="45"/>
      <c r="SV145" s="45"/>
      <c r="SW145" s="45"/>
      <c r="SX145" s="45"/>
      <c r="SY145" s="45"/>
      <c r="SZ145" s="45"/>
      <c r="TA145" s="45"/>
      <c r="TB145" s="45"/>
      <c r="TC145" s="45"/>
      <c r="TD145" s="45"/>
      <c r="TE145" s="45"/>
      <c r="TF145" s="45"/>
      <c r="TG145" s="45"/>
      <c r="TH145" s="45"/>
      <c r="TI145" s="45"/>
      <c r="TJ145" s="45"/>
      <c r="TK145" s="45"/>
      <c r="TL145" s="45"/>
      <c r="TM145" s="45"/>
      <c r="TN145" s="45"/>
      <c r="TO145" s="45"/>
      <c r="TP145" s="45"/>
      <c r="TQ145" s="45"/>
      <c r="TR145" s="45"/>
      <c r="TS145" s="45"/>
      <c r="TT145" s="45"/>
      <c r="TU145" s="45"/>
      <c r="TV145" s="45"/>
      <c r="TW145" s="45"/>
      <c r="TX145" s="45"/>
      <c r="TY145" s="45"/>
      <c r="TZ145" s="45"/>
      <c r="UA145" s="45"/>
      <c r="UB145" s="45"/>
      <c r="UC145" s="45"/>
      <c r="UD145" s="45"/>
      <c r="UE145" s="45"/>
    </row>
    <row r="146" spans="1:551" x14ac:dyDescent="0.2">
      <c r="A146" t="s">
        <v>153</v>
      </c>
      <c r="B146" s="44"/>
      <c r="C146" s="44">
        <v>333346.31000000617</v>
      </c>
      <c r="D146" s="45"/>
      <c r="E146" s="45"/>
      <c r="F146" s="44"/>
      <c r="G146" s="45"/>
      <c r="H146" s="45"/>
      <c r="I146" s="45"/>
      <c r="J146" s="45"/>
      <c r="K146" s="45"/>
      <c r="L146" s="45"/>
      <c r="M146" s="45"/>
      <c r="N146" s="45"/>
      <c r="O146" s="45">
        <f>SUM(O116:O145)</f>
        <v>380998.05926870392</v>
      </c>
      <c r="P146" s="45"/>
      <c r="Q146" s="45"/>
      <c r="R146" s="45"/>
      <c r="S146" s="45">
        <f>SUM(S116:S145)</f>
        <v>376716.00413729734</v>
      </c>
      <c r="T146" s="45"/>
      <c r="U146" s="45"/>
      <c r="V146" s="44"/>
      <c r="W146" s="44"/>
      <c r="X146" s="44"/>
      <c r="Y146" s="44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  <c r="ID146" s="45"/>
      <c r="IE146" s="45"/>
      <c r="IF146" s="45"/>
      <c r="IG146" s="45"/>
      <c r="IH146" s="45"/>
      <c r="II146" s="45"/>
      <c r="IJ146" s="45"/>
      <c r="IK146" s="45"/>
      <c r="IL146" s="45"/>
      <c r="IM146" s="45"/>
      <c r="IN146" s="45"/>
      <c r="IO146" s="45"/>
      <c r="IP146" s="45"/>
      <c r="IQ146" s="45"/>
      <c r="IR146" s="45"/>
      <c r="IS146" s="45"/>
      <c r="IT146" s="45"/>
      <c r="IU146" s="45"/>
      <c r="IV146" s="45"/>
      <c r="IW146" s="45"/>
      <c r="IX146" s="45"/>
      <c r="IY146" s="45"/>
      <c r="IZ146" s="45"/>
      <c r="JA146" s="45"/>
      <c r="JB146" s="45"/>
      <c r="JC146" s="45"/>
      <c r="JD146" s="45"/>
      <c r="JE146" s="45"/>
      <c r="JF146" s="45"/>
      <c r="JG146" s="45"/>
      <c r="JH146" s="45"/>
      <c r="JI146" s="45"/>
      <c r="JJ146" s="45"/>
      <c r="JK146" s="45"/>
      <c r="JL146" s="45"/>
      <c r="JM146" s="45"/>
      <c r="JN146" s="45"/>
      <c r="JO146" s="45"/>
      <c r="JP146" s="45"/>
      <c r="JQ146" s="45"/>
      <c r="JR146" s="45"/>
      <c r="JS146" s="45"/>
      <c r="JT146" s="45"/>
      <c r="JU146" s="45"/>
      <c r="JV146" s="45"/>
      <c r="JW146" s="45"/>
      <c r="JX146" s="45"/>
      <c r="JY146" s="45"/>
      <c r="JZ146" s="45"/>
      <c r="KA146" s="45"/>
      <c r="KB146" s="45"/>
      <c r="KC146" s="45"/>
      <c r="KD146" s="45"/>
      <c r="KE146" s="45"/>
      <c r="KF146" s="45"/>
      <c r="KG146" s="45"/>
      <c r="KH146" s="45"/>
      <c r="KI146" s="45"/>
      <c r="KJ146" s="45"/>
      <c r="KK146" s="45"/>
      <c r="KL146" s="45"/>
      <c r="KM146" s="45"/>
      <c r="KN146" s="45"/>
      <c r="KO146" s="45"/>
      <c r="KP146" s="45"/>
      <c r="KQ146" s="45"/>
      <c r="KR146" s="45"/>
      <c r="KS146" s="45"/>
      <c r="KT146" s="45"/>
      <c r="KU146" s="45"/>
      <c r="KV146" s="45"/>
      <c r="KW146" s="45"/>
      <c r="KX146" s="45"/>
      <c r="KY146" s="45"/>
      <c r="KZ146" s="45"/>
      <c r="LA146" s="45"/>
      <c r="LB146" s="45"/>
      <c r="LC146" s="45"/>
      <c r="LD146" s="45"/>
      <c r="LE146" s="45"/>
      <c r="LF146" s="45"/>
      <c r="LG146" s="45"/>
      <c r="LH146" s="45"/>
      <c r="LI146" s="45"/>
      <c r="LJ146" s="45"/>
      <c r="LK146" s="45"/>
      <c r="LL146" s="45"/>
      <c r="LM146" s="45"/>
      <c r="LN146" s="45"/>
      <c r="LO146" s="45"/>
      <c r="LP146" s="45"/>
      <c r="LQ146" s="45"/>
      <c r="LR146" s="45"/>
      <c r="LS146" s="45"/>
      <c r="LT146" s="45"/>
      <c r="LU146" s="45"/>
      <c r="LV146" s="45"/>
      <c r="LW146" s="45"/>
      <c r="LX146" s="45"/>
      <c r="LY146" s="45"/>
      <c r="LZ146" s="45"/>
      <c r="MA146" s="45"/>
      <c r="MB146" s="45"/>
      <c r="MC146" s="45"/>
      <c r="MD146" s="45"/>
      <c r="ME146" s="45"/>
      <c r="MF146" s="45"/>
      <c r="MG146" s="45"/>
      <c r="MH146" s="45"/>
      <c r="MI146" s="45"/>
      <c r="MJ146" s="45"/>
      <c r="MK146" s="45"/>
      <c r="ML146" s="45"/>
      <c r="MM146" s="45"/>
      <c r="MN146" s="45"/>
      <c r="MO146" s="45"/>
      <c r="MP146" s="45"/>
      <c r="MQ146" s="45"/>
      <c r="MR146" s="45"/>
      <c r="MS146" s="45"/>
      <c r="MT146" s="45"/>
      <c r="MU146" s="45"/>
      <c r="MV146" s="45"/>
      <c r="MW146" s="45"/>
      <c r="MX146" s="45"/>
      <c r="MY146" s="45"/>
      <c r="MZ146" s="45"/>
      <c r="NA146" s="45"/>
      <c r="NB146" s="45"/>
      <c r="NC146" s="45"/>
      <c r="ND146" s="45"/>
      <c r="NE146" s="45"/>
      <c r="NF146" s="45"/>
      <c r="NG146" s="45"/>
      <c r="NH146" s="45"/>
      <c r="NI146" s="45"/>
      <c r="NJ146" s="45"/>
      <c r="NK146" s="45"/>
      <c r="NL146" s="45"/>
      <c r="NM146" s="45"/>
      <c r="NN146" s="45"/>
      <c r="NO146" s="45"/>
      <c r="NP146" s="45"/>
      <c r="NQ146" s="45"/>
      <c r="NR146" s="45"/>
      <c r="NS146" s="45"/>
      <c r="NT146" s="45"/>
      <c r="NU146" s="45"/>
      <c r="NV146" s="45"/>
      <c r="NW146" s="45"/>
      <c r="NX146" s="45"/>
      <c r="NY146" s="45"/>
      <c r="NZ146" s="45"/>
      <c r="OA146" s="45"/>
      <c r="OB146" s="45"/>
      <c r="OC146" s="45"/>
      <c r="OD146" s="45"/>
      <c r="OE146" s="45"/>
      <c r="OF146" s="45"/>
      <c r="OG146" s="45"/>
      <c r="OH146" s="45"/>
      <c r="OI146" s="45"/>
      <c r="OJ146" s="45"/>
      <c r="OK146" s="45"/>
      <c r="OL146" s="45"/>
      <c r="OM146" s="45"/>
      <c r="ON146" s="45"/>
      <c r="OO146" s="45"/>
      <c r="OP146" s="45"/>
      <c r="OQ146" s="45"/>
      <c r="OR146" s="45"/>
      <c r="OS146" s="45"/>
      <c r="OT146" s="45"/>
      <c r="OU146" s="45"/>
      <c r="OV146" s="45"/>
      <c r="OW146" s="45"/>
      <c r="OX146" s="45"/>
      <c r="OY146" s="45"/>
      <c r="OZ146" s="45"/>
      <c r="PA146" s="45"/>
      <c r="PB146" s="45"/>
      <c r="PC146" s="45"/>
      <c r="PD146" s="45"/>
      <c r="PE146" s="45"/>
      <c r="PF146" s="45"/>
      <c r="PG146" s="45"/>
      <c r="PH146" s="45"/>
      <c r="PI146" s="45"/>
      <c r="PJ146" s="45"/>
      <c r="PK146" s="45"/>
      <c r="PL146" s="45"/>
      <c r="PM146" s="45"/>
      <c r="PN146" s="45"/>
      <c r="PO146" s="45"/>
      <c r="PP146" s="45"/>
      <c r="PQ146" s="45"/>
      <c r="PR146" s="45"/>
      <c r="PS146" s="45"/>
      <c r="PT146" s="45"/>
      <c r="PU146" s="45"/>
      <c r="PV146" s="45"/>
      <c r="PW146" s="45"/>
      <c r="PX146" s="45"/>
      <c r="PY146" s="45"/>
      <c r="PZ146" s="45"/>
      <c r="QA146" s="45"/>
      <c r="QB146" s="45"/>
      <c r="QC146" s="45"/>
      <c r="QD146" s="45"/>
      <c r="QE146" s="45"/>
      <c r="QF146" s="45"/>
      <c r="QG146" s="45"/>
      <c r="QH146" s="45"/>
      <c r="QI146" s="45"/>
      <c r="QJ146" s="45"/>
      <c r="QK146" s="45"/>
      <c r="QL146" s="45"/>
      <c r="QM146" s="45"/>
      <c r="QN146" s="45"/>
      <c r="QO146" s="45"/>
      <c r="QP146" s="45"/>
      <c r="QQ146" s="45"/>
      <c r="QR146" s="45"/>
      <c r="QS146" s="45"/>
      <c r="QT146" s="45"/>
      <c r="QU146" s="45"/>
      <c r="QV146" s="45"/>
      <c r="QW146" s="45"/>
      <c r="QX146" s="45"/>
      <c r="QY146" s="45"/>
      <c r="QZ146" s="45"/>
      <c r="RA146" s="45"/>
      <c r="RB146" s="45"/>
      <c r="RC146" s="45"/>
      <c r="RD146" s="45"/>
      <c r="RE146" s="45"/>
      <c r="RF146" s="45"/>
      <c r="RG146" s="45"/>
      <c r="RH146" s="45"/>
      <c r="RI146" s="45"/>
      <c r="RJ146" s="45"/>
      <c r="RK146" s="45"/>
      <c r="RL146" s="45"/>
      <c r="RM146" s="45"/>
      <c r="RN146" s="45"/>
      <c r="RO146" s="45"/>
      <c r="RP146" s="45"/>
      <c r="RQ146" s="45"/>
      <c r="RR146" s="45"/>
      <c r="RS146" s="45"/>
      <c r="RT146" s="45"/>
      <c r="RU146" s="45"/>
      <c r="RV146" s="45"/>
      <c r="RW146" s="45"/>
      <c r="RX146" s="45"/>
      <c r="RY146" s="45"/>
      <c r="RZ146" s="45"/>
      <c r="SA146" s="45"/>
      <c r="SB146" s="45"/>
      <c r="SC146" s="45"/>
      <c r="SD146" s="45"/>
      <c r="SE146" s="45"/>
      <c r="SF146" s="45"/>
      <c r="SG146" s="45"/>
      <c r="SH146" s="45"/>
      <c r="SI146" s="45"/>
      <c r="SJ146" s="45"/>
      <c r="SK146" s="45"/>
      <c r="SL146" s="45"/>
      <c r="SM146" s="45"/>
      <c r="SN146" s="45"/>
      <c r="SO146" s="45"/>
      <c r="SP146" s="45"/>
      <c r="SQ146" s="45"/>
      <c r="SR146" s="45"/>
      <c r="SS146" s="45"/>
      <c r="ST146" s="45"/>
      <c r="SU146" s="45"/>
      <c r="SV146" s="45"/>
      <c r="SW146" s="45"/>
      <c r="SX146" s="45"/>
      <c r="SY146" s="45"/>
      <c r="SZ146" s="45"/>
      <c r="TA146" s="45"/>
      <c r="TB146" s="45"/>
      <c r="TC146" s="45"/>
      <c r="TD146" s="45"/>
      <c r="TE146" s="45"/>
      <c r="TF146" s="45"/>
      <c r="TG146" s="45"/>
      <c r="TH146" s="45"/>
      <c r="TI146" s="45"/>
      <c r="TJ146" s="45"/>
      <c r="TK146" s="45"/>
      <c r="TL146" s="45"/>
      <c r="TM146" s="45"/>
      <c r="TN146" s="45"/>
      <c r="TO146" s="45"/>
      <c r="TP146" s="45"/>
      <c r="TQ146" s="45"/>
      <c r="TR146" s="45"/>
      <c r="TS146" s="45"/>
      <c r="TT146" s="45"/>
      <c r="TU146" s="45"/>
      <c r="TV146" s="45"/>
      <c r="TW146" s="45"/>
      <c r="TX146" s="45"/>
      <c r="TY146" s="45"/>
      <c r="TZ146" s="45"/>
      <c r="UA146" s="45"/>
      <c r="UB146" s="45"/>
      <c r="UC146" s="45"/>
      <c r="UD146" s="45"/>
      <c r="UE146" s="45"/>
    </row>
    <row r="147" spans="1:551" x14ac:dyDescent="0.2">
      <c r="A147"/>
      <c r="B147" s="44"/>
      <c r="C147" s="44"/>
      <c r="D147" s="45"/>
      <c r="E147" s="45"/>
      <c r="F147" s="44"/>
      <c r="G147" s="45"/>
      <c r="H147" s="45"/>
      <c r="I147" s="45"/>
      <c r="J147" s="45"/>
      <c r="K147" s="45"/>
      <c r="L147" s="45"/>
      <c r="M147" s="45"/>
      <c r="N147" s="45"/>
      <c r="O147" s="45">
        <f>+O146-C146</f>
        <v>47651.749268697749</v>
      </c>
      <c r="P147" s="45"/>
      <c r="Q147" s="45"/>
      <c r="R147" s="45"/>
      <c r="S147" s="45">
        <f>+S146-C146</f>
        <v>43369.694137291168</v>
      </c>
      <c r="T147" s="45"/>
      <c r="U147" s="45"/>
      <c r="V147" s="44"/>
      <c r="W147" s="44"/>
      <c r="X147" s="44"/>
      <c r="Y147" s="44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  <c r="ID147" s="45"/>
      <c r="IE147" s="45"/>
      <c r="IF147" s="45"/>
      <c r="IG147" s="45"/>
      <c r="IH147" s="45"/>
      <c r="II147" s="45"/>
      <c r="IJ147" s="45"/>
      <c r="IK147" s="45"/>
      <c r="IL147" s="45"/>
      <c r="IM147" s="45"/>
      <c r="IN147" s="45"/>
      <c r="IO147" s="45"/>
      <c r="IP147" s="45"/>
      <c r="IQ147" s="45"/>
      <c r="IR147" s="45"/>
      <c r="IS147" s="45"/>
      <c r="IT147" s="45"/>
      <c r="IU147" s="45"/>
      <c r="IV147" s="45"/>
      <c r="IW147" s="45"/>
      <c r="IX147" s="45"/>
      <c r="IY147" s="45"/>
      <c r="IZ147" s="45"/>
      <c r="JA147" s="45"/>
      <c r="JB147" s="45"/>
      <c r="JC147" s="45"/>
      <c r="JD147" s="45"/>
      <c r="JE147" s="45"/>
      <c r="JF147" s="45"/>
      <c r="JG147" s="45"/>
      <c r="JH147" s="45"/>
      <c r="JI147" s="45"/>
      <c r="JJ147" s="45"/>
      <c r="JK147" s="45"/>
      <c r="JL147" s="45"/>
      <c r="JM147" s="45"/>
      <c r="JN147" s="45"/>
      <c r="JO147" s="45"/>
      <c r="JP147" s="45"/>
      <c r="JQ147" s="45"/>
      <c r="JR147" s="45"/>
      <c r="JS147" s="45"/>
      <c r="JT147" s="45"/>
      <c r="JU147" s="45"/>
      <c r="JV147" s="45"/>
      <c r="JW147" s="45"/>
      <c r="JX147" s="45"/>
      <c r="JY147" s="45"/>
      <c r="JZ147" s="45"/>
      <c r="KA147" s="45"/>
      <c r="KB147" s="45"/>
      <c r="KC147" s="45"/>
      <c r="KD147" s="45"/>
      <c r="KE147" s="45"/>
      <c r="KF147" s="45"/>
      <c r="KG147" s="45"/>
      <c r="KH147" s="45"/>
      <c r="KI147" s="45"/>
      <c r="KJ147" s="45"/>
      <c r="KK147" s="45"/>
      <c r="KL147" s="45"/>
      <c r="KM147" s="45"/>
      <c r="KN147" s="45"/>
      <c r="KO147" s="45"/>
      <c r="KP147" s="45"/>
      <c r="KQ147" s="45"/>
      <c r="KR147" s="45"/>
      <c r="KS147" s="45"/>
      <c r="KT147" s="45"/>
      <c r="KU147" s="45"/>
      <c r="KV147" s="45"/>
      <c r="KW147" s="45"/>
      <c r="KX147" s="45"/>
      <c r="KY147" s="45"/>
      <c r="KZ147" s="45"/>
      <c r="LA147" s="45"/>
      <c r="LB147" s="45"/>
      <c r="LC147" s="45"/>
      <c r="LD147" s="45"/>
      <c r="LE147" s="45"/>
      <c r="LF147" s="45"/>
      <c r="LG147" s="45"/>
      <c r="LH147" s="45"/>
      <c r="LI147" s="45"/>
      <c r="LJ147" s="45"/>
      <c r="LK147" s="45"/>
      <c r="LL147" s="45"/>
      <c r="LM147" s="45"/>
      <c r="LN147" s="45"/>
      <c r="LO147" s="45"/>
      <c r="LP147" s="45"/>
      <c r="LQ147" s="45"/>
      <c r="LR147" s="45"/>
      <c r="LS147" s="45"/>
      <c r="LT147" s="45"/>
      <c r="LU147" s="45"/>
      <c r="LV147" s="45"/>
      <c r="LW147" s="45"/>
      <c r="LX147" s="45"/>
      <c r="LY147" s="45"/>
      <c r="LZ147" s="45"/>
      <c r="MA147" s="45"/>
      <c r="MB147" s="45"/>
      <c r="MC147" s="45"/>
      <c r="MD147" s="45"/>
      <c r="ME147" s="45"/>
      <c r="MF147" s="45"/>
      <c r="MG147" s="45"/>
      <c r="MH147" s="45"/>
      <c r="MI147" s="45"/>
      <c r="MJ147" s="45"/>
      <c r="MK147" s="45"/>
      <c r="ML147" s="45"/>
      <c r="MM147" s="45"/>
      <c r="MN147" s="45"/>
      <c r="MO147" s="45"/>
      <c r="MP147" s="45"/>
      <c r="MQ147" s="45"/>
      <c r="MR147" s="45"/>
      <c r="MS147" s="45"/>
      <c r="MT147" s="45"/>
      <c r="MU147" s="45"/>
      <c r="MV147" s="45"/>
      <c r="MW147" s="45"/>
      <c r="MX147" s="45"/>
      <c r="MY147" s="45"/>
      <c r="MZ147" s="45"/>
      <c r="NA147" s="45"/>
      <c r="NB147" s="45"/>
      <c r="NC147" s="45"/>
      <c r="ND147" s="45"/>
      <c r="NE147" s="45"/>
      <c r="NF147" s="45"/>
      <c r="NG147" s="45"/>
      <c r="NH147" s="45"/>
      <c r="NI147" s="45"/>
      <c r="NJ147" s="45"/>
      <c r="NK147" s="45"/>
      <c r="NL147" s="45"/>
      <c r="NM147" s="45"/>
      <c r="NN147" s="45"/>
      <c r="NO147" s="45"/>
      <c r="NP147" s="45"/>
      <c r="NQ147" s="45"/>
      <c r="NR147" s="45"/>
      <c r="NS147" s="45"/>
      <c r="NT147" s="45"/>
      <c r="NU147" s="45"/>
      <c r="NV147" s="45"/>
      <c r="NW147" s="45"/>
      <c r="NX147" s="45"/>
      <c r="NY147" s="45"/>
      <c r="NZ147" s="45"/>
      <c r="OA147" s="45"/>
      <c r="OB147" s="45"/>
      <c r="OC147" s="45"/>
      <c r="OD147" s="45"/>
      <c r="OE147" s="45"/>
      <c r="OF147" s="45"/>
      <c r="OG147" s="45"/>
      <c r="OH147" s="45"/>
      <c r="OI147" s="45"/>
      <c r="OJ147" s="45"/>
      <c r="OK147" s="45"/>
      <c r="OL147" s="45"/>
      <c r="OM147" s="45"/>
      <c r="ON147" s="45"/>
      <c r="OO147" s="45"/>
      <c r="OP147" s="45"/>
      <c r="OQ147" s="45"/>
      <c r="OR147" s="45"/>
      <c r="OS147" s="45"/>
      <c r="OT147" s="45"/>
      <c r="OU147" s="45"/>
      <c r="OV147" s="45"/>
      <c r="OW147" s="45"/>
      <c r="OX147" s="45"/>
      <c r="OY147" s="45"/>
      <c r="OZ147" s="45"/>
      <c r="PA147" s="45"/>
      <c r="PB147" s="45"/>
      <c r="PC147" s="45"/>
      <c r="PD147" s="45"/>
      <c r="PE147" s="45"/>
      <c r="PF147" s="45"/>
      <c r="PG147" s="45"/>
      <c r="PH147" s="45"/>
      <c r="PI147" s="45"/>
      <c r="PJ147" s="45"/>
      <c r="PK147" s="45"/>
      <c r="PL147" s="45"/>
      <c r="PM147" s="45"/>
      <c r="PN147" s="45"/>
      <c r="PO147" s="45"/>
      <c r="PP147" s="45"/>
      <c r="PQ147" s="45"/>
      <c r="PR147" s="45"/>
      <c r="PS147" s="45"/>
      <c r="PT147" s="45"/>
      <c r="PU147" s="45"/>
      <c r="PV147" s="45"/>
      <c r="PW147" s="45"/>
      <c r="PX147" s="45"/>
      <c r="PY147" s="45"/>
      <c r="PZ147" s="45"/>
      <c r="QA147" s="45"/>
      <c r="QB147" s="45"/>
      <c r="QC147" s="45"/>
      <c r="QD147" s="45"/>
      <c r="QE147" s="45"/>
      <c r="QF147" s="45"/>
      <c r="QG147" s="45"/>
      <c r="QH147" s="45"/>
      <c r="QI147" s="45"/>
      <c r="QJ147" s="45"/>
      <c r="QK147" s="45"/>
      <c r="QL147" s="45"/>
      <c r="QM147" s="45"/>
      <c r="QN147" s="45"/>
      <c r="QO147" s="45"/>
      <c r="QP147" s="45"/>
      <c r="QQ147" s="45"/>
      <c r="QR147" s="45"/>
      <c r="QS147" s="45"/>
      <c r="QT147" s="45"/>
      <c r="QU147" s="45"/>
      <c r="QV147" s="45"/>
      <c r="QW147" s="45"/>
      <c r="QX147" s="45"/>
      <c r="QY147" s="45"/>
      <c r="QZ147" s="45"/>
      <c r="RA147" s="45"/>
      <c r="RB147" s="45"/>
      <c r="RC147" s="45"/>
      <c r="RD147" s="45"/>
      <c r="RE147" s="45"/>
      <c r="RF147" s="45"/>
      <c r="RG147" s="45"/>
      <c r="RH147" s="45"/>
      <c r="RI147" s="45"/>
      <c r="RJ147" s="45"/>
      <c r="RK147" s="45"/>
      <c r="RL147" s="45"/>
      <c r="RM147" s="45"/>
      <c r="RN147" s="45"/>
      <c r="RO147" s="45"/>
      <c r="RP147" s="45"/>
      <c r="RQ147" s="45"/>
      <c r="RR147" s="45"/>
      <c r="RS147" s="45"/>
      <c r="RT147" s="45"/>
      <c r="RU147" s="45"/>
      <c r="RV147" s="45"/>
      <c r="RW147" s="45"/>
      <c r="RX147" s="45"/>
      <c r="RY147" s="45"/>
      <c r="RZ147" s="45"/>
      <c r="SA147" s="45"/>
      <c r="SB147" s="45"/>
      <c r="SC147" s="45"/>
      <c r="SD147" s="45"/>
      <c r="SE147" s="45"/>
      <c r="SF147" s="45"/>
      <c r="SG147" s="45"/>
      <c r="SH147" s="45"/>
      <c r="SI147" s="45"/>
      <c r="SJ147" s="45"/>
      <c r="SK147" s="45"/>
      <c r="SL147" s="45"/>
      <c r="SM147" s="45"/>
      <c r="SN147" s="45"/>
      <c r="SO147" s="45"/>
      <c r="SP147" s="45"/>
      <c r="SQ147" s="45"/>
      <c r="SR147" s="45"/>
      <c r="SS147" s="45"/>
      <c r="ST147" s="45"/>
      <c r="SU147" s="45"/>
      <c r="SV147" s="45"/>
      <c r="SW147" s="45"/>
      <c r="SX147" s="45"/>
      <c r="SY147" s="45"/>
      <c r="SZ147" s="45"/>
      <c r="TA147" s="45"/>
      <c r="TB147" s="45"/>
      <c r="TC147" s="45"/>
      <c r="TD147" s="45"/>
      <c r="TE147" s="45"/>
      <c r="TF147" s="45"/>
      <c r="TG147" s="45"/>
      <c r="TH147" s="45"/>
      <c r="TI147" s="45"/>
      <c r="TJ147" s="45"/>
      <c r="TK147" s="45"/>
      <c r="TL147" s="45"/>
      <c r="TM147" s="45"/>
      <c r="TN147" s="45"/>
      <c r="TO147" s="45"/>
      <c r="TP147" s="45"/>
      <c r="TQ147" s="45"/>
      <c r="TR147" s="45"/>
      <c r="TS147" s="45"/>
      <c r="TT147" s="45"/>
      <c r="TU147" s="45"/>
      <c r="TV147" s="45"/>
      <c r="TW147" s="45"/>
      <c r="TX147" s="45"/>
      <c r="TY147" s="45"/>
      <c r="TZ147" s="45"/>
      <c r="UA147" s="45"/>
      <c r="UB147" s="45"/>
      <c r="UC147" s="45"/>
      <c r="UD147" s="45"/>
      <c r="UE147" s="45"/>
    </row>
    <row r="148" spans="1:551" x14ac:dyDescent="0.2">
      <c r="A148" t="s">
        <v>6</v>
      </c>
      <c r="B148" s="44"/>
      <c r="C148" s="44"/>
      <c r="D148" s="45"/>
      <c r="E148" s="45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4"/>
      <c r="W148" s="44"/>
      <c r="X148" s="44"/>
      <c r="Y148" s="44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  <c r="IR148" s="45"/>
      <c r="IS148" s="45"/>
      <c r="IT148" s="45"/>
      <c r="IU148" s="45"/>
      <c r="IV148" s="45"/>
      <c r="IW148" s="45"/>
      <c r="IX148" s="45"/>
      <c r="IY148" s="45"/>
      <c r="IZ148" s="45"/>
      <c r="JA148" s="45"/>
      <c r="JB148" s="45"/>
      <c r="JC148" s="45"/>
      <c r="JD148" s="45"/>
      <c r="JE148" s="45"/>
      <c r="JF148" s="45"/>
      <c r="JG148" s="45"/>
      <c r="JH148" s="45"/>
      <c r="JI148" s="45"/>
      <c r="JJ148" s="45"/>
      <c r="JK148" s="45"/>
      <c r="JL148" s="45"/>
      <c r="JM148" s="45"/>
      <c r="JN148" s="45"/>
      <c r="JO148" s="45"/>
      <c r="JP148" s="45"/>
      <c r="JQ148" s="45"/>
      <c r="JR148" s="45"/>
      <c r="JS148" s="45"/>
      <c r="JT148" s="45"/>
      <c r="JU148" s="45"/>
      <c r="JV148" s="45"/>
      <c r="JW148" s="45"/>
      <c r="JX148" s="45"/>
      <c r="JY148" s="45"/>
      <c r="JZ148" s="45"/>
      <c r="KA148" s="45"/>
      <c r="KB148" s="45"/>
      <c r="KC148" s="45"/>
      <c r="KD148" s="45"/>
      <c r="KE148" s="45"/>
      <c r="KF148" s="45"/>
      <c r="KG148" s="45"/>
      <c r="KH148" s="45"/>
      <c r="KI148" s="45"/>
      <c r="KJ148" s="45"/>
      <c r="KK148" s="45"/>
      <c r="KL148" s="45"/>
      <c r="KM148" s="45"/>
      <c r="KN148" s="45"/>
      <c r="KO148" s="45"/>
      <c r="KP148" s="45"/>
      <c r="KQ148" s="45"/>
      <c r="KR148" s="45"/>
      <c r="KS148" s="45"/>
      <c r="KT148" s="45"/>
      <c r="KU148" s="45"/>
      <c r="KV148" s="45"/>
      <c r="KW148" s="45"/>
      <c r="KX148" s="45"/>
      <c r="KY148" s="45"/>
      <c r="KZ148" s="45"/>
      <c r="LA148" s="45"/>
      <c r="LB148" s="45"/>
      <c r="LC148" s="45"/>
      <c r="LD148" s="45"/>
      <c r="LE148" s="45"/>
      <c r="LF148" s="45"/>
      <c r="LG148" s="45"/>
      <c r="LH148" s="45"/>
      <c r="LI148" s="45"/>
      <c r="LJ148" s="45"/>
      <c r="LK148" s="45"/>
      <c r="LL148" s="45"/>
      <c r="LM148" s="45"/>
      <c r="LN148" s="45"/>
      <c r="LO148" s="45"/>
      <c r="LP148" s="45"/>
      <c r="LQ148" s="45"/>
      <c r="LR148" s="45"/>
      <c r="LS148" s="45"/>
      <c r="LT148" s="45"/>
      <c r="LU148" s="45"/>
      <c r="LV148" s="45"/>
      <c r="LW148" s="45"/>
      <c r="LX148" s="45"/>
      <c r="LY148" s="45"/>
      <c r="LZ148" s="45"/>
      <c r="MA148" s="45"/>
      <c r="MB148" s="45"/>
      <c r="MC148" s="45"/>
      <c r="MD148" s="45"/>
      <c r="ME148" s="45"/>
      <c r="MF148" s="45"/>
      <c r="MG148" s="45"/>
      <c r="MH148" s="45"/>
      <c r="MI148" s="45"/>
      <c r="MJ148" s="45"/>
      <c r="MK148" s="45"/>
      <c r="ML148" s="45"/>
      <c r="MM148" s="45"/>
      <c r="MN148" s="45"/>
      <c r="MO148" s="45"/>
      <c r="MP148" s="45"/>
      <c r="MQ148" s="45"/>
      <c r="MR148" s="45"/>
      <c r="MS148" s="45"/>
      <c r="MT148" s="45"/>
      <c r="MU148" s="45"/>
      <c r="MV148" s="45"/>
      <c r="MW148" s="45"/>
      <c r="MX148" s="45"/>
      <c r="MY148" s="45"/>
      <c r="MZ148" s="45"/>
      <c r="NA148" s="45"/>
      <c r="NB148" s="45"/>
      <c r="NC148" s="45"/>
      <c r="ND148" s="45"/>
      <c r="NE148" s="45"/>
      <c r="NF148" s="45"/>
      <c r="NG148" s="45"/>
      <c r="NH148" s="45"/>
      <c r="NI148" s="45"/>
      <c r="NJ148" s="45"/>
      <c r="NK148" s="45"/>
      <c r="NL148" s="45"/>
      <c r="NM148" s="45"/>
      <c r="NN148" s="45"/>
      <c r="NO148" s="45"/>
      <c r="NP148" s="45"/>
      <c r="NQ148" s="45"/>
      <c r="NR148" s="45"/>
      <c r="NS148" s="45"/>
      <c r="NT148" s="45"/>
      <c r="NU148" s="45"/>
      <c r="NV148" s="45"/>
      <c r="NW148" s="45"/>
      <c r="NX148" s="45"/>
      <c r="NY148" s="45"/>
      <c r="NZ148" s="45"/>
      <c r="OA148" s="45"/>
      <c r="OB148" s="45"/>
      <c r="OC148" s="45"/>
      <c r="OD148" s="45"/>
      <c r="OE148" s="45"/>
      <c r="OF148" s="45"/>
      <c r="OG148" s="45"/>
      <c r="OH148" s="45"/>
      <c r="OI148" s="45"/>
      <c r="OJ148" s="45"/>
      <c r="OK148" s="45"/>
      <c r="OL148" s="45"/>
      <c r="OM148" s="45"/>
      <c r="ON148" s="45"/>
      <c r="OO148" s="45"/>
      <c r="OP148" s="45"/>
      <c r="OQ148" s="45"/>
      <c r="OR148" s="45"/>
      <c r="OS148" s="45"/>
      <c r="OT148" s="45"/>
      <c r="OU148" s="45"/>
      <c r="OV148" s="45"/>
      <c r="OW148" s="45"/>
      <c r="OX148" s="45"/>
      <c r="OY148" s="45"/>
      <c r="OZ148" s="45"/>
      <c r="PA148" s="45"/>
      <c r="PB148" s="45"/>
      <c r="PC148" s="45"/>
      <c r="PD148" s="45"/>
      <c r="PE148" s="45"/>
      <c r="PF148" s="45"/>
      <c r="PG148" s="45"/>
      <c r="PH148" s="45"/>
      <c r="PI148" s="45"/>
      <c r="PJ148" s="45"/>
      <c r="PK148" s="45"/>
      <c r="PL148" s="45"/>
      <c r="PM148" s="45"/>
      <c r="PN148" s="45"/>
      <c r="PO148" s="45"/>
      <c r="PP148" s="45"/>
      <c r="PQ148" s="45"/>
      <c r="PR148" s="45"/>
      <c r="PS148" s="45"/>
      <c r="PT148" s="45"/>
      <c r="PU148" s="45"/>
      <c r="PV148" s="45"/>
      <c r="PW148" s="45"/>
      <c r="PX148" s="45"/>
      <c r="PY148" s="45"/>
      <c r="PZ148" s="45"/>
      <c r="QA148" s="45"/>
      <c r="QB148" s="45"/>
      <c r="QC148" s="45"/>
      <c r="QD148" s="45"/>
      <c r="QE148" s="45"/>
      <c r="QF148" s="45"/>
      <c r="QG148" s="45"/>
      <c r="QH148" s="45"/>
      <c r="QI148" s="45"/>
      <c r="QJ148" s="45"/>
      <c r="QK148" s="45"/>
      <c r="QL148" s="45"/>
      <c r="QM148" s="45"/>
      <c r="QN148" s="45"/>
      <c r="QO148" s="45"/>
      <c r="QP148" s="45"/>
      <c r="QQ148" s="45"/>
      <c r="QR148" s="45"/>
      <c r="QS148" s="45"/>
      <c r="QT148" s="45"/>
      <c r="QU148" s="45"/>
      <c r="QV148" s="45"/>
      <c r="QW148" s="45"/>
      <c r="QX148" s="45"/>
      <c r="QY148" s="45"/>
      <c r="QZ148" s="45"/>
      <c r="RA148" s="45"/>
      <c r="RB148" s="45"/>
      <c r="RC148" s="45"/>
      <c r="RD148" s="45"/>
      <c r="RE148" s="45"/>
      <c r="RF148" s="45"/>
      <c r="RG148" s="45"/>
      <c r="RH148" s="45"/>
      <c r="RI148" s="45"/>
      <c r="RJ148" s="45"/>
      <c r="RK148" s="45"/>
      <c r="RL148" s="45"/>
      <c r="RM148" s="45"/>
      <c r="RN148" s="45"/>
      <c r="RO148" s="45"/>
      <c r="RP148" s="45"/>
      <c r="RQ148" s="45"/>
      <c r="RR148" s="45"/>
      <c r="RS148" s="45"/>
      <c r="RT148" s="45"/>
      <c r="RU148" s="45"/>
      <c r="RV148" s="45"/>
      <c r="RW148" s="45"/>
      <c r="RX148" s="45"/>
      <c r="RY148" s="45"/>
      <c r="RZ148" s="45"/>
      <c r="SA148" s="45"/>
      <c r="SB148" s="45"/>
      <c r="SC148" s="45"/>
      <c r="SD148" s="45"/>
      <c r="SE148" s="45"/>
      <c r="SF148" s="45"/>
      <c r="SG148" s="45"/>
      <c r="SH148" s="45"/>
      <c r="SI148" s="45"/>
      <c r="SJ148" s="45"/>
      <c r="SK148" s="45"/>
      <c r="SL148" s="45"/>
      <c r="SM148" s="45"/>
      <c r="SN148" s="45"/>
      <c r="SO148" s="45"/>
      <c r="SP148" s="45"/>
      <c r="SQ148" s="45"/>
      <c r="SR148" s="45"/>
      <c r="SS148" s="45"/>
      <c r="ST148" s="45"/>
      <c r="SU148" s="45"/>
      <c r="SV148" s="45"/>
      <c r="SW148" s="45"/>
      <c r="SX148" s="45"/>
      <c r="SY148" s="45"/>
      <c r="SZ148" s="45"/>
      <c r="TA148" s="45"/>
      <c r="TB148" s="45"/>
      <c r="TC148" s="45"/>
      <c r="TD148" s="45"/>
      <c r="TE148" s="45"/>
      <c r="TF148" s="45"/>
      <c r="TG148" s="45"/>
      <c r="TH148" s="45"/>
      <c r="TI148" s="45"/>
      <c r="TJ148" s="45"/>
      <c r="TK148" s="45"/>
      <c r="TL148" s="45"/>
      <c r="TM148" s="45"/>
      <c r="TN148" s="45"/>
      <c r="TO148" s="45"/>
      <c r="TP148" s="45"/>
      <c r="TQ148" s="45"/>
      <c r="TR148" s="45"/>
      <c r="TS148" s="45"/>
      <c r="TT148" s="45"/>
      <c r="TU148" s="45"/>
      <c r="TV148" s="45"/>
      <c r="TW148" s="45"/>
      <c r="TX148" s="45"/>
      <c r="TY148" s="45"/>
      <c r="TZ148" s="45"/>
      <c r="UA148" s="45"/>
      <c r="UB148" s="45"/>
      <c r="UC148" s="45"/>
      <c r="UD148" s="45"/>
      <c r="UE148" s="45"/>
    </row>
    <row r="149" spans="1:551" x14ac:dyDescent="0.2">
      <c r="A149" t="s">
        <v>154</v>
      </c>
      <c r="B149" s="44"/>
      <c r="C149" s="44">
        <v>27831.42</v>
      </c>
      <c r="D149" s="45">
        <v>70</v>
      </c>
      <c r="E149" s="45"/>
      <c r="F149" s="44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4"/>
      <c r="W149" s="44"/>
      <c r="X149" s="44"/>
      <c r="Y149" s="44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  <c r="ID149" s="45"/>
      <c r="IE149" s="45"/>
      <c r="IF149" s="45"/>
      <c r="IG149" s="45"/>
      <c r="IH149" s="45"/>
      <c r="II149" s="45"/>
      <c r="IJ149" s="45"/>
      <c r="IK149" s="45"/>
      <c r="IL149" s="45"/>
      <c r="IM149" s="45"/>
      <c r="IN149" s="45"/>
      <c r="IO149" s="45"/>
      <c r="IP149" s="45"/>
      <c r="IQ149" s="45"/>
      <c r="IR149" s="45"/>
      <c r="IS149" s="45"/>
      <c r="IT149" s="45"/>
      <c r="IU149" s="45"/>
      <c r="IV149" s="45"/>
      <c r="IW149" s="45"/>
      <c r="IX149" s="45"/>
      <c r="IY149" s="45"/>
      <c r="IZ149" s="45"/>
      <c r="JA149" s="45"/>
      <c r="JB149" s="45"/>
      <c r="JC149" s="45"/>
      <c r="JD149" s="45"/>
      <c r="JE149" s="45"/>
      <c r="JF149" s="45"/>
      <c r="JG149" s="45"/>
      <c r="JH149" s="45"/>
      <c r="JI149" s="45"/>
      <c r="JJ149" s="45"/>
      <c r="JK149" s="45"/>
      <c r="JL149" s="45"/>
      <c r="JM149" s="45"/>
      <c r="JN149" s="45"/>
      <c r="JO149" s="45"/>
      <c r="JP149" s="45"/>
      <c r="JQ149" s="45"/>
      <c r="JR149" s="45"/>
      <c r="JS149" s="45"/>
      <c r="JT149" s="45"/>
      <c r="JU149" s="45"/>
      <c r="JV149" s="45"/>
      <c r="JW149" s="45"/>
      <c r="JX149" s="45"/>
      <c r="JY149" s="45"/>
      <c r="JZ149" s="45"/>
      <c r="KA149" s="45"/>
      <c r="KB149" s="45"/>
      <c r="KC149" s="45"/>
      <c r="KD149" s="45"/>
      <c r="KE149" s="45"/>
      <c r="KF149" s="45"/>
      <c r="KG149" s="45"/>
      <c r="KH149" s="45"/>
      <c r="KI149" s="45"/>
      <c r="KJ149" s="45"/>
      <c r="KK149" s="45"/>
      <c r="KL149" s="45"/>
      <c r="KM149" s="45"/>
      <c r="KN149" s="45"/>
      <c r="KO149" s="45"/>
      <c r="KP149" s="45"/>
      <c r="KQ149" s="45"/>
      <c r="KR149" s="45"/>
      <c r="KS149" s="45"/>
      <c r="KT149" s="45"/>
      <c r="KU149" s="45"/>
      <c r="KV149" s="45"/>
      <c r="KW149" s="45"/>
      <c r="KX149" s="45"/>
      <c r="KY149" s="45"/>
      <c r="KZ149" s="45"/>
      <c r="LA149" s="45"/>
      <c r="LB149" s="45"/>
      <c r="LC149" s="45"/>
      <c r="LD149" s="45"/>
      <c r="LE149" s="45"/>
      <c r="LF149" s="45"/>
      <c r="LG149" s="45"/>
      <c r="LH149" s="45"/>
      <c r="LI149" s="45"/>
      <c r="LJ149" s="45"/>
      <c r="LK149" s="45"/>
      <c r="LL149" s="45"/>
      <c r="LM149" s="45"/>
      <c r="LN149" s="45"/>
      <c r="LO149" s="45"/>
      <c r="LP149" s="45"/>
      <c r="LQ149" s="45"/>
      <c r="LR149" s="45"/>
      <c r="LS149" s="45"/>
      <c r="LT149" s="45"/>
      <c r="LU149" s="45"/>
      <c r="LV149" s="45"/>
      <c r="LW149" s="45"/>
      <c r="LX149" s="45"/>
      <c r="LY149" s="45"/>
      <c r="LZ149" s="45"/>
      <c r="MA149" s="45"/>
      <c r="MB149" s="45"/>
      <c r="MC149" s="45"/>
      <c r="MD149" s="45"/>
      <c r="ME149" s="45"/>
      <c r="MF149" s="45"/>
      <c r="MG149" s="45"/>
      <c r="MH149" s="45"/>
      <c r="MI149" s="45"/>
      <c r="MJ149" s="45"/>
      <c r="MK149" s="45"/>
      <c r="ML149" s="45"/>
      <c r="MM149" s="45"/>
      <c r="MN149" s="45"/>
      <c r="MO149" s="45"/>
      <c r="MP149" s="45"/>
      <c r="MQ149" s="45"/>
      <c r="MR149" s="45"/>
      <c r="MS149" s="45"/>
      <c r="MT149" s="45"/>
      <c r="MU149" s="45"/>
      <c r="MV149" s="45"/>
      <c r="MW149" s="45"/>
      <c r="MX149" s="45"/>
      <c r="MY149" s="45"/>
      <c r="MZ149" s="45"/>
      <c r="NA149" s="45"/>
      <c r="NB149" s="45"/>
      <c r="NC149" s="45"/>
      <c r="ND149" s="45"/>
      <c r="NE149" s="45"/>
      <c r="NF149" s="45"/>
      <c r="NG149" s="45"/>
      <c r="NH149" s="45"/>
      <c r="NI149" s="45"/>
      <c r="NJ149" s="45"/>
      <c r="NK149" s="45"/>
      <c r="NL149" s="45"/>
      <c r="NM149" s="45"/>
      <c r="NN149" s="45"/>
      <c r="NO149" s="45"/>
      <c r="NP149" s="45"/>
      <c r="NQ149" s="45"/>
      <c r="NR149" s="45"/>
      <c r="NS149" s="45"/>
      <c r="NT149" s="45"/>
      <c r="NU149" s="45"/>
      <c r="NV149" s="45"/>
      <c r="NW149" s="45"/>
      <c r="NX149" s="45"/>
      <c r="NY149" s="45"/>
      <c r="NZ149" s="45"/>
      <c r="OA149" s="45"/>
      <c r="OB149" s="45"/>
      <c r="OC149" s="45"/>
      <c r="OD149" s="45"/>
      <c r="OE149" s="45"/>
      <c r="OF149" s="45"/>
      <c r="OG149" s="45"/>
      <c r="OH149" s="45"/>
      <c r="OI149" s="45"/>
      <c r="OJ149" s="45"/>
      <c r="OK149" s="45"/>
      <c r="OL149" s="45"/>
      <c r="OM149" s="45"/>
      <c r="ON149" s="45"/>
      <c r="OO149" s="45"/>
      <c r="OP149" s="45"/>
      <c r="OQ149" s="45"/>
      <c r="OR149" s="45"/>
      <c r="OS149" s="45"/>
      <c r="OT149" s="45"/>
      <c r="OU149" s="45"/>
      <c r="OV149" s="45"/>
      <c r="OW149" s="45"/>
      <c r="OX149" s="45"/>
      <c r="OY149" s="45"/>
      <c r="OZ149" s="45"/>
      <c r="PA149" s="45"/>
      <c r="PB149" s="45"/>
      <c r="PC149" s="45"/>
      <c r="PD149" s="45"/>
      <c r="PE149" s="45"/>
      <c r="PF149" s="45"/>
      <c r="PG149" s="45"/>
      <c r="PH149" s="45"/>
      <c r="PI149" s="45"/>
      <c r="PJ149" s="45"/>
      <c r="PK149" s="45"/>
      <c r="PL149" s="45"/>
      <c r="PM149" s="45"/>
      <c r="PN149" s="45"/>
      <c r="PO149" s="45"/>
      <c r="PP149" s="45"/>
      <c r="PQ149" s="45"/>
      <c r="PR149" s="45"/>
      <c r="PS149" s="45"/>
      <c r="PT149" s="45"/>
      <c r="PU149" s="45"/>
      <c r="PV149" s="45"/>
      <c r="PW149" s="45"/>
      <c r="PX149" s="45"/>
      <c r="PY149" s="45"/>
      <c r="PZ149" s="45"/>
      <c r="QA149" s="45"/>
      <c r="QB149" s="45"/>
      <c r="QC149" s="45"/>
      <c r="QD149" s="45"/>
      <c r="QE149" s="45"/>
      <c r="QF149" s="45"/>
      <c r="QG149" s="45"/>
      <c r="QH149" s="45"/>
      <c r="QI149" s="45"/>
      <c r="QJ149" s="45"/>
      <c r="QK149" s="45"/>
      <c r="QL149" s="45"/>
      <c r="QM149" s="45"/>
      <c r="QN149" s="45"/>
      <c r="QO149" s="45"/>
      <c r="QP149" s="45"/>
      <c r="QQ149" s="45"/>
      <c r="QR149" s="45"/>
      <c r="QS149" s="45"/>
      <c r="QT149" s="45"/>
      <c r="QU149" s="45"/>
      <c r="QV149" s="45"/>
      <c r="QW149" s="45"/>
      <c r="QX149" s="45"/>
      <c r="QY149" s="45"/>
      <c r="QZ149" s="45"/>
      <c r="RA149" s="45"/>
      <c r="RB149" s="45"/>
      <c r="RC149" s="45"/>
      <c r="RD149" s="45"/>
      <c r="RE149" s="45"/>
      <c r="RF149" s="45"/>
      <c r="RG149" s="45"/>
      <c r="RH149" s="45"/>
      <c r="RI149" s="45"/>
      <c r="RJ149" s="45"/>
      <c r="RK149" s="45"/>
      <c r="RL149" s="45"/>
      <c r="RM149" s="45"/>
      <c r="RN149" s="45"/>
      <c r="RO149" s="45"/>
      <c r="RP149" s="45"/>
      <c r="RQ149" s="45"/>
      <c r="RR149" s="45"/>
      <c r="RS149" s="45"/>
      <c r="RT149" s="45"/>
      <c r="RU149" s="45"/>
      <c r="RV149" s="45"/>
      <c r="RW149" s="45"/>
      <c r="RX149" s="45"/>
      <c r="RY149" s="45"/>
      <c r="RZ149" s="45"/>
      <c r="SA149" s="45"/>
      <c r="SB149" s="45"/>
      <c r="SC149" s="45"/>
      <c r="SD149" s="45"/>
      <c r="SE149" s="45"/>
      <c r="SF149" s="45"/>
      <c r="SG149" s="45"/>
      <c r="SH149" s="45"/>
      <c r="SI149" s="45"/>
      <c r="SJ149" s="45"/>
      <c r="SK149" s="45"/>
      <c r="SL149" s="45"/>
      <c r="SM149" s="45"/>
      <c r="SN149" s="45"/>
      <c r="SO149" s="45"/>
      <c r="SP149" s="45"/>
      <c r="SQ149" s="45"/>
      <c r="SR149" s="45"/>
      <c r="SS149" s="45"/>
      <c r="ST149" s="45"/>
      <c r="SU149" s="45"/>
      <c r="SV149" s="45"/>
      <c r="SW149" s="45"/>
      <c r="SX149" s="45"/>
      <c r="SY149" s="45"/>
      <c r="SZ149" s="45"/>
      <c r="TA149" s="45"/>
      <c r="TB149" s="45"/>
      <c r="TC149" s="45"/>
      <c r="TD149" s="45"/>
      <c r="TE149" s="45"/>
      <c r="TF149" s="45"/>
      <c r="TG149" s="45"/>
      <c r="TH149" s="45"/>
      <c r="TI149" s="45"/>
      <c r="TJ149" s="45"/>
      <c r="TK149" s="45"/>
      <c r="TL149" s="45"/>
      <c r="TM149" s="45"/>
      <c r="TN149" s="45"/>
      <c r="TO149" s="45"/>
      <c r="TP149" s="45"/>
      <c r="TQ149" s="45"/>
      <c r="TR149" s="45"/>
      <c r="TS149" s="45"/>
      <c r="TT149" s="45"/>
      <c r="TU149" s="45"/>
      <c r="TV149" s="45"/>
      <c r="TW149" s="45"/>
      <c r="TX149" s="45"/>
      <c r="TY149" s="45"/>
      <c r="TZ149" s="45"/>
      <c r="UA149" s="45"/>
      <c r="UB149" s="45"/>
      <c r="UC149" s="45"/>
      <c r="UD149" s="45"/>
      <c r="UE149" s="45"/>
    </row>
    <row r="150" spans="1:551" x14ac:dyDescent="0.2">
      <c r="A150" t="s">
        <v>155</v>
      </c>
      <c r="B150" s="44"/>
      <c r="C150" s="44">
        <v>234638.93</v>
      </c>
      <c r="D150" s="45">
        <v>860</v>
      </c>
      <c r="E150" s="45"/>
      <c r="F150" s="44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4"/>
      <c r="W150" s="44"/>
      <c r="X150" s="44"/>
      <c r="Y150" s="44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  <c r="IV150" s="45"/>
      <c r="IW150" s="45"/>
      <c r="IX150" s="45"/>
      <c r="IY150" s="45"/>
      <c r="IZ150" s="45"/>
      <c r="JA150" s="45"/>
      <c r="JB150" s="45"/>
      <c r="JC150" s="45"/>
      <c r="JD150" s="45"/>
      <c r="JE150" s="45"/>
      <c r="JF150" s="45"/>
      <c r="JG150" s="45"/>
      <c r="JH150" s="45"/>
      <c r="JI150" s="45"/>
      <c r="JJ150" s="45"/>
      <c r="JK150" s="45"/>
      <c r="JL150" s="45"/>
      <c r="JM150" s="45"/>
      <c r="JN150" s="45"/>
      <c r="JO150" s="45"/>
      <c r="JP150" s="45"/>
      <c r="JQ150" s="45"/>
      <c r="JR150" s="45"/>
      <c r="JS150" s="45"/>
      <c r="JT150" s="45"/>
      <c r="JU150" s="45"/>
      <c r="JV150" s="45"/>
      <c r="JW150" s="45"/>
      <c r="JX150" s="45"/>
      <c r="JY150" s="45"/>
      <c r="JZ150" s="45"/>
      <c r="KA150" s="45"/>
      <c r="KB150" s="45"/>
      <c r="KC150" s="45"/>
      <c r="KD150" s="45"/>
      <c r="KE150" s="45"/>
      <c r="KF150" s="45"/>
      <c r="KG150" s="45"/>
      <c r="KH150" s="45"/>
      <c r="KI150" s="45"/>
      <c r="KJ150" s="45"/>
      <c r="KK150" s="45"/>
      <c r="KL150" s="45"/>
      <c r="KM150" s="45"/>
      <c r="KN150" s="45"/>
      <c r="KO150" s="45"/>
      <c r="KP150" s="45"/>
      <c r="KQ150" s="45"/>
      <c r="KR150" s="45"/>
      <c r="KS150" s="45"/>
      <c r="KT150" s="45"/>
      <c r="KU150" s="45"/>
      <c r="KV150" s="45"/>
      <c r="KW150" s="45"/>
      <c r="KX150" s="45"/>
      <c r="KY150" s="45"/>
      <c r="KZ150" s="45"/>
      <c r="LA150" s="45"/>
      <c r="LB150" s="45"/>
      <c r="LC150" s="45"/>
      <c r="LD150" s="45"/>
      <c r="LE150" s="45"/>
      <c r="LF150" s="45"/>
      <c r="LG150" s="45"/>
      <c r="LH150" s="45"/>
      <c r="LI150" s="45"/>
      <c r="LJ150" s="45"/>
      <c r="LK150" s="45"/>
      <c r="LL150" s="45"/>
      <c r="LM150" s="45"/>
      <c r="LN150" s="45"/>
      <c r="LO150" s="45"/>
      <c r="LP150" s="45"/>
      <c r="LQ150" s="45"/>
      <c r="LR150" s="45"/>
      <c r="LS150" s="45"/>
      <c r="LT150" s="45"/>
      <c r="LU150" s="45"/>
      <c r="LV150" s="45"/>
      <c r="LW150" s="45"/>
      <c r="LX150" s="45"/>
      <c r="LY150" s="45"/>
      <c r="LZ150" s="45"/>
      <c r="MA150" s="45"/>
      <c r="MB150" s="45"/>
      <c r="MC150" s="45"/>
      <c r="MD150" s="45"/>
      <c r="ME150" s="45"/>
      <c r="MF150" s="45"/>
      <c r="MG150" s="45"/>
      <c r="MH150" s="45"/>
      <c r="MI150" s="45"/>
      <c r="MJ150" s="45"/>
      <c r="MK150" s="45"/>
      <c r="ML150" s="45"/>
      <c r="MM150" s="45"/>
      <c r="MN150" s="45"/>
      <c r="MO150" s="45"/>
      <c r="MP150" s="45"/>
      <c r="MQ150" s="45"/>
      <c r="MR150" s="45"/>
      <c r="MS150" s="45"/>
      <c r="MT150" s="45"/>
      <c r="MU150" s="45"/>
      <c r="MV150" s="45"/>
      <c r="MW150" s="45"/>
      <c r="MX150" s="45"/>
      <c r="MY150" s="45"/>
      <c r="MZ150" s="45"/>
      <c r="NA150" s="45"/>
      <c r="NB150" s="45"/>
      <c r="NC150" s="45"/>
      <c r="ND150" s="45"/>
      <c r="NE150" s="45"/>
      <c r="NF150" s="45"/>
      <c r="NG150" s="45"/>
      <c r="NH150" s="45"/>
      <c r="NI150" s="45"/>
      <c r="NJ150" s="45"/>
      <c r="NK150" s="45"/>
      <c r="NL150" s="45"/>
      <c r="NM150" s="45"/>
      <c r="NN150" s="45"/>
      <c r="NO150" s="45"/>
      <c r="NP150" s="45"/>
      <c r="NQ150" s="45"/>
      <c r="NR150" s="45"/>
      <c r="NS150" s="45"/>
      <c r="NT150" s="45"/>
      <c r="NU150" s="45"/>
      <c r="NV150" s="45"/>
      <c r="NW150" s="45"/>
      <c r="NX150" s="45"/>
      <c r="NY150" s="45"/>
      <c r="NZ150" s="45"/>
      <c r="OA150" s="45"/>
      <c r="OB150" s="45"/>
      <c r="OC150" s="45"/>
      <c r="OD150" s="45"/>
      <c r="OE150" s="45"/>
      <c r="OF150" s="45"/>
      <c r="OG150" s="45"/>
      <c r="OH150" s="45"/>
      <c r="OI150" s="45"/>
      <c r="OJ150" s="45"/>
      <c r="OK150" s="45"/>
      <c r="OL150" s="45"/>
      <c r="OM150" s="45"/>
      <c r="ON150" s="45"/>
      <c r="OO150" s="45"/>
      <c r="OP150" s="45"/>
      <c r="OQ150" s="45"/>
      <c r="OR150" s="45"/>
      <c r="OS150" s="45"/>
      <c r="OT150" s="45"/>
      <c r="OU150" s="45"/>
      <c r="OV150" s="45"/>
      <c r="OW150" s="45"/>
      <c r="OX150" s="45"/>
      <c r="OY150" s="45"/>
      <c r="OZ150" s="45"/>
      <c r="PA150" s="45"/>
      <c r="PB150" s="45"/>
      <c r="PC150" s="45"/>
      <c r="PD150" s="45"/>
      <c r="PE150" s="45"/>
      <c r="PF150" s="45"/>
      <c r="PG150" s="45"/>
      <c r="PH150" s="45"/>
      <c r="PI150" s="45"/>
      <c r="PJ150" s="45"/>
      <c r="PK150" s="45"/>
      <c r="PL150" s="45"/>
      <c r="PM150" s="45"/>
      <c r="PN150" s="45"/>
      <c r="PO150" s="45"/>
      <c r="PP150" s="45"/>
      <c r="PQ150" s="45"/>
      <c r="PR150" s="45"/>
      <c r="PS150" s="45"/>
      <c r="PT150" s="45"/>
      <c r="PU150" s="45"/>
      <c r="PV150" s="45"/>
      <c r="PW150" s="45"/>
      <c r="PX150" s="45"/>
      <c r="PY150" s="45"/>
      <c r="PZ150" s="45"/>
      <c r="QA150" s="45"/>
      <c r="QB150" s="45"/>
      <c r="QC150" s="45"/>
      <c r="QD150" s="45"/>
      <c r="QE150" s="45"/>
      <c r="QF150" s="45"/>
      <c r="QG150" s="45"/>
      <c r="QH150" s="45"/>
      <c r="QI150" s="45"/>
      <c r="QJ150" s="45"/>
      <c r="QK150" s="45"/>
      <c r="QL150" s="45"/>
      <c r="QM150" s="45"/>
      <c r="QN150" s="45"/>
      <c r="QO150" s="45"/>
      <c r="QP150" s="45"/>
      <c r="QQ150" s="45"/>
      <c r="QR150" s="45"/>
      <c r="QS150" s="45"/>
      <c r="QT150" s="45"/>
      <c r="QU150" s="45"/>
      <c r="QV150" s="45"/>
      <c r="QW150" s="45"/>
      <c r="QX150" s="45"/>
      <c r="QY150" s="45"/>
      <c r="QZ150" s="45"/>
      <c r="RA150" s="45"/>
      <c r="RB150" s="45"/>
      <c r="RC150" s="45"/>
      <c r="RD150" s="45"/>
      <c r="RE150" s="45"/>
      <c r="RF150" s="45"/>
      <c r="RG150" s="45"/>
      <c r="RH150" s="45"/>
      <c r="RI150" s="45"/>
      <c r="RJ150" s="45"/>
      <c r="RK150" s="45"/>
      <c r="RL150" s="45"/>
      <c r="RM150" s="45"/>
      <c r="RN150" s="45"/>
      <c r="RO150" s="45"/>
      <c r="RP150" s="45"/>
      <c r="RQ150" s="45"/>
      <c r="RR150" s="45"/>
      <c r="RS150" s="45"/>
      <c r="RT150" s="45"/>
      <c r="RU150" s="45"/>
      <c r="RV150" s="45"/>
      <c r="RW150" s="45"/>
      <c r="RX150" s="45"/>
      <c r="RY150" s="45"/>
      <c r="RZ150" s="45"/>
      <c r="SA150" s="45"/>
      <c r="SB150" s="45"/>
      <c r="SC150" s="45"/>
      <c r="SD150" s="45"/>
      <c r="SE150" s="45"/>
      <c r="SF150" s="45"/>
      <c r="SG150" s="45"/>
      <c r="SH150" s="45"/>
      <c r="SI150" s="45"/>
      <c r="SJ150" s="45"/>
      <c r="SK150" s="45"/>
      <c r="SL150" s="45"/>
      <c r="SM150" s="45"/>
      <c r="SN150" s="45"/>
      <c r="SO150" s="45"/>
      <c r="SP150" s="45"/>
      <c r="SQ150" s="45"/>
      <c r="SR150" s="45"/>
      <c r="SS150" s="45"/>
      <c r="ST150" s="45"/>
      <c r="SU150" s="45"/>
      <c r="SV150" s="45"/>
      <c r="SW150" s="45"/>
      <c r="SX150" s="45"/>
      <c r="SY150" s="45"/>
      <c r="SZ150" s="45"/>
      <c r="TA150" s="45"/>
      <c r="TB150" s="45"/>
      <c r="TC150" s="45"/>
      <c r="TD150" s="45"/>
      <c r="TE150" s="45"/>
      <c r="TF150" s="45"/>
      <c r="TG150" s="45"/>
      <c r="TH150" s="45"/>
      <c r="TI150" s="45"/>
      <c r="TJ150" s="45"/>
      <c r="TK150" s="45"/>
      <c r="TL150" s="45"/>
      <c r="TM150" s="45"/>
      <c r="TN150" s="45"/>
      <c r="TO150" s="45"/>
      <c r="TP150" s="45"/>
      <c r="TQ150" s="45"/>
      <c r="TR150" s="45"/>
      <c r="TS150" s="45"/>
      <c r="TT150" s="45"/>
      <c r="TU150" s="45"/>
      <c r="TV150" s="45"/>
      <c r="TW150" s="45"/>
      <c r="TX150" s="45"/>
      <c r="TY150" s="45"/>
      <c r="TZ150" s="45"/>
      <c r="UA150" s="45"/>
      <c r="UB150" s="45"/>
      <c r="UC150" s="45"/>
      <c r="UD150" s="45"/>
      <c r="UE150" s="45"/>
    </row>
    <row r="151" spans="1:551" x14ac:dyDescent="0.2">
      <c r="A151" t="s">
        <v>156</v>
      </c>
      <c r="B151" s="44"/>
      <c r="C151" s="44">
        <v>-21.59</v>
      </c>
      <c r="D151" s="45">
        <v>1</v>
      </c>
      <c r="E151" s="45"/>
      <c r="F151" s="44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4"/>
      <c r="W151" s="44"/>
      <c r="X151" s="44"/>
      <c r="Y151" s="44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  <c r="ID151" s="45"/>
      <c r="IE151" s="45"/>
      <c r="IF151" s="45"/>
      <c r="IG151" s="45"/>
      <c r="IH151" s="45"/>
      <c r="II151" s="45"/>
      <c r="IJ151" s="45"/>
      <c r="IK151" s="45"/>
      <c r="IL151" s="45"/>
      <c r="IM151" s="45"/>
      <c r="IN151" s="45"/>
      <c r="IO151" s="45"/>
      <c r="IP151" s="45"/>
      <c r="IQ151" s="45"/>
      <c r="IR151" s="45"/>
      <c r="IS151" s="45"/>
      <c r="IT151" s="45"/>
      <c r="IU151" s="45"/>
      <c r="IV151" s="45"/>
      <c r="IW151" s="45"/>
      <c r="IX151" s="45"/>
      <c r="IY151" s="45"/>
      <c r="IZ151" s="45"/>
      <c r="JA151" s="45"/>
      <c r="JB151" s="45"/>
      <c r="JC151" s="45"/>
      <c r="JD151" s="45"/>
      <c r="JE151" s="45"/>
      <c r="JF151" s="45"/>
      <c r="JG151" s="45"/>
      <c r="JH151" s="45"/>
      <c r="JI151" s="45"/>
      <c r="JJ151" s="45"/>
      <c r="JK151" s="45"/>
      <c r="JL151" s="45"/>
      <c r="JM151" s="45"/>
      <c r="JN151" s="45"/>
      <c r="JO151" s="45"/>
      <c r="JP151" s="45"/>
      <c r="JQ151" s="45"/>
      <c r="JR151" s="45"/>
      <c r="JS151" s="45"/>
      <c r="JT151" s="45"/>
      <c r="JU151" s="45"/>
      <c r="JV151" s="45"/>
      <c r="JW151" s="45"/>
      <c r="JX151" s="45"/>
      <c r="JY151" s="45"/>
      <c r="JZ151" s="45"/>
      <c r="KA151" s="45"/>
      <c r="KB151" s="45"/>
      <c r="KC151" s="45"/>
      <c r="KD151" s="45"/>
      <c r="KE151" s="45"/>
      <c r="KF151" s="45"/>
      <c r="KG151" s="45"/>
      <c r="KH151" s="45"/>
      <c r="KI151" s="45"/>
      <c r="KJ151" s="45"/>
      <c r="KK151" s="45"/>
      <c r="KL151" s="45"/>
      <c r="KM151" s="45"/>
      <c r="KN151" s="45"/>
      <c r="KO151" s="45"/>
      <c r="KP151" s="45"/>
      <c r="KQ151" s="45"/>
      <c r="KR151" s="45"/>
      <c r="KS151" s="45"/>
      <c r="KT151" s="45"/>
      <c r="KU151" s="45"/>
      <c r="KV151" s="45"/>
      <c r="KW151" s="45"/>
      <c r="KX151" s="45"/>
      <c r="KY151" s="45"/>
      <c r="KZ151" s="45"/>
      <c r="LA151" s="45"/>
      <c r="LB151" s="45"/>
      <c r="LC151" s="45"/>
      <c r="LD151" s="45"/>
      <c r="LE151" s="45"/>
      <c r="LF151" s="45"/>
      <c r="LG151" s="45"/>
      <c r="LH151" s="45"/>
      <c r="LI151" s="45"/>
      <c r="LJ151" s="45"/>
      <c r="LK151" s="45"/>
      <c r="LL151" s="45"/>
      <c r="LM151" s="45"/>
      <c r="LN151" s="45"/>
      <c r="LO151" s="45"/>
      <c r="LP151" s="45"/>
      <c r="LQ151" s="45"/>
      <c r="LR151" s="45"/>
      <c r="LS151" s="45"/>
      <c r="LT151" s="45"/>
      <c r="LU151" s="45"/>
      <c r="LV151" s="45"/>
      <c r="LW151" s="45"/>
      <c r="LX151" s="45"/>
      <c r="LY151" s="45"/>
      <c r="LZ151" s="45"/>
      <c r="MA151" s="45"/>
      <c r="MB151" s="45"/>
      <c r="MC151" s="45"/>
      <c r="MD151" s="45"/>
      <c r="ME151" s="45"/>
      <c r="MF151" s="45"/>
      <c r="MG151" s="45"/>
      <c r="MH151" s="45"/>
      <c r="MI151" s="45"/>
      <c r="MJ151" s="45"/>
      <c r="MK151" s="45"/>
      <c r="ML151" s="45"/>
      <c r="MM151" s="45"/>
      <c r="MN151" s="45"/>
      <c r="MO151" s="45"/>
      <c r="MP151" s="45"/>
      <c r="MQ151" s="45"/>
      <c r="MR151" s="45"/>
      <c r="MS151" s="45"/>
      <c r="MT151" s="45"/>
      <c r="MU151" s="45"/>
      <c r="MV151" s="45"/>
      <c r="MW151" s="45"/>
      <c r="MX151" s="45"/>
      <c r="MY151" s="45"/>
      <c r="MZ151" s="45"/>
      <c r="NA151" s="45"/>
      <c r="NB151" s="45"/>
      <c r="NC151" s="45"/>
      <c r="ND151" s="45"/>
      <c r="NE151" s="45"/>
      <c r="NF151" s="45"/>
      <c r="NG151" s="45"/>
      <c r="NH151" s="45"/>
      <c r="NI151" s="45"/>
      <c r="NJ151" s="45"/>
      <c r="NK151" s="45"/>
      <c r="NL151" s="45"/>
      <c r="NM151" s="45"/>
      <c r="NN151" s="45"/>
      <c r="NO151" s="45"/>
      <c r="NP151" s="45"/>
      <c r="NQ151" s="45"/>
      <c r="NR151" s="45"/>
      <c r="NS151" s="45"/>
      <c r="NT151" s="45"/>
      <c r="NU151" s="45"/>
      <c r="NV151" s="45"/>
      <c r="NW151" s="45"/>
      <c r="NX151" s="45"/>
      <c r="NY151" s="45"/>
      <c r="NZ151" s="45"/>
      <c r="OA151" s="45"/>
      <c r="OB151" s="45"/>
      <c r="OC151" s="45"/>
      <c r="OD151" s="45"/>
      <c r="OE151" s="45"/>
      <c r="OF151" s="45"/>
      <c r="OG151" s="45"/>
      <c r="OH151" s="45"/>
      <c r="OI151" s="45"/>
      <c r="OJ151" s="45"/>
      <c r="OK151" s="45"/>
      <c r="OL151" s="45"/>
      <c r="OM151" s="45"/>
      <c r="ON151" s="45"/>
      <c r="OO151" s="45"/>
      <c r="OP151" s="45"/>
      <c r="OQ151" s="45"/>
      <c r="OR151" s="45"/>
      <c r="OS151" s="45"/>
      <c r="OT151" s="45"/>
      <c r="OU151" s="45"/>
      <c r="OV151" s="45"/>
      <c r="OW151" s="45"/>
      <c r="OX151" s="45"/>
      <c r="OY151" s="45"/>
      <c r="OZ151" s="45"/>
      <c r="PA151" s="45"/>
      <c r="PB151" s="45"/>
      <c r="PC151" s="45"/>
      <c r="PD151" s="45"/>
      <c r="PE151" s="45"/>
      <c r="PF151" s="45"/>
      <c r="PG151" s="45"/>
      <c r="PH151" s="45"/>
      <c r="PI151" s="45"/>
      <c r="PJ151" s="45"/>
      <c r="PK151" s="45"/>
      <c r="PL151" s="45"/>
      <c r="PM151" s="45"/>
      <c r="PN151" s="45"/>
      <c r="PO151" s="45"/>
      <c r="PP151" s="45"/>
      <c r="PQ151" s="45"/>
      <c r="PR151" s="45"/>
      <c r="PS151" s="45"/>
      <c r="PT151" s="45"/>
      <c r="PU151" s="45"/>
      <c r="PV151" s="45"/>
      <c r="PW151" s="45"/>
      <c r="PX151" s="45"/>
      <c r="PY151" s="45"/>
      <c r="PZ151" s="45"/>
      <c r="QA151" s="45"/>
      <c r="QB151" s="45"/>
      <c r="QC151" s="45"/>
      <c r="QD151" s="45"/>
      <c r="QE151" s="45"/>
      <c r="QF151" s="45"/>
      <c r="QG151" s="45"/>
      <c r="QH151" s="45"/>
      <c r="QI151" s="45"/>
      <c r="QJ151" s="45"/>
      <c r="QK151" s="45"/>
      <c r="QL151" s="45"/>
      <c r="QM151" s="45"/>
      <c r="QN151" s="45"/>
      <c r="QO151" s="45"/>
      <c r="QP151" s="45"/>
      <c r="QQ151" s="45"/>
      <c r="QR151" s="45"/>
      <c r="QS151" s="45"/>
      <c r="QT151" s="45"/>
      <c r="QU151" s="45"/>
      <c r="QV151" s="45"/>
      <c r="QW151" s="45"/>
      <c r="QX151" s="45"/>
      <c r="QY151" s="45"/>
      <c r="QZ151" s="45"/>
      <c r="RA151" s="45"/>
      <c r="RB151" s="45"/>
      <c r="RC151" s="45"/>
      <c r="RD151" s="45"/>
      <c r="RE151" s="45"/>
      <c r="RF151" s="45"/>
      <c r="RG151" s="45"/>
      <c r="RH151" s="45"/>
      <c r="RI151" s="45"/>
      <c r="RJ151" s="45"/>
      <c r="RK151" s="45"/>
      <c r="RL151" s="45"/>
      <c r="RM151" s="45"/>
      <c r="RN151" s="45"/>
      <c r="RO151" s="45"/>
      <c r="RP151" s="45"/>
      <c r="RQ151" s="45"/>
      <c r="RR151" s="45"/>
      <c r="RS151" s="45"/>
      <c r="RT151" s="45"/>
      <c r="RU151" s="45"/>
      <c r="RV151" s="45"/>
      <c r="RW151" s="45"/>
      <c r="RX151" s="45"/>
      <c r="RY151" s="45"/>
      <c r="RZ151" s="45"/>
      <c r="SA151" s="45"/>
      <c r="SB151" s="45"/>
      <c r="SC151" s="45"/>
      <c r="SD151" s="45"/>
      <c r="SE151" s="45"/>
      <c r="SF151" s="45"/>
      <c r="SG151" s="45"/>
      <c r="SH151" s="45"/>
      <c r="SI151" s="45"/>
      <c r="SJ151" s="45"/>
      <c r="SK151" s="45"/>
      <c r="SL151" s="45"/>
      <c r="SM151" s="45"/>
      <c r="SN151" s="45"/>
      <c r="SO151" s="45"/>
      <c r="SP151" s="45"/>
      <c r="SQ151" s="45"/>
      <c r="SR151" s="45"/>
      <c r="SS151" s="45"/>
      <c r="ST151" s="45"/>
      <c r="SU151" s="45"/>
      <c r="SV151" s="45"/>
      <c r="SW151" s="45"/>
      <c r="SX151" s="45"/>
      <c r="SY151" s="45"/>
      <c r="SZ151" s="45"/>
      <c r="TA151" s="45"/>
      <c r="TB151" s="45"/>
      <c r="TC151" s="45"/>
      <c r="TD151" s="45"/>
      <c r="TE151" s="45"/>
      <c r="TF151" s="45"/>
      <c r="TG151" s="45"/>
      <c r="TH151" s="45"/>
      <c r="TI151" s="45"/>
      <c r="TJ151" s="45"/>
      <c r="TK151" s="45"/>
      <c r="TL151" s="45"/>
      <c r="TM151" s="45"/>
      <c r="TN151" s="45"/>
      <c r="TO151" s="45"/>
      <c r="TP151" s="45"/>
      <c r="TQ151" s="45"/>
      <c r="TR151" s="45"/>
      <c r="TS151" s="45"/>
      <c r="TT151" s="45"/>
      <c r="TU151" s="45"/>
      <c r="TV151" s="45"/>
      <c r="TW151" s="45"/>
      <c r="TX151" s="45"/>
      <c r="TY151" s="45"/>
      <c r="TZ151" s="45"/>
      <c r="UA151" s="45"/>
      <c r="UB151" s="45"/>
      <c r="UC151" s="45"/>
      <c r="UD151" s="45"/>
      <c r="UE151" s="45"/>
    </row>
    <row r="152" spans="1:551" x14ac:dyDescent="0.2">
      <c r="A152" t="s">
        <v>157</v>
      </c>
      <c r="B152" s="44"/>
      <c r="C152" s="44">
        <v>262448.75999999995</v>
      </c>
      <c r="D152" s="44"/>
      <c r="E152" s="45"/>
      <c r="F152" s="44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4"/>
      <c r="W152" s="44"/>
      <c r="X152" s="44"/>
      <c r="Y152" s="44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  <c r="HN152" s="45"/>
      <c r="HO152" s="45"/>
      <c r="HP152" s="45"/>
      <c r="HQ152" s="45"/>
      <c r="HR152" s="45"/>
      <c r="HS152" s="45"/>
      <c r="HT152" s="45"/>
      <c r="HU152" s="45"/>
      <c r="HV152" s="45"/>
      <c r="HW152" s="45"/>
      <c r="HX152" s="45"/>
      <c r="HY152" s="45"/>
      <c r="HZ152" s="45"/>
      <c r="IA152" s="45"/>
      <c r="IB152" s="45"/>
      <c r="IC152" s="45"/>
      <c r="ID152" s="45"/>
      <c r="IE152" s="45"/>
      <c r="IF152" s="45"/>
      <c r="IG152" s="45"/>
      <c r="IH152" s="45"/>
      <c r="II152" s="45"/>
      <c r="IJ152" s="45"/>
      <c r="IK152" s="45"/>
      <c r="IL152" s="45"/>
      <c r="IM152" s="45"/>
      <c r="IN152" s="45"/>
      <c r="IO152" s="45"/>
      <c r="IP152" s="45"/>
      <c r="IQ152" s="45"/>
      <c r="IR152" s="45"/>
      <c r="IS152" s="45"/>
      <c r="IT152" s="45"/>
      <c r="IU152" s="45"/>
      <c r="IV152" s="45"/>
      <c r="IW152" s="45"/>
      <c r="IX152" s="45"/>
      <c r="IY152" s="45"/>
      <c r="IZ152" s="45"/>
      <c r="JA152" s="45"/>
      <c r="JB152" s="45"/>
      <c r="JC152" s="45"/>
      <c r="JD152" s="45"/>
      <c r="JE152" s="45"/>
      <c r="JF152" s="45"/>
      <c r="JG152" s="45"/>
      <c r="JH152" s="45"/>
      <c r="JI152" s="45"/>
      <c r="JJ152" s="45"/>
      <c r="JK152" s="45"/>
      <c r="JL152" s="45"/>
      <c r="JM152" s="45"/>
      <c r="JN152" s="45"/>
      <c r="JO152" s="45"/>
      <c r="JP152" s="45"/>
      <c r="JQ152" s="45"/>
      <c r="JR152" s="45"/>
      <c r="JS152" s="45"/>
      <c r="JT152" s="45"/>
      <c r="JU152" s="45"/>
      <c r="JV152" s="45"/>
      <c r="JW152" s="45"/>
      <c r="JX152" s="45"/>
      <c r="JY152" s="45"/>
      <c r="JZ152" s="45"/>
      <c r="KA152" s="45"/>
      <c r="KB152" s="45"/>
      <c r="KC152" s="45"/>
      <c r="KD152" s="45"/>
      <c r="KE152" s="45"/>
      <c r="KF152" s="45"/>
      <c r="KG152" s="45"/>
      <c r="KH152" s="45"/>
      <c r="KI152" s="45"/>
      <c r="KJ152" s="45"/>
      <c r="KK152" s="45"/>
      <c r="KL152" s="45"/>
      <c r="KM152" s="45"/>
      <c r="KN152" s="45"/>
      <c r="KO152" s="45"/>
      <c r="KP152" s="45"/>
      <c r="KQ152" s="45"/>
      <c r="KR152" s="45"/>
      <c r="KS152" s="45"/>
      <c r="KT152" s="45"/>
      <c r="KU152" s="45"/>
      <c r="KV152" s="45"/>
      <c r="KW152" s="45"/>
      <c r="KX152" s="45"/>
      <c r="KY152" s="45"/>
      <c r="KZ152" s="45"/>
      <c r="LA152" s="45"/>
      <c r="LB152" s="45"/>
      <c r="LC152" s="45"/>
      <c r="LD152" s="45"/>
      <c r="LE152" s="45"/>
      <c r="LF152" s="45"/>
      <c r="LG152" s="45"/>
      <c r="LH152" s="45"/>
      <c r="LI152" s="45"/>
      <c r="LJ152" s="45"/>
      <c r="LK152" s="45"/>
      <c r="LL152" s="45"/>
      <c r="LM152" s="45"/>
      <c r="LN152" s="45"/>
      <c r="LO152" s="45"/>
      <c r="LP152" s="45"/>
      <c r="LQ152" s="45"/>
      <c r="LR152" s="45"/>
      <c r="LS152" s="45"/>
      <c r="LT152" s="45"/>
      <c r="LU152" s="45"/>
      <c r="LV152" s="45"/>
      <c r="LW152" s="45"/>
      <c r="LX152" s="45"/>
      <c r="LY152" s="45"/>
      <c r="LZ152" s="45"/>
      <c r="MA152" s="45"/>
      <c r="MB152" s="45"/>
      <c r="MC152" s="45"/>
      <c r="MD152" s="45"/>
      <c r="ME152" s="45"/>
      <c r="MF152" s="45"/>
      <c r="MG152" s="45"/>
      <c r="MH152" s="45"/>
      <c r="MI152" s="45"/>
      <c r="MJ152" s="45"/>
      <c r="MK152" s="45"/>
      <c r="ML152" s="45"/>
      <c r="MM152" s="45"/>
      <c r="MN152" s="45"/>
      <c r="MO152" s="45"/>
      <c r="MP152" s="45"/>
      <c r="MQ152" s="45"/>
      <c r="MR152" s="45"/>
      <c r="MS152" s="45"/>
      <c r="MT152" s="45"/>
      <c r="MU152" s="45"/>
      <c r="MV152" s="45"/>
      <c r="MW152" s="45"/>
      <c r="MX152" s="45"/>
      <c r="MY152" s="45"/>
      <c r="MZ152" s="45"/>
      <c r="NA152" s="45"/>
      <c r="NB152" s="45"/>
      <c r="NC152" s="45"/>
      <c r="ND152" s="45"/>
      <c r="NE152" s="45"/>
      <c r="NF152" s="45"/>
      <c r="NG152" s="45"/>
      <c r="NH152" s="45"/>
      <c r="NI152" s="45"/>
      <c r="NJ152" s="45"/>
      <c r="NK152" s="45"/>
      <c r="NL152" s="45"/>
      <c r="NM152" s="45"/>
      <c r="NN152" s="45"/>
      <c r="NO152" s="45"/>
      <c r="NP152" s="45"/>
      <c r="NQ152" s="45"/>
      <c r="NR152" s="45"/>
      <c r="NS152" s="45"/>
      <c r="NT152" s="45"/>
      <c r="NU152" s="45"/>
      <c r="NV152" s="45"/>
      <c r="NW152" s="45"/>
      <c r="NX152" s="45"/>
      <c r="NY152" s="45"/>
      <c r="NZ152" s="45"/>
      <c r="OA152" s="45"/>
      <c r="OB152" s="45"/>
      <c r="OC152" s="45"/>
      <c r="OD152" s="45"/>
      <c r="OE152" s="45"/>
      <c r="OF152" s="45"/>
      <c r="OG152" s="45"/>
      <c r="OH152" s="45"/>
      <c r="OI152" s="45"/>
      <c r="OJ152" s="45"/>
      <c r="OK152" s="45"/>
      <c r="OL152" s="45"/>
      <c r="OM152" s="45"/>
      <c r="ON152" s="45"/>
      <c r="OO152" s="45"/>
      <c r="OP152" s="45"/>
      <c r="OQ152" s="45"/>
      <c r="OR152" s="45"/>
      <c r="OS152" s="45"/>
      <c r="OT152" s="45"/>
      <c r="OU152" s="45"/>
      <c r="OV152" s="45"/>
      <c r="OW152" s="45"/>
      <c r="OX152" s="45"/>
      <c r="OY152" s="45"/>
      <c r="OZ152" s="45"/>
      <c r="PA152" s="45"/>
      <c r="PB152" s="45"/>
      <c r="PC152" s="45"/>
      <c r="PD152" s="45"/>
      <c r="PE152" s="45"/>
      <c r="PF152" s="45"/>
      <c r="PG152" s="45"/>
      <c r="PH152" s="45"/>
      <c r="PI152" s="45"/>
      <c r="PJ152" s="45"/>
      <c r="PK152" s="45"/>
      <c r="PL152" s="45"/>
      <c r="PM152" s="45"/>
      <c r="PN152" s="45"/>
      <c r="PO152" s="45"/>
      <c r="PP152" s="45"/>
      <c r="PQ152" s="45"/>
      <c r="PR152" s="45"/>
      <c r="PS152" s="45"/>
      <c r="PT152" s="45"/>
      <c r="PU152" s="45"/>
      <c r="PV152" s="45"/>
      <c r="PW152" s="45"/>
      <c r="PX152" s="45"/>
      <c r="PY152" s="45"/>
      <c r="PZ152" s="45"/>
      <c r="QA152" s="45"/>
      <c r="QB152" s="45"/>
      <c r="QC152" s="45"/>
      <c r="QD152" s="45"/>
      <c r="QE152" s="45"/>
      <c r="QF152" s="45"/>
      <c r="QG152" s="45"/>
      <c r="QH152" s="45"/>
      <c r="QI152" s="45"/>
      <c r="QJ152" s="45"/>
      <c r="QK152" s="45"/>
      <c r="QL152" s="45"/>
      <c r="QM152" s="45"/>
      <c r="QN152" s="45"/>
      <c r="QO152" s="45"/>
      <c r="QP152" s="45"/>
      <c r="QQ152" s="45"/>
      <c r="QR152" s="45"/>
      <c r="QS152" s="45"/>
      <c r="QT152" s="45"/>
      <c r="QU152" s="45"/>
      <c r="QV152" s="45"/>
      <c r="QW152" s="45"/>
      <c r="QX152" s="45"/>
      <c r="QY152" s="45"/>
      <c r="QZ152" s="45"/>
      <c r="RA152" s="45"/>
      <c r="RB152" s="45"/>
      <c r="RC152" s="45"/>
      <c r="RD152" s="45"/>
      <c r="RE152" s="45"/>
      <c r="RF152" s="45"/>
      <c r="RG152" s="45"/>
      <c r="RH152" s="45"/>
      <c r="RI152" s="45"/>
      <c r="RJ152" s="45"/>
      <c r="RK152" s="45"/>
      <c r="RL152" s="45"/>
      <c r="RM152" s="45"/>
      <c r="RN152" s="45"/>
      <c r="RO152" s="45"/>
      <c r="RP152" s="45"/>
      <c r="RQ152" s="45"/>
      <c r="RR152" s="45"/>
      <c r="RS152" s="45"/>
      <c r="RT152" s="45"/>
      <c r="RU152" s="45"/>
      <c r="RV152" s="45"/>
      <c r="RW152" s="45"/>
      <c r="RX152" s="45"/>
      <c r="RY152" s="45"/>
      <c r="RZ152" s="45"/>
      <c r="SA152" s="45"/>
      <c r="SB152" s="45"/>
      <c r="SC152" s="45"/>
      <c r="SD152" s="45"/>
      <c r="SE152" s="45"/>
      <c r="SF152" s="45"/>
      <c r="SG152" s="45"/>
      <c r="SH152" s="45"/>
      <c r="SI152" s="45"/>
      <c r="SJ152" s="45"/>
      <c r="SK152" s="45"/>
      <c r="SL152" s="45"/>
      <c r="SM152" s="45"/>
      <c r="SN152" s="45"/>
      <c r="SO152" s="45"/>
      <c r="SP152" s="45"/>
      <c r="SQ152" s="45"/>
      <c r="SR152" s="45"/>
      <c r="SS152" s="45"/>
      <c r="ST152" s="45"/>
      <c r="SU152" s="45"/>
      <c r="SV152" s="45"/>
      <c r="SW152" s="45"/>
      <c r="SX152" s="45"/>
      <c r="SY152" s="45"/>
      <c r="SZ152" s="45"/>
      <c r="TA152" s="45"/>
      <c r="TB152" s="45"/>
      <c r="TC152" s="45"/>
      <c r="TD152" s="45"/>
      <c r="TE152" s="45"/>
      <c r="TF152" s="45"/>
      <c r="TG152" s="45"/>
      <c r="TH152" s="45"/>
      <c r="TI152" s="45"/>
      <c r="TJ152" s="45"/>
      <c r="TK152" s="45"/>
      <c r="TL152" s="45"/>
      <c r="TM152" s="45"/>
      <c r="TN152" s="45"/>
      <c r="TO152" s="45"/>
      <c r="TP152" s="45"/>
      <c r="TQ152" s="45"/>
      <c r="TR152" s="45"/>
      <c r="TS152" s="45"/>
      <c r="TT152" s="45"/>
      <c r="TU152" s="45"/>
      <c r="TV152" s="45"/>
      <c r="TW152" s="45"/>
      <c r="TX152" s="45"/>
      <c r="TY152" s="45"/>
      <c r="TZ152" s="45"/>
      <c r="UA152" s="45"/>
      <c r="UB152" s="45"/>
      <c r="UC152" s="45"/>
      <c r="UD152" s="45"/>
      <c r="UE152" s="45"/>
    </row>
    <row r="153" spans="1:551" x14ac:dyDescent="0.2">
      <c r="A153"/>
      <c r="B153" s="44"/>
      <c r="C153" s="44"/>
      <c r="D153" s="44"/>
      <c r="E153" s="45"/>
      <c r="F153" s="44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4"/>
      <c r="W153" s="44"/>
      <c r="X153" s="44"/>
      <c r="Y153" s="44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  <c r="HN153" s="45"/>
      <c r="HO153" s="45"/>
      <c r="HP153" s="45"/>
      <c r="HQ153" s="45"/>
      <c r="HR153" s="45"/>
      <c r="HS153" s="45"/>
      <c r="HT153" s="45"/>
      <c r="HU153" s="45"/>
      <c r="HV153" s="45"/>
      <c r="HW153" s="45"/>
      <c r="HX153" s="45"/>
      <c r="HY153" s="45"/>
      <c r="HZ153" s="45"/>
      <c r="IA153" s="45"/>
      <c r="IB153" s="45"/>
      <c r="IC153" s="45"/>
      <c r="ID153" s="45"/>
      <c r="IE153" s="45"/>
      <c r="IF153" s="45"/>
      <c r="IG153" s="45"/>
      <c r="IH153" s="45"/>
      <c r="II153" s="45"/>
      <c r="IJ153" s="45"/>
      <c r="IK153" s="45"/>
      <c r="IL153" s="45"/>
      <c r="IM153" s="45"/>
      <c r="IN153" s="45"/>
      <c r="IO153" s="45"/>
      <c r="IP153" s="45"/>
      <c r="IQ153" s="45"/>
      <c r="IR153" s="45"/>
      <c r="IS153" s="45"/>
      <c r="IT153" s="45"/>
      <c r="IU153" s="45"/>
      <c r="IV153" s="45"/>
      <c r="IW153" s="45"/>
      <c r="IX153" s="45"/>
      <c r="IY153" s="45"/>
      <c r="IZ153" s="45"/>
      <c r="JA153" s="45"/>
      <c r="JB153" s="45"/>
      <c r="JC153" s="45"/>
      <c r="JD153" s="45"/>
      <c r="JE153" s="45"/>
      <c r="JF153" s="45"/>
      <c r="JG153" s="45"/>
      <c r="JH153" s="45"/>
      <c r="JI153" s="45"/>
      <c r="JJ153" s="45"/>
      <c r="JK153" s="45"/>
      <c r="JL153" s="45"/>
      <c r="JM153" s="45"/>
      <c r="JN153" s="45"/>
      <c r="JO153" s="45"/>
      <c r="JP153" s="45"/>
      <c r="JQ153" s="45"/>
      <c r="JR153" s="45"/>
      <c r="JS153" s="45"/>
      <c r="JT153" s="45"/>
      <c r="JU153" s="45"/>
      <c r="JV153" s="45"/>
      <c r="JW153" s="45"/>
      <c r="JX153" s="45"/>
      <c r="JY153" s="45"/>
      <c r="JZ153" s="45"/>
      <c r="KA153" s="45"/>
      <c r="KB153" s="45"/>
      <c r="KC153" s="45"/>
      <c r="KD153" s="45"/>
      <c r="KE153" s="45"/>
      <c r="KF153" s="45"/>
      <c r="KG153" s="45"/>
      <c r="KH153" s="45"/>
      <c r="KI153" s="45"/>
      <c r="KJ153" s="45"/>
      <c r="KK153" s="45"/>
      <c r="KL153" s="45"/>
      <c r="KM153" s="45"/>
      <c r="KN153" s="45"/>
      <c r="KO153" s="45"/>
      <c r="KP153" s="45"/>
      <c r="KQ153" s="45"/>
      <c r="KR153" s="45"/>
      <c r="KS153" s="45"/>
      <c r="KT153" s="45"/>
      <c r="KU153" s="45"/>
      <c r="KV153" s="45"/>
      <c r="KW153" s="45"/>
      <c r="KX153" s="45"/>
      <c r="KY153" s="45"/>
      <c r="KZ153" s="45"/>
      <c r="LA153" s="45"/>
      <c r="LB153" s="45"/>
      <c r="LC153" s="45"/>
      <c r="LD153" s="45"/>
      <c r="LE153" s="45"/>
      <c r="LF153" s="45"/>
      <c r="LG153" s="45"/>
      <c r="LH153" s="45"/>
      <c r="LI153" s="45"/>
      <c r="LJ153" s="45"/>
      <c r="LK153" s="45"/>
      <c r="LL153" s="45"/>
      <c r="LM153" s="45"/>
      <c r="LN153" s="45"/>
      <c r="LO153" s="45"/>
      <c r="LP153" s="45"/>
      <c r="LQ153" s="45"/>
      <c r="LR153" s="45"/>
      <c r="LS153" s="45"/>
      <c r="LT153" s="45"/>
      <c r="LU153" s="45"/>
      <c r="LV153" s="45"/>
      <c r="LW153" s="45"/>
      <c r="LX153" s="45"/>
      <c r="LY153" s="45"/>
      <c r="LZ153" s="45"/>
      <c r="MA153" s="45"/>
      <c r="MB153" s="45"/>
      <c r="MC153" s="45"/>
      <c r="MD153" s="45"/>
      <c r="ME153" s="45"/>
      <c r="MF153" s="45"/>
      <c r="MG153" s="45"/>
      <c r="MH153" s="45"/>
      <c r="MI153" s="45"/>
      <c r="MJ153" s="45"/>
      <c r="MK153" s="45"/>
      <c r="ML153" s="45"/>
      <c r="MM153" s="45"/>
      <c r="MN153" s="45"/>
      <c r="MO153" s="45"/>
      <c r="MP153" s="45"/>
      <c r="MQ153" s="45"/>
      <c r="MR153" s="45"/>
      <c r="MS153" s="45"/>
      <c r="MT153" s="45"/>
      <c r="MU153" s="45"/>
      <c r="MV153" s="45"/>
      <c r="MW153" s="45"/>
      <c r="MX153" s="45"/>
      <c r="MY153" s="45"/>
      <c r="MZ153" s="45"/>
      <c r="NA153" s="45"/>
      <c r="NB153" s="45"/>
      <c r="NC153" s="45"/>
      <c r="ND153" s="45"/>
      <c r="NE153" s="45"/>
      <c r="NF153" s="45"/>
      <c r="NG153" s="45"/>
      <c r="NH153" s="45"/>
      <c r="NI153" s="45"/>
      <c r="NJ153" s="45"/>
      <c r="NK153" s="45"/>
      <c r="NL153" s="45"/>
      <c r="NM153" s="45"/>
      <c r="NN153" s="45"/>
      <c r="NO153" s="45"/>
      <c r="NP153" s="45"/>
      <c r="NQ153" s="45"/>
      <c r="NR153" s="45"/>
      <c r="NS153" s="45"/>
      <c r="NT153" s="45"/>
      <c r="NU153" s="45"/>
      <c r="NV153" s="45"/>
      <c r="NW153" s="45"/>
      <c r="NX153" s="45"/>
      <c r="NY153" s="45"/>
      <c r="NZ153" s="45"/>
      <c r="OA153" s="45"/>
      <c r="OB153" s="45"/>
      <c r="OC153" s="45"/>
      <c r="OD153" s="45"/>
      <c r="OE153" s="45"/>
      <c r="OF153" s="45"/>
      <c r="OG153" s="45"/>
      <c r="OH153" s="45"/>
      <c r="OI153" s="45"/>
      <c r="OJ153" s="45"/>
      <c r="OK153" s="45"/>
      <c r="OL153" s="45"/>
      <c r="OM153" s="45"/>
      <c r="ON153" s="45"/>
      <c r="OO153" s="45"/>
      <c r="OP153" s="45"/>
      <c r="OQ153" s="45"/>
      <c r="OR153" s="45"/>
      <c r="OS153" s="45"/>
      <c r="OT153" s="45"/>
      <c r="OU153" s="45"/>
      <c r="OV153" s="45"/>
      <c r="OW153" s="45"/>
      <c r="OX153" s="45"/>
      <c r="OY153" s="45"/>
      <c r="OZ153" s="45"/>
      <c r="PA153" s="45"/>
      <c r="PB153" s="45"/>
      <c r="PC153" s="45"/>
      <c r="PD153" s="45"/>
      <c r="PE153" s="45"/>
      <c r="PF153" s="45"/>
      <c r="PG153" s="45"/>
      <c r="PH153" s="45"/>
      <c r="PI153" s="45"/>
      <c r="PJ153" s="45"/>
      <c r="PK153" s="45"/>
      <c r="PL153" s="45"/>
      <c r="PM153" s="45"/>
      <c r="PN153" s="45"/>
      <c r="PO153" s="45"/>
      <c r="PP153" s="45"/>
      <c r="PQ153" s="45"/>
      <c r="PR153" s="45"/>
      <c r="PS153" s="45"/>
      <c r="PT153" s="45"/>
      <c r="PU153" s="45"/>
      <c r="PV153" s="45"/>
      <c r="PW153" s="45"/>
      <c r="PX153" s="45"/>
      <c r="PY153" s="45"/>
      <c r="PZ153" s="45"/>
      <c r="QA153" s="45"/>
      <c r="QB153" s="45"/>
      <c r="QC153" s="45"/>
      <c r="QD153" s="45"/>
      <c r="QE153" s="45"/>
      <c r="QF153" s="45"/>
      <c r="QG153" s="45"/>
      <c r="QH153" s="45"/>
      <c r="QI153" s="45"/>
      <c r="QJ153" s="45"/>
      <c r="QK153" s="45"/>
      <c r="QL153" s="45"/>
      <c r="QM153" s="45"/>
      <c r="QN153" s="45"/>
      <c r="QO153" s="45"/>
      <c r="QP153" s="45"/>
      <c r="QQ153" s="45"/>
      <c r="QR153" s="45"/>
      <c r="QS153" s="45"/>
      <c r="QT153" s="45"/>
      <c r="QU153" s="45"/>
      <c r="QV153" s="45"/>
      <c r="QW153" s="45"/>
      <c r="QX153" s="45"/>
      <c r="QY153" s="45"/>
      <c r="QZ153" s="45"/>
      <c r="RA153" s="45"/>
      <c r="RB153" s="45"/>
      <c r="RC153" s="45"/>
      <c r="RD153" s="45"/>
      <c r="RE153" s="45"/>
      <c r="RF153" s="45"/>
      <c r="RG153" s="45"/>
      <c r="RH153" s="45"/>
      <c r="RI153" s="45"/>
      <c r="RJ153" s="45"/>
      <c r="RK153" s="45"/>
      <c r="RL153" s="45"/>
      <c r="RM153" s="45"/>
      <c r="RN153" s="45"/>
      <c r="RO153" s="45"/>
      <c r="RP153" s="45"/>
      <c r="RQ153" s="45"/>
      <c r="RR153" s="45"/>
      <c r="RS153" s="45"/>
      <c r="RT153" s="45"/>
      <c r="RU153" s="45"/>
      <c r="RV153" s="45"/>
      <c r="RW153" s="45"/>
      <c r="RX153" s="45"/>
      <c r="RY153" s="45"/>
      <c r="RZ153" s="45"/>
      <c r="SA153" s="45"/>
      <c r="SB153" s="45"/>
      <c r="SC153" s="45"/>
      <c r="SD153" s="45"/>
      <c r="SE153" s="45"/>
      <c r="SF153" s="45"/>
      <c r="SG153" s="45"/>
      <c r="SH153" s="45"/>
      <c r="SI153" s="45"/>
      <c r="SJ153" s="45"/>
      <c r="SK153" s="45"/>
      <c r="SL153" s="45"/>
      <c r="SM153" s="45"/>
      <c r="SN153" s="45"/>
      <c r="SO153" s="45"/>
      <c r="SP153" s="45"/>
      <c r="SQ153" s="45"/>
      <c r="SR153" s="45"/>
      <c r="SS153" s="45"/>
      <c r="ST153" s="45"/>
      <c r="SU153" s="45"/>
      <c r="SV153" s="45"/>
      <c r="SW153" s="45"/>
      <c r="SX153" s="45"/>
      <c r="SY153" s="45"/>
      <c r="SZ153" s="45"/>
      <c r="TA153" s="45"/>
      <c r="TB153" s="45"/>
      <c r="TC153" s="45"/>
      <c r="TD153" s="45"/>
      <c r="TE153" s="45"/>
      <c r="TF153" s="45"/>
      <c r="TG153" s="45"/>
      <c r="TH153" s="45"/>
      <c r="TI153" s="45"/>
      <c r="TJ153" s="45"/>
      <c r="TK153" s="45"/>
      <c r="TL153" s="45"/>
      <c r="TM153" s="45"/>
      <c r="TN153" s="45"/>
      <c r="TO153" s="45"/>
      <c r="TP153" s="45"/>
      <c r="TQ153" s="45"/>
      <c r="TR153" s="45"/>
      <c r="TS153" s="45"/>
      <c r="TT153" s="45"/>
      <c r="TU153" s="45"/>
      <c r="TV153" s="45"/>
      <c r="TW153" s="45"/>
      <c r="TX153" s="45"/>
      <c r="TY153" s="45"/>
      <c r="TZ153" s="45"/>
      <c r="UA153" s="45"/>
      <c r="UB153" s="45"/>
      <c r="UC153" s="45"/>
      <c r="UD153" s="45"/>
      <c r="UE153" s="45"/>
    </row>
    <row r="154" spans="1:551" x14ac:dyDescent="0.2">
      <c r="A154" t="s">
        <v>158</v>
      </c>
      <c r="B154" s="44"/>
      <c r="C154" s="44"/>
      <c r="D154" s="44"/>
      <c r="E154" s="45"/>
      <c r="F154" s="44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4"/>
      <c r="W154" s="44"/>
      <c r="X154" s="44"/>
      <c r="Y154" s="44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  <c r="IR154" s="45"/>
      <c r="IS154" s="45"/>
      <c r="IT154" s="45"/>
      <c r="IU154" s="45"/>
      <c r="IV154" s="45"/>
      <c r="IW154" s="45"/>
      <c r="IX154" s="45"/>
      <c r="IY154" s="45"/>
      <c r="IZ154" s="45"/>
      <c r="JA154" s="45"/>
      <c r="JB154" s="45"/>
      <c r="JC154" s="45"/>
      <c r="JD154" s="45"/>
      <c r="JE154" s="45"/>
      <c r="JF154" s="45"/>
      <c r="JG154" s="45"/>
      <c r="JH154" s="45"/>
      <c r="JI154" s="45"/>
      <c r="JJ154" s="45"/>
      <c r="JK154" s="45"/>
      <c r="JL154" s="45"/>
      <c r="JM154" s="45"/>
      <c r="JN154" s="45"/>
      <c r="JO154" s="45"/>
      <c r="JP154" s="45"/>
      <c r="JQ154" s="45"/>
      <c r="JR154" s="45"/>
      <c r="JS154" s="45"/>
      <c r="JT154" s="45"/>
      <c r="JU154" s="45"/>
      <c r="JV154" s="45"/>
      <c r="JW154" s="45"/>
      <c r="JX154" s="45"/>
      <c r="JY154" s="45"/>
      <c r="JZ154" s="45"/>
      <c r="KA154" s="45"/>
      <c r="KB154" s="45"/>
      <c r="KC154" s="45"/>
      <c r="KD154" s="45"/>
      <c r="KE154" s="45"/>
      <c r="KF154" s="45"/>
      <c r="KG154" s="45"/>
      <c r="KH154" s="45"/>
      <c r="KI154" s="45"/>
      <c r="KJ154" s="45"/>
      <c r="KK154" s="45"/>
      <c r="KL154" s="45"/>
      <c r="KM154" s="45"/>
      <c r="KN154" s="45"/>
      <c r="KO154" s="45"/>
      <c r="KP154" s="45"/>
      <c r="KQ154" s="45"/>
      <c r="KR154" s="45"/>
      <c r="KS154" s="45"/>
      <c r="KT154" s="45"/>
      <c r="KU154" s="45"/>
      <c r="KV154" s="45"/>
      <c r="KW154" s="45"/>
      <c r="KX154" s="45"/>
      <c r="KY154" s="45"/>
      <c r="KZ154" s="45"/>
      <c r="LA154" s="45"/>
      <c r="LB154" s="45"/>
      <c r="LC154" s="45"/>
      <c r="LD154" s="45"/>
      <c r="LE154" s="45"/>
      <c r="LF154" s="45"/>
      <c r="LG154" s="45"/>
      <c r="LH154" s="45"/>
      <c r="LI154" s="45"/>
      <c r="LJ154" s="45"/>
      <c r="LK154" s="45"/>
      <c r="LL154" s="45"/>
      <c r="LM154" s="45"/>
      <c r="LN154" s="45"/>
      <c r="LO154" s="45"/>
      <c r="LP154" s="45"/>
      <c r="LQ154" s="45"/>
      <c r="LR154" s="45"/>
      <c r="LS154" s="45"/>
      <c r="LT154" s="45"/>
      <c r="LU154" s="45"/>
      <c r="LV154" s="45"/>
      <c r="LW154" s="45"/>
      <c r="LX154" s="45"/>
      <c r="LY154" s="45"/>
      <c r="LZ154" s="45"/>
      <c r="MA154" s="45"/>
      <c r="MB154" s="45"/>
      <c r="MC154" s="45"/>
      <c r="MD154" s="45"/>
      <c r="ME154" s="45"/>
      <c r="MF154" s="45"/>
      <c r="MG154" s="45"/>
      <c r="MH154" s="45"/>
      <c r="MI154" s="45"/>
      <c r="MJ154" s="45"/>
      <c r="MK154" s="45"/>
      <c r="ML154" s="45"/>
      <c r="MM154" s="45"/>
      <c r="MN154" s="45"/>
      <c r="MO154" s="45"/>
      <c r="MP154" s="45"/>
      <c r="MQ154" s="45"/>
      <c r="MR154" s="45"/>
      <c r="MS154" s="45"/>
      <c r="MT154" s="45"/>
      <c r="MU154" s="45"/>
      <c r="MV154" s="45"/>
      <c r="MW154" s="45"/>
      <c r="MX154" s="45"/>
      <c r="MY154" s="45"/>
      <c r="MZ154" s="45"/>
      <c r="NA154" s="45"/>
      <c r="NB154" s="45"/>
      <c r="NC154" s="45"/>
      <c r="ND154" s="45"/>
      <c r="NE154" s="45"/>
      <c r="NF154" s="45"/>
      <c r="NG154" s="45"/>
      <c r="NH154" s="45"/>
      <c r="NI154" s="45"/>
      <c r="NJ154" s="45"/>
      <c r="NK154" s="45"/>
      <c r="NL154" s="45"/>
      <c r="NM154" s="45"/>
      <c r="NN154" s="45"/>
      <c r="NO154" s="45"/>
      <c r="NP154" s="45"/>
      <c r="NQ154" s="45"/>
      <c r="NR154" s="45"/>
      <c r="NS154" s="45"/>
      <c r="NT154" s="45"/>
      <c r="NU154" s="45"/>
      <c r="NV154" s="45"/>
      <c r="NW154" s="45"/>
      <c r="NX154" s="45"/>
      <c r="NY154" s="45"/>
      <c r="NZ154" s="45"/>
      <c r="OA154" s="45"/>
      <c r="OB154" s="45"/>
      <c r="OC154" s="45"/>
      <c r="OD154" s="45"/>
      <c r="OE154" s="45"/>
      <c r="OF154" s="45"/>
      <c r="OG154" s="45"/>
      <c r="OH154" s="45"/>
      <c r="OI154" s="45"/>
      <c r="OJ154" s="45"/>
      <c r="OK154" s="45"/>
      <c r="OL154" s="45"/>
      <c r="OM154" s="45"/>
      <c r="ON154" s="45"/>
      <c r="OO154" s="45"/>
      <c r="OP154" s="45"/>
      <c r="OQ154" s="45"/>
      <c r="OR154" s="45"/>
      <c r="OS154" s="45"/>
      <c r="OT154" s="45"/>
      <c r="OU154" s="45"/>
      <c r="OV154" s="45"/>
      <c r="OW154" s="45"/>
      <c r="OX154" s="45"/>
      <c r="OY154" s="45"/>
      <c r="OZ154" s="45"/>
      <c r="PA154" s="45"/>
      <c r="PB154" s="45"/>
      <c r="PC154" s="45"/>
      <c r="PD154" s="45"/>
      <c r="PE154" s="45"/>
      <c r="PF154" s="45"/>
      <c r="PG154" s="45"/>
      <c r="PH154" s="45"/>
      <c r="PI154" s="45"/>
      <c r="PJ154" s="45"/>
      <c r="PK154" s="45"/>
      <c r="PL154" s="45"/>
      <c r="PM154" s="45"/>
      <c r="PN154" s="45"/>
      <c r="PO154" s="45"/>
      <c r="PP154" s="45"/>
      <c r="PQ154" s="45"/>
      <c r="PR154" s="45"/>
      <c r="PS154" s="45"/>
      <c r="PT154" s="45"/>
      <c r="PU154" s="45"/>
      <c r="PV154" s="45"/>
      <c r="PW154" s="45"/>
      <c r="PX154" s="45"/>
      <c r="PY154" s="45"/>
      <c r="PZ154" s="45"/>
      <c r="QA154" s="45"/>
      <c r="QB154" s="45"/>
      <c r="QC154" s="45"/>
      <c r="QD154" s="45"/>
      <c r="QE154" s="45"/>
      <c r="QF154" s="45"/>
      <c r="QG154" s="45"/>
      <c r="QH154" s="45"/>
      <c r="QI154" s="45"/>
      <c r="QJ154" s="45"/>
      <c r="QK154" s="45"/>
      <c r="QL154" s="45"/>
      <c r="QM154" s="45"/>
      <c r="QN154" s="45"/>
      <c r="QO154" s="45"/>
      <c r="QP154" s="45"/>
      <c r="QQ154" s="45"/>
      <c r="QR154" s="45"/>
      <c r="QS154" s="45"/>
      <c r="QT154" s="45"/>
      <c r="QU154" s="45"/>
      <c r="QV154" s="45"/>
      <c r="QW154" s="45"/>
      <c r="QX154" s="45"/>
      <c r="QY154" s="45"/>
      <c r="QZ154" s="45"/>
      <c r="RA154" s="45"/>
      <c r="RB154" s="45"/>
      <c r="RC154" s="45"/>
      <c r="RD154" s="45"/>
      <c r="RE154" s="45"/>
      <c r="RF154" s="45"/>
      <c r="RG154" s="45"/>
      <c r="RH154" s="45"/>
      <c r="RI154" s="45"/>
      <c r="RJ154" s="45"/>
      <c r="RK154" s="45"/>
      <c r="RL154" s="45"/>
      <c r="RM154" s="45"/>
      <c r="RN154" s="45"/>
      <c r="RO154" s="45"/>
      <c r="RP154" s="45"/>
      <c r="RQ154" s="45"/>
      <c r="RR154" s="45"/>
      <c r="RS154" s="45"/>
      <c r="RT154" s="45"/>
      <c r="RU154" s="45"/>
      <c r="RV154" s="45"/>
      <c r="RW154" s="45"/>
      <c r="RX154" s="45"/>
      <c r="RY154" s="45"/>
      <c r="RZ154" s="45"/>
      <c r="SA154" s="45"/>
      <c r="SB154" s="45"/>
      <c r="SC154" s="45"/>
      <c r="SD154" s="45"/>
      <c r="SE154" s="45"/>
      <c r="SF154" s="45"/>
      <c r="SG154" s="45"/>
      <c r="SH154" s="45"/>
      <c r="SI154" s="45"/>
      <c r="SJ154" s="45"/>
      <c r="SK154" s="45"/>
      <c r="SL154" s="45"/>
      <c r="SM154" s="45"/>
      <c r="SN154" s="45"/>
      <c r="SO154" s="45"/>
      <c r="SP154" s="45"/>
      <c r="SQ154" s="45"/>
      <c r="SR154" s="45"/>
      <c r="SS154" s="45"/>
      <c r="ST154" s="45"/>
      <c r="SU154" s="45"/>
      <c r="SV154" s="45"/>
      <c r="SW154" s="45"/>
      <c r="SX154" s="45"/>
      <c r="SY154" s="45"/>
      <c r="SZ154" s="45"/>
      <c r="TA154" s="45"/>
      <c r="TB154" s="45"/>
      <c r="TC154" s="45"/>
      <c r="TD154" s="45"/>
      <c r="TE154" s="45"/>
      <c r="TF154" s="45"/>
      <c r="TG154" s="45"/>
      <c r="TH154" s="45"/>
      <c r="TI154" s="45"/>
      <c r="TJ154" s="45"/>
      <c r="TK154" s="45"/>
      <c r="TL154" s="45"/>
      <c r="TM154" s="45"/>
      <c r="TN154" s="45"/>
      <c r="TO154" s="45"/>
      <c r="TP154" s="45"/>
      <c r="TQ154" s="45"/>
      <c r="TR154" s="45"/>
      <c r="TS154" s="45"/>
      <c r="TT154" s="45"/>
      <c r="TU154" s="45"/>
      <c r="TV154" s="45"/>
      <c r="TW154" s="45"/>
      <c r="TX154" s="45"/>
      <c r="TY154" s="45"/>
      <c r="TZ154" s="45"/>
      <c r="UA154" s="45"/>
      <c r="UB154" s="45"/>
      <c r="UC154" s="45"/>
      <c r="UD154" s="45"/>
      <c r="UE154" s="45"/>
    </row>
    <row r="155" spans="1:551" x14ac:dyDescent="0.2">
      <c r="A155" t="s">
        <v>159</v>
      </c>
      <c r="B155" s="44">
        <v>0</v>
      </c>
      <c r="C155" s="44">
        <v>3402.5699999999943</v>
      </c>
      <c r="D155" s="44">
        <v>1927</v>
      </c>
      <c r="E155" s="45"/>
      <c r="F155" s="44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4"/>
      <c r="W155" s="44"/>
      <c r="X155" s="44"/>
      <c r="Y155" s="44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  <c r="HN155" s="45"/>
      <c r="HO155" s="45"/>
      <c r="HP155" s="45"/>
      <c r="HQ155" s="45"/>
      <c r="HR155" s="45"/>
      <c r="HS155" s="45"/>
      <c r="HT155" s="45"/>
      <c r="HU155" s="45"/>
      <c r="HV155" s="45"/>
      <c r="HW155" s="45"/>
      <c r="HX155" s="45"/>
      <c r="HY155" s="45"/>
      <c r="HZ155" s="45"/>
      <c r="IA155" s="45"/>
      <c r="IB155" s="45"/>
      <c r="IC155" s="45"/>
      <c r="ID155" s="45"/>
      <c r="IE155" s="45"/>
      <c r="IF155" s="45"/>
      <c r="IG155" s="45"/>
      <c r="IH155" s="45"/>
      <c r="II155" s="45"/>
      <c r="IJ155" s="45"/>
      <c r="IK155" s="45"/>
      <c r="IL155" s="45"/>
      <c r="IM155" s="45"/>
      <c r="IN155" s="45"/>
      <c r="IO155" s="45"/>
      <c r="IP155" s="45"/>
      <c r="IQ155" s="45"/>
      <c r="IR155" s="45"/>
      <c r="IS155" s="45"/>
      <c r="IT155" s="45"/>
      <c r="IU155" s="45"/>
      <c r="IV155" s="45"/>
      <c r="IW155" s="45"/>
      <c r="IX155" s="45"/>
      <c r="IY155" s="45"/>
      <c r="IZ155" s="45"/>
      <c r="JA155" s="45"/>
      <c r="JB155" s="45"/>
      <c r="JC155" s="45"/>
      <c r="JD155" s="45"/>
      <c r="JE155" s="45"/>
      <c r="JF155" s="45"/>
      <c r="JG155" s="45"/>
      <c r="JH155" s="45"/>
      <c r="JI155" s="45"/>
      <c r="JJ155" s="45"/>
      <c r="JK155" s="45"/>
      <c r="JL155" s="45"/>
      <c r="JM155" s="45"/>
      <c r="JN155" s="45"/>
      <c r="JO155" s="45"/>
      <c r="JP155" s="45"/>
      <c r="JQ155" s="45"/>
      <c r="JR155" s="45"/>
      <c r="JS155" s="45"/>
      <c r="JT155" s="45"/>
      <c r="JU155" s="45"/>
      <c r="JV155" s="45"/>
      <c r="JW155" s="45"/>
      <c r="JX155" s="45"/>
      <c r="JY155" s="45"/>
      <c r="JZ155" s="45"/>
      <c r="KA155" s="45"/>
      <c r="KB155" s="45"/>
      <c r="KC155" s="45"/>
      <c r="KD155" s="45"/>
      <c r="KE155" s="45"/>
      <c r="KF155" s="45"/>
      <c r="KG155" s="45"/>
      <c r="KH155" s="45"/>
      <c r="KI155" s="45"/>
      <c r="KJ155" s="45"/>
      <c r="KK155" s="45"/>
      <c r="KL155" s="45"/>
      <c r="KM155" s="45"/>
      <c r="KN155" s="45"/>
      <c r="KO155" s="45"/>
      <c r="KP155" s="45"/>
      <c r="KQ155" s="45"/>
      <c r="KR155" s="45"/>
      <c r="KS155" s="45"/>
      <c r="KT155" s="45"/>
      <c r="KU155" s="45"/>
      <c r="KV155" s="45"/>
      <c r="KW155" s="45"/>
      <c r="KX155" s="45"/>
      <c r="KY155" s="45"/>
      <c r="KZ155" s="45"/>
      <c r="LA155" s="45"/>
      <c r="LB155" s="45"/>
      <c r="LC155" s="45"/>
      <c r="LD155" s="45"/>
      <c r="LE155" s="45"/>
      <c r="LF155" s="45"/>
      <c r="LG155" s="45"/>
      <c r="LH155" s="45"/>
      <c r="LI155" s="45"/>
      <c r="LJ155" s="45"/>
      <c r="LK155" s="45"/>
      <c r="LL155" s="45"/>
      <c r="LM155" s="45"/>
      <c r="LN155" s="45"/>
      <c r="LO155" s="45"/>
      <c r="LP155" s="45"/>
      <c r="LQ155" s="45"/>
      <c r="LR155" s="45"/>
      <c r="LS155" s="45"/>
      <c r="LT155" s="45"/>
      <c r="LU155" s="45"/>
      <c r="LV155" s="45"/>
      <c r="LW155" s="45"/>
      <c r="LX155" s="45"/>
      <c r="LY155" s="45"/>
      <c r="LZ155" s="45"/>
      <c r="MA155" s="45"/>
      <c r="MB155" s="45"/>
      <c r="MC155" s="45"/>
      <c r="MD155" s="45"/>
      <c r="ME155" s="45"/>
      <c r="MF155" s="45"/>
      <c r="MG155" s="45"/>
      <c r="MH155" s="45"/>
      <c r="MI155" s="45"/>
      <c r="MJ155" s="45"/>
      <c r="MK155" s="45"/>
      <c r="ML155" s="45"/>
      <c r="MM155" s="45"/>
      <c r="MN155" s="45"/>
      <c r="MO155" s="45"/>
      <c r="MP155" s="45"/>
      <c r="MQ155" s="45"/>
      <c r="MR155" s="45"/>
      <c r="MS155" s="45"/>
      <c r="MT155" s="45"/>
      <c r="MU155" s="45"/>
      <c r="MV155" s="45"/>
      <c r="MW155" s="45"/>
      <c r="MX155" s="45"/>
      <c r="MY155" s="45"/>
      <c r="MZ155" s="45"/>
      <c r="NA155" s="45"/>
      <c r="NB155" s="45"/>
      <c r="NC155" s="45"/>
      <c r="ND155" s="45"/>
      <c r="NE155" s="45"/>
      <c r="NF155" s="45"/>
      <c r="NG155" s="45"/>
      <c r="NH155" s="45"/>
      <c r="NI155" s="45"/>
      <c r="NJ155" s="45"/>
      <c r="NK155" s="45"/>
      <c r="NL155" s="45"/>
      <c r="NM155" s="45"/>
      <c r="NN155" s="45"/>
      <c r="NO155" s="45"/>
      <c r="NP155" s="45"/>
      <c r="NQ155" s="45"/>
      <c r="NR155" s="45"/>
      <c r="NS155" s="45"/>
      <c r="NT155" s="45"/>
      <c r="NU155" s="45"/>
      <c r="NV155" s="45"/>
      <c r="NW155" s="45"/>
      <c r="NX155" s="45"/>
      <c r="NY155" s="45"/>
      <c r="NZ155" s="45"/>
      <c r="OA155" s="45"/>
      <c r="OB155" s="45"/>
      <c r="OC155" s="45"/>
      <c r="OD155" s="45"/>
      <c r="OE155" s="45"/>
      <c r="OF155" s="45"/>
      <c r="OG155" s="45"/>
      <c r="OH155" s="45"/>
      <c r="OI155" s="45"/>
      <c r="OJ155" s="45"/>
      <c r="OK155" s="45"/>
      <c r="OL155" s="45"/>
      <c r="OM155" s="45"/>
      <c r="ON155" s="45"/>
      <c r="OO155" s="45"/>
      <c r="OP155" s="45"/>
      <c r="OQ155" s="45"/>
      <c r="OR155" s="45"/>
      <c r="OS155" s="45"/>
      <c r="OT155" s="45"/>
      <c r="OU155" s="45"/>
      <c r="OV155" s="45"/>
      <c r="OW155" s="45"/>
      <c r="OX155" s="45"/>
      <c r="OY155" s="45"/>
      <c r="OZ155" s="45"/>
      <c r="PA155" s="45"/>
      <c r="PB155" s="45"/>
      <c r="PC155" s="45"/>
      <c r="PD155" s="45"/>
      <c r="PE155" s="45"/>
      <c r="PF155" s="45"/>
      <c r="PG155" s="45"/>
      <c r="PH155" s="45"/>
      <c r="PI155" s="45"/>
      <c r="PJ155" s="45"/>
      <c r="PK155" s="45"/>
      <c r="PL155" s="45"/>
      <c r="PM155" s="45"/>
      <c r="PN155" s="45"/>
      <c r="PO155" s="45"/>
      <c r="PP155" s="45"/>
      <c r="PQ155" s="45"/>
      <c r="PR155" s="45"/>
      <c r="PS155" s="45"/>
      <c r="PT155" s="45"/>
      <c r="PU155" s="45"/>
      <c r="PV155" s="45"/>
      <c r="PW155" s="45"/>
      <c r="PX155" s="45"/>
      <c r="PY155" s="45"/>
      <c r="PZ155" s="45"/>
      <c r="QA155" s="45"/>
      <c r="QB155" s="45"/>
      <c r="QC155" s="45"/>
      <c r="QD155" s="45"/>
      <c r="QE155" s="45"/>
      <c r="QF155" s="45"/>
      <c r="QG155" s="45"/>
      <c r="QH155" s="45"/>
      <c r="QI155" s="45"/>
      <c r="QJ155" s="45"/>
      <c r="QK155" s="45"/>
      <c r="QL155" s="45"/>
      <c r="QM155" s="45"/>
      <c r="QN155" s="45"/>
      <c r="QO155" s="45"/>
      <c r="QP155" s="45"/>
      <c r="QQ155" s="45"/>
      <c r="QR155" s="45"/>
      <c r="QS155" s="45"/>
      <c r="QT155" s="45"/>
      <c r="QU155" s="45"/>
      <c r="QV155" s="45"/>
      <c r="QW155" s="45"/>
      <c r="QX155" s="45"/>
      <c r="QY155" s="45"/>
      <c r="QZ155" s="45"/>
      <c r="RA155" s="45"/>
      <c r="RB155" s="45"/>
      <c r="RC155" s="45"/>
      <c r="RD155" s="45"/>
      <c r="RE155" s="45"/>
      <c r="RF155" s="45"/>
      <c r="RG155" s="45"/>
      <c r="RH155" s="45"/>
      <c r="RI155" s="45"/>
      <c r="RJ155" s="45"/>
      <c r="RK155" s="45"/>
      <c r="RL155" s="45"/>
      <c r="RM155" s="45"/>
      <c r="RN155" s="45"/>
      <c r="RO155" s="45"/>
      <c r="RP155" s="45"/>
      <c r="RQ155" s="45"/>
      <c r="RR155" s="45"/>
      <c r="RS155" s="45"/>
      <c r="RT155" s="45"/>
      <c r="RU155" s="45"/>
      <c r="RV155" s="45"/>
      <c r="RW155" s="45"/>
      <c r="RX155" s="45"/>
      <c r="RY155" s="45"/>
      <c r="RZ155" s="45"/>
      <c r="SA155" s="45"/>
      <c r="SB155" s="45"/>
      <c r="SC155" s="45"/>
      <c r="SD155" s="45"/>
      <c r="SE155" s="45"/>
      <c r="SF155" s="45"/>
      <c r="SG155" s="45"/>
      <c r="SH155" s="45"/>
      <c r="SI155" s="45"/>
      <c r="SJ155" s="45"/>
      <c r="SK155" s="45"/>
      <c r="SL155" s="45"/>
      <c r="SM155" s="45"/>
      <c r="SN155" s="45"/>
      <c r="SO155" s="45"/>
      <c r="SP155" s="45"/>
      <c r="SQ155" s="45"/>
      <c r="SR155" s="45"/>
      <c r="SS155" s="45"/>
      <c r="ST155" s="45"/>
      <c r="SU155" s="45"/>
      <c r="SV155" s="45"/>
      <c r="SW155" s="45"/>
      <c r="SX155" s="45"/>
      <c r="SY155" s="45"/>
      <c r="SZ155" s="45"/>
      <c r="TA155" s="45"/>
      <c r="TB155" s="45"/>
      <c r="TC155" s="45"/>
      <c r="TD155" s="45"/>
      <c r="TE155" s="45"/>
      <c r="TF155" s="45"/>
      <c r="TG155" s="45"/>
      <c r="TH155" s="45"/>
      <c r="TI155" s="45"/>
      <c r="TJ155" s="45"/>
      <c r="TK155" s="45"/>
      <c r="TL155" s="45"/>
      <c r="TM155" s="45"/>
      <c r="TN155" s="45"/>
      <c r="TO155" s="45"/>
      <c r="TP155" s="45"/>
      <c r="TQ155" s="45"/>
      <c r="TR155" s="45"/>
      <c r="TS155" s="45"/>
      <c r="TT155" s="45"/>
      <c r="TU155" s="45"/>
      <c r="TV155" s="45"/>
      <c r="TW155" s="45"/>
      <c r="TX155" s="45"/>
      <c r="TY155" s="45"/>
      <c r="TZ155" s="45"/>
      <c r="UA155" s="45"/>
      <c r="UB155" s="45"/>
      <c r="UC155" s="45"/>
      <c r="UD155" s="45"/>
      <c r="UE155" s="45"/>
    </row>
    <row r="156" spans="1:551" x14ac:dyDescent="0.2">
      <c r="A156"/>
      <c r="B156" s="44"/>
      <c r="C156" s="44">
        <v>65.91</v>
      </c>
      <c r="D156" s="44"/>
      <c r="E156" s="45"/>
      <c r="F156" s="44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4"/>
      <c r="W156" s="44"/>
      <c r="X156" s="44"/>
      <c r="Y156" s="44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  <c r="HN156" s="45"/>
      <c r="HO156" s="45"/>
      <c r="HP156" s="45"/>
      <c r="HQ156" s="45"/>
      <c r="HR156" s="45"/>
      <c r="HS156" s="45"/>
      <c r="HT156" s="45"/>
      <c r="HU156" s="45"/>
      <c r="HV156" s="45"/>
      <c r="HW156" s="45"/>
      <c r="HX156" s="45"/>
      <c r="HY156" s="45"/>
      <c r="HZ156" s="45"/>
      <c r="IA156" s="45"/>
      <c r="IB156" s="45"/>
      <c r="IC156" s="45"/>
      <c r="ID156" s="45"/>
      <c r="IE156" s="45"/>
      <c r="IF156" s="45"/>
      <c r="IG156" s="45"/>
      <c r="IH156" s="45"/>
      <c r="II156" s="45"/>
      <c r="IJ156" s="45"/>
      <c r="IK156" s="45"/>
      <c r="IL156" s="45"/>
      <c r="IM156" s="45"/>
      <c r="IN156" s="45"/>
      <c r="IO156" s="45"/>
      <c r="IP156" s="45"/>
      <c r="IQ156" s="45"/>
      <c r="IR156" s="45"/>
      <c r="IS156" s="45"/>
      <c r="IT156" s="45"/>
      <c r="IU156" s="45"/>
      <c r="IV156" s="45"/>
      <c r="IW156" s="45"/>
      <c r="IX156" s="45"/>
      <c r="IY156" s="45"/>
      <c r="IZ156" s="45"/>
      <c r="JA156" s="45"/>
      <c r="JB156" s="45"/>
      <c r="JC156" s="45"/>
      <c r="JD156" s="45"/>
      <c r="JE156" s="45"/>
      <c r="JF156" s="45"/>
      <c r="JG156" s="45"/>
      <c r="JH156" s="45"/>
      <c r="JI156" s="45"/>
      <c r="JJ156" s="45"/>
      <c r="JK156" s="45"/>
      <c r="JL156" s="45"/>
      <c r="JM156" s="45"/>
      <c r="JN156" s="45"/>
      <c r="JO156" s="45"/>
      <c r="JP156" s="45"/>
      <c r="JQ156" s="45"/>
      <c r="JR156" s="45"/>
      <c r="JS156" s="45"/>
      <c r="JT156" s="45"/>
      <c r="JU156" s="45"/>
      <c r="JV156" s="45"/>
      <c r="JW156" s="45"/>
      <c r="JX156" s="45"/>
      <c r="JY156" s="45"/>
      <c r="JZ156" s="45"/>
      <c r="KA156" s="45"/>
      <c r="KB156" s="45"/>
      <c r="KC156" s="45"/>
      <c r="KD156" s="45"/>
      <c r="KE156" s="45"/>
      <c r="KF156" s="45"/>
      <c r="KG156" s="45"/>
      <c r="KH156" s="45"/>
      <c r="KI156" s="45"/>
      <c r="KJ156" s="45"/>
      <c r="KK156" s="45"/>
      <c r="KL156" s="45"/>
      <c r="KM156" s="45"/>
      <c r="KN156" s="45"/>
      <c r="KO156" s="45"/>
      <c r="KP156" s="45"/>
      <c r="KQ156" s="45"/>
      <c r="KR156" s="45"/>
      <c r="KS156" s="45"/>
      <c r="KT156" s="45"/>
      <c r="KU156" s="45"/>
      <c r="KV156" s="45"/>
      <c r="KW156" s="45"/>
      <c r="KX156" s="45"/>
      <c r="KY156" s="45"/>
      <c r="KZ156" s="45"/>
      <c r="LA156" s="45"/>
      <c r="LB156" s="45"/>
      <c r="LC156" s="45"/>
      <c r="LD156" s="45"/>
      <c r="LE156" s="45"/>
      <c r="LF156" s="45"/>
      <c r="LG156" s="45"/>
      <c r="LH156" s="45"/>
      <c r="LI156" s="45"/>
      <c r="LJ156" s="45"/>
      <c r="LK156" s="45"/>
      <c r="LL156" s="45"/>
      <c r="LM156" s="45"/>
      <c r="LN156" s="45"/>
      <c r="LO156" s="45"/>
      <c r="LP156" s="45"/>
      <c r="LQ156" s="45"/>
      <c r="LR156" s="45"/>
      <c r="LS156" s="45"/>
      <c r="LT156" s="45"/>
      <c r="LU156" s="45"/>
      <c r="LV156" s="45"/>
      <c r="LW156" s="45"/>
      <c r="LX156" s="45"/>
      <c r="LY156" s="45"/>
      <c r="LZ156" s="45"/>
      <c r="MA156" s="45"/>
      <c r="MB156" s="45"/>
      <c r="MC156" s="45"/>
      <c r="MD156" s="45"/>
      <c r="ME156" s="45"/>
      <c r="MF156" s="45"/>
      <c r="MG156" s="45"/>
      <c r="MH156" s="45"/>
      <c r="MI156" s="45"/>
      <c r="MJ156" s="45"/>
      <c r="MK156" s="45"/>
      <c r="ML156" s="45"/>
      <c r="MM156" s="45"/>
      <c r="MN156" s="45"/>
      <c r="MO156" s="45"/>
      <c r="MP156" s="45"/>
      <c r="MQ156" s="45"/>
      <c r="MR156" s="45"/>
      <c r="MS156" s="45"/>
      <c r="MT156" s="45"/>
      <c r="MU156" s="45"/>
      <c r="MV156" s="45"/>
      <c r="MW156" s="45"/>
      <c r="MX156" s="45"/>
      <c r="MY156" s="45"/>
      <c r="MZ156" s="45"/>
      <c r="NA156" s="45"/>
      <c r="NB156" s="45"/>
      <c r="NC156" s="45"/>
      <c r="ND156" s="45"/>
      <c r="NE156" s="45"/>
      <c r="NF156" s="45"/>
      <c r="NG156" s="45"/>
      <c r="NH156" s="45"/>
      <c r="NI156" s="45"/>
      <c r="NJ156" s="45"/>
      <c r="NK156" s="45"/>
      <c r="NL156" s="45"/>
      <c r="NM156" s="45"/>
      <c r="NN156" s="45"/>
      <c r="NO156" s="45"/>
      <c r="NP156" s="45"/>
      <c r="NQ156" s="45"/>
      <c r="NR156" s="45"/>
      <c r="NS156" s="45"/>
      <c r="NT156" s="45"/>
      <c r="NU156" s="45"/>
      <c r="NV156" s="45"/>
      <c r="NW156" s="45"/>
      <c r="NX156" s="45"/>
      <c r="NY156" s="45"/>
      <c r="NZ156" s="45"/>
      <c r="OA156" s="45"/>
      <c r="OB156" s="45"/>
      <c r="OC156" s="45"/>
      <c r="OD156" s="45"/>
      <c r="OE156" s="45"/>
      <c r="OF156" s="45"/>
      <c r="OG156" s="45"/>
      <c r="OH156" s="45"/>
      <c r="OI156" s="45"/>
      <c r="OJ156" s="45"/>
      <c r="OK156" s="45"/>
      <c r="OL156" s="45"/>
      <c r="OM156" s="45"/>
      <c r="ON156" s="45"/>
      <c r="OO156" s="45"/>
      <c r="OP156" s="45"/>
      <c r="OQ156" s="45"/>
      <c r="OR156" s="45"/>
      <c r="OS156" s="45"/>
      <c r="OT156" s="45"/>
      <c r="OU156" s="45"/>
      <c r="OV156" s="45"/>
      <c r="OW156" s="45"/>
      <c r="OX156" s="45"/>
      <c r="OY156" s="45"/>
      <c r="OZ156" s="45"/>
      <c r="PA156" s="45"/>
      <c r="PB156" s="45"/>
      <c r="PC156" s="45"/>
      <c r="PD156" s="45"/>
      <c r="PE156" s="45"/>
      <c r="PF156" s="45"/>
      <c r="PG156" s="45"/>
      <c r="PH156" s="45"/>
      <c r="PI156" s="45"/>
      <c r="PJ156" s="45"/>
      <c r="PK156" s="45"/>
      <c r="PL156" s="45"/>
      <c r="PM156" s="45"/>
      <c r="PN156" s="45"/>
      <c r="PO156" s="45"/>
      <c r="PP156" s="45"/>
      <c r="PQ156" s="45"/>
      <c r="PR156" s="45"/>
      <c r="PS156" s="45"/>
      <c r="PT156" s="45"/>
      <c r="PU156" s="45"/>
      <c r="PV156" s="45"/>
      <c r="PW156" s="45"/>
      <c r="PX156" s="45"/>
      <c r="PY156" s="45"/>
      <c r="PZ156" s="45"/>
      <c r="QA156" s="45"/>
      <c r="QB156" s="45"/>
      <c r="QC156" s="45"/>
      <c r="QD156" s="45"/>
      <c r="QE156" s="45"/>
      <c r="QF156" s="45"/>
      <c r="QG156" s="45"/>
      <c r="QH156" s="45"/>
      <c r="QI156" s="45"/>
      <c r="QJ156" s="45"/>
      <c r="QK156" s="45"/>
      <c r="QL156" s="45"/>
      <c r="QM156" s="45"/>
      <c r="QN156" s="45"/>
      <c r="QO156" s="45"/>
      <c r="QP156" s="45"/>
      <c r="QQ156" s="45"/>
      <c r="QR156" s="45"/>
      <c r="QS156" s="45"/>
      <c r="QT156" s="45"/>
      <c r="QU156" s="45"/>
      <c r="QV156" s="45"/>
      <c r="QW156" s="45"/>
      <c r="QX156" s="45"/>
      <c r="QY156" s="45"/>
      <c r="QZ156" s="45"/>
      <c r="RA156" s="45"/>
      <c r="RB156" s="45"/>
      <c r="RC156" s="45"/>
      <c r="RD156" s="45"/>
      <c r="RE156" s="45"/>
      <c r="RF156" s="45"/>
      <c r="RG156" s="45"/>
      <c r="RH156" s="45"/>
      <c r="RI156" s="45"/>
      <c r="RJ156" s="45"/>
      <c r="RK156" s="45"/>
      <c r="RL156" s="45"/>
      <c r="RM156" s="45"/>
      <c r="RN156" s="45"/>
      <c r="RO156" s="45"/>
      <c r="RP156" s="45"/>
      <c r="RQ156" s="45"/>
      <c r="RR156" s="45"/>
      <c r="RS156" s="45"/>
      <c r="RT156" s="45"/>
      <c r="RU156" s="45"/>
      <c r="RV156" s="45"/>
      <c r="RW156" s="45"/>
      <c r="RX156" s="45"/>
      <c r="RY156" s="45"/>
      <c r="RZ156" s="45"/>
      <c r="SA156" s="45"/>
      <c r="SB156" s="45"/>
      <c r="SC156" s="45"/>
      <c r="SD156" s="45"/>
      <c r="SE156" s="45"/>
      <c r="SF156" s="45"/>
      <c r="SG156" s="45"/>
      <c r="SH156" s="45"/>
      <c r="SI156" s="45"/>
      <c r="SJ156" s="45"/>
      <c r="SK156" s="45"/>
      <c r="SL156" s="45"/>
      <c r="SM156" s="45"/>
      <c r="SN156" s="45"/>
      <c r="SO156" s="45"/>
      <c r="SP156" s="45"/>
      <c r="SQ156" s="45"/>
      <c r="SR156" s="45"/>
      <c r="SS156" s="45"/>
      <c r="ST156" s="45"/>
      <c r="SU156" s="45"/>
      <c r="SV156" s="45"/>
      <c r="SW156" s="45"/>
      <c r="SX156" s="45"/>
      <c r="SY156" s="45"/>
      <c r="SZ156" s="45"/>
      <c r="TA156" s="45"/>
      <c r="TB156" s="45"/>
      <c r="TC156" s="45"/>
      <c r="TD156" s="45"/>
      <c r="TE156" s="45"/>
      <c r="TF156" s="45"/>
      <c r="TG156" s="45"/>
      <c r="TH156" s="45"/>
      <c r="TI156" s="45"/>
      <c r="TJ156" s="45"/>
      <c r="TK156" s="45"/>
      <c r="TL156" s="45"/>
      <c r="TM156" s="45"/>
      <c r="TN156" s="45"/>
      <c r="TO156" s="45"/>
      <c r="TP156" s="45"/>
      <c r="TQ156" s="45"/>
      <c r="TR156" s="45"/>
      <c r="TS156" s="45"/>
      <c r="TT156" s="45"/>
      <c r="TU156" s="45"/>
      <c r="TV156" s="45"/>
      <c r="TW156" s="45"/>
      <c r="TX156" s="45"/>
      <c r="TY156" s="45"/>
      <c r="TZ156" s="45"/>
      <c r="UA156" s="45"/>
      <c r="UB156" s="45"/>
      <c r="UC156" s="45"/>
      <c r="UD156" s="45"/>
      <c r="UE156" s="45"/>
    </row>
    <row r="157" spans="1:551" x14ac:dyDescent="0.2">
      <c r="A157" t="s">
        <v>160</v>
      </c>
      <c r="B157" s="44">
        <v>0</v>
      </c>
      <c r="C157" s="44">
        <v>1575</v>
      </c>
      <c r="D157" s="44">
        <v>63</v>
      </c>
      <c r="E157" s="45"/>
      <c r="F157" s="44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4"/>
      <c r="W157" s="44"/>
      <c r="X157" s="44"/>
      <c r="Y157" s="44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  <c r="IR157" s="45"/>
      <c r="IS157" s="45"/>
      <c r="IT157" s="45"/>
      <c r="IU157" s="45"/>
      <c r="IV157" s="45"/>
      <c r="IW157" s="45"/>
      <c r="IX157" s="45"/>
      <c r="IY157" s="45"/>
      <c r="IZ157" s="45"/>
      <c r="JA157" s="45"/>
      <c r="JB157" s="45"/>
      <c r="JC157" s="45"/>
      <c r="JD157" s="45"/>
      <c r="JE157" s="45"/>
      <c r="JF157" s="45"/>
      <c r="JG157" s="45"/>
      <c r="JH157" s="45"/>
      <c r="JI157" s="45"/>
      <c r="JJ157" s="45"/>
      <c r="JK157" s="45"/>
      <c r="JL157" s="45"/>
      <c r="JM157" s="45"/>
      <c r="JN157" s="45"/>
      <c r="JO157" s="45"/>
      <c r="JP157" s="45"/>
      <c r="JQ157" s="45"/>
      <c r="JR157" s="45"/>
      <c r="JS157" s="45"/>
      <c r="JT157" s="45"/>
      <c r="JU157" s="45"/>
      <c r="JV157" s="45"/>
      <c r="JW157" s="45"/>
      <c r="JX157" s="45"/>
      <c r="JY157" s="45"/>
      <c r="JZ157" s="45"/>
      <c r="KA157" s="45"/>
      <c r="KB157" s="45"/>
      <c r="KC157" s="45"/>
      <c r="KD157" s="45"/>
      <c r="KE157" s="45"/>
      <c r="KF157" s="45"/>
      <c r="KG157" s="45"/>
      <c r="KH157" s="45"/>
      <c r="KI157" s="45"/>
      <c r="KJ157" s="45"/>
      <c r="KK157" s="45"/>
      <c r="KL157" s="45"/>
      <c r="KM157" s="45"/>
      <c r="KN157" s="45"/>
      <c r="KO157" s="45"/>
      <c r="KP157" s="45"/>
      <c r="KQ157" s="45"/>
      <c r="KR157" s="45"/>
      <c r="KS157" s="45"/>
      <c r="KT157" s="45"/>
      <c r="KU157" s="45"/>
      <c r="KV157" s="45"/>
      <c r="KW157" s="45"/>
      <c r="KX157" s="45"/>
      <c r="KY157" s="45"/>
      <c r="KZ157" s="45"/>
      <c r="LA157" s="45"/>
      <c r="LB157" s="45"/>
      <c r="LC157" s="45"/>
      <c r="LD157" s="45"/>
      <c r="LE157" s="45"/>
      <c r="LF157" s="45"/>
      <c r="LG157" s="45"/>
      <c r="LH157" s="45"/>
      <c r="LI157" s="45"/>
      <c r="LJ157" s="45"/>
      <c r="LK157" s="45"/>
      <c r="LL157" s="45"/>
      <c r="LM157" s="45"/>
      <c r="LN157" s="45"/>
      <c r="LO157" s="45"/>
      <c r="LP157" s="45"/>
      <c r="LQ157" s="45"/>
      <c r="LR157" s="45"/>
      <c r="LS157" s="45"/>
      <c r="LT157" s="45"/>
      <c r="LU157" s="45"/>
      <c r="LV157" s="45"/>
      <c r="LW157" s="45"/>
      <c r="LX157" s="45"/>
      <c r="LY157" s="45"/>
      <c r="LZ157" s="45"/>
      <c r="MA157" s="45"/>
      <c r="MB157" s="45"/>
      <c r="MC157" s="45"/>
      <c r="MD157" s="45"/>
      <c r="ME157" s="45"/>
      <c r="MF157" s="45"/>
      <c r="MG157" s="45"/>
      <c r="MH157" s="45"/>
      <c r="MI157" s="45"/>
      <c r="MJ157" s="45"/>
      <c r="MK157" s="45"/>
      <c r="ML157" s="45"/>
      <c r="MM157" s="45"/>
      <c r="MN157" s="45"/>
      <c r="MO157" s="45"/>
      <c r="MP157" s="45"/>
      <c r="MQ157" s="45"/>
      <c r="MR157" s="45"/>
      <c r="MS157" s="45"/>
      <c r="MT157" s="45"/>
      <c r="MU157" s="45"/>
      <c r="MV157" s="45"/>
      <c r="MW157" s="45"/>
      <c r="MX157" s="45"/>
      <c r="MY157" s="45"/>
      <c r="MZ157" s="45"/>
      <c r="NA157" s="45"/>
      <c r="NB157" s="45"/>
      <c r="NC157" s="45"/>
      <c r="ND157" s="45"/>
      <c r="NE157" s="45"/>
      <c r="NF157" s="45"/>
      <c r="NG157" s="45"/>
      <c r="NH157" s="45"/>
      <c r="NI157" s="45"/>
      <c r="NJ157" s="45"/>
      <c r="NK157" s="45"/>
      <c r="NL157" s="45"/>
      <c r="NM157" s="45"/>
      <c r="NN157" s="45"/>
      <c r="NO157" s="45"/>
      <c r="NP157" s="45"/>
      <c r="NQ157" s="45"/>
      <c r="NR157" s="45"/>
      <c r="NS157" s="45"/>
      <c r="NT157" s="45"/>
      <c r="NU157" s="45"/>
      <c r="NV157" s="45"/>
      <c r="NW157" s="45"/>
      <c r="NX157" s="45"/>
      <c r="NY157" s="45"/>
      <c r="NZ157" s="45"/>
      <c r="OA157" s="45"/>
      <c r="OB157" s="45"/>
      <c r="OC157" s="45"/>
      <c r="OD157" s="45"/>
      <c r="OE157" s="45"/>
      <c r="OF157" s="45"/>
      <c r="OG157" s="45"/>
      <c r="OH157" s="45"/>
      <c r="OI157" s="45"/>
      <c r="OJ157" s="45"/>
      <c r="OK157" s="45"/>
      <c r="OL157" s="45"/>
      <c r="OM157" s="45"/>
      <c r="ON157" s="45"/>
      <c r="OO157" s="45"/>
      <c r="OP157" s="45"/>
      <c r="OQ157" s="45"/>
      <c r="OR157" s="45"/>
      <c r="OS157" s="45"/>
      <c r="OT157" s="45"/>
      <c r="OU157" s="45"/>
      <c r="OV157" s="45"/>
      <c r="OW157" s="45"/>
      <c r="OX157" s="45"/>
      <c r="OY157" s="45"/>
      <c r="OZ157" s="45"/>
      <c r="PA157" s="45"/>
      <c r="PB157" s="45"/>
      <c r="PC157" s="45"/>
      <c r="PD157" s="45"/>
      <c r="PE157" s="45"/>
      <c r="PF157" s="45"/>
      <c r="PG157" s="45"/>
      <c r="PH157" s="45"/>
      <c r="PI157" s="45"/>
      <c r="PJ157" s="45"/>
      <c r="PK157" s="45"/>
      <c r="PL157" s="45"/>
      <c r="PM157" s="45"/>
      <c r="PN157" s="45"/>
      <c r="PO157" s="45"/>
      <c r="PP157" s="45"/>
      <c r="PQ157" s="45"/>
      <c r="PR157" s="45"/>
      <c r="PS157" s="45"/>
      <c r="PT157" s="45"/>
      <c r="PU157" s="45"/>
      <c r="PV157" s="45"/>
      <c r="PW157" s="45"/>
      <c r="PX157" s="45"/>
      <c r="PY157" s="45"/>
      <c r="PZ157" s="45"/>
      <c r="QA157" s="45"/>
      <c r="QB157" s="45"/>
      <c r="QC157" s="45"/>
      <c r="QD157" s="45"/>
      <c r="QE157" s="45"/>
      <c r="QF157" s="45"/>
      <c r="QG157" s="45"/>
      <c r="QH157" s="45"/>
      <c r="QI157" s="45"/>
      <c r="QJ157" s="45"/>
      <c r="QK157" s="45"/>
      <c r="QL157" s="45"/>
      <c r="QM157" s="45"/>
      <c r="QN157" s="45"/>
      <c r="QO157" s="45"/>
      <c r="QP157" s="45"/>
      <c r="QQ157" s="45"/>
      <c r="QR157" s="45"/>
      <c r="QS157" s="45"/>
      <c r="QT157" s="45"/>
      <c r="QU157" s="45"/>
      <c r="QV157" s="45"/>
      <c r="QW157" s="45"/>
      <c r="QX157" s="45"/>
      <c r="QY157" s="45"/>
      <c r="QZ157" s="45"/>
      <c r="RA157" s="45"/>
      <c r="RB157" s="45"/>
      <c r="RC157" s="45"/>
      <c r="RD157" s="45"/>
      <c r="RE157" s="45"/>
      <c r="RF157" s="45"/>
      <c r="RG157" s="45"/>
      <c r="RH157" s="45"/>
      <c r="RI157" s="45"/>
      <c r="RJ157" s="45"/>
      <c r="RK157" s="45"/>
      <c r="RL157" s="45"/>
      <c r="RM157" s="45"/>
      <c r="RN157" s="45"/>
      <c r="RO157" s="45"/>
      <c r="RP157" s="45"/>
      <c r="RQ157" s="45"/>
      <c r="RR157" s="45"/>
      <c r="RS157" s="45"/>
      <c r="RT157" s="45"/>
      <c r="RU157" s="45"/>
      <c r="RV157" s="45"/>
      <c r="RW157" s="45"/>
      <c r="RX157" s="45"/>
      <c r="RY157" s="45"/>
      <c r="RZ157" s="45"/>
      <c r="SA157" s="45"/>
      <c r="SB157" s="45"/>
      <c r="SC157" s="45"/>
      <c r="SD157" s="45"/>
      <c r="SE157" s="45"/>
      <c r="SF157" s="45"/>
      <c r="SG157" s="45"/>
      <c r="SH157" s="45"/>
      <c r="SI157" s="45"/>
      <c r="SJ157" s="45"/>
      <c r="SK157" s="45"/>
      <c r="SL157" s="45"/>
      <c r="SM157" s="45"/>
      <c r="SN157" s="45"/>
      <c r="SO157" s="45"/>
      <c r="SP157" s="45"/>
      <c r="SQ157" s="45"/>
      <c r="SR157" s="45"/>
      <c r="SS157" s="45"/>
      <c r="ST157" s="45"/>
      <c r="SU157" s="45"/>
      <c r="SV157" s="45"/>
      <c r="SW157" s="45"/>
      <c r="SX157" s="45"/>
      <c r="SY157" s="45"/>
      <c r="SZ157" s="45"/>
      <c r="TA157" s="45"/>
      <c r="TB157" s="45"/>
      <c r="TC157" s="45"/>
      <c r="TD157" s="45"/>
      <c r="TE157" s="45"/>
      <c r="TF157" s="45"/>
      <c r="TG157" s="45"/>
      <c r="TH157" s="45"/>
      <c r="TI157" s="45"/>
      <c r="TJ157" s="45"/>
      <c r="TK157" s="45"/>
      <c r="TL157" s="45"/>
      <c r="TM157" s="45"/>
      <c r="TN157" s="45"/>
      <c r="TO157" s="45"/>
      <c r="TP157" s="45"/>
      <c r="TQ157" s="45"/>
      <c r="TR157" s="45"/>
      <c r="TS157" s="45"/>
      <c r="TT157" s="45"/>
      <c r="TU157" s="45"/>
      <c r="TV157" s="45"/>
      <c r="TW157" s="45"/>
      <c r="TX157" s="45"/>
      <c r="TY157" s="45"/>
      <c r="TZ157" s="45"/>
      <c r="UA157" s="45"/>
      <c r="UB157" s="45"/>
      <c r="UC157" s="45"/>
      <c r="UD157" s="45"/>
      <c r="UE157" s="45"/>
    </row>
    <row r="158" spans="1:551" x14ac:dyDescent="0.2">
      <c r="A158" t="s">
        <v>161</v>
      </c>
      <c r="B158" s="44"/>
      <c r="C158" s="44">
        <v>5043.4799999999941</v>
      </c>
      <c r="D158" s="44"/>
      <c r="E158" s="45"/>
      <c r="F158" s="44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4"/>
      <c r="W158" s="44"/>
      <c r="X158" s="44"/>
      <c r="Y158" s="44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  <c r="IV158" s="45"/>
      <c r="IW158" s="45"/>
      <c r="IX158" s="45"/>
      <c r="IY158" s="45"/>
      <c r="IZ158" s="45"/>
      <c r="JA158" s="45"/>
      <c r="JB158" s="45"/>
      <c r="JC158" s="45"/>
      <c r="JD158" s="45"/>
      <c r="JE158" s="45"/>
      <c r="JF158" s="45"/>
      <c r="JG158" s="45"/>
      <c r="JH158" s="45"/>
      <c r="JI158" s="45"/>
      <c r="JJ158" s="45"/>
      <c r="JK158" s="45"/>
      <c r="JL158" s="45"/>
      <c r="JM158" s="45"/>
      <c r="JN158" s="45"/>
      <c r="JO158" s="45"/>
      <c r="JP158" s="45"/>
      <c r="JQ158" s="45"/>
      <c r="JR158" s="45"/>
      <c r="JS158" s="45"/>
      <c r="JT158" s="45"/>
      <c r="JU158" s="45"/>
      <c r="JV158" s="45"/>
      <c r="JW158" s="45"/>
      <c r="JX158" s="45"/>
      <c r="JY158" s="45"/>
      <c r="JZ158" s="45"/>
      <c r="KA158" s="45"/>
      <c r="KB158" s="45"/>
      <c r="KC158" s="45"/>
      <c r="KD158" s="45"/>
      <c r="KE158" s="45"/>
      <c r="KF158" s="45"/>
      <c r="KG158" s="45"/>
      <c r="KH158" s="45"/>
      <c r="KI158" s="45"/>
      <c r="KJ158" s="45"/>
      <c r="KK158" s="45"/>
      <c r="KL158" s="45"/>
      <c r="KM158" s="45"/>
      <c r="KN158" s="45"/>
      <c r="KO158" s="45"/>
      <c r="KP158" s="45"/>
      <c r="KQ158" s="45"/>
      <c r="KR158" s="45"/>
      <c r="KS158" s="45"/>
      <c r="KT158" s="45"/>
      <c r="KU158" s="45"/>
      <c r="KV158" s="45"/>
      <c r="KW158" s="45"/>
      <c r="KX158" s="45"/>
      <c r="KY158" s="45"/>
      <c r="KZ158" s="45"/>
      <c r="LA158" s="45"/>
      <c r="LB158" s="45"/>
      <c r="LC158" s="45"/>
      <c r="LD158" s="45"/>
      <c r="LE158" s="45"/>
      <c r="LF158" s="45"/>
      <c r="LG158" s="45"/>
      <c r="LH158" s="45"/>
      <c r="LI158" s="45"/>
      <c r="LJ158" s="45"/>
      <c r="LK158" s="45"/>
      <c r="LL158" s="45"/>
      <c r="LM158" s="45"/>
      <c r="LN158" s="45"/>
      <c r="LO158" s="45"/>
      <c r="LP158" s="45"/>
      <c r="LQ158" s="45"/>
      <c r="LR158" s="45"/>
      <c r="LS158" s="45"/>
      <c r="LT158" s="45"/>
      <c r="LU158" s="45"/>
      <c r="LV158" s="45"/>
      <c r="LW158" s="45"/>
      <c r="LX158" s="45"/>
      <c r="LY158" s="45"/>
      <c r="LZ158" s="45"/>
      <c r="MA158" s="45"/>
      <c r="MB158" s="45"/>
      <c r="MC158" s="45"/>
      <c r="MD158" s="45"/>
      <c r="ME158" s="45"/>
      <c r="MF158" s="45"/>
      <c r="MG158" s="45"/>
      <c r="MH158" s="45"/>
      <c r="MI158" s="45"/>
      <c r="MJ158" s="45"/>
      <c r="MK158" s="45"/>
      <c r="ML158" s="45"/>
      <c r="MM158" s="45"/>
      <c r="MN158" s="45"/>
      <c r="MO158" s="45"/>
      <c r="MP158" s="45"/>
      <c r="MQ158" s="45"/>
      <c r="MR158" s="45"/>
      <c r="MS158" s="45"/>
      <c r="MT158" s="45"/>
      <c r="MU158" s="45"/>
      <c r="MV158" s="45"/>
      <c r="MW158" s="45"/>
      <c r="MX158" s="45"/>
      <c r="MY158" s="45"/>
      <c r="MZ158" s="45"/>
      <c r="NA158" s="45"/>
      <c r="NB158" s="45"/>
      <c r="NC158" s="45"/>
      <c r="ND158" s="45"/>
      <c r="NE158" s="45"/>
      <c r="NF158" s="45"/>
      <c r="NG158" s="45"/>
      <c r="NH158" s="45"/>
      <c r="NI158" s="45"/>
      <c r="NJ158" s="45"/>
      <c r="NK158" s="45"/>
      <c r="NL158" s="45"/>
      <c r="NM158" s="45"/>
      <c r="NN158" s="45"/>
      <c r="NO158" s="45"/>
      <c r="NP158" s="45"/>
      <c r="NQ158" s="45"/>
      <c r="NR158" s="45"/>
      <c r="NS158" s="45"/>
      <c r="NT158" s="45"/>
      <c r="NU158" s="45"/>
      <c r="NV158" s="45"/>
      <c r="NW158" s="45"/>
      <c r="NX158" s="45"/>
      <c r="NY158" s="45"/>
      <c r="NZ158" s="45"/>
      <c r="OA158" s="45"/>
      <c r="OB158" s="45"/>
      <c r="OC158" s="45"/>
      <c r="OD158" s="45"/>
      <c r="OE158" s="45"/>
      <c r="OF158" s="45"/>
      <c r="OG158" s="45"/>
      <c r="OH158" s="45"/>
      <c r="OI158" s="45"/>
      <c r="OJ158" s="45"/>
      <c r="OK158" s="45"/>
      <c r="OL158" s="45"/>
      <c r="OM158" s="45"/>
      <c r="ON158" s="45"/>
      <c r="OO158" s="45"/>
      <c r="OP158" s="45"/>
      <c r="OQ158" s="45"/>
      <c r="OR158" s="45"/>
      <c r="OS158" s="45"/>
      <c r="OT158" s="45"/>
      <c r="OU158" s="45"/>
      <c r="OV158" s="45"/>
      <c r="OW158" s="45"/>
      <c r="OX158" s="45"/>
      <c r="OY158" s="45"/>
      <c r="OZ158" s="45"/>
      <c r="PA158" s="45"/>
      <c r="PB158" s="45"/>
      <c r="PC158" s="45"/>
      <c r="PD158" s="45"/>
      <c r="PE158" s="45"/>
      <c r="PF158" s="45"/>
      <c r="PG158" s="45"/>
      <c r="PH158" s="45"/>
      <c r="PI158" s="45"/>
      <c r="PJ158" s="45"/>
      <c r="PK158" s="45"/>
      <c r="PL158" s="45"/>
      <c r="PM158" s="45"/>
      <c r="PN158" s="45"/>
      <c r="PO158" s="45"/>
      <c r="PP158" s="45"/>
      <c r="PQ158" s="45"/>
      <c r="PR158" s="45"/>
      <c r="PS158" s="45"/>
      <c r="PT158" s="45"/>
      <c r="PU158" s="45"/>
      <c r="PV158" s="45"/>
      <c r="PW158" s="45"/>
      <c r="PX158" s="45"/>
      <c r="PY158" s="45"/>
      <c r="PZ158" s="45"/>
      <c r="QA158" s="45"/>
      <c r="QB158" s="45"/>
      <c r="QC158" s="45"/>
      <c r="QD158" s="45"/>
      <c r="QE158" s="45"/>
      <c r="QF158" s="45"/>
      <c r="QG158" s="45"/>
      <c r="QH158" s="45"/>
      <c r="QI158" s="45"/>
      <c r="QJ158" s="45"/>
      <c r="QK158" s="45"/>
      <c r="QL158" s="45"/>
      <c r="QM158" s="45"/>
      <c r="QN158" s="45"/>
      <c r="QO158" s="45"/>
      <c r="QP158" s="45"/>
      <c r="QQ158" s="45"/>
      <c r="QR158" s="45"/>
      <c r="QS158" s="45"/>
      <c r="QT158" s="45"/>
      <c r="QU158" s="45"/>
      <c r="QV158" s="45"/>
      <c r="QW158" s="45"/>
      <c r="QX158" s="45"/>
      <c r="QY158" s="45"/>
      <c r="QZ158" s="45"/>
      <c r="RA158" s="45"/>
      <c r="RB158" s="45"/>
      <c r="RC158" s="45"/>
      <c r="RD158" s="45"/>
      <c r="RE158" s="45"/>
      <c r="RF158" s="45"/>
      <c r="RG158" s="45"/>
      <c r="RH158" s="45"/>
      <c r="RI158" s="45"/>
      <c r="RJ158" s="45"/>
      <c r="RK158" s="45"/>
      <c r="RL158" s="45"/>
      <c r="RM158" s="45"/>
      <c r="RN158" s="45"/>
      <c r="RO158" s="45"/>
      <c r="RP158" s="45"/>
      <c r="RQ158" s="45"/>
      <c r="RR158" s="45"/>
      <c r="RS158" s="45"/>
      <c r="RT158" s="45"/>
      <c r="RU158" s="45"/>
      <c r="RV158" s="45"/>
      <c r="RW158" s="45"/>
      <c r="RX158" s="45"/>
      <c r="RY158" s="45"/>
      <c r="RZ158" s="45"/>
      <c r="SA158" s="45"/>
      <c r="SB158" s="45"/>
      <c r="SC158" s="45"/>
      <c r="SD158" s="45"/>
      <c r="SE158" s="45"/>
      <c r="SF158" s="45"/>
      <c r="SG158" s="45"/>
      <c r="SH158" s="45"/>
      <c r="SI158" s="45"/>
      <c r="SJ158" s="45"/>
      <c r="SK158" s="45"/>
      <c r="SL158" s="45"/>
      <c r="SM158" s="45"/>
      <c r="SN158" s="45"/>
      <c r="SO158" s="45"/>
      <c r="SP158" s="45"/>
      <c r="SQ158" s="45"/>
      <c r="SR158" s="45"/>
      <c r="SS158" s="45"/>
      <c r="ST158" s="45"/>
      <c r="SU158" s="45"/>
      <c r="SV158" s="45"/>
      <c r="SW158" s="45"/>
      <c r="SX158" s="45"/>
      <c r="SY158" s="45"/>
      <c r="SZ158" s="45"/>
      <c r="TA158" s="45"/>
      <c r="TB158" s="45"/>
      <c r="TC158" s="45"/>
      <c r="TD158" s="45"/>
      <c r="TE158" s="45"/>
      <c r="TF158" s="45"/>
      <c r="TG158" s="45"/>
      <c r="TH158" s="45"/>
      <c r="TI158" s="45"/>
      <c r="TJ158" s="45"/>
      <c r="TK158" s="45"/>
      <c r="TL158" s="45"/>
      <c r="TM158" s="45"/>
      <c r="TN158" s="45"/>
      <c r="TO158" s="45"/>
      <c r="TP158" s="45"/>
      <c r="TQ158" s="45"/>
      <c r="TR158" s="45"/>
      <c r="TS158" s="45"/>
      <c r="TT158" s="45"/>
      <c r="TU158" s="45"/>
      <c r="TV158" s="45"/>
      <c r="TW158" s="45"/>
      <c r="TX158" s="45"/>
      <c r="TY158" s="45"/>
      <c r="TZ158" s="45"/>
      <c r="UA158" s="45"/>
      <c r="UB158" s="45"/>
      <c r="UC158" s="45"/>
      <c r="UD158" s="45"/>
      <c r="UE158" s="45"/>
    </row>
    <row r="159" spans="1:551" x14ac:dyDescent="0.2">
      <c r="A159"/>
      <c r="B159" s="44"/>
      <c r="C159" s="44"/>
      <c r="D159" s="44"/>
      <c r="E159" s="45"/>
      <c r="F159" s="44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4"/>
      <c r="W159" s="44"/>
      <c r="X159" s="44"/>
      <c r="Y159" s="44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  <c r="IR159" s="45"/>
      <c r="IS159" s="45"/>
      <c r="IT159" s="45"/>
      <c r="IU159" s="45"/>
      <c r="IV159" s="45"/>
      <c r="IW159" s="45"/>
      <c r="IX159" s="45"/>
      <c r="IY159" s="45"/>
      <c r="IZ159" s="45"/>
      <c r="JA159" s="45"/>
      <c r="JB159" s="45"/>
      <c r="JC159" s="45"/>
      <c r="JD159" s="45"/>
      <c r="JE159" s="45"/>
      <c r="JF159" s="45"/>
      <c r="JG159" s="45"/>
      <c r="JH159" s="45"/>
      <c r="JI159" s="45"/>
      <c r="JJ159" s="45"/>
      <c r="JK159" s="45"/>
      <c r="JL159" s="45"/>
      <c r="JM159" s="45"/>
      <c r="JN159" s="45"/>
      <c r="JO159" s="45"/>
      <c r="JP159" s="45"/>
      <c r="JQ159" s="45"/>
      <c r="JR159" s="45"/>
      <c r="JS159" s="45"/>
      <c r="JT159" s="45"/>
      <c r="JU159" s="45"/>
      <c r="JV159" s="45"/>
      <c r="JW159" s="45"/>
      <c r="JX159" s="45"/>
      <c r="JY159" s="45"/>
      <c r="JZ159" s="45"/>
      <c r="KA159" s="45"/>
      <c r="KB159" s="45"/>
      <c r="KC159" s="45"/>
      <c r="KD159" s="45"/>
      <c r="KE159" s="45"/>
      <c r="KF159" s="45"/>
      <c r="KG159" s="45"/>
      <c r="KH159" s="45"/>
      <c r="KI159" s="45"/>
      <c r="KJ159" s="45"/>
      <c r="KK159" s="45"/>
      <c r="KL159" s="45"/>
      <c r="KM159" s="45"/>
      <c r="KN159" s="45"/>
      <c r="KO159" s="45"/>
      <c r="KP159" s="45"/>
      <c r="KQ159" s="45"/>
      <c r="KR159" s="45"/>
      <c r="KS159" s="45"/>
      <c r="KT159" s="45"/>
      <c r="KU159" s="45"/>
      <c r="KV159" s="45"/>
      <c r="KW159" s="45"/>
      <c r="KX159" s="45"/>
      <c r="KY159" s="45"/>
      <c r="KZ159" s="45"/>
      <c r="LA159" s="45"/>
      <c r="LB159" s="45"/>
      <c r="LC159" s="45"/>
      <c r="LD159" s="45"/>
      <c r="LE159" s="45"/>
      <c r="LF159" s="45"/>
      <c r="LG159" s="45"/>
      <c r="LH159" s="45"/>
      <c r="LI159" s="45"/>
      <c r="LJ159" s="45"/>
      <c r="LK159" s="45"/>
      <c r="LL159" s="45"/>
      <c r="LM159" s="45"/>
      <c r="LN159" s="45"/>
      <c r="LO159" s="45"/>
      <c r="LP159" s="45"/>
      <c r="LQ159" s="45"/>
      <c r="LR159" s="45"/>
      <c r="LS159" s="45"/>
      <c r="LT159" s="45"/>
      <c r="LU159" s="45"/>
      <c r="LV159" s="45"/>
      <c r="LW159" s="45"/>
      <c r="LX159" s="45"/>
      <c r="LY159" s="45"/>
      <c r="LZ159" s="45"/>
      <c r="MA159" s="45"/>
      <c r="MB159" s="45"/>
      <c r="MC159" s="45"/>
      <c r="MD159" s="45"/>
      <c r="ME159" s="45"/>
      <c r="MF159" s="45"/>
      <c r="MG159" s="45"/>
      <c r="MH159" s="45"/>
      <c r="MI159" s="45"/>
      <c r="MJ159" s="45"/>
      <c r="MK159" s="45"/>
      <c r="ML159" s="45"/>
      <c r="MM159" s="45"/>
      <c r="MN159" s="45"/>
      <c r="MO159" s="45"/>
      <c r="MP159" s="45"/>
      <c r="MQ159" s="45"/>
      <c r="MR159" s="45"/>
      <c r="MS159" s="45"/>
      <c r="MT159" s="45"/>
      <c r="MU159" s="45"/>
      <c r="MV159" s="45"/>
      <c r="MW159" s="45"/>
      <c r="MX159" s="45"/>
      <c r="MY159" s="45"/>
      <c r="MZ159" s="45"/>
      <c r="NA159" s="45"/>
      <c r="NB159" s="45"/>
      <c r="NC159" s="45"/>
      <c r="ND159" s="45"/>
      <c r="NE159" s="45"/>
      <c r="NF159" s="45"/>
      <c r="NG159" s="45"/>
      <c r="NH159" s="45"/>
      <c r="NI159" s="45"/>
      <c r="NJ159" s="45"/>
      <c r="NK159" s="45"/>
      <c r="NL159" s="45"/>
      <c r="NM159" s="45"/>
      <c r="NN159" s="45"/>
      <c r="NO159" s="45"/>
      <c r="NP159" s="45"/>
      <c r="NQ159" s="45"/>
      <c r="NR159" s="45"/>
      <c r="NS159" s="45"/>
      <c r="NT159" s="45"/>
      <c r="NU159" s="45"/>
      <c r="NV159" s="45"/>
      <c r="NW159" s="45"/>
      <c r="NX159" s="45"/>
      <c r="NY159" s="45"/>
      <c r="NZ159" s="45"/>
      <c r="OA159" s="45"/>
      <c r="OB159" s="45"/>
      <c r="OC159" s="45"/>
      <c r="OD159" s="45"/>
      <c r="OE159" s="45"/>
      <c r="OF159" s="45"/>
      <c r="OG159" s="45"/>
      <c r="OH159" s="45"/>
      <c r="OI159" s="45"/>
      <c r="OJ159" s="45"/>
      <c r="OK159" s="45"/>
      <c r="OL159" s="45"/>
      <c r="OM159" s="45"/>
      <c r="ON159" s="45"/>
      <c r="OO159" s="45"/>
      <c r="OP159" s="45"/>
      <c r="OQ159" s="45"/>
      <c r="OR159" s="45"/>
      <c r="OS159" s="45"/>
      <c r="OT159" s="45"/>
      <c r="OU159" s="45"/>
      <c r="OV159" s="45"/>
      <c r="OW159" s="45"/>
      <c r="OX159" s="45"/>
      <c r="OY159" s="45"/>
      <c r="OZ159" s="45"/>
      <c r="PA159" s="45"/>
      <c r="PB159" s="45"/>
      <c r="PC159" s="45"/>
      <c r="PD159" s="45"/>
      <c r="PE159" s="45"/>
      <c r="PF159" s="45"/>
      <c r="PG159" s="45"/>
      <c r="PH159" s="45"/>
      <c r="PI159" s="45"/>
      <c r="PJ159" s="45"/>
      <c r="PK159" s="45"/>
      <c r="PL159" s="45"/>
      <c r="PM159" s="45"/>
      <c r="PN159" s="45"/>
      <c r="PO159" s="45"/>
      <c r="PP159" s="45"/>
      <c r="PQ159" s="45"/>
      <c r="PR159" s="45"/>
      <c r="PS159" s="45"/>
      <c r="PT159" s="45"/>
      <c r="PU159" s="45"/>
      <c r="PV159" s="45"/>
      <c r="PW159" s="45"/>
      <c r="PX159" s="45"/>
      <c r="PY159" s="45"/>
      <c r="PZ159" s="45"/>
      <c r="QA159" s="45"/>
      <c r="QB159" s="45"/>
      <c r="QC159" s="45"/>
      <c r="QD159" s="45"/>
      <c r="QE159" s="45"/>
      <c r="QF159" s="45"/>
      <c r="QG159" s="45"/>
      <c r="QH159" s="45"/>
      <c r="QI159" s="45"/>
      <c r="QJ159" s="45"/>
      <c r="QK159" s="45"/>
      <c r="QL159" s="45"/>
      <c r="QM159" s="45"/>
      <c r="QN159" s="45"/>
      <c r="QO159" s="45"/>
      <c r="QP159" s="45"/>
      <c r="QQ159" s="45"/>
      <c r="QR159" s="45"/>
      <c r="QS159" s="45"/>
      <c r="QT159" s="45"/>
      <c r="QU159" s="45"/>
      <c r="QV159" s="45"/>
      <c r="QW159" s="45"/>
      <c r="QX159" s="45"/>
      <c r="QY159" s="45"/>
      <c r="QZ159" s="45"/>
      <c r="RA159" s="45"/>
      <c r="RB159" s="45"/>
      <c r="RC159" s="45"/>
      <c r="RD159" s="45"/>
      <c r="RE159" s="45"/>
      <c r="RF159" s="45"/>
      <c r="RG159" s="45"/>
      <c r="RH159" s="45"/>
      <c r="RI159" s="45"/>
      <c r="RJ159" s="45"/>
      <c r="RK159" s="45"/>
      <c r="RL159" s="45"/>
      <c r="RM159" s="45"/>
      <c r="RN159" s="45"/>
      <c r="RO159" s="45"/>
      <c r="RP159" s="45"/>
      <c r="RQ159" s="45"/>
      <c r="RR159" s="45"/>
      <c r="RS159" s="45"/>
      <c r="RT159" s="45"/>
      <c r="RU159" s="45"/>
      <c r="RV159" s="45"/>
      <c r="RW159" s="45"/>
      <c r="RX159" s="45"/>
      <c r="RY159" s="45"/>
      <c r="RZ159" s="45"/>
      <c r="SA159" s="45"/>
      <c r="SB159" s="45"/>
      <c r="SC159" s="45"/>
      <c r="SD159" s="45"/>
      <c r="SE159" s="45"/>
      <c r="SF159" s="45"/>
      <c r="SG159" s="45"/>
      <c r="SH159" s="45"/>
      <c r="SI159" s="45"/>
      <c r="SJ159" s="45"/>
      <c r="SK159" s="45"/>
      <c r="SL159" s="45"/>
      <c r="SM159" s="45"/>
      <c r="SN159" s="45"/>
      <c r="SO159" s="45"/>
      <c r="SP159" s="45"/>
      <c r="SQ159" s="45"/>
      <c r="SR159" s="45"/>
      <c r="SS159" s="45"/>
      <c r="ST159" s="45"/>
      <c r="SU159" s="45"/>
      <c r="SV159" s="45"/>
      <c r="SW159" s="45"/>
      <c r="SX159" s="45"/>
      <c r="SY159" s="45"/>
      <c r="SZ159" s="45"/>
      <c r="TA159" s="45"/>
      <c r="TB159" s="45"/>
      <c r="TC159" s="45"/>
      <c r="TD159" s="45"/>
      <c r="TE159" s="45"/>
      <c r="TF159" s="45"/>
      <c r="TG159" s="45"/>
      <c r="TH159" s="45"/>
      <c r="TI159" s="45"/>
      <c r="TJ159" s="45"/>
      <c r="TK159" s="45"/>
      <c r="TL159" s="45"/>
      <c r="TM159" s="45"/>
      <c r="TN159" s="45"/>
      <c r="TO159" s="45"/>
      <c r="TP159" s="45"/>
      <c r="TQ159" s="45"/>
      <c r="TR159" s="45"/>
      <c r="TS159" s="45"/>
      <c r="TT159" s="45"/>
      <c r="TU159" s="45"/>
      <c r="TV159" s="45"/>
      <c r="TW159" s="45"/>
      <c r="TX159" s="45"/>
      <c r="TY159" s="45"/>
      <c r="TZ159" s="45"/>
      <c r="UA159" s="45"/>
      <c r="UB159" s="45"/>
      <c r="UC159" s="45"/>
      <c r="UD159" s="45"/>
      <c r="UE159" s="45"/>
    </row>
    <row r="160" spans="1:551" x14ac:dyDescent="0.2">
      <c r="A160" t="s">
        <v>162</v>
      </c>
      <c r="B160" s="44"/>
      <c r="C160" s="44"/>
      <c r="D160" s="44"/>
      <c r="E160" s="45"/>
      <c r="F160" s="44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4"/>
      <c r="W160" s="44"/>
      <c r="X160" s="44"/>
      <c r="Y160" s="44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  <c r="ID160" s="45"/>
      <c r="IE160" s="45"/>
      <c r="IF160" s="45"/>
      <c r="IG160" s="45"/>
      <c r="IH160" s="45"/>
      <c r="II160" s="45"/>
      <c r="IJ160" s="45"/>
      <c r="IK160" s="45"/>
      <c r="IL160" s="45"/>
      <c r="IM160" s="45"/>
      <c r="IN160" s="45"/>
      <c r="IO160" s="45"/>
      <c r="IP160" s="45"/>
      <c r="IQ160" s="45"/>
      <c r="IR160" s="45"/>
      <c r="IS160" s="45"/>
      <c r="IT160" s="45"/>
      <c r="IU160" s="45"/>
      <c r="IV160" s="45"/>
      <c r="IW160" s="45"/>
      <c r="IX160" s="45"/>
      <c r="IY160" s="45"/>
      <c r="IZ160" s="45"/>
      <c r="JA160" s="45"/>
      <c r="JB160" s="45"/>
      <c r="JC160" s="45"/>
      <c r="JD160" s="45"/>
      <c r="JE160" s="45"/>
      <c r="JF160" s="45"/>
      <c r="JG160" s="45"/>
      <c r="JH160" s="45"/>
      <c r="JI160" s="45"/>
      <c r="JJ160" s="45"/>
      <c r="JK160" s="45"/>
      <c r="JL160" s="45"/>
      <c r="JM160" s="45"/>
      <c r="JN160" s="45"/>
      <c r="JO160" s="45"/>
      <c r="JP160" s="45"/>
      <c r="JQ160" s="45"/>
      <c r="JR160" s="45"/>
      <c r="JS160" s="45"/>
      <c r="JT160" s="45"/>
      <c r="JU160" s="45"/>
      <c r="JV160" s="45"/>
      <c r="JW160" s="45"/>
      <c r="JX160" s="45"/>
      <c r="JY160" s="45"/>
      <c r="JZ160" s="45"/>
      <c r="KA160" s="45"/>
      <c r="KB160" s="45"/>
      <c r="KC160" s="45"/>
      <c r="KD160" s="45"/>
      <c r="KE160" s="45"/>
      <c r="KF160" s="45"/>
      <c r="KG160" s="45"/>
      <c r="KH160" s="45"/>
      <c r="KI160" s="45"/>
      <c r="KJ160" s="45"/>
      <c r="KK160" s="45"/>
      <c r="KL160" s="45"/>
      <c r="KM160" s="45"/>
      <c r="KN160" s="45"/>
      <c r="KO160" s="45"/>
      <c r="KP160" s="45"/>
      <c r="KQ160" s="45"/>
      <c r="KR160" s="45"/>
      <c r="KS160" s="45"/>
      <c r="KT160" s="45"/>
      <c r="KU160" s="45"/>
      <c r="KV160" s="45"/>
      <c r="KW160" s="45"/>
      <c r="KX160" s="45"/>
      <c r="KY160" s="45"/>
      <c r="KZ160" s="45"/>
      <c r="LA160" s="45"/>
      <c r="LB160" s="45"/>
      <c r="LC160" s="45"/>
      <c r="LD160" s="45"/>
      <c r="LE160" s="45"/>
      <c r="LF160" s="45"/>
      <c r="LG160" s="45"/>
      <c r="LH160" s="45"/>
      <c r="LI160" s="45"/>
      <c r="LJ160" s="45"/>
      <c r="LK160" s="45"/>
      <c r="LL160" s="45"/>
      <c r="LM160" s="45"/>
      <c r="LN160" s="45"/>
      <c r="LO160" s="45"/>
      <c r="LP160" s="45"/>
      <c r="LQ160" s="45"/>
      <c r="LR160" s="45"/>
      <c r="LS160" s="45"/>
      <c r="LT160" s="45"/>
      <c r="LU160" s="45"/>
      <c r="LV160" s="45"/>
      <c r="LW160" s="45"/>
      <c r="LX160" s="45"/>
      <c r="LY160" s="45"/>
      <c r="LZ160" s="45"/>
      <c r="MA160" s="45"/>
      <c r="MB160" s="45"/>
      <c r="MC160" s="45"/>
      <c r="MD160" s="45"/>
      <c r="ME160" s="45"/>
      <c r="MF160" s="45"/>
      <c r="MG160" s="45"/>
      <c r="MH160" s="45"/>
      <c r="MI160" s="45"/>
      <c r="MJ160" s="45"/>
      <c r="MK160" s="45"/>
      <c r="ML160" s="45"/>
      <c r="MM160" s="45"/>
      <c r="MN160" s="45"/>
      <c r="MO160" s="45"/>
      <c r="MP160" s="45"/>
      <c r="MQ160" s="45"/>
      <c r="MR160" s="45"/>
      <c r="MS160" s="45"/>
      <c r="MT160" s="45"/>
      <c r="MU160" s="45"/>
      <c r="MV160" s="45"/>
      <c r="MW160" s="45"/>
      <c r="MX160" s="45"/>
      <c r="MY160" s="45"/>
      <c r="MZ160" s="45"/>
      <c r="NA160" s="45"/>
      <c r="NB160" s="45"/>
      <c r="NC160" s="45"/>
      <c r="ND160" s="45"/>
      <c r="NE160" s="45"/>
      <c r="NF160" s="45"/>
      <c r="NG160" s="45"/>
      <c r="NH160" s="45"/>
      <c r="NI160" s="45"/>
      <c r="NJ160" s="45"/>
      <c r="NK160" s="45"/>
      <c r="NL160" s="45"/>
      <c r="NM160" s="45"/>
      <c r="NN160" s="45"/>
      <c r="NO160" s="45"/>
      <c r="NP160" s="45"/>
      <c r="NQ160" s="45"/>
      <c r="NR160" s="45"/>
      <c r="NS160" s="45"/>
      <c r="NT160" s="45"/>
      <c r="NU160" s="45"/>
      <c r="NV160" s="45"/>
      <c r="NW160" s="45"/>
      <c r="NX160" s="45"/>
      <c r="NY160" s="45"/>
      <c r="NZ160" s="45"/>
      <c r="OA160" s="45"/>
      <c r="OB160" s="45"/>
      <c r="OC160" s="45"/>
      <c r="OD160" s="45"/>
      <c r="OE160" s="45"/>
      <c r="OF160" s="45"/>
      <c r="OG160" s="45"/>
      <c r="OH160" s="45"/>
      <c r="OI160" s="45"/>
      <c r="OJ160" s="45"/>
      <c r="OK160" s="45"/>
      <c r="OL160" s="45"/>
      <c r="OM160" s="45"/>
      <c r="ON160" s="45"/>
      <c r="OO160" s="45"/>
      <c r="OP160" s="45"/>
      <c r="OQ160" s="45"/>
      <c r="OR160" s="45"/>
      <c r="OS160" s="45"/>
      <c r="OT160" s="45"/>
      <c r="OU160" s="45"/>
      <c r="OV160" s="45"/>
      <c r="OW160" s="45"/>
      <c r="OX160" s="45"/>
      <c r="OY160" s="45"/>
      <c r="OZ160" s="45"/>
      <c r="PA160" s="45"/>
      <c r="PB160" s="45"/>
      <c r="PC160" s="45"/>
      <c r="PD160" s="45"/>
      <c r="PE160" s="45"/>
      <c r="PF160" s="45"/>
      <c r="PG160" s="45"/>
      <c r="PH160" s="45"/>
      <c r="PI160" s="45"/>
      <c r="PJ160" s="45"/>
      <c r="PK160" s="45"/>
      <c r="PL160" s="45"/>
      <c r="PM160" s="45"/>
      <c r="PN160" s="45"/>
      <c r="PO160" s="45"/>
      <c r="PP160" s="45"/>
      <c r="PQ160" s="45"/>
      <c r="PR160" s="45"/>
      <c r="PS160" s="45"/>
      <c r="PT160" s="45"/>
      <c r="PU160" s="45"/>
      <c r="PV160" s="45"/>
      <c r="PW160" s="45"/>
      <c r="PX160" s="45"/>
      <c r="PY160" s="45"/>
      <c r="PZ160" s="45"/>
      <c r="QA160" s="45"/>
      <c r="QB160" s="45"/>
      <c r="QC160" s="45"/>
      <c r="QD160" s="45"/>
      <c r="QE160" s="45"/>
      <c r="QF160" s="45"/>
      <c r="QG160" s="45"/>
      <c r="QH160" s="45"/>
      <c r="QI160" s="45"/>
      <c r="QJ160" s="45"/>
      <c r="QK160" s="45"/>
      <c r="QL160" s="45"/>
      <c r="QM160" s="45"/>
      <c r="QN160" s="45"/>
      <c r="QO160" s="45"/>
      <c r="QP160" s="45"/>
      <c r="QQ160" s="45"/>
      <c r="QR160" s="45"/>
      <c r="QS160" s="45"/>
      <c r="QT160" s="45"/>
      <c r="QU160" s="45"/>
      <c r="QV160" s="45"/>
      <c r="QW160" s="45"/>
      <c r="QX160" s="45"/>
      <c r="QY160" s="45"/>
      <c r="QZ160" s="45"/>
      <c r="RA160" s="45"/>
      <c r="RB160" s="45"/>
      <c r="RC160" s="45"/>
      <c r="RD160" s="45"/>
      <c r="RE160" s="45"/>
      <c r="RF160" s="45"/>
      <c r="RG160" s="45"/>
      <c r="RH160" s="45"/>
      <c r="RI160" s="45"/>
      <c r="RJ160" s="45"/>
      <c r="RK160" s="45"/>
      <c r="RL160" s="45"/>
      <c r="RM160" s="45"/>
      <c r="RN160" s="45"/>
      <c r="RO160" s="45"/>
      <c r="RP160" s="45"/>
      <c r="RQ160" s="45"/>
      <c r="RR160" s="45"/>
      <c r="RS160" s="45"/>
      <c r="RT160" s="45"/>
      <c r="RU160" s="45"/>
      <c r="RV160" s="45"/>
      <c r="RW160" s="45"/>
      <c r="RX160" s="45"/>
      <c r="RY160" s="45"/>
      <c r="RZ160" s="45"/>
      <c r="SA160" s="45"/>
      <c r="SB160" s="45"/>
      <c r="SC160" s="45"/>
      <c r="SD160" s="45"/>
      <c r="SE160" s="45"/>
      <c r="SF160" s="45"/>
      <c r="SG160" s="45"/>
      <c r="SH160" s="45"/>
      <c r="SI160" s="45"/>
      <c r="SJ160" s="45"/>
      <c r="SK160" s="45"/>
      <c r="SL160" s="45"/>
      <c r="SM160" s="45"/>
      <c r="SN160" s="45"/>
      <c r="SO160" s="45"/>
      <c r="SP160" s="45"/>
      <c r="SQ160" s="45"/>
      <c r="SR160" s="45"/>
      <c r="SS160" s="45"/>
      <c r="ST160" s="45"/>
      <c r="SU160" s="45"/>
      <c r="SV160" s="45"/>
      <c r="SW160" s="45"/>
      <c r="SX160" s="45"/>
      <c r="SY160" s="45"/>
      <c r="SZ160" s="45"/>
      <c r="TA160" s="45"/>
      <c r="TB160" s="45"/>
      <c r="TC160" s="45"/>
      <c r="TD160" s="45"/>
      <c r="TE160" s="45"/>
      <c r="TF160" s="45"/>
      <c r="TG160" s="45"/>
      <c r="TH160" s="45"/>
      <c r="TI160" s="45"/>
      <c r="TJ160" s="45"/>
      <c r="TK160" s="45"/>
      <c r="TL160" s="45"/>
      <c r="TM160" s="45"/>
      <c r="TN160" s="45"/>
      <c r="TO160" s="45"/>
      <c r="TP160" s="45"/>
      <c r="TQ160" s="45"/>
      <c r="TR160" s="45"/>
      <c r="TS160" s="45"/>
      <c r="TT160" s="45"/>
      <c r="TU160" s="45"/>
      <c r="TV160" s="45"/>
      <c r="TW160" s="45"/>
      <c r="TX160" s="45"/>
      <c r="TY160" s="45"/>
      <c r="TZ160" s="45"/>
      <c r="UA160" s="45"/>
      <c r="UB160" s="45"/>
      <c r="UC160" s="45"/>
      <c r="UD160" s="45"/>
      <c r="UE160" s="45"/>
    </row>
    <row r="161" spans="1:551" x14ac:dyDescent="0.2">
      <c r="A161" t="s">
        <v>162</v>
      </c>
      <c r="B161" s="44">
        <v>0</v>
      </c>
      <c r="C161" s="44">
        <v>9588.0899999999983</v>
      </c>
      <c r="D161" s="44">
        <v>1259</v>
      </c>
      <c r="E161" s="45"/>
      <c r="F161" s="44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4"/>
      <c r="W161" s="44"/>
      <c r="X161" s="44"/>
      <c r="Y161" s="44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  <c r="IV161" s="45"/>
      <c r="IW161" s="45"/>
      <c r="IX161" s="45"/>
      <c r="IY161" s="45"/>
      <c r="IZ161" s="45"/>
      <c r="JA161" s="45"/>
      <c r="JB161" s="45"/>
      <c r="JC161" s="45"/>
      <c r="JD161" s="45"/>
      <c r="JE161" s="45"/>
      <c r="JF161" s="45"/>
      <c r="JG161" s="45"/>
      <c r="JH161" s="45"/>
      <c r="JI161" s="45"/>
      <c r="JJ161" s="45"/>
      <c r="JK161" s="45"/>
      <c r="JL161" s="45"/>
      <c r="JM161" s="45"/>
      <c r="JN161" s="45"/>
      <c r="JO161" s="45"/>
      <c r="JP161" s="45"/>
      <c r="JQ161" s="45"/>
      <c r="JR161" s="45"/>
      <c r="JS161" s="45"/>
      <c r="JT161" s="45"/>
      <c r="JU161" s="45"/>
      <c r="JV161" s="45"/>
      <c r="JW161" s="45"/>
      <c r="JX161" s="45"/>
      <c r="JY161" s="45"/>
      <c r="JZ161" s="45"/>
      <c r="KA161" s="45"/>
      <c r="KB161" s="45"/>
      <c r="KC161" s="45"/>
      <c r="KD161" s="45"/>
      <c r="KE161" s="45"/>
      <c r="KF161" s="45"/>
      <c r="KG161" s="45"/>
      <c r="KH161" s="45"/>
      <c r="KI161" s="45"/>
      <c r="KJ161" s="45"/>
      <c r="KK161" s="45"/>
      <c r="KL161" s="45"/>
      <c r="KM161" s="45"/>
      <c r="KN161" s="45"/>
      <c r="KO161" s="45"/>
      <c r="KP161" s="45"/>
      <c r="KQ161" s="45"/>
      <c r="KR161" s="45"/>
      <c r="KS161" s="45"/>
      <c r="KT161" s="45"/>
      <c r="KU161" s="45"/>
      <c r="KV161" s="45"/>
      <c r="KW161" s="45"/>
      <c r="KX161" s="45"/>
      <c r="KY161" s="45"/>
      <c r="KZ161" s="45"/>
      <c r="LA161" s="45"/>
      <c r="LB161" s="45"/>
      <c r="LC161" s="45"/>
      <c r="LD161" s="45"/>
      <c r="LE161" s="45"/>
      <c r="LF161" s="45"/>
      <c r="LG161" s="45"/>
      <c r="LH161" s="45"/>
      <c r="LI161" s="45"/>
      <c r="LJ161" s="45"/>
      <c r="LK161" s="45"/>
      <c r="LL161" s="45"/>
      <c r="LM161" s="45"/>
      <c r="LN161" s="45"/>
      <c r="LO161" s="45"/>
      <c r="LP161" s="45"/>
      <c r="LQ161" s="45"/>
      <c r="LR161" s="45"/>
      <c r="LS161" s="45"/>
      <c r="LT161" s="45"/>
      <c r="LU161" s="45"/>
      <c r="LV161" s="45"/>
      <c r="LW161" s="45"/>
      <c r="LX161" s="45"/>
      <c r="LY161" s="45"/>
      <c r="LZ161" s="45"/>
      <c r="MA161" s="45"/>
      <c r="MB161" s="45"/>
      <c r="MC161" s="45"/>
      <c r="MD161" s="45"/>
      <c r="ME161" s="45"/>
      <c r="MF161" s="45"/>
      <c r="MG161" s="45"/>
      <c r="MH161" s="45"/>
      <c r="MI161" s="45"/>
      <c r="MJ161" s="45"/>
      <c r="MK161" s="45"/>
      <c r="ML161" s="45"/>
      <c r="MM161" s="45"/>
      <c r="MN161" s="45"/>
      <c r="MO161" s="45"/>
      <c r="MP161" s="45"/>
      <c r="MQ161" s="45"/>
      <c r="MR161" s="45"/>
      <c r="MS161" s="45"/>
      <c r="MT161" s="45"/>
      <c r="MU161" s="45"/>
      <c r="MV161" s="45"/>
      <c r="MW161" s="45"/>
      <c r="MX161" s="45"/>
      <c r="MY161" s="45"/>
      <c r="MZ161" s="45"/>
      <c r="NA161" s="45"/>
      <c r="NB161" s="45"/>
      <c r="NC161" s="45"/>
      <c r="ND161" s="45"/>
      <c r="NE161" s="45"/>
      <c r="NF161" s="45"/>
      <c r="NG161" s="45"/>
      <c r="NH161" s="45"/>
      <c r="NI161" s="45"/>
      <c r="NJ161" s="45"/>
      <c r="NK161" s="45"/>
      <c r="NL161" s="45"/>
      <c r="NM161" s="45"/>
      <c r="NN161" s="45"/>
      <c r="NO161" s="45"/>
      <c r="NP161" s="45"/>
      <c r="NQ161" s="45"/>
      <c r="NR161" s="45"/>
      <c r="NS161" s="45"/>
      <c r="NT161" s="45"/>
      <c r="NU161" s="45"/>
      <c r="NV161" s="45"/>
      <c r="NW161" s="45"/>
      <c r="NX161" s="45"/>
      <c r="NY161" s="45"/>
      <c r="NZ161" s="45"/>
      <c r="OA161" s="45"/>
      <c r="OB161" s="45"/>
      <c r="OC161" s="45"/>
      <c r="OD161" s="45"/>
      <c r="OE161" s="45"/>
      <c r="OF161" s="45"/>
      <c r="OG161" s="45"/>
      <c r="OH161" s="45"/>
      <c r="OI161" s="45"/>
      <c r="OJ161" s="45"/>
      <c r="OK161" s="45"/>
      <c r="OL161" s="45"/>
      <c r="OM161" s="45"/>
      <c r="ON161" s="45"/>
      <c r="OO161" s="45"/>
      <c r="OP161" s="45"/>
      <c r="OQ161" s="45"/>
      <c r="OR161" s="45"/>
      <c r="OS161" s="45"/>
      <c r="OT161" s="45"/>
      <c r="OU161" s="45"/>
      <c r="OV161" s="45"/>
      <c r="OW161" s="45"/>
      <c r="OX161" s="45"/>
      <c r="OY161" s="45"/>
      <c r="OZ161" s="45"/>
      <c r="PA161" s="45"/>
      <c r="PB161" s="45"/>
      <c r="PC161" s="45"/>
      <c r="PD161" s="45"/>
      <c r="PE161" s="45"/>
      <c r="PF161" s="45"/>
      <c r="PG161" s="45"/>
      <c r="PH161" s="45"/>
      <c r="PI161" s="45"/>
      <c r="PJ161" s="45"/>
      <c r="PK161" s="45"/>
      <c r="PL161" s="45"/>
      <c r="PM161" s="45"/>
      <c r="PN161" s="45"/>
      <c r="PO161" s="45"/>
      <c r="PP161" s="45"/>
      <c r="PQ161" s="45"/>
      <c r="PR161" s="45"/>
      <c r="PS161" s="45"/>
      <c r="PT161" s="45"/>
      <c r="PU161" s="45"/>
      <c r="PV161" s="45"/>
      <c r="PW161" s="45"/>
      <c r="PX161" s="45"/>
      <c r="PY161" s="45"/>
      <c r="PZ161" s="45"/>
      <c r="QA161" s="45"/>
      <c r="QB161" s="45"/>
      <c r="QC161" s="45"/>
      <c r="QD161" s="45"/>
      <c r="QE161" s="45"/>
      <c r="QF161" s="45"/>
      <c r="QG161" s="45"/>
      <c r="QH161" s="45"/>
      <c r="QI161" s="45"/>
      <c r="QJ161" s="45"/>
      <c r="QK161" s="45"/>
      <c r="QL161" s="45"/>
      <c r="QM161" s="45"/>
      <c r="QN161" s="45"/>
      <c r="QO161" s="45"/>
      <c r="QP161" s="45"/>
      <c r="QQ161" s="45"/>
      <c r="QR161" s="45"/>
      <c r="QS161" s="45"/>
      <c r="QT161" s="45"/>
      <c r="QU161" s="45"/>
      <c r="QV161" s="45"/>
      <c r="QW161" s="45"/>
      <c r="QX161" s="45"/>
      <c r="QY161" s="45"/>
      <c r="QZ161" s="45"/>
      <c r="RA161" s="45"/>
      <c r="RB161" s="45"/>
      <c r="RC161" s="45"/>
      <c r="RD161" s="45"/>
      <c r="RE161" s="45"/>
      <c r="RF161" s="45"/>
      <c r="RG161" s="45"/>
      <c r="RH161" s="45"/>
      <c r="RI161" s="45"/>
      <c r="RJ161" s="45"/>
      <c r="RK161" s="45"/>
      <c r="RL161" s="45"/>
      <c r="RM161" s="45"/>
      <c r="RN161" s="45"/>
      <c r="RO161" s="45"/>
      <c r="RP161" s="45"/>
      <c r="RQ161" s="45"/>
      <c r="RR161" s="45"/>
      <c r="RS161" s="45"/>
      <c r="RT161" s="45"/>
      <c r="RU161" s="45"/>
      <c r="RV161" s="45"/>
      <c r="RW161" s="45"/>
      <c r="RX161" s="45"/>
      <c r="RY161" s="45"/>
      <c r="RZ161" s="45"/>
      <c r="SA161" s="45"/>
      <c r="SB161" s="45"/>
      <c r="SC161" s="45"/>
      <c r="SD161" s="45"/>
      <c r="SE161" s="45"/>
      <c r="SF161" s="45"/>
      <c r="SG161" s="45"/>
      <c r="SH161" s="45"/>
      <c r="SI161" s="45"/>
      <c r="SJ161" s="45"/>
      <c r="SK161" s="45"/>
      <c r="SL161" s="45"/>
      <c r="SM161" s="45"/>
      <c r="SN161" s="45"/>
      <c r="SO161" s="45"/>
      <c r="SP161" s="45"/>
      <c r="SQ161" s="45"/>
      <c r="SR161" s="45"/>
      <c r="SS161" s="45"/>
      <c r="ST161" s="45"/>
      <c r="SU161" s="45"/>
      <c r="SV161" s="45"/>
      <c r="SW161" s="45"/>
      <c r="SX161" s="45"/>
      <c r="SY161" s="45"/>
      <c r="SZ161" s="45"/>
      <c r="TA161" s="45"/>
      <c r="TB161" s="45"/>
      <c r="TC161" s="45"/>
      <c r="TD161" s="45"/>
      <c r="TE161" s="45"/>
      <c r="TF161" s="45"/>
      <c r="TG161" s="45"/>
      <c r="TH161" s="45"/>
      <c r="TI161" s="45"/>
      <c r="TJ161" s="45"/>
      <c r="TK161" s="45"/>
      <c r="TL161" s="45"/>
      <c r="TM161" s="45"/>
      <c r="TN161" s="45"/>
      <c r="TO161" s="45"/>
      <c r="TP161" s="45"/>
      <c r="TQ161" s="45"/>
      <c r="TR161" s="45"/>
      <c r="TS161" s="45"/>
      <c r="TT161" s="45"/>
      <c r="TU161" s="45"/>
      <c r="TV161" s="45"/>
      <c r="TW161" s="45"/>
      <c r="TX161" s="45"/>
      <c r="TY161" s="45"/>
      <c r="TZ161" s="45"/>
      <c r="UA161" s="45"/>
      <c r="UB161" s="45"/>
      <c r="UC161" s="45"/>
      <c r="UD161" s="45"/>
      <c r="UE161" s="45"/>
    </row>
    <row r="162" spans="1:551" x14ac:dyDescent="0.2">
      <c r="A162" t="s">
        <v>163</v>
      </c>
      <c r="B162" s="44"/>
      <c r="C162" s="44">
        <v>9588.0899999999983</v>
      </c>
      <c r="D162" s="44"/>
      <c r="E162" s="45"/>
      <c r="F162" s="44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4"/>
      <c r="W162" s="44"/>
      <c r="X162" s="44"/>
      <c r="Y162" s="44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  <c r="IV162" s="45"/>
      <c r="IW162" s="45"/>
      <c r="IX162" s="45"/>
      <c r="IY162" s="45"/>
      <c r="IZ162" s="45"/>
      <c r="JA162" s="45"/>
      <c r="JB162" s="45"/>
      <c r="JC162" s="45"/>
      <c r="JD162" s="45"/>
      <c r="JE162" s="45"/>
      <c r="JF162" s="45"/>
      <c r="JG162" s="45"/>
      <c r="JH162" s="45"/>
      <c r="JI162" s="45"/>
      <c r="JJ162" s="45"/>
      <c r="JK162" s="45"/>
      <c r="JL162" s="45"/>
      <c r="JM162" s="45"/>
      <c r="JN162" s="45"/>
      <c r="JO162" s="45"/>
      <c r="JP162" s="45"/>
      <c r="JQ162" s="45"/>
      <c r="JR162" s="45"/>
      <c r="JS162" s="45"/>
      <c r="JT162" s="45"/>
      <c r="JU162" s="45"/>
      <c r="JV162" s="45"/>
      <c r="JW162" s="45"/>
      <c r="JX162" s="45"/>
      <c r="JY162" s="45"/>
      <c r="JZ162" s="45"/>
      <c r="KA162" s="45"/>
      <c r="KB162" s="45"/>
      <c r="KC162" s="45"/>
      <c r="KD162" s="45"/>
      <c r="KE162" s="45"/>
      <c r="KF162" s="45"/>
      <c r="KG162" s="45"/>
      <c r="KH162" s="45"/>
      <c r="KI162" s="45"/>
      <c r="KJ162" s="45"/>
      <c r="KK162" s="45"/>
      <c r="KL162" s="45"/>
      <c r="KM162" s="45"/>
      <c r="KN162" s="45"/>
      <c r="KO162" s="45"/>
      <c r="KP162" s="45"/>
      <c r="KQ162" s="45"/>
      <c r="KR162" s="45"/>
      <c r="KS162" s="45"/>
      <c r="KT162" s="45"/>
      <c r="KU162" s="45"/>
      <c r="KV162" s="45"/>
      <c r="KW162" s="45"/>
      <c r="KX162" s="45"/>
      <c r="KY162" s="45"/>
      <c r="KZ162" s="45"/>
      <c r="LA162" s="45"/>
      <c r="LB162" s="45"/>
      <c r="LC162" s="45"/>
      <c r="LD162" s="45"/>
      <c r="LE162" s="45"/>
      <c r="LF162" s="45"/>
      <c r="LG162" s="45"/>
      <c r="LH162" s="45"/>
      <c r="LI162" s="45"/>
      <c r="LJ162" s="45"/>
      <c r="LK162" s="45"/>
      <c r="LL162" s="45"/>
      <c r="LM162" s="45"/>
      <c r="LN162" s="45"/>
      <c r="LO162" s="45"/>
      <c r="LP162" s="45"/>
      <c r="LQ162" s="45"/>
      <c r="LR162" s="45"/>
      <c r="LS162" s="45"/>
      <c r="LT162" s="45"/>
      <c r="LU162" s="45"/>
      <c r="LV162" s="45"/>
      <c r="LW162" s="45"/>
      <c r="LX162" s="45"/>
      <c r="LY162" s="45"/>
      <c r="LZ162" s="45"/>
      <c r="MA162" s="45"/>
      <c r="MB162" s="45"/>
      <c r="MC162" s="45"/>
      <c r="MD162" s="45"/>
      <c r="ME162" s="45"/>
      <c r="MF162" s="45"/>
      <c r="MG162" s="45"/>
      <c r="MH162" s="45"/>
      <c r="MI162" s="45"/>
      <c r="MJ162" s="45"/>
      <c r="MK162" s="45"/>
      <c r="ML162" s="45"/>
      <c r="MM162" s="45"/>
      <c r="MN162" s="45"/>
      <c r="MO162" s="45"/>
      <c r="MP162" s="45"/>
      <c r="MQ162" s="45"/>
      <c r="MR162" s="45"/>
      <c r="MS162" s="45"/>
      <c r="MT162" s="45"/>
      <c r="MU162" s="45"/>
      <c r="MV162" s="45"/>
      <c r="MW162" s="45"/>
      <c r="MX162" s="45"/>
      <c r="MY162" s="45"/>
      <c r="MZ162" s="45"/>
      <c r="NA162" s="45"/>
      <c r="NB162" s="45"/>
      <c r="NC162" s="45"/>
      <c r="ND162" s="45"/>
      <c r="NE162" s="45"/>
      <c r="NF162" s="45"/>
      <c r="NG162" s="45"/>
      <c r="NH162" s="45"/>
      <c r="NI162" s="45"/>
      <c r="NJ162" s="45"/>
      <c r="NK162" s="45"/>
      <c r="NL162" s="45"/>
      <c r="NM162" s="45"/>
      <c r="NN162" s="45"/>
      <c r="NO162" s="45"/>
      <c r="NP162" s="45"/>
      <c r="NQ162" s="45"/>
      <c r="NR162" s="45"/>
      <c r="NS162" s="45"/>
      <c r="NT162" s="45"/>
      <c r="NU162" s="45"/>
      <c r="NV162" s="45"/>
      <c r="NW162" s="45"/>
      <c r="NX162" s="45"/>
      <c r="NY162" s="45"/>
      <c r="NZ162" s="45"/>
      <c r="OA162" s="45"/>
      <c r="OB162" s="45"/>
      <c r="OC162" s="45"/>
      <c r="OD162" s="45"/>
      <c r="OE162" s="45"/>
      <c r="OF162" s="45"/>
      <c r="OG162" s="45"/>
      <c r="OH162" s="45"/>
      <c r="OI162" s="45"/>
      <c r="OJ162" s="45"/>
      <c r="OK162" s="45"/>
      <c r="OL162" s="45"/>
      <c r="OM162" s="45"/>
      <c r="ON162" s="45"/>
      <c r="OO162" s="45"/>
      <c r="OP162" s="45"/>
      <c r="OQ162" s="45"/>
      <c r="OR162" s="45"/>
      <c r="OS162" s="45"/>
      <c r="OT162" s="45"/>
      <c r="OU162" s="45"/>
      <c r="OV162" s="45"/>
      <c r="OW162" s="45"/>
      <c r="OX162" s="45"/>
      <c r="OY162" s="45"/>
      <c r="OZ162" s="45"/>
      <c r="PA162" s="45"/>
      <c r="PB162" s="45"/>
      <c r="PC162" s="45"/>
      <c r="PD162" s="45"/>
      <c r="PE162" s="45"/>
      <c r="PF162" s="45"/>
      <c r="PG162" s="45"/>
      <c r="PH162" s="45"/>
      <c r="PI162" s="45"/>
      <c r="PJ162" s="45"/>
      <c r="PK162" s="45"/>
      <c r="PL162" s="45"/>
      <c r="PM162" s="45"/>
      <c r="PN162" s="45"/>
      <c r="PO162" s="45"/>
      <c r="PP162" s="45"/>
      <c r="PQ162" s="45"/>
      <c r="PR162" s="45"/>
      <c r="PS162" s="45"/>
      <c r="PT162" s="45"/>
      <c r="PU162" s="45"/>
      <c r="PV162" s="45"/>
      <c r="PW162" s="45"/>
      <c r="PX162" s="45"/>
      <c r="PY162" s="45"/>
      <c r="PZ162" s="45"/>
      <c r="QA162" s="45"/>
      <c r="QB162" s="45"/>
      <c r="QC162" s="45"/>
      <c r="QD162" s="45"/>
      <c r="QE162" s="45"/>
      <c r="QF162" s="45"/>
      <c r="QG162" s="45"/>
      <c r="QH162" s="45"/>
      <c r="QI162" s="45"/>
      <c r="QJ162" s="45"/>
      <c r="QK162" s="45"/>
      <c r="QL162" s="45"/>
      <c r="QM162" s="45"/>
      <c r="QN162" s="45"/>
      <c r="QO162" s="45"/>
      <c r="QP162" s="45"/>
      <c r="QQ162" s="45"/>
      <c r="QR162" s="45"/>
      <c r="QS162" s="45"/>
      <c r="QT162" s="45"/>
      <c r="QU162" s="45"/>
      <c r="QV162" s="45"/>
      <c r="QW162" s="45"/>
      <c r="QX162" s="45"/>
      <c r="QY162" s="45"/>
      <c r="QZ162" s="45"/>
      <c r="RA162" s="45"/>
      <c r="RB162" s="45"/>
      <c r="RC162" s="45"/>
      <c r="RD162" s="45"/>
      <c r="RE162" s="45"/>
      <c r="RF162" s="45"/>
      <c r="RG162" s="45"/>
      <c r="RH162" s="45"/>
      <c r="RI162" s="45"/>
      <c r="RJ162" s="45"/>
      <c r="RK162" s="45"/>
      <c r="RL162" s="45"/>
      <c r="RM162" s="45"/>
      <c r="RN162" s="45"/>
      <c r="RO162" s="45"/>
      <c r="RP162" s="45"/>
      <c r="RQ162" s="45"/>
      <c r="RR162" s="45"/>
      <c r="RS162" s="45"/>
      <c r="RT162" s="45"/>
      <c r="RU162" s="45"/>
      <c r="RV162" s="45"/>
      <c r="RW162" s="45"/>
      <c r="RX162" s="45"/>
      <c r="RY162" s="45"/>
      <c r="RZ162" s="45"/>
      <c r="SA162" s="45"/>
      <c r="SB162" s="45"/>
      <c r="SC162" s="45"/>
      <c r="SD162" s="45"/>
      <c r="SE162" s="45"/>
      <c r="SF162" s="45"/>
      <c r="SG162" s="45"/>
      <c r="SH162" s="45"/>
      <c r="SI162" s="45"/>
      <c r="SJ162" s="45"/>
      <c r="SK162" s="45"/>
      <c r="SL162" s="45"/>
      <c r="SM162" s="45"/>
      <c r="SN162" s="45"/>
      <c r="SO162" s="45"/>
      <c r="SP162" s="45"/>
      <c r="SQ162" s="45"/>
      <c r="SR162" s="45"/>
      <c r="SS162" s="45"/>
      <c r="ST162" s="45"/>
      <c r="SU162" s="45"/>
      <c r="SV162" s="45"/>
      <c r="SW162" s="45"/>
      <c r="SX162" s="45"/>
      <c r="SY162" s="45"/>
      <c r="SZ162" s="45"/>
      <c r="TA162" s="45"/>
      <c r="TB162" s="45"/>
      <c r="TC162" s="45"/>
      <c r="TD162" s="45"/>
      <c r="TE162" s="45"/>
      <c r="TF162" s="45"/>
      <c r="TG162" s="45"/>
      <c r="TH162" s="45"/>
      <c r="TI162" s="45"/>
      <c r="TJ162" s="45"/>
      <c r="TK162" s="45"/>
      <c r="TL162" s="45"/>
      <c r="TM162" s="45"/>
      <c r="TN162" s="45"/>
      <c r="TO162" s="45"/>
      <c r="TP162" s="45"/>
      <c r="TQ162" s="45"/>
      <c r="TR162" s="45"/>
      <c r="TS162" s="45"/>
      <c r="TT162" s="45"/>
      <c r="TU162" s="45"/>
      <c r="TV162" s="45"/>
      <c r="TW162" s="45"/>
      <c r="TX162" s="45"/>
      <c r="TY162" s="45"/>
      <c r="TZ162" s="45"/>
      <c r="UA162" s="45"/>
      <c r="UB162" s="45"/>
      <c r="UC162" s="45"/>
      <c r="UD162" s="45"/>
      <c r="UE162" s="45"/>
    </row>
    <row r="163" spans="1:551" x14ac:dyDescent="0.2">
      <c r="A163"/>
      <c r="B163" s="44"/>
      <c r="C163" s="44"/>
      <c r="D163" s="44"/>
      <c r="E163" s="45"/>
      <c r="F163" s="44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4"/>
      <c r="W163" s="44"/>
      <c r="X163" s="44"/>
      <c r="Y163" s="44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  <c r="IV163" s="45"/>
      <c r="IW163" s="45"/>
      <c r="IX163" s="45"/>
      <c r="IY163" s="45"/>
      <c r="IZ163" s="45"/>
      <c r="JA163" s="45"/>
      <c r="JB163" s="45"/>
      <c r="JC163" s="45"/>
      <c r="JD163" s="45"/>
      <c r="JE163" s="45"/>
      <c r="JF163" s="45"/>
      <c r="JG163" s="45"/>
      <c r="JH163" s="45"/>
      <c r="JI163" s="45"/>
      <c r="JJ163" s="45"/>
      <c r="JK163" s="45"/>
      <c r="JL163" s="45"/>
      <c r="JM163" s="45"/>
      <c r="JN163" s="45"/>
      <c r="JO163" s="45"/>
      <c r="JP163" s="45"/>
      <c r="JQ163" s="45"/>
      <c r="JR163" s="45"/>
      <c r="JS163" s="45"/>
      <c r="JT163" s="45"/>
      <c r="JU163" s="45"/>
      <c r="JV163" s="45"/>
      <c r="JW163" s="45"/>
      <c r="JX163" s="45"/>
      <c r="JY163" s="45"/>
      <c r="JZ163" s="45"/>
      <c r="KA163" s="45"/>
      <c r="KB163" s="45"/>
      <c r="KC163" s="45"/>
      <c r="KD163" s="45"/>
      <c r="KE163" s="45"/>
      <c r="KF163" s="45"/>
      <c r="KG163" s="45"/>
      <c r="KH163" s="45"/>
      <c r="KI163" s="45"/>
      <c r="KJ163" s="45"/>
      <c r="KK163" s="45"/>
      <c r="KL163" s="45"/>
      <c r="KM163" s="45"/>
      <c r="KN163" s="45"/>
      <c r="KO163" s="45"/>
      <c r="KP163" s="45"/>
      <c r="KQ163" s="45"/>
      <c r="KR163" s="45"/>
      <c r="KS163" s="45"/>
      <c r="KT163" s="45"/>
      <c r="KU163" s="45"/>
      <c r="KV163" s="45"/>
      <c r="KW163" s="45"/>
      <c r="KX163" s="45"/>
      <c r="KY163" s="45"/>
      <c r="KZ163" s="45"/>
      <c r="LA163" s="45"/>
      <c r="LB163" s="45"/>
      <c r="LC163" s="45"/>
      <c r="LD163" s="45"/>
      <c r="LE163" s="45"/>
      <c r="LF163" s="45"/>
      <c r="LG163" s="45"/>
      <c r="LH163" s="45"/>
      <c r="LI163" s="45"/>
      <c r="LJ163" s="45"/>
      <c r="LK163" s="45"/>
      <c r="LL163" s="45"/>
      <c r="LM163" s="45"/>
      <c r="LN163" s="45"/>
      <c r="LO163" s="45"/>
      <c r="LP163" s="45"/>
      <c r="LQ163" s="45"/>
      <c r="LR163" s="45"/>
      <c r="LS163" s="45"/>
      <c r="LT163" s="45"/>
      <c r="LU163" s="45"/>
      <c r="LV163" s="45"/>
      <c r="LW163" s="45"/>
      <c r="LX163" s="45"/>
      <c r="LY163" s="45"/>
      <c r="LZ163" s="45"/>
      <c r="MA163" s="45"/>
      <c r="MB163" s="45"/>
      <c r="MC163" s="45"/>
      <c r="MD163" s="45"/>
      <c r="ME163" s="45"/>
      <c r="MF163" s="45"/>
      <c r="MG163" s="45"/>
      <c r="MH163" s="45"/>
      <c r="MI163" s="45"/>
      <c r="MJ163" s="45"/>
      <c r="MK163" s="45"/>
      <c r="ML163" s="45"/>
      <c r="MM163" s="45"/>
      <c r="MN163" s="45"/>
      <c r="MO163" s="45"/>
      <c r="MP163" s="45"/>
      <c r="MQ163" s="45"/>
      <c r="MR163" s="45"/>
      <c r="MS163" s="45"/>
      <c r="MT163" s="45"/>
      <c r="MU163" s="45"/>
      <c r="MV163" s="45"/>
      <c r="MW163" s="45"/>
      <c r="MX163" s="45"/>
      <c r="MY163" s="45"/>
      <c r="MZ163" s="45"/>
      <c r="NA163" s="45"/>
      <c r="NB163" s="45"/>
      <c r="NC163" s="45"/>
      <c r="ND163" s="45"/>
      <c r="NE163" s="45"/>
      <c r="NF163" s="45"/>
      <c r="NG163" s="45"/>
      <c r="NH163" s="45"/>
      <c r="NI163" s="45"/>
      <c r="NJ163" s="45"/>
      <c r="NK163" s="45"/>
      <c r="NL163" s="45"/>
      <c r="NM163" s="45"/>
      <c r="NN163" s="45"/>
      <c r="NO163" s="45"/>
      <c r="NP163" s="45"/>
      <c r="NQ163" s="45"/>
      <c r="NR163" s="45"/>
      <c r="NS163" s="45"/>
      <c r="NT163" s="45"/>
      <c r="NU163" s="45"/>
      <c r="NV163" s="45"/>
      <c r="NW163" s="45"/>
      <c r="NX163" s="45"/>
      <c r="NY163" s="45"/>
      <c r="NZ163" s="45"/>
      <c r="OA163" s="45"/>
      <c r="OB163" s="45"/>
      <c r="OC163" s="45"/>
      <c r="OD163" s="45"/>
      <c r="OE163" s="45"/>
      <c r="OF163" s="45"/>
      <c r="OG163" s="45"/>
      <c r="OH163" s="45"/>
      <c r="OI163" s="45"/>
      <c r="OJ163" s="45"/>
      <c r="OK163" s="45"/>
      <c r="OL163" s="45"/>
      <c r="OM163" s="45"/>
      <c r="ON163" s="45"/>
      <c r="OO163" s="45"/>
      <c r="OP163" s="45"/>
      <c r="OQ163" s="45"/>
      <c r="OR163" s="45"/>
      <c r="OS163" s="45"/>
      <c r="OT163" s="45"/>
      <c r="OU163" s="45"/>
      <c r="OV163" s="45"/>
      <c r="OW163" s="45"/>
      <c r="OX163" s="45"/>
      <c r="OY163" s="45"/>
      <c r="OZ163" s="45"/>
      <c r="PA163" s="45"/>
      <c r="PB163" s="45"/>
      <c r="PC163" s="45"/>
      <c r="PD163" s="45"/>
      <c r="PE163" s="45"/>
      <c r="PF163" s="45"/>
      <c r="PG163" s="45"/>
      <c r="PH163" s="45"/>
      <c r="PI163" s="45"/>
      <c r="PJ163" s="45"/>
      <c r="PK163" s="45"/>
      <c r="PL163" s="45"/>
      <c r="PM163" s="45"/>
      <c r="PN163" s="45"/>
      <c r="PO163" s="45"/>
      <c r="PP163" s="45"/>
      <c r="PQ163" s="45"/>
      <c r="PR163" s="45"/>
      <c r="PS163" s="45"/>
      <c r="PT163" s="45"/>
      <c r="PU163" s="45"/>
      <c r="PV163" s="45"/>
      <c r="PW163" s="45"/>
      <c r="PX163" s="45"/>
      <c r="PY163" s="45"/>
      <c r="PZ163" s="45"/>
      <c r="QA163" s="45"/>
      <c r="QB163" s="45"/>
      <c r="QC163" s="45"/>
      <c r="QD163" s="45"/>
      <c r="QE163" s="45"/>
      <c r="QF163" s="45"/>
      <c r="QG163" s="45"/>
      <c r="QH163" s="45"/>
      <c r="QI163" s="45"/>
      <c r="QJ163" s="45"/>
      <c r="QK163" s="45"/>
      <c r="QL163" s="45"/>
      <c r="QM163" s="45"/>
      <c r="QN163" s="45"/>
      <c r="QO163" s="45"/>
      <c r="QP163" s="45"/>
      <c r="QQ163" s="45"/>
      <c r="QR163" s="45"/>
      <c r="QS163" s="45"/>
      <c r="QT163" s="45"/>
      <c r="QU163" s="45"/>
      <c r="QV163" s="45"/>
      <c r="QW163" s="45"/>
      <c r="QX163" s="45"/>
      <c r="QY163" s="45"/>
      <c r="QZ163" s="45"/>
      <c r="RA163" s="45"/>
      <c r="RB163" s="45"/>
      <c r="RC163" s="45"/>
      <c r="RD163" s="45"/>
      <c r="RE163" s="45"/>
      <c r="RF163" s="45"/>
      <c r="RG163" s="45"/>
      <c r="RH163" s="45"/>
      <c r="RI163" s="45"/>
      <c r="RJ163" s="45"/>
      <c r="RK163" s="45"/>
      <c r="RL163" s="45"/>
      <c r="RM163" s="45"/>
      <c r="RN163" s="45"/>
      <c r="RO163" s="45"/>
      <c r="RP163" s="45"/>
      <c r="RQ163" s="45"/>
      <c r="RR163" s="45"/>
      <c r="RS163" s="45"/>
      <c r="RT163" s="45"/>
      <c r="RU163" s="45"/>
      <c r="RV163" s="45"/>
      <c r="RW163" s="45"/>
      <c r="RX163" s="45"/>
      <c r="RY163" s="45"/>
      <c r="RZ163" s="45"/>
      <c r="SA163" s="45"/>
      <c r="SB163" s="45"/>
      <c r="SC163" s="45"/>
      <c r="SD163" s="45"/>
      <c r="SE163" s="45"/>
      <c r="SF163" s="45"/>
      <c r="SG163" s="45"/>
      <c r="SH163" s="45"/>
      <c r="SI163" s="45"/>
      <c r="SJ163" s="45"/>
      <c r="SK163" s="45"/>
      <c r="SL163" s="45"/>
      <c r="SM163" s="45"/>
      <c r="SN163" s="45"/>
      <c r="SO163" s="45"/>
      <c r="SP163" s="45"/>
      <c r="SQ163" s="45"/>
      <c r="SR163" s="45"/>
      <c r="SS163" s="45"/>
      <c r="ST163" s="45"/>
      <c r="SU163" s="45"/>
      <c r="SV163" s="45"/>
      <c r="SW163" s="45"/>
      <c r="SX163" s="45"/>
      <c r="SY163" s="45"/>
      <c r="SZ163" s="45"/>
      <c r="TA163" s="45"/>
      <c r="TB163" s="45"/>
      <c r="TC163" s="45"/>
      <c r="TD163" s="45"/>
      <c r="TE163" s="45"/>
      <c r="TF163" s="45"/>
      <c r="TG163" s="45"/>
      <c r="TH163" s="45"/>
      <c r="TI163" s="45"/>
      <c r="TJ163" s="45"/>
      <c r="TK163" s="45"/>
      <c r="TL163" s="45"/>
      <c r="TM163" s="45"/>
      <c r="TN163" s="45"/>
      <c r="TO163" s="45"/>
      <c r="TP163" s="45"/>
      <c r="TQ163" s="45"/>
      <c r="TR163" s="45"/>
      <c r="TS163" s="45"/>
      <c r="TT163" s="45"/>
      <c r="TU163" s="45"/>
      <c r="TV163" s="45"/>
      <c r="TW163" s="45"/>
      <c r="TX163" s="45"/>
      <c r="TY163" s="45"/>
      <c r="TZ163" s="45"/>
      <c r="UA163" s="45"/>
      <c r="UB163" s="45"/>
      <c r="UC163" s="45"/>
      <c r="UD163" s="45"/>
      <c r="UE163" s="45"/>
    </row>
    <row r="164" spans="1:551" x14ac:dyDescent="0.2">
      <c r="A164" t="s">
        <v>163</v>
      </c>
      <c r="B164" s="44"/>
      <c r="C164" s="44">
        <v>4419806.2500002841</v>
      </c>
      <c r="D164" s="44"/>
      <c r="E164" s="45"/>
      <c r="F164" s="29" t="s">
        <v>164</v>
      </c>
      <c r="G164" s="45">
        <f>SUM(G8:G163)</f>
        <v>29320952.351936091</v>
      </c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4"/>
      <c r="W164" s="44"/>
      <c r="X164" s="44"/>
      <c r="Y164" s="44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  <c r="IV164" s="45"/>
      <c r="IW164" s="45"/>
      <c r="IX164" s="45"/>
      <c r="IY164" s="45"/>
      <c r="IZ164" s="45"/>
      <c r="JA164" s="45"/>
      <c r="JB164" s="45"/>
      <c r="JC164" s="45"/>
      <c r="JD164" s="45"/>
      <c r="JE164" s="45"/>
      <c r="JF164" s="45"/>
      <c r="JG164" s="45"/>
      <c r="JH164" s="45"/>
      <c r="JI164" s="45"/>
      <c r="JJ164" s="45"/>
      <c r="JK164" s="45"/>
      <c r="JL164" s="45"/>
      <c r="JM164" s="45"/>
      <c r="JN164" s="45"/>
      <c r="JO164" s="45"/>
      <c r="JP164" s="45"/>
      <c r="JQ164" s="45"/>
      <c r="JR164" s="45"/>
      <c r="JS164" s="45"/>
      <c r="JT164" s="45"/>
      <c r="JU164" s="45"/>
      <c r="JV164" s="45"/>
      <c r="JW164" s="45"/>
      <c r="JX164" s="45"/>
      <c r="JY164" s="45"/>
      <c r="JZ164" s="45"/>
      <c r="KA164" s="45"/>
      <c r="KB164" s="45"/>
      <c r="KC164" s="45"/>
      <c r="KD164" s="45"/>
      <c r="KE164" s="45"/>
      <c r="KF164" s="45"/>
      <c r="KG164" s="45"/>
      <c r="KH164" s="45"/>
      <c r="KI164" s="45"/>
      <c r="KJ164" s="45"/>
      <c r="KK164" s="45"/>
      <c r="KL164" s="45"/>
      <c r="KM164" s="45"/>
      <c r="KN164" s="45"/>
      <c r="KO164" s="45"/>
      <c r="KP164" s="45"/>
      <c r="KQ164" s="45"/>
      <c r="KR164" s="45"/>
      <c r="KS164" s="45"/>
      <c r="KT164" s="45"/>
      <c r="KU164" s="45"/>
      <c r="KV164" s="45"/>
      <c r="KW164" s="45"/>
      <c r="KX164" s="45"/>
      <c r="KY164" s="45"/>
      <c r="KZ164" s="45"/>
      <c r="LA164" s="45"/>
      <c r="LB164" s="45"/>
      <c r="LC164" s="45"/>
      <c r="LD164" s="45"/>
      <c r="LE164" s="45"/>
      <c r="LF164" s="45"/>
      <c r="LG164" s="45"/>
      <c r="LH164" s="45"/>
      <c r="LI164" s="45"/>
      <c r="LJ164" s="45"/>
      <c r="LK164" s="45"/>
      <c r="LL164" s="45"/>
      <c r="LM164" s="45"/>
      <c r="LN164" s="45"/>
      <c r="LO164" s="45"/>
      <c r="LP164" s="45"/>
      <c r="LQ164" s="45"/>
      <c r="LR164" s="45"/>
      <c r="LS164" s="45"/>
      <c r="LT164" s="45"/>
      <c r="LU164" s="45"/>
      <c r="LV164" s="45"/>
      <c r="LW164" s="45"/>
      <c r="LX164" s="45"/>
      <c r="LY164" s="45"/>
      <c r="LZ164" s="45"/>
      <c r="MA164" s="45"/>
      <c r="MB164" s="45"/>
      <c r="MC164" s="45"/>
      <c r="MD164" s="45"/>
      <c r="ME164" s="45"/>
      <c r="MF164" s="45"/>
      <c r="MG164" s="45"/>
      <c r="MH164" s="45"/>
      <c r="MI164" s="45"/>
      <c r="MJ164" s="45"/>
      <c r="MK164" s="45"/>
      <c r="ML164" s="45"/>
      <c r="MM164" s="45"/>
      <c r="MN164" s="45"/>
      <c r="MO164" s="45"/>
      <c r="MP164" s="45"/>
      <c r="MQ164" s="45"/>
      <c r="MR164" s="45"/>
      <c r="MS164" s="45"/>
      <c r="MT164" s="45"/>
      <c r="MU164" s="45"/>
      <c r="MV164" s="45"/>
      <c r="MW164" s="45"/>
      <c r="MX164" s="45"/>
      <c r="MY164" s="45"/>
      <c r="MZ164" s="45"/>
      <c r="NA164" s="45"/>
      <c r="NB164" s="45"/>
      <c r="NC164" s="45"/>
      <c r="ND164" s="45"/>
      <c r="NE164" s="45"/>
      <c r="NF164" s="45"/>
      <c r="NG164" s="45"/>
      <c r="NH164" s="45"/>
      <c r="NI164" s="45"/>
      <c r="NJ164" s="45"/>
      <c r="NK164" s="45"/>
      <c r="NL164" s="45"/>
      <c r="NM164" s="45"/>
      <c r="NN164" s="45"/>
      <c r="NO164" s="45"/>
      <c r="NP164" s="45"/>
      <c r="NQ164" s="45"/>
      <c r="NR164" s="45"/>
      <c r="NS164" s="45"/>
      <c r="NT164" s="45"/>
      <c r="NU164" s="45"/>
      <c r="NV164" s="45"/>
      <c r="NW164" s="45"/>
      <c r="NX164" s="45"/>
      <c r="NY164" s="45"/>
      <c r="NZ164" s="45"/>
      <c r="OA164" s="45"/>
      <c r="OB164" s="45"/>
      <c r="OC164" s="45"/>
      <c r="OD164" s="45"/>
      <c r="OE164" s="45"/>
      <c r="OF164" s="45"/>
      <c r="OG164" s="45"/>
      <c r="OH164" s="45"/>
      <c r="OI164" s="45"/>
      <c r="OJ164" s="45"/>
      <c r="OK164" s="45"/>
      <c r="OL164" s="45"/>
      <c r="OM164" s="45"/>
      <c r="ON164" s="45"/>
      <c r="OO164" s="45"/>
      <c r="OP164" s="45"/>
      <c r="OQ164" s="45"/>
      <c r="OR164" s="45"/>
      <c r="OS164" s="45"/>
      <c r="OT164" s="45"/>
      <c r="OU164" s="45"/>
      <c r="OV164" s="45"/>
      <c r="OW164" s="45"/>
      <c r="OX164" s="45"/>
      <c r="OY164" s="45"/>
      <c r="OZ164" s="45"/>
      <c r="PA164" s="45"/>
      <c r="PB164" s="45"/>
      <c r="PC164" s="45"/>
      <c r="PD164" s="45"/>
      <c r="PE164" s="45"/>
      <c r="PF164" s="45"/>
      <c r="PG164" s="45"/>
      <c r="PH164" s="45"/>
      <c r="PI164" s="45"/>
      <c r="PJ164" s="45"/>
      <c r="PK164" s="45"/>
      <c r="PL164" s="45"/>
      <c r="PM164" s="45"/>
      <c r="PN164" s="45"/>
      <c r="PO164" s="45"/>
      <c r="PP164" s="45"/>
      <c r="PQ164" s="45"/>
      <c r="PR164" s="45"/>
      <c r="PS164" s="45"/>
      <c r="PT164" s="45"/>
      <c r="PU164" s="45"/>
      <c r="PV164" s="45"/>
      <c r="PW164" s="45"/>
      <c r="PX164" s="45"/>
      <c r="PY164" s="45"/>
      <c r="PZ164" s="45"/>
      <c r="QA164" s="45"/>
      <c r="QB164" s="45"/>
      <c r="QC164" s="45"/>
      <c r="QD164" s="45"/>
      <c r="QE164" s="45"/>
      <c r="QF164" s="45"/>
      <c r="QG164" s="45"/>
      <c r="QH164" s="45"/>
      <c r="QI164" s="45"/>
      <c r="QJ164" s="45"/>
      <c r="QK164" s="45"/>
      <c r="QL164" s="45"/>
      <c r="QM164" s="45"/>
      <c r="QN164" s="45"/>
      <c r="QO164" s="45"/>
      <c r="QP164" s="45"/>
      <c r="QQ164" s="45"/>
      <c r="QR164" s="45"/>
      <c r="QS164" s="45"/>
      <c r="QT164" s="45"/>
      <c r="QU164" s="45"/>
      <c r="QV164" s="45"/>
      <c r="QW164" s="45"/>
      <c r="QX164" s="45"/>
      <c r="QY164" s="45"/>
      <c r="QZ164" s="45"/>
      <c r="RA164" s="45"/>
      <c r="RB164" s="45"/>
      <c r="RC164" s="45"/>
      <c r="RD164" s="45"/>
      <c r="RE164" s="45"/>
      <c r="RF164" s="45"/>
      <c r="RG164" s="45"/>
      <c r="RH164" s="45"/>
      <c r="RI164" s="45"/>
      <c r="RJ164" s="45"/>
      <c r="RK164" s="45"/>
      <c r="RL164" s="45"/>
      <c r="RM164" s="45"/>
      <c r="RN164" s="45"/>
      <c r="RO164" s="45"/>
      <c r="RP164" s="45"/>
      <c r="RQ164" s="45"/>
      <c r="RR164" s="45"/>
      <c r="RS164" s="45"/>
      <c r="RT164" s="45"/>
      <c r="RU164" s="45"/>
      <c r="RV164" s="45"/>
      <c r="RW164" s="45"/>
      <c r="RX164" s="45"/>
      <c r="RY164" s="45"/>
      <c r="RZ164" s="45"/>
      <c r="SA164" s="45"/>
      <c r="SB164" s="45"/>
      <c r="SC164" s="45"/>
      <c r="SD164" s="45"/>
      <c r="SE164" s="45"/>
      <c r="SF164" s="45"/>
      <c r="SG164" s="45"/>
      <c r="SH164" s="45"/>
      <c r="SI164" s="45"/>
      <c r="SJ164" s="45"/>
      <c r="SK164" s="45"/>
      <c r="SL164" s="45"/>
      <c r="SM164" s="45"/>
      <c r="SN164" s="45"/>
      <c r="SO164" s="45"/>
      <c r="SP164" s="45"/>
      <c r="SQ164" s="45"/>
      <c r="SR164" s="45"/>
      <c r="SS164" s="45"/>
      <c r="ST164" s="45"/>
      <c r="SU164" s="45"/>
      <c r="SV164" s="45"/>
      <c r="SW164" s="45"/>
      <c r="SX164" s="45"/>
      <c r="SY164" s="45"/>
      <c r="SZ164" s="45"/>
      <c r="TA164" s="45"/>
      <c r="TB164" s="45"/>
      <c r="TC164" s="45"/>
      <c r="TD164" s="45"/>
      <c r="TE164" s="45"/>
      <c r="TF164" s="45"/>
      <c r="TG164" s="45"/>
      <c r="TH164" s="45"/>
      <c r="TI164" s="45"/>
      <c r="TJ164" s="45"/>
      <c r="TK164" s="45"/>
      <c r="TL164" s="45"/>
      <c r="TM164" s="45"/>
      <c r="TN164" s="45"/>
      <c r="TO164" s="45"/>
      <c r="TP164" s="45"/>
      <c r="TQ164" s="45"/>
      <c r="TR164" s="45"/>
      <c r="TS164" s="45"/>
      <c r="TT164" s="45"/>
      <c r="TU164" s="45"/>
      <c r="TV164" s="45"/>
      <c r="TW164" s="45"/>
      <c r="TX164" s="45"/>
      <c r="TY164" s="45"/>
      <c r="TZ164" s="45"/>
      <c r="UA164" s="45"/>
      <c r="UB164" s="45"/>
      <c r="UC164" s="45"/>
      <c r="UD164" s="45"/>
      <c r="UE164" s="45"/>
    </row>
    <row r="165" spans="1:551" x14ac:dyDescent="0.2">
      <c r="A165"/>
      <c r="B165" s="44"/>
      <c r="C165" s="44"/>
      <c r="D165" s="44"/>
      <c r="E165" s="45"/>
      <c r="F165" s="29" t="s">
        <v>165</v>
      </c>
      <c r="G165" s="45">
        <f>+G164/2000</f>
        <v>14660.476175968046</v>
      </c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4"/>
      <c r="W165" s="44"/>
      <c r="X165" s="44"/>
      <c r="Y165" s="44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  <c r="IV165" s="45"/>
      <c r="IW165" s="45"/>
      <c r="IX165" s="45"/>
      <c r="IY165" s="45"/>
      <c r="IZ165" s="45"/>
      <c r="JA165" s="45"/>
      <c r="JB165" s="45"/>
      <c r="JC165" s="45"/>
      <c r="JD165" s="45"/>
      <c r="JE165" s="45"/>
      <c r="JF165" s="45"/>
      <c r="JG165" s="45"/>
      <c r="JH165" s="45"/>
      <c r="JI165" s="45"/>
      <c r="JJ165" s="45"/>
      <c r="JK165" s="45"/>
      <c r="JL165" s="45"/>
      <c r="JM165" s="45"/>
      <c r="JN165" s="45"/>
      <c r="JO165" s="45"/>
      <c r="JP165" s="45"/>
      <c r="JQ165" s="45"/>
      <c r="JR165" s="45"/>
      <c r="JS165" s="45"/>
      <c r="JT165" s="45"/>
      <c r="JU165" s="45"/>
      <c r="JV165" s="45"/>
      <c r="JW165" s="45"/>
      <c r="JX165" s="45"/>
      <c r="JY165" s="45"/>
      <c r="JZ165" s="45"/>
      <c r="KA165" s="45"/>
      <c r="KB165" s="45"/>
      <c r="KC165" s="45"/>
      <c r="KD165" s="45"/>
      <c r="KE165" s="45"/>
      <c r="KF165" s="45"/>
      <c r="KG165" s="45"/>
      <c r="KH165" s="45"/>
      <c r="KI165" s="45"/>
      <c r="KJ165" s="45"/>
      <c r="KK165" s="45"/>
      <c r="KL165" s="45"/>
      <c r="KM165" s="45"/>
      <c r="KN165" s="45"/>
      <c r="KO165" s="45"/>
      <c r="KP165" s="45"/>
      <c r="KQ165" s="45"/>
      <c r="KR165" s="45"/>
      <c r="KS165" s="45"/>
      <c r="KT165" s="45"/>
      <c r="KU165" s="45"/>
      <c r="KV165" s="45"/>
      <c r="KW165" s="45"/>
      <c r="KX165" s="45"/>
      <c r="KY165" s="45"/>
      <c r="KZ165" s="45"/>
      <c r="LA165" s="45"/>
      <c r="LB165" s="45"/>
      <c r="LC165" s="45"/>
      <c r="LD165" s="45"/>
      <c r="LE165" s="45"/>
      <c r="LF165" s="45"/>
      <c r="LG165" s="45"/>
      <c r="LH165" s="45"/>
      <c r="LI165" s="45"/>
      <c r="LJ165" s="45"/>
      <c r="LK165" s="45"/>
      <c r="LL165" s="45"/>
      <c r="LM165" s="45"/>
      <c r="LN165" s="45"/>
      <c r="LO165" s="45"/>
      <c r="LP165" s="45"/>
      <c r="LQ165" s="45"/>
      <c r="LR165" s="45"/>
      <c r="LS165" s="45"/>
      <c r="LT165" s="45"/>
      <c r="LU165" s="45"/>
      <c r="LV165" s="45"/>
      <c r="LW165" s="45"/>
      <c r="LX165" s="45"/>
      <c r="LY165" s="45"/>
      <c r="LZ165" s="45"/>
      <c r="MA165" s="45"/>
      <c r="MB165" s="45"/>
      <c r="MC165" s="45"/>
      <c r="MD165" s="45"/>
      <c r="ME165" s="45"/>
      <c r="MF165" s="45"/>
      <c r="MG165" s="45"/>
      <c r="MH165" s="45"/>
      <c r="MI165" s="45"/>
      <c r="MJ165" s="45"/>
      <c r="MK165" s="45"/>
      <c r="ML165" s="45"/>
      <c r="MM165" s="45"/>
      <c r="MN165" s="45"/>
      <c r="MO165" s="45"/>
      <c r="MP165" s="45"/>
      <c r="MQ165" s="45"/>
      <c r="MR165" s="45"/>
      <c r="MS165" s="45"/>
      <c r="MT165" s="45"/>
      <c r="MU165" s="45"/>
      <c r="MV165" s="45"/>
      <c r="MW165" s="45"/>
      <c r="MX165" s="45"/>
      <c r="MY165" s="45"/>
      <c r="MZ165" s="45"/>
      <c r="NA165" s="45"/>
      <c r="NB165" s="45"/>
      <c r="NC165" s="45"/>
      <c r="ND165" s="45"/>
      <c r="NE165" s="45"/>
      <c r="NF165" s="45"/>
      <c r="NG165" s="45"/>
      <c r="NH165" s="45"/>
      <c r="NI165" s="45"/>
      <c r="NJ165" s="45"/>
      <c r="NK165" s="45"/>
      <c r="NL165" s="45"/>
      <c r="NM165" s="45"/>
      <c r="NN165" s="45"/>
      <c r="NO165" s="45"/>
      <c r="NP165" s="45"/>
      <c r="NQ165" s="45"/>
      <c r="NR165" s="45"/>
      <c r="NS165" s="45"/>
      <c r="NT165" s="45"/>
      <c r="NU165" s="45"/>
      <c r="NV165" s="45"/>
      <c r="NW165" s="45"/>
      <c r="NX165" s="45"/>
      <c r="NY165" s="45"/>
      <c r="NZ165" s="45"/>
      <c r="OA165" s="45"/>
      <c r="OB165" s="45"/>
      <c r="OC165" s="45"/>
      <c r="OD165" s="45"/>
      <c r="OE165" s="45"/>
      <c r="OF165" s="45"/>
      <c r="OG165" s="45"/>
      <c r="OH165" s="45"/>
      <c r="OI165" s="45"/>
      <c r="OJ165" s="45"/>
      <c r="OK165" s="45"/>
      <c r="OL165" s="45"/>
      <c r="OM165" s="45"/>
      <c r="ON165" s="45"/>
      <c r="OO165" s="45"/>
      <c r="OP165" s="45"/>
      <c r="OQ165" s="45"/>
      <c r="OR165" s="45"/>
      <c r="OS165" s="45"/>
      <c r="OT165" s="45"/>
      <c r="OU165" s="45"/>
      <c r="OV165" s="45"/>
      <c r="OW165" s="45"/>
      <c r="OX165" s="45"/>
      <c r="OY165" s="45"/>
      <c r="OZ165" s="45"/>
      <c r="PA165" s="45"/>
      <c r="PB165" s="45"/>
      <c r="PC165" s="45"/>
      <c r="PD165" s="45"/>
      <c r="PE165" s="45"/>
      <c r="PF165" s="45"/>
      <c r="PG165" s="45"/>
      <c r="PH165" s="45"/>
      <c r="PI165" s="45"/>
      <c r="PJ165" s="45"/>
      <c r="PK165" s="45"/>
      <c r="PL165" s="45"/>
      <c r="PM165" s="45"/>
      <c r="PN165" s="45"/>
      <c r="PO165" s="45"/>
      <c r="PP165" s="45"/>
      <c r="PQ165" s="45"/>
      <c r="PR165" s="45"/>
      <c r="PS165" s="45"/>
      <c r="PT165" s="45"/>
      <c r="PU165" s="45"/>
      <c r="PV165" s="45"/>
      <c r="PW165" s="45"/>
      <c r="PX165" s="45"/>
      <c r="PY165" s="45"/>
      <c r="PZ165" s="45"/>
      <c r="QA165" s="45"/>
      <c r="QB165" s="45"/>
      <c r="QC165" s="45"/>
      <c r="QD165" s="45"/>
      <c r="QE165" s="45"/>
      <c r="QF165" s="45"/>
      <c r="QG165" s="45"/>
      <c r="QH165" s="45"/>
      <c r="QI165" s="45"/>
      <c r="QJ165" s="45"/>
      <c r="QK165" s="45"/>
      <c r="QL165" s="45"/>
      <c r="QM165" s="45"/>
      <c r="QN165" s="45"/>
      <c r="QO165" s="45"/>
      <c r="QP165" s="45"/>
      <c r="QQ165" s="45"/>
      <c r="QR165" s="45"/>
      <c r="QS165" s="45"/>
      <c r="QT165" s="45"/>
      <c r="QU165" s="45"/>
      <c r="QV165" s="45"/>
      <c r="QW165" s="45"/>
      <c r="QX165" s="45"/>
      <c r="QY165" s="45"/>
      <c r="QZ165" s="45"/>
      <c r="RA165" s="45"/>
      <c r="RB165" s="45"/>
      <c r="RC165" s="45"/>
      <c r="RD165" s="45"/>
      <c r="RE165" s="45"/>
      <c r="RF165" s="45"/>
      <c r="RG165" s="45"/>
      <c r="RH165" s="45"/>
      <c r="RI165" s="45"/>
      <c r="RJ165" s="45"/>
      <c r="RK165" s="45"/>
      <c r="RL165" s="45"/>
      <c r="RM165" s="45"/>
      <c r="RN165" s="45"/>
      <c r="RO165" s="45"/>
      <c r="RP165" s="45"/>
      <c r="RQ165" s="45"/>
      <c r="RR165" s="45"/>
      <c r="RS165" s="45"/>
      <c r="RT165" s="45"/>
      <c r="RU165" s="45"/>
      <c r="RV165" s="45"/>
      <c r="RW165" s="45"/>
      <c r="RX165" s="45"/>
      <c r="RY165" s="45"/>
      <c r="RZ165" s="45"/>
      <c r="SA165" s="45"/>
      <c r="SB165" s="45"/>
      <c r="SC165" s="45"/>
      <c r="SD165" s="45"/>
      <c r="SE165" s="45"/>
      <c r="SF165" s="45"/>
      <c r="SG165" s="45"/>
      <c r="SH165" s="45"/>
      <c r="SI165" s="45"/>
      <c r="SJ165" s="45"/>
      <c r="SK165" s="45"/>
      <c r="SL165" s="45"/>
      <c r="SM165" s="45"/>
      <c r="SN165" s="45"/>
      <c r="SO165" s="45"/>
      <c r="SP165" s="45"/>
      <c r="SQ165" s="45"/>
      <c r="SR165" s="45"/>
      <c r="SS165" s="45"/>
      <c r="ST165" s="45"/>
      <c r="SU165" s="45"/>
      <c r="SV165" s="45"/>
      <c r="SW165" s="45"/>
      <c r="SX165" s="45"/>
      <c r="SY165" s="45"/>
      <c r="SZ165" s="45"/>
      <c r="TA165" s="45"/>
      <c r="TB165" s="45"/>
      <c r="TC165" s="45"/>
      <c r="TD165" s="45"/>
      <c r="TE165" s="45"/>
      <c r="TF165" s="45"/>
      <c r="TG165" s="45"/>
      <c r="TH165" s="45"/>
      <c r="TI165" s="45"/>
      <c r="TJ165" s="45"/>
      <c r="TK165" s="45"/>
      <c r="TL165" s="45"/>
      <c r="TM165" s="45"/>
      <c r="TN165" s="45"/>
      <c r="TO165" s="45"/>
      <c r="TP165" s="45"/>
      <c r="TQ165" s="45"/>
      <c r="TR165" s="45"/>
      <c r="TS165" s="45"/>
      <c r="TT165" s="45"/>
      <c r="TU165" s="45"/>
      <c r="TV165" s="45"/>
      <c r="TW165" s="45"/>
      <c r="TX165" s="45"/>
      <c r="TY165" s="45"/>
      <c r="TZ165" s="45"/>
      <c r="UA165" s="45"/>
      <c r="UB165" s="45"/>
      <c r="UC165" s="45"/>
      <c r="UD165" s="45"/>
      <c r="UE165" s="45"/>
    </row>
    <row r="166" spans="1:551" x14ac:dyDescent="0.2">
      <c r="A166"/>
      <c r="B166" s="44"/>
      <c r="C166" s="44"/>
      <c r="D166" s="44"/>
      <c r="E166" s="45"/>
      <c r="F166" s="29" t="s">
        <v>166</v>
      </c>
      <c r="G166" s="45">
        <v>11731.022582683985</v>
      </c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4"/>
      <c r="W166" s="44"/>
      <c r="X166" s="44"/>
      <c r="Y166" s="44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  <c r="IV166" s="45"/>
      <c r="IW166" s="45"/>
      <c r="IX166" s="45"/>
      <c r="IY166" s="45"/>
      <c r="IZ166" s="45"/>
      <c r="JA166" s="45"/>
      <c r="JB166" s="45"/>
      <c r="JC166" s="45"/>
      <c r="JD166" s="45"/>
      <c r="JE166" s="45"/>
      <c r="JF166" s="45"/>
      <c r="JG166" s="45"/>
      <c r="JH166" s="45"/>
      <c r="JI166" s="45"/>
      <c r="JJ166" s="45"/>
      <c r="JK166" s="45"/>
      <c r="JL166" s="45"/>
      <c r="JM166" s="45"/>
      <c r="JN166" s="45"/>
      <c r="JO166" s="45"/>
      <c r="JP166" s="45"/>
      <c r="JQ166" s="45"/>
      <c r="JR166" s="45"/>
      <c r="JS166" s="45"/>
      <c r="JT166" s="45"/>
      <c r="JU166" s="45"/>
      <c r="JV166" s="45"/>
      <c r="JW166" s="45"/>
      <c r="JX166" s="45"/>
      <c r="JY166" s="45"/>
      <c r="JZ166" s="45"/>
      <c r="KA166" s="45"/>
      <c r="KB166" s="45"/>
      <c r="KC166" s="45"/>
      <c r="KD166" s="45"/>
      <c r="KE166" s="45"/>
      <c r="KF166" s="45"/>
      <c r="KG166" s="45"/>
      <c r="KH166" s="45"/>
      <c r="KI166" s="45"/>
      <c r="KJ166" s="45"/>
      <c r="KK166" s="45"/>
      <c r="KL166" s="45"/>
      <c r="KM166" s="45"/>
      <c r="KN166" s="45"/>
      <c r="KO166" s="45"/>
      <c r="KP166" s="45"/>
      <c r="KQ166" s="45"/>
      <c r="KR166" s="45"/>
      <c r="KS166" s="45"/>
      <c r="KT166" s="45"/>
      <c r="KU166" s="45"/>
      <c r="KV166" s="45"/>
      <c r="KW166" s="45"/>
      <c r="KX166" s="45"/>
      <c r="KY166" s="45"/>
      <c r="KZ166" s="45"/>
      <c r="LA166" s="45"/>
      <c r="LB166" s="45"/>
      <c r="LC166" s="45"/>
      <c r="LD166" s="45"/>
      <c r="LE166" s="45"/>
      <c r="LF166" s="45"/>
      <c r="LG166" s="45"/>
      <c r="LH166" s="45"/>
      <c r="LI166" s="45"/>
      <c r="LJ166" s="45"/>
      <c r="LK166" s="45"/>
      <c r="LL166" s="45"/>
      <c r="LM166" s="45"/>
      <c r="LN166" s="45"/>
      <c r="LO166" s="45"/>
      <c r="LP166" s="45"/>
      <c r="LQ166" s="45"/>
      <c r="LR166" s="45"/>
      <c r="LS166" s="45"/>
      <c r="LT166" s="45"/>
      <c r="LU166" s="45"/>
      <c r="LV166" s="45"/>
      <c r="LW166" s="45"/>
      <c r="LX166" s="45"/>
      <c r="LY166" s="45"/>
      <c r="LZ166" s="45"/>
      <c r="MA166" s="45"/>
      <c r="MB166" s="45"/>
      <c r="MC166" s="45"/>
      <c r="MD166" s="45"/>
      <c r="ME166" s="45"/>
      <c r="MF166" s="45"/>
      <c r="MG166" s="45"/>
      <c r="MH166" s="45"/>
      <c r="MI166" s="45"/>
      <c r="MJ166" s="45"/>
      <c r="MK166" s="45"/>
      <c r="ML166" s="45"/>
      <c r="MM166" s="45"/>
      <c r="MN166" s="45"/>
      <c r="MO166" s="45"/>
      <c r="MP166" s="45"/>
      <c r="MQ166" s="45"/>
      <c r="MR166" s="45"/>
      <c r="MS166" s="45"/>
      <c r="MT166" s="45"/>
      <c r="MU166" s="45"/>
      <c r="MV166" s="45"/>
      <c r="MW166" s="45"/>
      <c r="MX166" s="45"/>
      <c r="MY166" s="45"/>
      <c r="MZ166" s="45"/>
      <c r="NA166" s="45"/>
      <c r="NB166" s="45"/>
      <c r="NC166" s="45"/>
      <c r="ND166" s="45"/>
      <c r="NE166" s="45"/>
      <c r="NF166" s="45"/>
      <c r="NG166" s="45"/>
      <c r="NH166" s="45"/>
      <c r="NI166" s="45"/>
      <c r="NJ166" s="45"/>
      <c r="NK166" s="45"/>
      <c r="NL166" s="45"/>
      <c r="NM166" s="45"/>
      <c r="NN166" s="45"/>
      <c r="NO166" s="45"/>
      <c r="NP166" s="45"/>
      <c r="NQ166" s="45"/>
      <c r="NR166" s="45"/>
      <c r="NS166" s="45"/>
      <c r="NT166" s="45"/>
      <c r="NU166" s="45"/>
      <c r="NV166" s="45"/>
      <c r="NW166" s="45"/>
      <c r="NX166" s="45"/>
      <c r="NY166" s="45"/>
      <c r="NZ166" s="45"/>
      <c r="OA166" s="45"/>
      <c r="OB166" s="45"/>
      <c r="OC166" s="45"/>
      <c r="OD166" s="45"/>
      <c r="OE166" s="45"/>
      <c r="OF166" s="45"/>
      <c r="OG166" s="45"/>
      <c r="OH166" s="45"/>
      <c r="OI166" s="45"/>
      <c r="OJ166" s="45"/>
      <c r="OK166" s="45"/>
      <c r="OL166" s="45"/>
      <c r="OM166" s="45"/>
      <c r="ON166" s="45"/>
      <c r="OO166" s="45"/>
      <c r="OP166" s="45"/>
      <c r="OQ166" s="45"/>
      <c r="OR166" s="45"/>
      <c r="OS166" s="45"/>
      <c r="OT166" s="45"/>
      <c r="OU166" s="45"/>
      <c r="OV166" s="45"/>
      <c r="OW166" s="45"/>
      <c r="OX166" s="45"/>
      <c r="OY166" s="45"/>
      <c r="OZ166" s="45"/>
      <c r="PA166" s="45"/>
      <c r="PB166" s="45"/>
      <c r="PC166" s="45"/>
      <c r="PD166" s="45"/>
      <c r="PE166" s="45"/>
      <c r="PF166" s="45"/>
      <c r="PG166" s="45"/>
      <c r="PH166" s="45"/>
      <c r="PI166" s="45"/>
      <c r="PJ166" s="45"/>
      <c r="PK166" s="45"/>
      <c r="PL166" s="45"/>
      <c r="PM166" s="45"/>
      <c r="PN166" s="45"/>
      <c r="PO166" s="45"/>
      <c r="PP166" s="45"/>
      <c r="PQ166" s="45"/>
      <c r="PR166" s="45"/>
      <c r="PS166" s="45"/>
      <c r="PT166" s="45"/>
      <c r="PU166" s="45"/>
      <c r="PV166" s="45"/>
      <c r="PW166" s="45"/>
      <c r="PX166" s="45"/>
      <c r="PY166" s="45"/>
      <c r="PZ166" s="45"/>
      <c r="QA166" s="45"/>
      <c r="QB166" s="45"/>
      <c r="QC166" s="45"/>
      <c r="QD166" s="45"/>
      <c r="QE166" s="45"/>
      <c r="QF166" s="45"/>
      <c r="QG166" s="45"/>
      <c r="QH166" s="45"/>
      <c r="QI166" s="45"/>
      <c r="QJ166" s="45"/>
      <c r="QK166" s="45"/>
      <c r="QL166" s="45"/>
      <c r="QM166" s="45"/>
      <c r="QN166" s="45"/>
      <c r="QO166" s="45"/>
      <c r="QP166" s="45"/>
      <c r="QQ166" s="45"/>
      <c r="QR166" s="45"/>
      <c r="QS166" s="45"/>
      <c r="QT166" s="45"/>
      <c r="QU166" s="45"/>
      <c r="QV166" s="45"/>
      <c r="QW166" s="45"/>
      <c r="QX166" s="45"/>
      <c r="QY166" s="45"/>
      <c r="QZ166" s="45"/>
      <c r="RA166" s="45"/>
      <c r="RB166" s="45"/>
      <c r="RC166" s="45"/>
      <c r="RD166" s="45"/>
      <c r="RE166" s="45"/>
      <c r="RF166" s="45"/>
      <c r="RG166" s="45"/>
      <c r="RH166" s="45"/>
      <c r="RI166" s="45"/>
      <c r="RJ166" s="45"/>
      <c r="RK166" s="45"/>
      <c r="RL166" s="45"/>
      <c r="RM166" s="45"/>
      <c r="RN166" s="45"/>
      <c r="RO166" s="45"/>
      <c r="RP166" s="45"/>
      <c r="RQ166" s="45"/>
      <c r="RR166" s="45"/>
      <c r="RS166" s="45"/>
      <c r="RT166" s="45"/>
      <c r="RU166" s="45"/>
      <c r="RV166" s="45"/>
      <c r="RW166" s="45"/>
      <c r="RX166" s="45"/>
      <c r="RY166" s="45"/>
      <c r="RZ166" s="45"/>
      <c r="SA166" s="45"/>
      <c r="SB166" s="45"/>
      <c r="SC166" s="45"/>
      <c r="SD166" s="45"/>
      <c r="SE166" s="45"/>
      <c r="SF166" s="45"/>
      <c r="SG166" s="45"/>
      <c r="SH166" s="45"/>
      <c r="SI166" s="45"/>
      <c r="SJ166" s="45"/>
      <c r="SK166" s="45"/>
      <c r="SL166" s="45"/>
      <c r="SM166" s="45"/>
      <c r="SN166" s="45"/>
      <c r="SO166" s="45"/>
      <c r="SP166" s="45"/>
      <c r="SQ166" s="45"/>
      <c r="SR166" s="45"/>
      <c r="SS166" s="45"/>
      <c r="ST166" s="45"/>
      <c r="SU166" s="45"/>
      <c r="SV166" s="45"/>
      <c r="SW166" s="45"/>
      <c r="SX166" s="45"/>
      <c r="SY166" s="45"/>
      <c r="SZ166" s="45"/>
      <c r="TA166" s="45"/>
      <c r="TB166" s="45"/>
      <c r="TC166" s="45"/>
      <c r="TD166" s="45"/>
      <c r="TE166" s="45"/>
      <c r="TF166" s="45"/>
      <c r="TG166" s="45"/>
      <c r="TH166" s="45"/>
      <c r="TI166" s="45"/>
      <c r="TJ166" s="45"/>
      <c r="TK166" s="45"/>
      <c r="TL166" s="45"/>
      <c r="TM166" s="45"/>
      <c r="TN166" s="45"/>
      <c r="TO166" s="45"/>
      <c r="TP166" s="45"/>
      <c r="TQ166" s="45"/>
      <c r="TR166" s="45"/>
      <c r="TS166" s="45"/>
      <c r="TT166" s="45"/>
      <c r="TU166" s="45"/>
      <c r="TV166" s="45"/>
      <c r="TW166" s="45"/>
      <c r="TX166" s="45"/>
      <c r="TY166" s="45"/>
      <c r="TZ166" s="45"/>
      <c r="UA166" s="45"/>
      <c r="UB166" s="45"/>
      <c r="UC166" s="45"/>
      <c r="UD166" s="45"/>
      <c r="UE166" s="45"/>
    </row>
    <row r="167" spans="1:551" x14ac:dyDescent="0.2">
      <c r="A167"/>
      <c r="B167" s="44"/>
      <c r="C167" s="44"/>
      <c r="D167" s="44"/>
      <c r="E167" s="45"/>
      <c r="F167" s="29" t="s">
        <v>167</v>
      </c>
      <c r="G167" s="56">
        <f>+G166/G165</f>
        <v>0.80018018800193402</v>
      </c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4"/>
      <c r="W167" s="44"/>
      <c r="X167" s="44"/>
      <c r="Y167" s="44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  <c r="GS167" s="48"/>
      <c r="GT167" s="48"/>
      <c r="GU167" s="48"/>
      <c r="GV167" s="48"/>
      <c r="GW167" s="48"/>
      <c r="GX167" s="48"/>
      <c r="GY167" s="48"/>
      <c r="GZ167" s="48"/>
      <c r="HA167" s="48"/>
      <c r="HB167" s="48"/>
      <c r="HC167" s="48"/>
      <c r="HD167" s="48"/>
      <c r="HE167" s="48"/>
      <c r="HF167" s="48"/>
      <c r="HG167" s="48"/>
      <c r="HH167" s="48"/>
      <c r="HI167" s="48"/>
      <c r="HJ167" s="48"/>
      <c r="HK167" s="48"/>
      <c r="HL167" s="48"/>
      <c r="HM167" s="48"/>
      <c r="HN167" s="48"/>
      <c r="HO167" s="48"/>
      <c r="HP167" s="48"/>
      <c r="HQ167" s="48"/>
      <c r="HR167" s="48"/>
      <c r="HS167" s="48"/>
      <c r="HT167" s="48"/>
      <c r="HU167" s="48"/>
      <c r="HV167" s="48"/>
      <c r="HW167" s="48"/>
      <c r="HX167" s="48"/>
      <c r="HY167" s="48"/>
      <c r="HZ167" s="48"/>
      <c r="IA167" s="48"/>
      <c r="IB167" s="48"/>
      <c r="IC167" s="48"/>
      <c r="ID167" s="48"/>
      <c r="IE167" s="48"/>
      <c r="IF167" s="48"/>
      <c r="IG167" s="48"/>
      <c r="IH167" s="48"/>
      <c r="II167" s="48"/>
      <c r="IJ167" s="48"/>
      <c r="IK167" s="48"/>
      <c r="IL167" s="48"/>
      <c r="IM167" s="48"/>
      <c r="IN167" s="48"/>
      <c r="IO167" s="48"/>
      <c r="IP167" s="48"/>
      <c r="IQ167" s="48"/>
      <c r="IR167" s="48"/>
      <c r="IS167" s="48"/>
      <c r="IT167" s="48"/>
      <c r="IU167" s="48"/>
      <c r="IV167" s="48"/>
      <c r="IW167" s="48"/>
      <c r="IX167" s="48"/>
      <c r="IY167" s="48"/>
      <c r="IZ167" s="48"/>
      <c r="JA167" s="48"/>
      <c r="JB167" s="48"/>
      <c r="JC167" s="48"/>
      <c r="JD167" s="48"/>
      <c r="JE167" s="48"/>
      <c r="JF167" s="48"/>
      <c r="JG167" s="48"/>
      <c r="JH167" s="48"/>
      <c r="JI167" s="48"/>
      <c r="JJ167" s="48"/>
      <c r="JK167" s="48"/>
      <c r="JL167" s="48"/>
      <c r="JM167" s="48"/>
      <c r="JN167" s="48"/>
      <c r="JO167" s="48"/>
      <c r="JP167" s="48"/>
      <c r="JQ167" s="48"/>
      <c r="JR167" s="48"/>
      <c r="JS167" s="48"/>
      <c r="JT167" s="48"/>
      <c r="JU167" s="48"/>
      <c r="JV167" s="48"/>
      <c r="JW167" s="48"/>
      <c r="JX167" s="48"/>
      <c r="JY167" s="48"/>
      <c r="JZ167" s="48"/>
      <c r="KA167" s="48"/>
      <c r="KB167" s="48"/>
      <c r="KC167" s="48"/>
      <c r="KD167" s="48"/>
      <c r="KE167" s="48"/>
      <c r="KF167" s="48"/>
      <c r="KG167" s="48"/>
      <c r="KH167" s="48"/>
      <c r="KI167" s="48"/>
      <c r="KJ167" s="48"/>
      <c r="KK167" s="48"/>
      <c r="KL167" s="48"/>
      <c r="KM167" s="48"/>
      <c r="KN167" s="48"/>
      <c r="KO167" s="48"/>
      <c r="KP167" s="48"/>
      <c r="KQ167" s="48"/>
      <c r="KR167" s="48"/>
      <c r="KS167" s="48"/>
      <c r="KT167" s="48"/>
      <c r="KU167" s="48"/>
      <c r="KV167" s="48"/>
      <c r="KW167" s="48"/>
      <c r="KX167" s="48"/>
      <c r="KY167" s="48"/>
      <c r="KZ167" s="48"/>
      <c r="LA167" s="48"/>
      <c r="LB167" s="48"/>
      <c r="LC167" s="48"/>
      <c r="LD167" s="48"/>
      <c r="LE167" s="48"/>
      <c r="LF167" s="48"/>
      <c r="LG167" s="48"/>
      <c r="LH167" s="48"/>
      <c r="LI167" s="48"/>
      <c r="LJ167" s="48"/>
      <c r="LK167" s="48"/>
      <c r="LL167" s="48"/>
      <c r="LM167" s="48"/>
      <c r="LN167" s="48"/>
      <c r="LO167" s="48"/>
      <c r="LP167" s="48"/>
      <c r="LQ167" s="48"/>
      <c r="LR167" s="48"/>
      <c r="LS167" s="48"/>
      <c r="LT167" s="48"/>
      <c r="LU167" s="48"/>
      <c r="LV167" s="48"/>
      <c r="LW167" s="48"/>
      <c r="LX167" s="48"/>
      <c r="LY167" s="48"/>
      <c r="LZ167" s="48"/>
      <c r="MA167" s="48"/>
      <c r="MB167" s="48"/>
      <c r="MC167" s="48"/>
      <c r="MD167" s="48"/>
      <c r="ME167" s="48"/>
      <c r="MF167" s="48"/>
      <c r="MG167" s="48"/>
      <c r="MH167" s="48"/>
      <c r="MI167" s="48"/>
      <c r="MJ167" s="48"/>
      <c r="MK167" s="48"/>
      <c r="ML167" s="48"/>
      <c r="MM167" s="48"/>
      <c r="MN167" s="48"/>
      <c r="MO167" s="48"/>
      <c r="MP167" s="48"/>
      <c r="MQ167" s="48"/>
      <c r="MR167" s="48"/>
      <c r="MS167" s="48"/>
      <c r="MT167" s="48"/>
      <c r="MU167" s="48"/>
      <c r="MV167" s="48"/>
      <c r="MW167" s="48"/>
      <c r="MX167" s="48"/>
      <c r="MY167" s="48"/>
      <c r="MZ167" s="48"/>
      <c r="NA167" s="48"/>
      <c r="NB167" s="48"/>
      <c r="NC167" s="48"/>
      <c r="ND167" s="48"/>
      <c r="NE167" s="48"/>
      <c r="NF167" s="48"/>
      <c r="NG167" s="48"/>
      <c r="NH167" s="48"/>
      <c r="NI167" s="48"/>
      <c r="NJ167" s="48"/>
      <c r="NK167" s="48"/>
      <c r="NL167" s="48"/>
      <c r="NM167" s="48"/>
      <c r="NN167" s="48"/>
      <c r="NO167" s="48"/>
      <c r="NP167" s="48"/>
      <c r="NQ167" s="48"/>
      <c r="NR167" s="48"/>
      <c r="NS167" s="48"/>
      <c r="NT167" s="48"/>
      <c r="NU167" s="48"/>
      <c r="NV167" s="48"/>
      <c r="NW167" s="48"/>
      <c r="NX167" s="48"/>
      <c r="NY167" s="48"/>
      <c r="NZ167" s="48"/>
      <c r="OA167" s="48"/>
      <c r="OB167" s="48"/>
      <c r="OC167" s="48"/>
      <c r="OD167" s="48"/>
      <c r="OE167" s="48"/>
      <c r="OF167" s="48"/>
      <c r="OG167" s="48"/>
      <c r="OH167" s="48"/>
      <c r="OI167" s="48"/>
      <c r="OJ167" s="48"/>
      <c r="OK167" s="48"/>
      <c r="OL167" s="48"/>
      <c r="OM167" s="48"/>
      <c r="ON167" s="48"/>
      <c r="OO167" s="48"/>
      <c r="OP167" s="48"/>
      <c r="OQ167" s="48"/>
      <c r="OR167" s="48"/>
      <c r="OS167" s="48"/>
      <c r="OT167" s="48"/>
      <c r="OU167" s="48"/>
      <c r="OV167" s="48"/>
      <c r="OW167" s="48"/>
      <c r="OX167" s="48"/>
      <c r="OY167" s="48"/>
      <c r="OZ167" s="48"/>
      <c r="PA167" s="48"/>
      <c r="PB167" s="48"/>
      <c r="PC167" s="48"/>
      <c r="PD167" s="48"/>
      <c r="PE167" s="48"/>
      <c r="PF167" s="48"/>
      <c r="PG167" s="48"/>
      <c r="PH167" s="48"/>
      <c r="PI167" s="48"/>
      <c r="PJ167" s="48"/>
      <c r="PK167" s="48"/>
      <c r="PL167" s="48"/>
      <c r="PM167" s="48"/>
      <c r="PN167" s="48"/>
      <c r="PO167" s="48"/>
      <c r="PP167" s="48"/>
      <c r="PQ167" s="48"/>
      <c r="PR167" s="48"/>
      <c r="PS167" s="48"/>
      <c r="PT167" s="48"/>
      <c r="PU167" s="48"/>
      <c r="PV167" s="48"/>
      <c r="PW167" s="48"/>
      <c r="PX167" s="48"/>
      <c r="PY167" s="48"/>
      <c r="PZ167" s="48"/>
      <c r="QA167" s="48"/>
      <c r="QB167" s="48"/>
      <c r="QC167" s="48"/>
      <c r="QD167" s="48"/>
      <c r="QE167" s="48"/>
      <c r="QF167" s="48"/>
      <c r="QG167" s="48"/>
      <c r="QH167" s="48"/>
      <c r="QI167" s="48"/>
      <c r="QJ167" s="48"/>
      <c r="QK167" s="48"/>
      <c r="QL167" s="48"/>
      <c r="QM167" s="48"/>
      <c r="QN167" s="48"/>
      <c r="QO167" s="48"/>
      <c r="QP167" s="48"/>
      <c r="QQ167" s="48"/>
      <c r="QR167" s="48"/>
      <c r="QS167" s="48"/>
      <c r="QT167" s="48"/>
      <c r="QU167" s="48"/>
      <c r="QV167" s="48"/>
      <c r="QW167" s="48"/>
      <c r="QX167" s="48"/>
      <c r="QY167" s="48"/>
      <c r="QZ167" s="48"/>
      <c r="RA167" s="48"/>
      <c r="RB167" s="48"/>
      <c r="RC167" s="48"/>
      <c r="RD167" s="48"/>
      <c r="RE167" s="48"/>
      <c r="RF167" s="48"/>
      <c r="RG167" s="48"/>
      <c r="RH167" s="48"/>
      <c r="RI167" s="48"/>
      <c r="RJ167" s="48"/>
      <c r="RK167" s="48"/>
      <c r="RL167" s="48"/>
      <c r="RM167" s="48"/>
      <c r="RN167" s="48"/>
      <c r="RO167" s="48"/>
      <c r="RP167" s="48"/>
      <c r="RQ167" s="48"/>
      <c r="RR167" s="48"/>
      <c r="RS167" s="48"/>
      <c r="RT167" s="48"/>
      <c r="RU167" s="48"/>
      <c r="RV167" s="48"/>
      <c r="RW167" s="48"/>
      <c r="RX167" s="48"/>
      <c r="RY167" s="48"/>
      <c r="RZ167" s="48"/>
      <c r="SA167" s="48"/>
      <c r="SB167" s="48"/>
      <c r="SC167" s="48"/>
      <c r="SD167" s="48"/>
      <c r="SE167" s="48"/>
      <c r="SF167" s="48"/>
      <c r="SG167" s="48"/>
      <c r="SH167" s="48"/>
      <c r="SI167" s="48"/>
      <c r="SJ167" s="48"/>
      <c r="SK167" s="48"/>
      <c r="SL167" s="48"/>
      <c r="SM167" s="48"/>
      <c r="SN167" s="48"/>
      <c r="SO167" s="48"/>
      <c r="SP167" s="48"/>
      <c r="SQ167" s="48"/>
      <c r="SR167" s="48"/>
      <c r="SS167" s="48"/>
      <c r="ST167" s="48"/>
      <c r="SU167" s="48"/>
      <c r="SV167" s="48"/>
      <c r="SW167" s="48"/>
      <c r="SX167" s="48"/>
      <c r="SY167" s="48"/>
      <c r="SZ167" s="48"/>
      <c r="TA167" s="48"/>
      <c r="TB167" s="48"/>
      <c r="TC167" s="48"/>
      <c r="TD167" s="48"/>
      <c r="TE167" s="48"/>
      <c r="TF167" s="48"/>
      <c r="TG167" s="48"/>
      <c r="TH167" s="48"/>
      <c r="TI167" s="48"/>
      <c r="TJ167" s="48"/>
      <c r="TK167" s="48"/>
      <c r="TL167" s="48"/>
      <c r="TM167" s="48"/>
      <c r="TN167" s="48"/>
      <c r="TO167" s="48"/>
      <c r="TP167" s="48"/>
      <c r="TQ167" s="48"/>
      <c r="TR167" s="48"/>
      <c r="TS167" s="48"/>
      <c r="TT167" s="48"/>
      <c r="TU167" s="48"/>
      <c r="TV167" s="48"/>
      <c r="TW167" s="48"/>
      <c r="TX167" s="48"/>
      <c r="TY167" s="48"/>
      <c r="TZ167" s="48"/>
      <c r="UA167" s="48"/>
      <c r="UB167" s="48"/>
      <c r="UC167" s="48"/>
      <c r="UD167" s="48"/>
      <c r="UE167" s="48"/>
    </row>
    <row r="168" spans="1:551" x14ac:dyDescent="0.2">
      <c r="A168"/>
      <c r="B168" s="44"/>
      <c r="C168" s="45"/>
      <c r="D168" s="44"/>
      <c r="E168" s="45"/>
      <c r="F168" s="44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4"/>
      <c r="W168" s="44"/>
      <c r="X168" s="44"/>
      <c r="Y168" s="44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8"/>
      <c r="BV168" s="48"/>
      <c r="BW168" s="48"/>
      <c r="BX168" s="48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  <c r="DQ168" s="48"/>
      <c r="DR168" s="48"/>
      <c r="DS168" s="48"/>
      <c r="DT168" s="48"/>
      <c r="DU168" s="48"/>
      <c r="DV168" s="48"/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  <c r="GS168" s="48"/>
      <c r="GT168" s="48"/>
      <c r="GU168" s="48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48"/>
      <c r="HG168" s="48"/>
      <c r="HH168" s="48"/>
      <c r="HI168" s="48"/>
      <c r="HJ168" s="48"/>
      <c r="HK168" s="48"/>
      <c r="HL168" s="48"/>
      <c r="HM168" s="48"/>
      <c r="HN168" s="48"/>
      <c r="HO168" s="48"/>
      <c r="HP168" s="48"/>
      <c r="HQ168" s="48"/>
      <c r="HR168" s="48"/>
      <c r="HS168" s="48"/>
      <c r="HT168" s="48"/>
      <c r="HU168" s="48"/>
      <c r="HV168" s="48"/>
      <c r="HW168" s="48"/>
      <c r="HX168" s="48"/>
      <c r="HY168" s="48"/>
      <c r="HZ168" s="48"/>
      <c r="IA168" s="48"/>
      <c r="IB168" s="48"/>
      <c r="IC168" s="48"/>
      <c r="ID168" s="48"/>
      <c r="IE168" s="48"/>
      <c r="IF168" s="48"/>
      <c r="IG168" s="48"/>
      <c r="IH168" s="48"/>
      <c r="II168" s="48"/>
      <c r="IJ168" s="48"/>
      <c r="IK168" s="48"/>
      <c r="IL168" s="48"/>
      <c r="IM168" s="48"/>
      <c r="IN168" s="48"/>
      <c r="IO168" s="48"/>
      <c r="IP168" s="48"/>
      <c r="IQ168" s="48"/>
      <c r="IR168" s="48"/>
      <c r="IS168" s="48"/>
      <c r="IT168" s="48"/>
      <c r="IU168" s="48"/>
      <c r="IV168" s="48"/>
      <c r="IW168" s="48"/>
      <c r="IX168" s="48"/>
      <c r="IY168" s="48"/>
      <c r="IZ168" s="48"/>
      <c r="JA168" s="48"/>
      <c r="JB168" s="48"/>
      <c r="JC168" s="48"/>
      <c r="JD168" s="48"/>
      <c r="JE168" s="48"/>
      <c r="JF168" s="48"/>
      <c r="JG168" s="48"/>
      <c r="JH168" s="48"/>
      <c r="JI168" s="48"/>
      <c r="JJ168" s="48"/>
      <c r="JK168" s="48"/>
      <c r="JL168" s="48"/>
      <c r="JM168" s="48"/>
      <c r="JN168" s="48"/>
      <c r="JO168" s="48"/>
      <c r="JP168" s="48"/>
      <c r="JQ168" s="48"/>
      <c r="JR168" s="48"/>
      <c r="JS168" s="48"/>
      <c r="JT168" s="48"/>
      <c r="JU168" s="48"/>
      <c r="JV168" s="48"/>
      <c r="JW168" s="48"/>
      <c r="JX168" s="48"/>
      <c r="JY168" s="48"/>
      <c r="JZ168" s="48"/>
      <c r="KA168" s="48"/>
      <c r="KB168" s="48"/>
      <c r="KC168" s="48"/>
      <c r="KD168" s="48"/>
      <c r="KE168" s="48"/>
      <c r="KF168" s="48"/>
      <c r="KG168" s="48"/>
      <c r="KH168" s="48"/>
      <c r="KI168" s="48"/>
      <c r="KJ168" s="48"/>
      <c r="KK168" s="48"/>
      <c r="KL168" s="48"/>
      <c r="KM168" s="48"/>
      <c r="KN168" s="48"/>
      <c r="KO168" s="48"/>
      <c r="KP168" s="48"/>
      <c r="KQ168" s="48"/>
      <c r="KR168" s="48"/>
      <c r="KS168" s="48"/>
      <c r="KT168" s="48"/>
      <c r="KU168" s="48"/>
      <c r="KV168" s="48"/>
      <c r="KW168" s="48"/>
      <c r="KX168" s="48"/>
      <c r="KY168" s="48"/>
      <c r="KZ168" s="48"/>
      <c r="LA168" s="48"/>
      <c r="LB168" s="48"/>
      <c r="LC168" s="48"/>
      <c r="LD168" s="48"/>
      <c r="LE168" s="48"/>
      <c r="LF168" s="48"/>
      <c r="LG168" s="48"/>
      <c r="LH168" s="48"/>
      <c r="LI168" s="48"/>
      <c r="LJ168" s="48"/>
      <c r="LK168" s="48"/>
      <c r="LL168" s="48"/>
      <c r="LM168" s="48"/>
      <c r="LN168" s="48"/>
      <c r="LO168" s="48"/>
      <c r="LP168" s="48"/>
      <c r="LQ168" s="48"/>
      <c r="LR168" s="48"/>
      <c r="LS168" s="48"/>
      <c r="LT168" s="48"/>
      <c r="LU168" s="48"/>
      <c r="LV168" s="48"/>
      <c r="LW168" s="48"/>
      <c r="LX168" s="48"/>
      <c r="LY168" s="48"/>
      <c r="LZ168" s="48"/>
      <c r="MA168" s="48"/>
      <c r="MB168" s="48"/>
      <c r="MC168" s="48"/>
      <c r="MD168" s="48"/>
      <c r="ME168" s="48"/>
      <c r="MF168" s="48"/>
      <c r="MG168" s="48"/>
      <c r="MH168" s="48"/>
      <c r="MI168" s="48"/>
      <c r="MJ168" s="48"/>
      <c r="MK168" s="48"/>
      <c r="ML168" s="48"/>
      <c r="MM168" s="48"/>
      <c r="MN168" s="48"/>
      <c r="MO168" s="48"/>
      <c r="MP168" s="48"/>
      <c r="MQ168" s="48"/>
      <c r="MR168" s="48"/>
      <c r="MS168" s="48"/>
      <c r="MT168" s="48"/>
      <c r="MU168" s="48"/>
      <c r="MV168" s="48"/>
      <c r="MW168" s="48"/>
      <c r="MX168" s="48"/>
      <c r="MY168" s="48"/>
      <c r="MZ168" s="48"/>
      <c r="NA168" s="48"/>
      <c r="NB168" s="48"/>
      <c r="NC168" s="48"/>
      <c r="ND168" s="48"/>
      <c r="NE168" s="48"/>
      <c r="NF168" s="48"/>
      <c r="NG168" s="48"/>
      <c r="NH168" s="48"/>
      <c r="NI168" s="48"/>
      <c r="NJ168" s="48"/>
      <c r="NK168" s="48"/>
      <c r="NL168" s="48"/>
      <c r="NM168" s="48"/>
      <c r="NN168" s="48"/>
      <c r="NO168" s="48"/>
      <c r="NP168" s="48"/>
      <c r="NQ168" s="48"/>
      <c r="NR168" s="48"/>
      <c r="NS168" s="48"/>
      <c r="NT168" s="48"/>
      <c r="NU168" s="48"/>
      <c r="NV168" s="48"/>
      <c r="NW168" s="48"/>
      <c r="NX168" s="48"/>
      <c r="NY168" s="48"/>
      <c r="NZ168" s="48"/>
      <c r="OA168" s="48"/>
      <c r="OB168" s="48"/>
      <c r="OC168" s="48"/>
      <c r="OD168" s="48"/>
      <c r="OE168" s="48"/>
      <c r="OF168" s="48"/>
      <c r="OG168" s="48"/>
      <c r="OH168" s="48"/>
      <c r="OI168" s="48"/>
      <c r="OJ168" s="48"/>
      <c r="OK168" s="48"/>
      <c r="OL168" s="48"/>
      <c r="OM168" s="48"/>
      <c r="ON168" s="48"/>
      <c r="OO168" s="48"/>
      <c r="OP168" s="48"/>
      <c r="OQ168" s="48"/>
      <c r="OR168" s="48"/>
      <c r="OS168" s="48"/>
      <c r="OT168" s="48"/>
      <c r="OU168" s="48"/>
      <c r="OV168" s="48"/>
      <c r="OW168" s="48"/>
      <c r="OX168" s="48"/>
      <c r="OY168" s="48"/>
      <c r="OZ168" s="48"/>
      <c r="PA168" s="48"/>
      <c r="PB168" s="48"/>
      <c r="PC168" s="48"/>
      <c r="PD168" s="48"/>
      <c r="PE168" s="48"/>
      <c r="PF168" s="48"/>
      <c r="PG168" s="48"/>
      <c r="PH168" s="48"/>
      <c r="PI168" s="48"/>
      <c r="PJ168" s="48"/>
      <c r="PK168" s="48"/>
      <c r="PL168" s="48"/>
      <c r="PM168" s="48"/>
      <c r="PN168" s="48"/>
      <c r="PO168" s="48"/>
      <c r="PP168" s="48"/>
      <c r="PQ168" s="48"/>
      <c r="PR168" s="48"/>
      <c r="PS168" s="48"/>
      <c r="PT168" s="48"/>
      <c r="PU168" s="48"/>
      <c r="PV168" s="48"/>
      <c r="PW168" s="48"/>
      <c r="PX168" s="48"/>
      <c r="PY168" s="48"/>
      <c r="PZ168" s="48"/>
      <c r="QA168" s="48"/>
      <c r="QB168" s="48"/>
      <c r="QC168" s="48"/>
      <c r="QD168" s="48"/>
      <c r="QE168" s="48"/>
      <c r="QF168" s="48"/>
      <c r="QG168" s="48"/>
      <c r="QH168" s="48"/>
      <c r="QI168" s="48"/>
      <c r="QJ168" s="48"/>
      <c r="QK168" s="48"/>
      <c r="QL168" s="48"/>
      <c r="QM168" s="48"/>
      <c r="QN168" s="48"/>
      <c r="QO168" s="48"/>
      <c r="QP168" s="48"/>
      <c r="QQ168" s="48"/>
      <c r="QR168" s="48"/>
      <c r="QS168" s="48"/>
      <c r="QT168" s="48"/>
      <c r="QU168" s="48"/>
      <c r="QV168" s="48"/>
      <c r="QW168" s="48"/>
      <c r="QX168" s="48"/>
      <c r="QY168" s="48"/>
      <c r="QZ168" s="48"/>
      <c r="RA168" s="48"/>
      <c r="RB168" s="48"/>
      <c r="RC168" s="48"/>
      <c r="RD168" s="48"/>
      <c r="RE168" s="48"/>
      <c r="RF168" s="48"/>
      <c r="RG168" s="48"/>
      <c r="RH168" s="48"/>
      <c r="RI168" s="48"/>
      <c r="RJ168" s="48"/>
      <c r="RK168" s="48"/>
      <c r="RL168" s="48"/>
      <c r="RM168" s="48"/>
      <c r="RN168" s="48"/>
      <c r="RO168" s="48"/>
      <c r="RP168" s="48"/>
      <c r="RQ168" s="48"/>
      <c r="RR168" s="48"/>
      <c r="RS168" s="48"/>
      <c r="RT168" s="48"/>
      <c r="RU168" s="48"/>
      <c r="RV168" s="48"/>
      <c r="RW168" s="48"/>
      <c r="RX168" s="48"/>
      <c r="RY168" s="48"/>
      <c r="RZ168" s="48"/>
      <c r="SA168" s="48"/>
      <c r="SB168" s="48"/>
      <c r="SC168" s="48"/>
      <c r="SD168" s="48"/>
      <c r="SE168" s="48"/>
      <c r="SF168" s="48"/>
      <c r="SG168" s="48"/>
      <c r="SH168" s="48"/>
      <c r="SI168" s="48"/>
      <c r="SJ168" s="48"/>
      <c r="SK168" s="48"/>
      <c r="SL168" s="48"/>
      <c r="SM168" s="48"/>
      <c r="SN168" s="48"/>
      <c r="SO168" s="48"/>
      <c r="SP168" s="48"/>
      <c r="SQ168" s="48"/>
      <c r="SR168" s="48"/>
      <c r="SS168" s="48"/>
      <c r="ST168" s="48"/>
      <c r="SU168" s="48"/>
      <c r="SV168" s="48"/>
      <c r="SW168" s="48"/>
      <c r="SX168" s="48"/>
      <c r="SY168" s="48"/>
      <c r="SZ168" s="48"/>
      <c r="TA168" s="48"/>
      <c r="TB168" s="48"/>
      <c r="TC168" s="48"/>
      <c r="TD168" s="48"/>
      <c r="TE168" s="48"/>
      <c r="TF168" s="48"/>
      <c r="TG168" s="48"/>
      <c r="TH168" s="48"/>
      <c r="TI168" s="48"/>
      <c r="TJ168" s="48"/>
      <c r="TK168" s="48"/>
      <c r="TL168" s="48"/>
      <c r="TM168" s="48"/>
      <c r="TN168" s="48"/>
      <c r="TO168" s="48"/>
      <c r="TP168" s="48"/>
      <c r="TQ168" s="48"/>
      <c r="TR168" s="48"/>
      <c r="TS168" s="48"/>
      <c r="TT168" s="48"/>
      <c r="TU168" s="48"/>
      <c r="TV168" s="48"/>
      <c r="TW168" s="48"/>
      <c r="TX168" s="48"/>
      <c r="TY168" s="48"/>
      <c r="TZ168" s="48"/>
      <c r="UA168" s="48"/>
      <c r="UB168" s="48"/>
      <c r="UC168" s="48"/>
      <c r="UD168" s="48"/>
      <c r="UE168" s="48"/>
    </row>
    <row r="169" spans="1:551" x14ac:dyDescent="0.2">
      <c r="F169" s="29"/>
      <c r="W169" s="29"/>
      <c r="X169" s="29"/>
      <c r="Y169" s="29"/>
    </row>
    <row r="170" spans="1:551" x14ac:dyDescent="0.2">
      <c r="F170" s="29"/>
      <c r="W170" s="29"/>
      <c r="X170" s="29"/>
      <c r="Y170" s="29"/>
    </row>
    <row r="171" spans="1:551" x14ac:dyDescent="0.2">
      <c r="F171" s="29"/>
      <c r="W171" s="29"/>
      <c r="X171" s="29"/>
      <c r="Y171" s="29"/>
    </row>
    <row r="172" spans="1:551" x14ac:dyDescent="0.2">
      <c r="F172" s="29"/>
      <c r="W172" s="29"/>
      <c r="X172" s="29"/>
      <c r="Y172" s="29"/>
    </row>
    <row r="173" spans="1:551" x14ac:dyDescent="0.2">
      <c r="F173" s="29"/>
      <c r="W173" s="29"/>
      <c r="X173" s="29"/>
      <c r="Y173" s="29"/>
    </row>
    <row r="174" spans="1:551" x14ac:dyDescent="0.2">
      <c r="F174" s="29"/>
      <c r="W174" s="29"/>
      <c r="X174" s="29"/>
      <c r="Y174" s="29"/>
    </row>
    <row r="175" spans="1:551" x14ac:dyDescent="0.2">
      <c r="F175" s="29"/>
      <c r="W175" s="29"/>
      <c r="X175" s="29"/>
      <c r="Y175" s="29"/>
    </row>
    <row r="176" spans="1:551" x14ac:dyDescent="0.2">
      <c r="F176" s="29"/>
      <c r="W176" s="29"/>
      <c r="X176" s="29"/>
      <c r="Y176" s="29"/>
    </row>
    <row r="177" spans="6:25" x14ac:dyDescent="0.2">
      <c r="F177" s="29"/>
      <c r="W177" s="29"/>
      <c r="X177" s="29"/>
      <c r="Y177" s="29"/>
    </row>
    <row r="178" spans="6:25" x14ac:dyDescent="0.2">
      <c r="F178" s="29"/>
      <c r="W178" s="29"/>
      <c r="X178" s="29"/>
      <c r="Y178" s="29"/>
    </row>
    <row r="179" spans="6:25" x14ac:dyDescent="0.2">
      <c r="F179" s="29"/>
      <c r="W179" s="29"/>
      <c r="X179" s="29"/>
      <c r="Y179" s="29"/>
    </row>
    <row r="180" spans="6:25" x14ac:dyDescent="0.2">
      <c r="F180" s="29"/>
      <c r="W180" s="29"/>
      <c r="X180" s="29"/>
      <c r="Y180" s="29"/>
    </row>
    <row r="181" spans="6:25" x14ac:dyDescent="0.2">
      <c r="F181" s="29"/>
      <c r="W181" s="29"/>
      <c r="X181" s="29"/>
      <c r="Y181" s="29"/>
    </row>
    <row r="182" spans="6:25" x14ac:dyDescent="0.2">
      <c r="F182" s="29"/>
      <c r="W182" s="29"/>
      <c r="X182" s="29"/>
      <c r="Y182" s="29"/>
    </row>
    <row r="183" spans="6:25" x14ac:dyDescent="0.2">
      <c r="F183" s="29"/>
      <c r="W183" s="29"/>
      <c r="X183" s="29"/>
      <c r="Y183" s="29"/>
    </row>
    <row r="184" spans="6:25" x14ac:dyDescent="0.2">
      <c r="F184" s="29"/>
      <c r="W184" s="29"/>
      <c r="X184" s="29"/>
      <c r="Y184" s="29"/>
    </row>
    <row r="185" spans="6:25" x14ac:dyDescent="0.2">
      <c r="F185" s="29"/>
      <c r="W185" s="29"/>
      <c r="X185" s="29"/>
      <c r="Y185" s="29"/>
    </row>
    <row r="186" spans="6:25" x14ac:dyDescent="0.2">
      <c r="F186" s="29"/>
      <c r="W186" s="29"/>
      <c r="X186" s="29"/>
      <c r="Y186" s="29"/>
    </row>
    <row r="187" spans="6:25" x14ac:dyDescent="0.2">
      <c r="F187" s="29"/>
      <c r="W187" s="29"/>
      <c r="X187" s="29"/>
      <c r="Y187" s="29"/>
    </row>
    <row r="188" spans="6:25" x14ac:dyDescent="0.2">
      <c r="F188" s="29"/>
      <c r="W188" s="29"/>
      <c r="X188" s="29"/>
      <c r="Y188" s="29"/>
    </row>
    <row r="189" spans="6:25" x14ac:dyDescent="0.2">
      <c r="F189" s="29"/>
      <c r="W189" s="29"/>
      <c r="X189" s="29"/>
      <c r="Y189" s="29"/>
    </row>
    <row r="190" spans="6:25" x14ac:dyDescent="0.2">
      <c r="F190" s="29"/>
      <c r="W190" s="29"/>
      <c r="X190" s="29"/>
      <c r="Y190" s="29"/>
    </row>
    <row r="191" spans="6:25" x14ac:dyDescent="0.2">
      <c r="F191" s="29"/>
      <c r="W191" s="29"/>
      <c r="X191" s="29"/>
      <c r="Y191" s="29"/>
    </row>
    <row r="192" spans="6:25" x14ac:dyDescent="0.2">
      <c r="F192" s="29"/>
      <c r="W192" s="29"/>
      <c r="X192" s="29"/>
      <c r="Y192" s="29"/>
    </row>
    <row r="193" spans="6:25" x14ac:dyDescent="0.2">
      <c r="F193" s="29"/>
      <c r="W193" s="29"/>
      <c r="X193" s="29"/>
      <c r="Y193" s="29"/>
    </row>
    <row r="194" spans="6:25" x14ac:dyDescent="0.2">
      <c r="F194" s="29"/>
      <c r="W194" s="29"/>
      <c r="X194" s="29"/>
      <c r="Y194" s="29"/>
    </row>
    <row r="195" spans="6:25" x14ac:dyDescent="0.2">
      <c r="F195" s="29"/>
      <c r="W195" s="29"/>
      <c r="X195" s="29"/>
      <c r="Y195" s="29"/>
    </row>
    <row r="196" spans="6:25" x14ac:dyDescent="0.2">
      <c r="F196" s="29"/>
      <c r="W196" s="29"/>
      <c r="X196" s="29"/>
      <c r="Y196" s="29"/>
    </row>
    <row r="197" spans="6:25" x14ac:dyDescent="0.2">
      <c r="F197" s="29"/>
      <c r="W197" s="29"/>
      <c r="X197" s="29"/>
      <c r="Y197" s="29"/>
    </row>
    <row r="198" spans="6:25" x14ac:dyDescent="0.2">
      <c r="F198" s="29"/>
      <c r="W198" s="29"/>
      <c r="X198" s="29"/>
      <c r="Y198" s="29"/>
    </row>
    <row r="199" spans="6:25" x14ac:dyDescent="0.2">
      <c r="F199" s="29"/>
      <c r="W199" s="29"/>
      <c r="X199" s="29"/>
      <c r="Y199" s="29"/>
    </row>
    <row r="200" spans="6:25" x14ac:dyDescent="0.2">
      <c r="F200" s="29"/>
      <c r="W200" s="29"/>
      <c r="X200" s="29"/>
      <c r="Y200" s="29"/>
    </row>
    <row r="201" spans="6:25" x14ac:dyDescent="0.2">
      <c r="F201" s="29"/>
      <c r="W201" s="29"/>
      <c r="X201" s="29"/>
      <c r="Y201" s="29"/>
    </row>
    <row r="202" spans="6:25" x14ac:dyDescent="0.2">
      <c r="F202" s="29"/>
      <c r="W202" s="29"/>
      <c r="X202" s="29"/>
      <c r="Y202" s="29"/>
    </row>
    <row r="203" spans="6:25" x14ac:dyDescent="0.2">
      <c r="F203" s="29"/>
      <c r="W203" s="29"/>
      <c r="X203" s="29"/>
      <c r="Y203" s="29"/>
    </row>
    <row r="204" spans="6:25" x14ac:dyDescent="0.2">
      <c r="F204" s="29"/>
      <c r="W204" s="29"/>
      <c r="X204" s="29"/>
      <c r="Y204" s="29"/>
    </row>
    <row r="205" spans="6:25" x14ac:dyDescent="0.2">
      <c r="F205" s="29"/>
      <c r="W205" s="29"/>
      <c r="X205" s="29"/>
      <c r="Y205" s="29"/>
    </row>
    <row r="206" spans="6:25" x14ac:dyDescent="0.2">
      <c r="F206" s="29"/>
      <c r="W206" s="29"/>
      <c r="X206" s="29"/>
      <c r="Y206" s="29"/>
    </row>
    <row r="207" spans="6:25" x14ac:dyDescent="0.2">
      <c r="F207" s="29"/>
      <c r="W207" s="29"/>
      <c r="X207" s="29"/>
      <c r="Y207" s="29"/>
    </row>
    <row r="208" spans="6:25" x14ac:dyDescent="0.2">
      <c r="F208" s="29"/>
      <c r="W208" s="29"/>
      <c r="X208" s="29"/>
      <c r="Y208" s="29"/>
    </row>
    <row r="209" spans="6:25" x14ac:dyDescent="0.2">
      <c r="F209" s="29"/>
      <c r="W209" s="29"/>
      <c r="X209" s="29"/>
      <c r="Y209" s="29"/>
    </row>
    <row r="210" spans="6:25" x14ac:dyDescent="0.2">
      <c r="F210" s="29"/>
      <c r="W210" s="29"/>
      <c r="X210" s="29"/>
      <c r="Y210" s="29"/>
    </row>
    <row r="211" spans="6:25" x14ac:dyDescent="0.2">
      <c r="F211" s="29"/>
      <c r="W211" s="29"/>
      <c r="X211" s="29"/>
      <c r="Y211" s="29"/>
    </row>
    <row r="212" spans="6:25" x14ac:dyDescent="0.2">
      <c r="F212" s="29"/>
      <c r="W212" s="29"/>
      <c r="X212" s="29"/>
      <c r="Y212" s="29"/>
    </row>
    <row r="213" spans="6:25" x14ac:dyDescent="0.2">
      <c r="F213" s="29"/>
      <c r="W213" s="29"/>
      <c r="X213" s="29"/>
      <c r="Y213" s="29"/>
    </row>
    <row r="214" spans="6:25" x14ac:dyDescent="0.2">
      <c r="F214" s="29"/>
      <c r="W214" s="29"/>
      <c r="X214" s="29"/>
      <c r="Y214" s="29"/>
    </row>
    <row r="215" spans="6:25" x14ac:dyDescent="0.2">
      <c r="F215" s="29"/>
      <c r="W215" s="29"/>
      <c r="X215" s="29"/>
      <c r="Y215" s="29"/>
    </row>
    <row r="216" spans="6:25" x14ac:dyDescent="0.2">
      <c r="F216" s="29"/>
      <c r="W216" s="29"/>
      <c r="X216" s="29"/>
      <c r="Y216" s="29"/>
    </row>
    <row r="217" spans="6:25" x14ac:dyDescent="0.2">
      <c r="F217" s="29"/>
      <c r="W217" s="29"/>
      <c r="X217" s="29"/>
      <c r="Y217" s="29"/>
    </row>
    <row r="218" spans="6:25" x14ac:dyDescent="0.2">
      <c r="F218" s="29"/>
      <c r="W218" s="29"/>
      <c r="X218" s="29"/>
      <c r="Y218" s="29"/>
    </row>
    <row r="219" spans="6:25" x14ac:dyDescent="0.2">
      <c r="F219" s="29"/>
      <c r="W219" s="29"/>
      <c r="X219" s="29"/>
      <c r="Y219" s="29"/>
    </row>
    <row r="220" spans="6:25" x14ac:dyDescent="0.2">
      <c r="F220" s="29"/>
      <c r="W220" s="29"/>
      <c r="X220" s="29"/>
      <c r="Y220" s="29"/>
    </row>
    <row r="221" spans="6:25" x14ac:dyDescent="0.2">
      <c r="F221" s="29"/>
      <c r="W221" s="29"/>
      <c r="X221" s="29"/>
      <c r="Y221" s="29"/>
    </row>
    <row r="222" spans="6:25" x14ac:dyDescent="0.2">
      <c r="F222" s="29"/>
      <c r="W222" s="29"/>
      <c r="X222" s="29"/>
      <c r="Y222" s="29"/>
    </row>
    <row r="223" spans="6:25" x14ac:dyDescent="0.2">
      <c r="F223" s="29"/>
      <c r="W223" s="29"/>
      <c r="X223" s="29"/>
      <c r="Y223" s="29"/>
    </row>
    <row r="224" spans="6:25" x14ac:dyDescent="0.2">
      <c r="F224" s="29"/>
      <c r="W224" s="29"/>
      <c r="X224" s="29"/>
      <c r="Y224" s="29"/>
    </row>
    <row r="225" spans="6:25" x14ac:dyDescent="0.2">
      <c r="F225" s="29"/>
      <c r="W225" s="29"/>
      <c r="X225" s="29"/>
      <c r="Y225" s="29"/>
    </row>
    <row r="226" spans="6:25" x14ac:dyDescent="0.2">
      <c r="F226" s="29"/>
      <c r="W226" s="29"/>
      <c r="X226" s="29"/>
      <c r="Y226" s="29"/>
    </row>
    <row r="227" spans="6:25" x14ac:dyDescent="0.2">
      <c r="F227" s="29"/>
      <c r="W227" s="29"/>
      <c r="X227" s="29"/>
      <c r="Y227" s="29"/>
    </row>
    <row r="228" spans="6:25" x14ac:dyDescent="0.2">
      <c r="F228" s="29"/>
      <c r="W228" s="29"/>
      <c r="X228" s="29"/>
      <c r="Y228" s="29"/>
    </row>
    <row r="229" spans="6:25" x14ac:dyDescent="0.2">
      <c r="F229" s="29"/>
      <c r="W229" s="29"/>
      <c r="X229" s="29"/>
      <c r="Y229" s="29"/>
    </row>
    <row r="230" spans="6:25" x14ac:dyDescent="0.2">
      <c r="F230" s="29"/>
      <c r="W230" s="29"/>
      <c r="X230" s="29"/>
      <c r="Y230" s="29"/>
    </row>
    <row r="231" spans="6:25" x14ac:dyDescent="0.2">
      <c r="F231" s="29"/>
      <c r="W231" s="29"/>
      <c r="X231" s="29"/>
      <c r="Y231" s="29"/>
    </row>
    <row r="232" spans="6:25" x14ac:dyDescent="0.2">
      <c r="F232" s="29"/>
      <c r="W232" s="29"/>
      <c r="X232" s="29"/>
      <c r="Y232" s="29"/>
    </row>
    <row r="233" spans="6:25" x14ac:dyDescent="0.2">
      <c r="F233" s="29"/>
      <c r="W233" s="29"/>
      <c r="X233" s="29"/>
      <c r="Y233" s="29"/>
    </row>
    <row r="234" spans="6:25" x14ac:dyDescent="0.2">
      <c r="F234" s="29"/>
      <c r="W234" s="29"/>
      <c r="X234" s="29"/>
      <c r="Y234" s="29"/>
    </row>
    <row r="235" spans="6:25" x14ac:dyDescent="0.2">
      <c r="F235" s="29"/>
      <c r="W235" s="29"/>
      <c r="X235" s="29"/>
      <c r="Y235" s="29"/>
    </row>
    <row r="236" spans="6:25" x14ac:dyDescent="0.2">
      <c r="F236" s="29"/>
      <c r="W236" s="29"/>
      <c r="X236" s="29"/>
      <c r="Y236" s="29"/>
    </row>
    <row r="237" spans="6:25" x14ac:dyDescent="0.2">
      <c r="F237" s="29"/>
      <c r="W237" s="29"/>
      <c r="X237" s="29"/>
      <c r="Y237" s="29"/>
    </row>
    <row r="238" spans="6:25" x14ac:dyDescent="0.2">
      <c r="F238" s="29"/>
      <c r="W238" s="29"/>
      <c r="X238" s="29"/>
      <c r="Y238" s="29"/>
    </row>
    <row r="239" spans="6:25" x14ac:dyDescent="0.2">
      <c r="F239" s="29"/>
      <c r="W239" s="29"/>
      <c r="X239" s="29"/>
      <c r="Y239" s="29"/>
    </row>
    <row r="240" spans="6:25" x14ac:dyDescent="0.2">
      <c r="F240" s="29"/>
      <c r="W240" s="29"/>
      <c r="X240" s="29"/>
      <c r="Y240" s="29"/>
    </row>
    <row r="241" spans="6:25" x14ac:dyDescent="0.2">
      <c r="F241" s="29"/>
      <c r="W241" s="29"/>
      <c r="X241" s="29"/>
      <c r="Y241" s="29"/>
    </row>
    <row r="242" spans="6:25" x14ac:dyDescent="0.2">
      <c r="F242" s="29"/>
      <c r="W242" s="29"/>
      <c r="X242" s="29"/>
      <c r="Y242" s="29"/>
    </row>
    <row r="243" spans="6:25" x14ac:dyDescent="0.2">
      <c r="F243" s="29"/>
      <c r="W243" s="29"/>
      <c r="X243" s="29"/>
      <c r="Y243" s="29"/>
    </row>
    <row r="244" spans="6:25" x14ac:dyDescent="0.2">
      <c r="F244" s="29"/>
      <c r="W244" s="29"/>
      <c r="X244" s="29"/>
      <c r="Y244" s="29"/>
    </row>
    <row r="245" spans="6:25" x14ac:dyDescent="0.2">
      <c r="F245" s="29"/>
      <c r="W245" s="29"/>
      <c r="X245" s="29"/>
      <c r="Y245" s="29"/>
    </row>
    <row r="246" spans="6:25" x14ac:dyDescent="0.2">
      <c r="F246" s="29"/>
      <c r="W246" s="29"/>
      <c r="X246" s="29"/>
      <c r="Y246" s="29"/>
    </row>
    <row r="247" spans="6:25" x14ac:dyDescent="0.2">
      <c r="F247" s="29"/>
      <c r="W247" s="29"/>
      <c r="X247" s="29"/>
      <c r="Y247" s="29"/>
    </row>
    <row r="248" spans="6:25" x14ac:dyDescent="0.2">
      <c r="F248" s="29"/>
      <c r="W248" s="29"/>
      <c r="X248" s="29"/>
      <c r="Y248" s="29"/>
    </row>
    <row r="249" spans="6:25" x14ac:dyDescent="0.2">
      <c r="F249" s="29"/>
      <c r="W249" s="29"/>
      <c r="X249" s="29"/>
      <c r="Y249" s="29"/>
    </row>
    <row r="250" spans="6:25" x14ac:dyDescent="0.2">
      <c r="F250" s="29"/>
      <c r="W250" s="29"/>
      <c r="X250" s="29"/>
      <c r="Y250" s="29"/>
    </row>
    <row r="251" spans="6:25" x14ac:dyDescent="0.2">
      <c r="F251" s="29"/>
      <c r="W251" s="29"/>
      <c r="X251" s="29"/>
      <c r="Y251" s="29"/>
    </row>
    <row r="252" spans="6:25" x14ac:dyDescent="0.2">
      <c r="F252" s="29"/>
      <c r="W252" s="29"/>
      <c r="X252" s="29"/>
      <c r="Y252" s="29"/>
    </row>
    <row r="253" spans="6:25" x14ac:dyDescent="0.2">
      <c r="F253" s="29"/>
      <c r="W253" s="29"/>
      <c r="X253" s="29"/>
      <c r="Y253" s="29"/>
    </row>
    <row r="254" spans="6:25" x14ac:dyDescent="0.2">
      <c r="F254" s="29"/>
      <c r="W254" s="29"/>
      <c r="X254" s="29"/>
      <c r="Y254" s="29"/>
    </row>
    <row r="255" spans="6:25" x14ac:dyDescent="0.2">
      <c r="F255" s="29"/>
      <c r="W255" s="29"/>
      <c r="X255" s="29"/>
      <c r="Y255" s="29"/>
    </row>
    <row r="256" spans="6:25" x14ac:dyDescent="0.2">
      <c r="F256" s="29"/>
      <c r="W256" s="29"/>
      <c r="X256" s="29"/>
      <c r="Y256" s="29"/>
    </row>
    <row r="257" spans="6:25" x14ac:dyDescent="0.2">
      <c r="F257" s="29"/>
      <c r="W257" s="29"/>
      <c r="X257" s="29"/>
      <c r="Y257" s="29"/>
    </row>
    <row r="258" spans="6:25" x14ac:dyDescent="0.2">
      <c r="F258" s="29"/>
      <c r="W258" s="29"/>
      <c r="X258" s="29"/>
      <c r="Y258" s="29"/>
    </row>
    <row r="259" spans="6:25" x14ac:dyDescent="0.2">
      <c r="F259" s="29"/>
      <c r="W259" s="29"/>
      <c r="X259" s="29"/>
      <c r="Y259" s="29"/>
    </row>
    <row r="260" spans="6:25" x14ac:dyDescent="0.2">
      <c r="F260" s="29"/>
      <c r="W260" s="29"/>
      <c r="X260" s="29"/>
      <c r="Y260" s="29"/>
    </row>
    <row r="261" spans="6:25" x14ac:dyDescent="0.2">
      <c r="F261" s="29"/>
      <c r="W261" s="29"/>
      <c r="X261" s="29"/>
      <c r="Y261" s="29"/>
    </row>
    <row r="262" spans="6:25" x14ac:dyDescent="0.2">
      <c r="F262" s="29"/>
      <c r="W262" s="29"/>
      <c r="X262" s="29"/>
      <c r="Y262" s="29"/>
    </row>
    <row r="263" spans="6:25" x14ac:dyDescent="0.2">
      <c r="F263" s="29"/>
      <c r="W263" s="29"/>
      <c r="X263" s="29"/>
      <c r="Y263" s="29"/>
    </row>
    <row r="264" spans="6:25" x14ac:dyDescent="0.2">
      <c r="F264" s="29"/>
      <c r="W264" s="29"/>
      <c r="X264" s="29"/>
      <c r="Y264" s="29"/>
    </row>
    <row r="265" spans="6:25" x14ac:dyDescent="0.2">
      <c r="F265" s="29"/>
      <c r="W265" s="29"/>
      <c r="X265" s="29"/>
      <c r="Y265" s="29"/>
    </row>
    <row r="266" spans="6:25" x14ac:dyDescent="0.2">
      <c r="F266" s="29"/>
      <c r="W266" s="29"/>
      <c r="X266" s="29"/>
      <c r="Y266" s="29"/>
    </row>
    <row r="267" spans="6:25" x14ac:dyDescent="0.2">
      <c r="F267" s="29"/>
      <c r="W267" s="29"/>
      <c r="X267" s="29"/>
      <c r="Y267" s="29"/>
    </row>
    <row r="268" spans="6:25" x14ac:dyDescent="0.2">
      <c r="F268" s="29"/>
      <c r="W268" s="29"/>
      <c r="X268" s="29"/>
      <c r="Y268" s="29"/>
    </row>
    <row r="269" spans="6:25" x14ac:dyDescent="0.2">
      <c r="F269" s="29"/>
      <c r="W269" s="29"/>
      <c r="X269" s="29"/>
      <c r="Y269" s="29"/>
    </row>
    <row r="270" spans="6:25" x14ac:dyDescent="0.2">
      <c r="F270" s="29"/>
      <c r="W270" s="29"/>
      <c r="X270" s="29"/>
      <c r="Y270" s="29"/>
    </row>
    <row r="271" spans="6:25" x14ac:dyDescent="0.2">
      <c r="F271" s="29"/>
      <c r="W271" s="29"/>
      <c r="X271" s="29"/>
      <c r="Y271" s="29"/>
    </row>
    <row r="272" spans="6:25" x14ac:dyDescent="0.2">
      <c r="F272" s="29"/>
      <c r="W272" s="29"/>
      <c r="X272" s="29"/>
      <c r="Y272" s="29"/>
    </row>
    <row r="273" spans="6:25" x14ac:dyDescent="0.2">
      <c r="F273" s="29"/>
      <c r="W273" s="29"/>
      <c r="X273" s="29"/>
      <c r="Y273" s="29"/>
    </row>
    <row r="274" spans="6:25" x14ac:dyDescent="0.2">
      <c r="F274" s="29"/>
      <c r="W274" s="29"/>
      <c r="X274" s="29"/>
      <c r="Y274" s="29"/>
    </row>
    <row r="275" spans="6:25" x14ac:dyDescent="0.2">
      <c r="F275" s="29"/>
      <c r="W275" s="29"/>
      <c r="X275" s="29"/>
      <c r="Y275" s="29"/>
    </row>
    <row r="276" spans="6:25" x14ac:dyDescent="0.2">
      <c r="F276" s="29"/>
      <c r="W276" s="29"/>
      <c r="X276" s="29"/>
      <c r="Y276" s="29"/>
    </row>
    <row r="277" spans="6:25" x14ac:dyDescent="0.2">
      <c r="F277" s="29"/>
      <c r="W277" s="29"/>
      <c r="X277" s="29"/>
      <c r="Y277" s="29"/>
    </row>
    <row r="278" spans="6:25" x14ac:dyDescent="0.2">
      <c r="F278" s="29"/>
      <c r="W278" s="29"/>
      <c r="X278" s="29"/>
      <c r="Y278" s="29"/>
    </row>
    <row r="279" spans="6:25" x14ac:dyDescent="0.2">
      <c r="F279" s="29"/>
      <c r="W279" s="29"/>
      <c r="X279" s="29"/>
      <c r="Y279" s="29"/>
    </row>
    <row r="280" spans="6:25" x14ac:dyDescent="0.2">
      <c r="F280" s="29"/>
      <c r="W280" s="29"/>
      <c r="X280" s="29"/>
      <c r="Y280" s="29"/>
    </row>
    <row r="281" spans="6:25" x14ac:dyDescent="0.2">
      <c r="F281" s="29"/>
      <c r="W281" s="29"/>
      <c r="X281" s="29"/>
      <c r="Y281" s="29"/>
    </row>
    <row r="282" spans="6:25" x14ac:dyDescent="0.2">
      <c r="F282" s="29"/>
      <c r="W282" s="29"/>
      <c r="X282" s="29"/>
      <c r="Y282" s="29"/>
    </row>
    <row r="283" spans="6:25" x14ac:dyDescent="0.2">
      <c r="F283" s="29"/>
      <c r="W283" s="29"/>
      <c r="X283" s="29"/>
      <c r="Y283" s="29"/>
    </row>
    <row r="284" spans="6:25" x14ac:dyDescent="0.2">
      <c r="F284" s="29"/>
      <c r="W284" s="29"/>
      <c r="X284" s="29"/>
      <c r="Y284" s="29"/>
    </row>
    <row r="285" spans="6:25" x14ac:dyDescent="0.2">
      <c r="F285" s="29"/>
      <c r="W285" s="29"/>
      <c r="X285" s="29"/>
      <c r="Y285" s="29"/>
    </row>
    <row r="286" spans="6:25" x14ac:dyDescent="0.2">
      <c r="F286" s="29"/>
      <c r="W286" s="29"/>
      <c r="X286" s="29"/>
      <c r="Y286" s="29"/>
    </row>
    <row r="287" spans="6:25" x14ac:dyDescent="0.2">
      <c r="F287" s="29"/>
      <c r="W287" s="29"/>
      <c r="X287" s="29"/>
      <c r="Y287" s="29"/>
    </row>
    <row r="288" spans="6:25" x14ac:dyDescent="0.2">
      <c r="F288" s="29"/>
      <c r="W288" s="29"/>
      <c r="X288" s="29"/>
      <c r="Y288" s="29"/>
    </row>
    <row r="289" spans="6:25" x14ac:dyDescent="0.2">
      <c r="F289" s="29"/>
      <c r="W289" s="29"/>
      <c r="X289" s="29"/>
      <c r="Y289" s="29"/>
    </row>
    <row r="290" spans="6:25" x14ac:dyDescent="0.2">
      <c r="F290" s="29"/>
      <c r="W290" s="29"/>
      <c r="X290" s="29"/>
      <c r="Y290" s="29"/>
    </row>
    <row r="291" spans="6:25" x14ac:dyDescent="0.2">
      <c r="F291" s="29"/>
      <c r="W291" s="29"/>
      <c r="X291" s="29"/>
      <c r="Y291" s="29"/>
    </row>
    <row r="292" spans="6:25" x14ac:dyDescent="0.2">
      <c r="F292" s="29"/>
      <c r="W292" s="29"/>
      <c r="X292" s="29"/>
      <c r="Y292" s="29"/>
    </row>
    <row r="293" spans="6:25" x14ac:dyDescent="0.2">
      <c r="F293" s="29"/>
      <c r="W293" s="29"/>
      <c r="X293" s="29"/>
      <c r="Y293" s="29"/>
    </row>
    <row r="294" spans="6:25" x14ac:dyDescent="0.2">
      <c r="F294" s="29"/>
      <c r="W294" s="29"/>
      <c r="X294" s="29"/>
      <c r="Y294" s="29"/>
    </row>
    <row r="295" spans="6:25" x14ac:dyDescent="0.2">
      <c r="F295" s="29"/>
      <c r="W295" s="29"/>
      <c r="X295" s="29"/>
      <c r="Y295" s="29"/>
    </row>
    <row r="296" spans="6:25" x14ac:dyDescent="0.2">
      <c r="F296" s="29"/>
      <c r="W296" s="29"/>
      <c r="X296" s="29"/>
      <c r="Y296" s="29"/>
    </row>
    <row r="297" spans="6:25" x14ac:dyDescent="0.2">
      <c r="F297" s="29"/>
      <c r="W297" s="29"/>
      <c r="X297" s="29"/>
      <c r="Y297" s="29"/>
    </row>
    <row r="298" spans="6:25" x14ac:dyDescent="0.2">
      <c r="F298" s="29"/>
      <c r="W298" s="29"/>
      <c r="X298" s="29"/>
      <c r="Y298" s="29"/>
    </row>
    <row r="299" spans="6:25" x14ac:dyDescent="0.2">
      <c r="F299" s="29"/>
      <c r="W299" s="29"/>
      <c r="X299" s="29"/>
      <c r="Y299" s="29"/>
    </row>
    <row r="300" spans="6:25" x14ac:dyDescent="0.2">
      <c r="F300" s="29"/>
      <c r="W300" s="29"/>
      <c r="X300" s="29"/>
      <c r="Y300" s="29"/>
    </row>
    <row r="301" spans="6:25" x14ac:dyDescent="0.2">
      <c r="F301" s="29"/>
      <c r="W301" s="29"/>
      <c r="X301" s="29"/>
      <c r="Y301" s="29"/>
    </row>
    <row r="302" spans="6:25" x14ac:dyDescent="0.2">
      <c r="F302" s="29"/>
      <c r="W302" s="29"/>
      <c r="X302" s="29"/>
      <c r="Y302" s="29"/>
    </row>
    <row r="303" spans="6:25" x14ac:dyDescent="0.2">
      <c r="F303" s="29"/>
      <c r="W303" s="29"/>
      <c r="X303" s="29"/>
      <c r="Y303" s="29"/>
    </row>
    <row r="304" spans="6:25" x14ac:dyDescent="0.2">
      <c r="F304" s="29"/>
      <c r="W304" s="29"/>
      <c r="X304" s="29"/>
      <c r="Y304" s="29"/>
    </row>
    <row r="305" spans="6:25" x14ac:dyDescent="0.2">
      <c r="F305" s="29"/>
      <c r="W305" s="29"/>
      <c r="X305" s="29"/>
      <c r="Y305" s="29"/>
    </row>
    <row r="306" spans="6:25" x14ac:dyDescent="0.2">
      <c r="F306" s="29"/>
      <c r="W306" s="29"/>
      <c r="X306" s="29"/>
      <c r="Y306" s="29"/>
    </row>
    <row r="307" spans="6:25" x14ac:dyDescent="0.2">
      <c r="F307" s="29"/>
      <c r="W307" s="29"/>
      <c r="X307" s="29"/>
      <c r="Y307" s="29"/>
    </row>
    <row r="308" spans="6:25" x14ac:dyDescent="0.2">
      <c r="F308" s="29"/>
    </row>
    <row r="309" spans="6:25" x14ac:dyDescent="0.2">
      <c r="F309" s="29"/>
    </row>
    <row r="310" spans="6:25" x14ac:dyDescent="0.2">
      <c r="F310" s="29"/>
    </row>
    <row r="311" spans="6:25" x14ac:dyDescent="0.2">
      <c r="F311" s="29"/>
    </row>
  </sheetData>
  <mergeCells count="1">
    <mergeCell ref="U4:X4"/>
  </mergeCells>
  <pageMargins left="0.7" right="0.7" top="0.75" bottom="0.75" header="0.3" footer="0.3"/>
  <pageSetup scale="7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ECAF-AFC9-485C-B31B-92EF0B941463}">
  <dimension ref="A1:O61"/>
  <sheetViews>
    <sheetView topLeftCell="A21" workbookViewId="0">
      <selection activeCell="A40" sqref="A40"/>
    </sheetView>
  </sheetViews>
  <sheetFormatPr defaultRowHeight="12.75" x14ac:dyDescent="0.2"/>
  <cols>
    <col min="1" max="1" width="33.5703125" style="1" bestFit="1" customWidth="1"/>
    <col min="2" max="2" width="9.28515625" style="1" bestFit="1" customWidth="1"/>
    <col min="3" max="13" width="7.7109375" style="1" bestFit="1" customWidth="1"/>
    <col min="14" max="14" width="8.7109375" style="1" bestFit="1" customWidth="1"/>
    <col min="15" max="18" width="10" style="1" bestFit="1" customWidth="1"/>
    <col min="19" max="19" width="10.140625" style="1" bestFit="1" customWidth="1"/>
    <col min="20" max="20" width="11.7109375" style="1" bestFit="1" customWidth="1"/>
    <col min="21" max="16384" width="9.140625" style="1"/>
  </cols>
  <sheetData>
    <row r="1" spans="1:15" ht="15.75" x14ac:dyDescent="0.3">
      <c r="A1" s="21" t="s">
        <v>0</v>
      </c>
      <c r="G1" s="20" t="s">
        <v>1</v>
      </c>
    </row>
    <row r="2" spans="1:15" ht="15" x14ac:dyDescent="0.3">
      <c r="A2" s="19" t="s">
        <v>185</v>
      </c>
      <c r="G2" s="18" t="s">
        <v>184</v>
      </c>
    </row>
    <row r="3" spans="1:15" ht="15" x14ac:dyDescent="0.3">
      <c r="A3" s="17">
        <v>44742</v>
      </c>
    </row>
    <row r="5" spans="1:15" x14ac:dyDescent="0.2">
      <c r="B5" s="16">
        <v>44408</v>
      </c>
      <c r="C5" s="16">
        <v>44439</v>
      </c>
      <c r="D5" s="16">
        <v>44469</v>
      </c>
      <c r="E5" s="16">
        <v>44500</v>
      </c>
      <c r="F5" s="16">
        <v>44530</v>
      </c>
      <c r="G5" s="16">
        <v>44561</v>
      </c>
      <c r="H5" s="16">
        <v>44592</v>
      </c>
      <c r="I5" s="16">
        <v>44620</v>
      </c>
      <c r="J5" s="16">
        <v>44651</v>
      </c>
      <c r="K5" s="16">
        <v>44681</v>
      </c>
      <c r="L5" s="16">
        <v>44712</v>
      </c>
      <c r="M5" s="16">
        <v>44742</v>
      </c>
      <c r="N5" s="15" t="s">
        <v>163</v>
      </c>
    </row>
    <row r="6" spans="1:15" x14ac:dyDescent="0.2">
      <c r="A6" s="13" t="s">
        <v>183</v>
      </c>
      <c r="N6" s="2"/>
    </row>
    <row r="7" spans="1:15" x14ac:dyDescent="0.2">
      <c r="A7" s="4" t="s">
        <v>181</v>
      </c>
      <c r="B7" s="3">
        <v>77816.87</v>
      </c>
      <c r="C7" s="3">
        <v>80964.98</v>
      </c>
      <c r="D7" s="3">
        <v>82905.98</v>
      </c>
      <c r="E7" s="3">
        <v>84807.56</v>
      </c>
      <c r="F7" s="3">
        <v>85463.13</v>
      </c>
      <c r="G7" s="3">
        <v>82896.899999999994</v>
      </c>
      <c r="H7" s="3">
        <v>69510.45</v>
      </c>
      <c r="I7" s="3">
        <v>60734.94</v>
      </c>
      <c r="J7" s="3">
        <v>81440.36</v>
      </c>
      <c r="K7" s="3">
        <v>86012.39</v>
      </c>
      <c r="L7" s="3">
        <v>84183.46</v>
      </c>
      <c r="M7" s="3">
        <v>90498.68</v>
      </c>
      <c r="N7" s="3">
        <f>SUM(B7:M7)</f>
        <v>967235.69999999972</v>
      </c>
    </row>
    <row r="8" spans="1:15" x14ac:dyDescent="0.2">
      <c r="A8" s="4" t="s">
        <v>180</v>
      </c>
      <c r="B8" s="14">
        <v>17950.5</v>
      </c>
      <c r="C8" s="14">
        <v>18389.25</v>
      </c>
      <c r="D8" s="14">
        <v>17987.25</v>
      </c>
      <c r="E8" s="14">
        <v>24949.43</v>
      </c>
      <c r="F8" s="14">
        <v>21657.75</v>
      </c>
      <c r="G8" s="14">
        <v>21654</v>
      </c>
      <c r="H8" s="14">
        <v>13673.25</v>
      </c>
      <c r="I8" s="14">
        <v>11924.25</v>
      </c>
      <c r="J8" s="14">
        <v>15483</v>
      </c>
      <c r="K8" s="14">
        <v>26760.75</v>
      </c>
      <c r="L8" s="14">
        <v>21119.25</v>
      </c>
      <c r="M8" s="14">
        <v>23090.25</v>
      </c>
      <c r="N8" s="3">
        <f>SUM(B8:M8)</f>
        <v>234638.93</v>
      </c>
    </row>
    <row r="9" spans="1:15" x14ac:dyDescent="0.2">
      <c r="A9" s="4" t="s">
        <v>172</v>
      </c>
      <c r="B9" s="3">
        <f t="shared" ref="B9:M9" si="0">+B7-B8</f>
        <v>59866.369999999995</v>
      </c>
      <c r="C9" s="3">
        <f t="shared" si="0"/>
        <v>62575.729999999996</v>
      </c>
      <c r="D9" s="3">
        <f t="shared" si="0"/>
        <v>64918.729999999996</v>
      </c>
      <c r="E9" s="3">
        <f t="shared" si="0"/>
        <v>59858.13</v>
      </c>
      <c r="F9" s="3">
        <f t="shared" si="0"/>
        <v>63805.380000000005</v>
      </c>
      <c r="G9" s="3">
        <f t="shared" si="0"/>
        <v>61242.899999999994</v>
      </c>
      <c r="H9" s="3">
        <f t="shared" si="0"/>
        <v>55837.2</v>
      </c>
      <c r="I9" s="3">
        <f t="shared" si="0"/>
        <v>48810.69</v>
      </c>
      <c r="J9" s="3">
        <f t="shared" si="0"/>
        <v>65957.36</v>
      </c>
      <c r="K9" s="3">
        <f t="shared" si="0"/>
        <v>59251.64</v>
      </c>
      <c r="L9" s="3">
        <f t="shared" si="0"/>
        <v>63064.210000000006</v>
      </c>
      <c r="M9" s="3">
        <f t="shared" si="0"/>
        <v>67408.429999999993</v>
      </c>
      <c r="N9" s="3">
        <f>SUM(B9:M9)</f>
        <v>732596.77</v>
      </c>
    </row>
    <row r="10" spans="1:15" x14ac:dyDescent="0.2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">
      <c r="A11" s="4" t="s">
        <v>179</v>
      </c>
      <c r="B11" s="8">
        <v>75</v>
      </c>
      <c r="C11" s="8">
        <v>75</v>
      </c>
      <c r="D11" s="8">
        <v>75</v>
      </c>
      <c r="E11" s="8">
        <v>75</v>
      </c>
      <c r="F11" s="8">
        <v>75</v>
      </c>
      <c r="G11" s="8">
        <v>75</v>
      </c>
      <c r="H11" s="8">
        <v>75</v>
      </c>
      <c r="I11" s="8">
        <v>75</v>
      </c>
      <c r="J11" s="8">
        <v>75</v>
      </c>
      <c r="K11" s="8">
        <v>75</v>
      </c>
      <c r="L11" s="8">
        <v>75</v>
      </c>
      <c r="M11" s="8">
        <v>75</v>
      </c>
      <c r="N11" s="3"/>
    </row>
    <row r="12" spans="1:15" x14ac:dyDescent="0.2">
      <c r="A12" s="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3"/>
    </row>
    <row r="13" spans="1:15" x14ac:dyDescent="0.2">
      <c r="A13" s="4" t="s">
        <v>178</v>
      </c>
      <c r="B13" s="3">
        <f t="shared" ref="B13:M13" si="1">+B8/B11</f>
        <v>239.34</v>
      </c>
      <c r="C13" s="3">
        <f t="shared" si="1"/>
        <v>245.19</v>
      </c>
      <c r="D13" s="3">
        <f t="shared" si="1"/>
        <v>239.83</v>
      </c>
      <c r="E13" s="3">
        <f t="shared" si="1"/>
        <v>332.65906666666666</v>
      </c>
      <c r="F13" s="3">
        <f t="shared" si="1"/>
        <v>288.77</v>
      </c>
      <c r="G13" s="3">
        <f t="shared" si="1"/>
        <v>288.72000000000003</v>
      </c>
      <c r="H13" s="3">
        <f t="shared" si="1"/>
        <v>182.31</v>
      </c>
      <c r="I13" s="3">
        <f t="shared" si="1"/>
        <v>158.99</v>
      </c>
      <c r="J13" s="3">
        <f t="shared" si="1"/>
        <v>206.44</v>
      </c>
      <c r="K13" s="3">
        <f t="shared" si="1"/>
        <v>356.81</v>
      </c>
      <c r="L13" s="3">
        <f t="shared" si="1"/>
        <v>281.58999999999997</v>
      </c>
      <c r="M13" s="3">
        <f t="shared" si="1"/>
        <v>307.87</v>
      </c>
      <c r="N13" s="3">
        <f>SUM(B13:M13)</f>
        <v>3128.5190666666667</v>
      </c>
      <c r="O13" s="2"/>
    </row>
    <row r="14" spans="1:15" x14ac:dyDescent="0.2">
      <c r="A14" s="4" t="s">
        <v>173</v>
      </c>
      <c r="B14" s="3">
        <f t="shared" ref="B14:M14" si="2">+B9/B11</f>
        <v>798.21826666666664</v>
      </c>
      <c r="C14" s="3">
        <f t="shared" si="2"/>
        <v>834.34306666666657</v>
      </c>
      <c r="D14" s="3">
        <f t="shared" si="2"/>
        <v>865.58306666666658</v>
      </c>
      <c r="E14" s="3">
        <f t="shared" si="2"/>
        <v>798.10839999999996</v>
      </c>
      <c r="F14" s="3">
        <f t="shared" si="2"/>
        <v>850.73840000000007</v>
      </c>
      <c r="G14" s="3">
        <f t="shared" si="2"/>
        <v>816.57199999999989</v>
      </c>
      <c r="H14" s="3">
        <f t="shared" si="2"/>
        <v>744.49599999999998</v>
      </c>
      <c r="I14" s="3">
        <f t="shared" si="2"/>
        <v>650.80920000000003</v>
      </c>
      <c r="J14" s="3">
        <f t="shared" si="2"/>
        <v>879.43146666666667</v>
      </c>
      <c r="K14" s="3">
        <f t="shared" si="2"/>
        <v>790.02186666666671</v>
      </c>
      <c r="L14" s="3">
        <f t="shared" si="2"/>
        <v>840.85613333333345</v>
      </c>
      <c r="M14" s="3">
        <f t="shared" si="2"/>
        <v>898.77906666666661</v>
      </c>
      <c r="N14" s="3">
        <f>SUM(B14:M14)</f>
        <v>9767.9569333333329</v>
      </c>
      <c r="O14" s="2"/>
    </row>
    <row r="15" spans="1:15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</row>
    <row r="16" spans="1:15" x14ac:dyDescent="0.2">
      <c r="A16" s="4" t="s">
        <v>177</v>
      </c>
      <c r="B16" s="8">
        <v>75</v>
      </c>
      <c r="C16" s="8">
        <v>75</v>
      </c>
      <c r="D16" s="8">
        <v>75</v>
      </c>
      <c r="E16" s="8">
        <v>75</v>
      </c>
      <c r="F16" s="8">
        <v>75</v>
      </c>
      <c r="G16" s="8">
        <v>75</v>
      </c>
      <c r="H16" s="8">
        <v>75</v>
      </c>
      <c r="I16" s="8">
        <v>75</v>
      </c>
      <c r="J16" s="8">
        <v>75</v>
      </c>
      <c r="K16" s="8">
        <v>75</v>
      </c>
      <c r="L16" s="8">
        <v>75</v>
      </c>
      <c r="M16" s="8">
        <v>75</v>
      </c>
      <c r="N16" s="3"/>
      <c r="O16" s="2"/>
    </row>
    <row r="17" spans="1:15" x14ac:dyDescent="0.2">
      <c r="A17" s="4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3"/>
      <c r="O17" s="2"/>
    </row>
    <row r="18" spans="1:15" x14ac:dyDescent="0.2">
      <c r="A18" s="4" t="s">
        <v>176</v>
      </c>
      <c r="B18" s="8">
        <f t="shared" ref="B18:M18" si="3">+(B16-B11)*B13</f>
        <v>0</v>
      </c>
      <c r="C18" s="8">
        <f t="shared" si="3"/>
        <v>0</v>
      </c>
      <c r="D18" s="8">
        <f t="shared" si="3"/>
        <v>0</v>
      </c>
      <c r="E18" s="8">
        <f t="shared" si="3"/>
        <v>0</v>
      </c>
      <c r="F18" s="8">
        <f t="shared" si="3"/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0</v>
      </c>
      <c r="L18" s="8">
        <f t="shared" si="3"/>
        <v>0</v>
      </c>
      <c r="M18" s="8">
        <f t="shared" si="3"/>
        <v>0</v>
      </c>
      <c r="N18" s="3">
        <f>SUM(B18:M18)</f>
        <v>0</v>
      </c>
      <c r="O18" s="2"/>
    </row>
    <row r="19" spans="1:15" x14ac:dyDescent="0.2">
      <c r="A19" s="4" t="s">
        <v>175</v>
      </c>
      <c r="B19" s="3">
        <f t="shared" ref="B19:M19" si="4">+(B16-B11)*B14</f>
        <v>0</v>
      </c>
      <c r="C19" s="3">
        <f t="shared" si="4"/>
        <v>0</v>
      </c>
      <c r="D19" s="3">
        <f t="shared" si="4"/>
        <v>0</v>
      </c>
      <c r="E19" s="3">
        <f t="shared" si="4"/>
        <v>0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0</v>
      </c>
      <c r="J19" s="3">
        <f t="shared" si="4"/>
        <v>0</v>
      </c>
      <c r="K19" s="3">
        <f t="shared" si="4"/>
        <v>0</v>
      </c>
      <c r="L19" s="3">
        <f t="shared" si="4"/>
        <v>0</v>
      </c>
      <c r="M19" s="3">
        <f t="shared" si="4"/>
        <v>0</v>
      </c>
      <c r="N19" s="3">
        <f>SUM(B19:M19)</f>
        <v>0</v>
      </c>
      <c r="O19" s="2"/>
    </row>
    <row r="20" spans="1:15" x14ac:dyDescent="0.2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N21" s="2"/>
    </row>
    <row r="22" spans="1:15" x14ac:dyDescent="0.2">
      <c r="A22" s="13" t="s">
        <v>182</v>
      </c>
      <c r="N22" s="2"/>
    </row>
    <row r="23" spans="1:15" x14ac:dyDescent="0.2">
      <c r="A23" s="12"/>
      <c r="N23" s="2"/>
    </row>
    <row r="24" spans="1:15" x14ac:dyDescent="0.2">
      <c r="A24" s="4" t="s">
        <v>181</v>
      </c>
      <c r="B24" s="11">
        <v>17910</v>
      </c>
      <c r="C24" s="11">
        <v>20785.8</v>
      </c>
      <c r="D24" s="11">
        <v>21905</v>
      </c>
      <c r="E24" s="11">
        <v>17823.3</v>
      </c>
      <c r="F24" s="11">
        <v>26669.72</v>
      </c>
      <c r="G24" s="11">
        <v>19490.68</v>
      </c>
      <c r="H24" s="11">
        <v>18361.36</v>
      </c>
      <c r="I24" s="11">
        <v>16343.6</v>
      </c>
      <c r="J24" s="11">
        <v>20856.72</v>
      </c>
      <c r="K24" s="11">
        <v>21183.68</v>
      </c>
      <c r="L24" s="11">
        <v>22250.400000000001</v>
      </c>
      <c r="M24" s="11">
        <v>22148.959999999999</v>
      </c>
      <c r="N24" s="3">
        <f>SUM(B24:M24)</f>
        <v>245729.21999999997</v>
      </c>
    </row>
    <row r="25" spans="1:15" x14ac:dyDescent="0.2">
      <c r="A25" s="4" t="s">
        <v>180</v>
      </c>
      <c r="B25" s="10">
        <v>1138.5</v>
      </c>
      <c r="C25" s="10">
        <v>4668.3999999999996</v>
      </c>
      <c r="D25" s="10">
        <v>2600.4</v>
      </c>
      <c r="E25" s="10">
        <v>1097.8000000000002</v>
      </c>
      <c r="F25" s="10">
        <v>5956.5</v>
      </c>
      <c r="G25" s="10">
        <v>1017.5000000000001</v>
      </c>
      <c r="H25" s="10">
        <v>1282.4000000000001</v>
      </c>
      <c r="I25" s="10">
        <v>741.43999999999994</v>
      </c>
      <c r="J25" s="10">
        <v>944.16000000000008</v>
      </c>
      <c r="K25" s="10">
        <v>4301.920000000001</v>
      </c>
      <c r="L25" s="10">
        <v>2793.28</v>
      </c>
      <c r="M25" s="10">
        <v>1289.1199999999999</v>
      </c>
      <c r="N25" s="3">
        <f>SUM(B25:M25)</f>
        <v>27831.42</v>
      </c>
    </row>
    <row r="26" spans="1:15" x14ac:dyDescent="0.2">
      <c r="A26" s="4" t="s">
        <v>172</v>
      </c>
      <c r="B26" s="3">
        <f t="shared" ref="B26:M26" si="5">+B24-B25</f>
        <v>16771.5</v>
      </c>
      <c r="C26" s="3">
        <f t="shared" si="5"/>
        <v>16117.4</v>
      </c>
      <c r="D26" s="3">
        <f t="shared" si="5"/>
        <v>19304.599999999999</v>
      </c>
      <c r="E26" s="3">
        <f t="shared" si="5"/>
        <v>16725.5</v>
      </c>
      <c r="F26" s="3">
        <f t="shared" si="5"/>
        <v>20713.22</v>
      </c>
      <c r="G26" s="3">
        <f t="shared" si="5"/>
        <v>18473.18</v>
      </c>
      <c r="H26" s="3">
        <f t="shared" si="5"/>
        <v>17078.96</v>
      </c>
      <c r="I26" s="3">
        <f t="shared" si="5"/>
        <v>15602.16</v>
      </c>
      <c r="J26" s="3">
        <f t="shared" si="5"/>
        <v>19912.560000000001</v>
      </c>
      <c r="K26" s="3">
        <f t="shared" si="5"/>
        <v>16881.759999999998</v>
      </c>
      <c r="L26" s="3">
        <f t="shared" si="5"/>
        <v>19457.120000000003</v>
      </c>
      <c r="M26" s="3">
        <f t="shared" si="5"/>
        <v>20859.84</v>
      </c>
      <c r="N26" s="3">
        <f>SUM(B26:M26)</f>
        <v>217897.8</v>
      </c>
    </row>
    <row r="27" spans="1:15" x14ac:dyDescent="0.2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"/>
    </row>
    <row r="28" spans="1:15" x14ac:dyDescent="0.2">
      <c r="A28" s="4" t="s">
        <v>179</v>
      </c>
      <c r="B28" s="8">
        <v>110</v>
      </c>
      <c r="C28" s="8">
        <v>110</v>
      </c>
      <c r="D28" s="8">
        <v>110</v>
      </c>
      <c r="E28" s="8">
        <v>110</v>
      </c>
      <c r="F28" s="8">
        <v>110</v>
      </c>
      <c r="G28" s="8">
        <v>110</v>
      </c>
      <c r="H28" s="8">
        <v>112</v>
      </c>
      <c r="I28" s="8">
        <v>112</v>
      </c>
      <c r="J28" s="8">
        <v>112</v>
      </c>
      <c r="K28" s="8">
        <v>112</v>
      </c>
      <c r="L28" s="8">
        <v>112</v>
      </c>
      <c r="M28" s="8">
        <v>112</v>
      </c>
      <c r="N28" s="3"/>
    </row>
    <row r="29" spans="1:15" x14ac:dyDescent="0.2">
      <c r="A29" s="4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3"/>
    </row>
    <row r="30" spans="1:15" x14ac:dyDescent="0.2">
      <c r="A30" s="4" t="s">
        <v>178</v>
      </c>
      <c r="B30" s="3">
        <f t="shared" ref="B30:M30" si="6">+B25/B28</f>
        <v>10.35</v>
      </c>
      <c r="C30" s="3">
        <f t="shared" si="6"/>
        <v>42.44</v>
      </c>
      <c r="D30" s="3">
        <f t="shared" si="6"/>
        <v>23.64</v>
      </c>
      <c r="E30" s="3">
        <f t="shared" si="6"/>
        <v>9.9800000000000022</v>
      </c>
      <c r="F30" s="3">
        <f t="shared" si="6"/>
        <v>54.15</v>
      </c>
      <c r="G30" s="3">
        <f t="shared" si="6"/>
        <v>9.2500000000000018</v>
      </c>
      <c r="H30" s="3">
        <f t="shared" si="6"/>
        <v>11.450000000000001</v>
      </c>
      <c r="I30" s="3">
        <f t="shared" si="6"/>
        <v>6.6199999999999992</v>
      </c>
      <c r="J30" s="3">
        <f t="shared" si="6"/>
        <v>8.4300000000000015</v>
      </c>
      <c r="K30" s="3">
        <f t="shared" si="6"/>
        <v>38.410000000000011</v>
      </c>
      <c r="L30" s="3">
        <f t="shared" si="6"/>
        <v>24.94</v>
      </c>
      <c r="M30" s="3">
        <f t="shared" si="6"/>
        <v>11.51</v>
      </c>
      <c r="N30" s="3">
        <f>SUM(B30:M30)</f>
        <v>251.17000000000002</v>
      </c>
    </row>
    <row r="31" spans="1:15" x14ac:dyDescent="0.2">
      <c r="A31" s="4" t="s">
        <v>173</v>
      </c>
      <c r="B31" s="3">
        <f t="shared" ref="B31:M31" si="7">+B26/B28</f>
        <v>152.46818181818182</v>
      </c>
      <c r="C31" s="3">
        <f t="shared" si="7"/>
        <v>146.52181818181819</v>
      </c>
      <c r="D31" s="3">
        <f t="shared" si="7"/>
        <v>175.49636363636361</v>
      </c>
      <c r="E31" s="3">
        <f t="shared" si="7"/>
        <v>152.05000000000001</v>
      </c>
      <c r="F31" s="3">
        <f t="shared" si="7"/>
        <v>188.30200000000002</v>
      </c>
      <c r="G31" s="3">
        <f t="shared" si="7"/>
        <v>167.93800000000002</v>
      </c>
      <c r="H31" s="3">
        <f t="shared" si="7"/>
        <v>152.49071428571429</v>
      </c>
      <c r="I31" s="3">
        <f t="shared" si="7"/>
        <v>139.30500000000001</v>
      </c>
      <c r="J31" s="3">
        <f t="shared" si="7"/>
        <v>177.7907142857143</v>
      </c>
      <c r="K31" s="3">
        <f t="shared" si="7"/>
        <v>150.72999999999999</v>
      </c>
      <c r="L31" s="3">
        <f t="shared" si="7"/>
        <v>173.72428571428574</v>
      </c>
      <c r="M31" s="3">
        <f t="shared" si="7"/>
        <v>186.24857142857144</v>
      </c>
      <c r="N31" s="3">
        <f>SUM(B31:M31)</f>
        <v>1963.0656493506497</v>
      </c>
    </row>
    <row r="32" spans="1:15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4" t="s">
        <v>177</v>
      </c>
      <c r="B33" s="8">
        <v>112</v>
      </c>
      <c r="C33" s="8">
        <v>112</v>
      </c>
      <c r="D33" s="8">
        <v>112</v>
      </c>
      <c r="E33" s="8">
        <v>112</v>
      </c>
      <c r="F33" s="8">
        <v>112</v>
      </c>
      <c r="G33" s="8">
        <v>112</v>
      </c>
      <c r="H33" s="8">
        <v>112</v>
      </c>
      <c r="I33" s="8">
        <v>112</v>
      </c>
      <c r="J33" s="8">
        <v>112</v>
      </c>
      <c r="K33" s="8">
        <v>112</v>
      </c>
      <c r="L33" s="8">
        <v>112</v>
      </c>
      <c r="M33" s="8">
        <v>112</v>
      </c>
      <c r="N33" s="3"/>
    </row>
    <row r="34" spans="1:14" x14ac:dyDescent="0.2">
      <c r="A34" s="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"/>
    </row>
    <row r="35" spans="1:14" x14ac:dyDescent="0.2">
      <c r="A35" s="4" t="s">
        <v>176</v>
      </c>
      <c r="B35" s="3">
        <f t="shared" ref="B35:M35" si="8">+(B33-B28)*B30</f>
        <v>20.7</v>
      </c>
      <c r="C35" s="3">
        <f t="shared" si="8"/>
        <v>84.88</v>
      </c>
      <c r="D35" s="3">
        <f t="shared" si="8"/>
        <v>47.28</v>
      </c>
      <c r="E35" s="3">
        <f t="shared" si="8"/>
        <v>19.960000000000004</v>
      </c>
      <c r="F35" s="3">
        <f t="shared" si="8"/>
        <v>108.3</v>
      </c>
      <c r="G35" s="3">
        <f t="shared" si="8"/>
        <v>18.500000000000004</v>
      </c>
      <c r="H35" s="3">
        <f t="shared" si="8"/>
        <v>0</v>
      </c>
      <c r="I35" s="3">
        <f t="shared" si="8"/>
        <v>0</v>
      </c>
      <c r="J35" s="8">
        <f t="shared" si="8"/>
        <v>0</v>
      </c>
      <c r="K35" s="8">
        <f t="shared" si="8"/>
        <v>0</v>
      </c>
      <c r="L35" s="8">
        <f t="shared" si="8"/>
        <v>0</v>
      </c>
      <c r="M35" s="8">
        <f t="shared" si="8"/>
        <v>0</v>
      </c>
      <c r="N35" s="3">
        <f>SUM(B35:M35)</f>
        <v>299.62</v>
      </c>
    </row>
    <row r="36" spans="1:14" x14ac:dyDescent="0.2">
      <c r="A36" s="4" t="s">
        <v>175</v>
      </c>
      <c r="B36" s="3">
        <f t="shared" ref="B36:M36" si="9">+(B33-B28)*B31</f>
        <v>304.93636363636364</v>
      </c>
      <c r="C36" s="3">
        <f t="shared" si="9"/>
        <v>293.04363636363638</v>
      </c>
      <c r="D36" s="3">
        <f t="shared" si="9"/>
        <v>350.99272727272722</v>
      </c>
      <c r="E36" s="3">
        <f t="shared" si="9"/>
        <v>304.10000000000002</v>
      </c>
      <c r="F36" s="3">
        <f t="shared" si="9"/>
        <v>376.60400000000004</v>
      </c>
      <c r="G36" s="3">
        <f t="shared" si="9"/>
        <v>335.87600000000003</v>
      </c>
      <c r="H36" s="3">
        <f t="shared" si="9"/>
        <v>0</v>
      </c>
      <c r="I36" s="3">
        <f t="shared" si="9"/>
        <v>0</v>
      </c>
      <c r="J36" s="3">
        <f t="shared" si="9"/>
        <v>0</v>
      </c>
      <c r="K36" s="3">
        <f t="shared" si="9"/>
        <v>0</v>
      </c>
      <c r="L36" s="3">
        <f t="shared" si="9"/>
        <v>0</v>
      </c>
      <c r="M36" s="3">
        <f t="shared" si="9"/>
        <v>0</v>
      </c>
      <c r="N36" s="3">
        <f>SUM(B36:M36)</f>
        <v>1965.5527272727272</v>
      </c>
    </row>
    <row r="37" spans="1:14" x14ac:dyDescent="0.2">
      <c r="N37" s="2"/>
    </row>
    <row r="38" spans="1:14" x14ac:dyDescent="0.2">
      <c r="A38" s="22" t="s">
        <v>186</v>
      </c>
      <c r="B38" s="23">
        <v>125.4</v>
      </c>
      <c r="C38" s="23">
        <v>125.4</v>
      </c>
      <c r="D38" s="23">
        <v>125.4</v>
      </c>
      <c r="E38" s="23">
        <v>125.4</v>
      </c>
      <c r="F38" s="23">
        <v>125.4</v>
      </c>
      <c r="G38" s="23">
        <v>125.4</v>
      </c>
      <c r="H38" s="23">
        <v>125.4</v>
      </c>
      <c r="I38" s="23">
        <v>125.4</v>
      </c>
      <c r="J38" s="23">
        <v>125.4</v>
      </c>
      <c r="K38" s="23">
        <v>125.4</v>
      </c>
      <c r="L38" s="23">
        <v>125.4</v>
      </c>
      <c r="M38" s="23">
        <v>125.4</v>
      </c>
      <c r="N38" s="24"/>
    </row>
    <row r="39" spans="1:14" x14ac:dyDescent="0.2">
      <c r="A39" s="22" t="s">
        <v>187</v>
      </c>
      <c r="B39" s="25">
        <f>+(B38-B33)*B31</f>
        <v>2043.0736363636372</v>
      </c>
      <c r="C39" s="25">
        <f t="shared" ref="C39:M39" si="10">+(C38-C33)*C31</f>
        <v>1963.3923636363645</v>
      </c>
      <c r="D39" s="25">
        <f t="shared" si="10"/>
        <v>2351.6512727272734</v>
      </c>
      <c r="E39" s="25">
        <f t="shared" si="10"/>
        <v>2037.4700000000009</v>
      </c>
      <c r="F39" s="25">
        <f t="shared" si="10"/>
        <v>2523.2468000000013</v>
      </c>
      <c r="G39" s="25">
        <f t="shared" si="10"/>
        <v>2250.369200000001</v>
      </c>
      <c r="H39" s="25">
        <f t="shared" si="10"/>
        <v>2043.3755714285724</v>
      </c>
      <c r="I39" s="25">
        <f t="shared" si="10"/>
        <v>1866.6870000000008</v>
      </c>
      <c r="J39" s="25">
        <f t="shared" si="10"/>
        <v>2382.3955714285726</v>
      </c>
      <c r="K39" s="25">
        <f t="shared" si="10"/>
        <v>2019.7820000000006</v>
      </c>
      <c r="L39" s="25">
        <f t="shared" si="10"/>
        <v>2327.9054285714301</v>
      </c>
      <c r="M39" s="25">
        <f t="shared" si="10"/>
        <v>2495.7308571428584</v>
      </c>
      <c r="N39" s="24">
        <f>SUM(B39:M39)</f>
        <v>26305.079701298713</v>
      </c>
    </row>
    <row r="40" spans="1:14" x14ac:dyDescent="0.2">
      <c r="N40" s="2"/>
    </row>
    <row r="41" spans="1:14" x14ac:dyDescent="0.2">
      <c r="A41" s="7" t="s">
        <v>174</v>
      </c>
      <c r="N41" s="2"/>
    </row>
    <row r="42" spans="1:14" x14ac:dyDescent="0.2">
      <c r="A42" s="4" t="s">
        <v>173</v>
      </c>
      <c r="B42" s="6">
        <f t="shared" ref="B42:M42" si="11">+B14+B31</f>
        <v>950.68644848484848</v>
      </c>
      <c r="C42" s="6">
        <f t="shared" si="11"/>
        <v>980.86488484848473</v>
      </c>
      <c r="D42" s="6">
        <f t="shared" si="11"/>
        <v>1041.0794303030302</v>
      </c>
      <c r="E42" s="6">
        <f t="shared" si="11"/>
        <v>950.15840000000003</v>
      </c>
      <c r="F42" s="6">
        <f t="shared" si="11"/>
        <v>1039.0404000000001</v>
      </c>
      <c r="G42" s="6">
        <f t="shared" si="11"/>
        <v>984.50999999999988</v>
      </c>
      <c r="H42" s="6">
        <f t="shared" si="11"/>
        <v>896.98671428571424</v>
      </c>
      <c r="I42" s="6">
        <f t="shared" si="11"/>
        <v>790.11419999999998</v>
      </c>
      <c r="J42" s="6">
        <f t="shared" si="11"/>
        <v>1057.222180952381</v>
      </c>
      <c r="K42" s="6">
        <f t="shared" si="11"/>
        <v>940.75186666666673</v>
      </c>
      <c r="L42" s="6">
        <f t="shared" si="11"/>
        <v>1014.5804190476192</v>
      </c>
      <c r="M42" s="6">
        <f t="shared" si="11"/>
        <v>1085.027638095238</v>
      </c>
      <c r="N42" s="3">
        <f>SUM(B42:M42)</f>
        <v>11731.022582683985</v>
      </c>
    </row>
    <row r="43" spans="1:14" x14ac:dyDescent="0.2">
      <c r="A43" s="4" t="s">
        <v>172</v>
      </c>
      <c r="B43" s="6">
        <f t="shared" ref="B43:M43" si="12">+B9+B26+B36</f>
        <v>76942.806363636366</v>
      </c>
      <c r="C43" s="6">
        <f t="shared" si="12"/>
        <v>78986.17363636363</v>
      </c>
      <c r="D43" s="6">
        <f t="shared" si="12"/>
        <v>84574.322727272709</v>
      </c>
      <c r="E43" s="6">
        <f t="shared" si="12"/>
        <v>76887.73000000001</v>
      </c>
      <c r="F43" s="6">
        <f t="shared" si="12"/>
        <v>84895.204000000012</v>
      </c>
      <c r="G43" s="6">
        <f t="shared" si="12"/>
        <v>80051.955999999991</v>
      </c>
      <c r="H43" s="6">
        <f t="shared" si="12"/>
        <v>72916.160000000003</v>
      </c>
      <c r="I43" s="6">
        <f t="shared" si="12"/>
        <v>64412.850000000006</v>
      </c>
      <c r="J43" s="6">
        <f t="shared" si="12"/>
        <v>85869.92</v>
      </c>
      <c r="K43" s="6">
        <f t="shared" si="12"/>
        <v>76133.399999999994</v>
      </c>
      <c r="L43" s="6">
        <f t="shared" si="12"/>
        <v>82521.330000000016</v>
      </c>
      <c r="M43" s="6">
        <f t="shared" si="12"/>
        <v>88268.26999999999</v>
      </c>
      <c r="N43" s="3">
        <f>SUM(B43:M43)</f>
        <v>952460.1227272728</v>
      </c>
    </row>
    <row r="44" spans="1:14" x14ac:dyDescent="0.2">
      <c r="A44" s="4" t="s">
        <v>171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5">
        <f>+N43/(N42*2000)</f>
        <v>4.0595784212929031E-2</v>
      </c>
    </row>
    <row r="45" spans="1:14" x14ac:dyDescent="0.2">
      <c r="A45" s="4"/>
      <c r="N45" s="2"/>
    </row>
    <row r="46" spans="1:14" x14ac:dyDescent="0.2">
      <c r="A46" s="26" t="s">
        <v>188</v>
      </c>
      <c r="B46" s="2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4"/>
    </row>
    <row r="47" spans="1:14" x14ac:dyDescent="0.2">
      <c r="A47" s="26" t="s">
        <v>173</v>
      </c>
      <c r="B47" s="25">
        <f>+B42</f>
        <v>950.68644848484848</v>
      </c>
      <c r="C47" s="25">
        <f t="shared" ref="C47:M47" si="13">+C42</f>
        <v>980.86488484848473</v>
      </c>
      <c r="D47" s="25">
        <f t="shared" si="13"/>
        <v>1041.0794303030302</v>
      </c>
      <c r="E47" s="25">
        <f t="shared" si="13"/>
        <v>950.15840000000003</v>
      </c>
      <c r="F47" s="25">
        <f t="shared" si="13"/>
        <v>1039.0404000000001</v>
      </c>
      <c r="G47" s="25">
        <f t="shared" si="13"/>
        <v>984.50999999999988</v>
      </c>
      <c r="H47" s="25">
        <f t="shared" si="13"/>
        <v>896.98671428571424</v>
      </c>
      <c r="I47" s="25">
        <f t="shared" si="13"/>
        <v>790.11419999999998</v>
      </c>
      <c r="J47" s="25">
        <f t="shared" si="13"/>
        <v>1057.222180952381</v>
      </c>
      <c r="K47" s="25">
        <f t="shared" si="13"/>
        <v>940.75186666666673</v>
      </c>
      <c r="L47" s="25">
        <f t="shared" si="13"/>
        <v>1014.5804190476192</v>
      </c>
      <c r="M47" s="25">
        <f t="shared" si="13"/>
        <v>1085.027638095238</v>
      </c>
      <c r="N47" s="24">
        <f>SUM(B47:M47)</f>
        <v>11731.022582683985</v>
      </c>
    </row>
    <row r="48" spans="1:14" x14ac:dyDescent="0.2">
      <c r="A48" s="26" t="s">
        <v>172</v>
      </c>
      <c r="B48" s="25">
        <f>+B43+B39</f>
        <v>78985.88</v>
      </c>
      <c r="C48" s="25">
        <f t="shared" ref="C48:M48" si="14">+C43+C39</f>
        <v>80949.565999999992</v>
      </c>
      <c r="D48" s="25">
        <f t="shared" si="14"/>
        <v>86925.973999999987</v>
      </c>
      <c r="E48" s="25">
        <f t="shared" si="14"/>
        <v>78925.200000000012</v>
      </c>
      <c r="F48" s="25">
        <f t="shared" si="14"/>
        <v>87418.450800000021</v>
      </c>
      <c r="G48" s="25">
        <f t="shared" si="14"/>
        <v>82302.325199999992</v>
      </c>
      <c r="H48" s="25">
        <f t="shared" si="14"/>
        <v>74959.535571428569</v>
      </c>
      <c r="I48" s="25">
        <f t="shared" si="14"/>
        <v>66279.537000000011</v>
      </c>
      <c r="J48" s="25">
        <f t="shared" si="14"/>
        <v>88252.315571428568</v>
      </c>
      <c r="K48" s="25">
        <f t="shared" si="14"/>
        <v>78153.182000000001</v>
      </c>
      <c r="L48" s="25">
        <f t="shared" si="14"/>
        <v>84849.235428571439</v>
      </c>
      <c r="M48" s="25">
        <f t="shared" si="14"/>
        <v>90764.000857142848</v>
      </c>
      <c r="N48" s="24">
        <f>SUM(B48:M48)</f>
        <v>978765.20242857153</v>
      </c>
    </row>
    <row r="49" spans="1:14" x14ac:dyDescent="0.2">
      <c r="A49" s="26" t="s">
        <v>171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7">
        <f>+N48/(N47*2000)</f>
        <v>4.1716960117070892E-2</v>
      </c>
    </row>
    <row r="50" spans="1:14" x14ac:dyDescent="0.2">
      <c r="A50" s="26" t="s">
        <v>189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7">
        <f>+N49-N44</f>
        <v>1.1211759041418606E-3</v>
      </c>
    </row>
    <row r="51" spans="1:14" x14ac:dyDescent="0.2">
      <c r="A51" s="4"/>
      <c r="N51" s="2"/>
    </row>
    <row r="52" spans="1:14" x14ac:dyDescent="0.2">
      <c r="A52" s="4" t="s">
        <v>170</v>
      </c>
      <c r="N52" s="2"/>
    </row>
    <row r="53" spans="1:14" x14ac:dyDescent="0.2">
      <c r="A53" s="4" t="s">
        <v>169</v>
      </c>
      <c r="B53" s="3">
        <f t="shared" ref="B53:M53" si="15">+B18+B19+B35+B36</f>
        <v>325.63636363636363</v>
      </c>
      <c r="C53" s="3">
        <f t="shared" si="15"/>
        <v>377.92363636363638</v>
      </c>
      <c r="D53" s="3">
        <f t="shared" si="15"/>
        <v>398.27272727272725</v>
      </c>
      <c r="E53" s="3">
        <f t="shared" si="15"/>
        <v>324.06</v>
      </c>
      <c r="F53" s="3">
        <f t="shared" si="15"/>
        <v>484.90400000000005</v>
      </c>
      <c r="G53" s="3">
        <f t="shared" si="15"/>
        <v>354.37600000000003</v>
      </c>
      <c r="H53" s="3">
        <f t="shared" si="15"/>
        <v>0</v>
      </c>
      <c r="I53" s="3">
        <f t="shared" si="15"/>
        <v>0</v>
      </c>
      <c r="J53" s="3">
        <f t="shared" si="15"/>
        <v>0</v>
      </c>
      <c r="K53" s="3">
        <f t="shared" si="15"/>
        <v>0</v>
      </c>
      <c r="L53" s="3">
        <f t="shared" si="15"/>
        <v>0</v>
      </c>
      <c r="M53" s="3">
        <f t="shared" si="15"/>
        <v>0</v>
      </c>
      <c r="N53" s="3">
        <f>SUM(B53:M53)</f>
        <v>2265.1727272727271</v>
      </c>
    </row>
    <row r="54" spans="1:14" x14ac:dyDescent="0.2">
      <c r="A54" s="4" t="s">
        <v>168</v>
      </c>
      <c r="B54" s="3">
        <f t="shared" ref="B54:M54" si="16">+B18+B35</f>
        <v>20.7</v>
      </c>
      <c r="C54" s="3">
        <f t="shared" si="16"/>
        <v>84.88</v>
      </c>
      <c r="D54" s="3">
        <f t="shared" si="16"/>
        <v>47.28</v>
      </c>
      <c r="E54" s="3">
        <f t="shared" si="16"/>
        <v>19.960000000000004</v>
      </c>
      <c r="F54" s="3">
        <f t="shared" si="16"/>
        <v>108.3</v>
      </c>
      <c r="G54" s="3">
        <f t="shared" si="16"/>
        <v>18.500000000000004</v>
      </c>
      <c r="H54" s="3">
        <f t="shared" si="16"/>
        <v>0</v>
      </c>
      <c r="I54" s="3">
        <f t="shared" si="16"/>
        <v>0</v>
      </c>
      <c r="J54" s="3">
        <f t="shared" si="16"/>
        <v>0</v>
      </c>
      <c r="K54" s="3">
        <f t="shared" si="16"/>
        <v>0</v>
      </c>
      <c r="L54" s="3">
        <f t="shared" si="16"/>
        <v>0</v>
      </c>
      <c r="M54" s="3">
        <f t="shared" si="16"/>
        <v>0</v>
      </c>
      <c r="N54" s="3">
        <f>SUM(B54:M54)</f>
        <v>299.62</v>
      </c>
    </row>
    <row r="55" spans="1:14" x14ac:dyDescent="0.2">
      <c r="N55" s="2"/>
    </row>
    <row r="56" spans="1:14" x14ac:dyDescent="0.2">
      <c r="N56" s="2"/>
    </row>
    <row r="57" spans="1:14" x14ac:dyDescent="0.2">
      <c r="N57" s="2"/>
    </row>
    <row r="58" spans="1:14" x14ac:dyDescent="0.2">
      <c r="N58" s="2"/>
    </row>
    <row r="59" spans="1:14" x14ac:dyDescent="0.2">
      <c r="N59" s="2"/>
    </row>
    <row r="60" spans="1:14" x14ac:dyDescent="0.2">
      <c r="N60" s="2"/>
    </row>
    <row r="61" spans="1:14" x14ac:dyDescent="0.2">
      <c r="N61" s="2"/>
    </row>
  </sheetData>
  <pageMargins left="0.7" right="0.7" top="0.75" bottom="0.75" header="0.3" footer="0.3"/>
  <pageSetup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A504E0A5A9254189ED911285CA2C9C" ma:contentTypeVersion="24" ma:contentTypeDescription="" ma:contentTypeScope="" ma:versionID="a496df50aa526b5fec029c7b827a16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2023-11-09T08:00:00+00:00</OpenedDate>
    <SignificantOrder xmlns="dc463f71-b30c-4ab2-9473-d307f9d35888">false</SignificantOrder>
    <Date1 xmlns="dc463f71-b30c-4ab2-9473-d307f9d35888">2023-11-09T08:00:00+00:00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  </CaseCompanyNames>
    <Nickname xmlns="http://schemas.microsoft.com/sharepoint/v3" xsi:nil="true"/>
    <DocketNumber xmlns="dc463f71-b30c-4ab2-9473-d307f9d35888">230927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7D564A-A0F5-4B2A-9F54-B9472735039D}"/>
</file>

<file path=customXml/itemProps2.xml><?xml version="1.0" encoding="utf-8"?>
<ds:datastoreItem xmlns:ds="http://schemas.openxmlformats.org/officeDocument/2006/customXml" ds:itemID="{70BFB9ED-0AA2-4CA6-A7CA-037FF8AD147B}"/>
</file>

<file path=customXml/itemProps3.xml><?xml version="1.0" encoding="utf-8"?>
<ds:datastoreItem xmlns:ds="http://schemas.openxmlformats.org/officeDocument/2006/customXml" ds:itemID="{03ACF96E-9FEF-4AB3-BAEF-7369744A5B17}"/>
</file>

<file path=customXml/itemProps4.xml><?xml version="1.0" encoding="utf-8"?>
<ds:datastoreItem xmlns:ds="http://schemas.openxmlformats.org/officeDocument/2006/customXml" ds:itemID="{D68F6F76-6444-4DBC-9688-B93B53678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Priceout</vt:lpstr>
      <vt:lpstr>Disposal</vt:lpstr>
      <vt:lpstr>Priceout!Print_Area</vt:lpstr>
      <vt:lpstr>Disposal!Print_Titles</vt:lpstr>
      <vt:lpstr>Priceout!Print_Titles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Booth, Avery (UTC)</cp:lastModifiedBy>
  <dcterms:created xsi:type="dcterms:W3CDTF">2022-10-17T15:20:59Z</dcterms:created>
  <dcterms:modified xsi:type="dcterms:W3CDTF">2023-11-14T21:22:45Z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0x0101006E56B4D1795A2E4DB2F0B01679ED314A00F4A504E0A5A9254189ED911285CA2C9C</vt:lpwstr>
  </property>
  <property fmtid="{D5CDD505-2E9C-101B-9397-08002B2CF9AE}" pid="3" name="_docset_NoMedatataSyncRequired">
    <vt:lpwstr>False</vt:lpwstr>
  </property>
</Properties>
</file>